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2"/>
  </bookViews>
  <sheets>
    <sheet name="Таблица 1" sheetId="1" state="visible" r:id="rId1"/>
    <sheet name="Таблица 2" sheetId="2" state="visible" r:id="rId2"/>
    <sheet name="Таблица 3 " sheetId="3" state="visible" r:id="rId3"/>
  </sheets>
  <definedNames>
    <definedName name="_xlnm._FilterDatabase" localSheetId="0" hidden="1">'Таблица 1'!$A$15:$V$555</definedName>
    <definedName name="_xlnm.Print_Area" localSheetId="0">'Таблица 1'!$A$1:$V$555</definedName>
    <definedName name="_xlnm.Print_Area" localSheetId="1">'Таблица 2'!$A$1:$N$92</definedName>
    <definedName name="_xlnm._FilterDatabase" localSheetId="2" hidden="1">'Таблица 3 '!$A$4:$T$473</definedName>
    <definedName name="_xlnm.Print_Area" localSheetId="2">'Таблица 3 '!$A$1:$T$564</definedName>
    <definedName name="JR_PAGE_ANCHOR_0_1">#REF!</definedName>
    <definedName name="а">#REF!</definedName>
  </definedNames>
  <calcPr/>
</workbook>
</file>

<file path=xl/sharedStrings.xml><?xml version="1.0" encoding="utf-8"?>
<sst xmlns="http://schemas.openxmlformats.org/spreadsheetml/2006/main" count="871" uniqueCount="871">
  <si>
    <t xml:space="preserve">УТВЕРЖДЕН                                                                                            </t>
  </si>
  <si>
    <t xml:space="preserve">постановлением Правительства</t>
  </si>
  <si>
    <t xml:space="preserve">Забайкальского края</t>
  </si>
  <si>
    <t xml:space="preserve">от ___________ 2025 года № _______</t>
  </si>
  <si>
    <t xml:space="preserve">Региональный краткосрочный план реализации Региональной программы капитального ремонта общего имущества в многоквартирных домах, расположенных на территории Забайкальского края, на период 2026-2028 годов </t>
  </si>
  <si>
    <t xml:space="preserve">Таблица 1. Адресный перечень и характеристика многоквартирных домов, расположенных на территории Забайкальского края, в отношении которых на период 2026-2028 годов планируется проведение капитального ремонта общего имущества в многоквартирных домах</t>
  </si>
  <si>
    <t xml:space="preserve">№ п/п</t>
  </si>
  <si>
    <t xml:space="preserve">Адрес МКД</t>
  </si>
  <si>
    <t xml:space="preserve">Способ формирования фонда капитального ремонта</t>
  </si>
  <si>
    <t>Год</t>
  </si>
  <si>
    <t xml:space="preserve">Материал стен</t>
  </si>
  <si>
    <t xml:space="preserve">Количество этажей</t>
  </si>
  <si>
    <t xml:space="preserve">Количество подъездов</t>
  </si>
  <si>
    <t xml:space="preserve">общая площадь МКД, всего</t>
  </si>
  <si>
    <t xml:space="preserve">Площадь помещений МКД:</t>
  </si>
  <si>
    <t xml:space="preserve">Количество жителей, зарегистрированных в МКД на дату утверждения краткосрочного плана</t>
  </si>
  <si>
    <t xml:space="preserve">Стоимость капитального ремонта</t>
  </si>
  <si>
    <t xml:space="preserve">Удельная стоимость капитального ремонта 1 кв. м общей площади помещений МКД</t>
  </si>
  <si>
    <t xml:space="preserve">Предельная стоимость капитального ремонта 1 кв. м общей площади помещений МКД</t>
  </si>
  <si>
    <t xml:space="preserve">Плановая дата завершения работ</t>
  </si>
  <si>
    <t xml:space="preserve">ввода в эксплуатацию</t>
  </si>
  <si>
    <t xml:space="preserve">завершение последнего капитального ремонта</t>
  </si>
  <si>
    <t>всего:</t>
  </si>
  <si>
    <t xml:space="preserve">в том числе жилых помещений, находящихся в собственности граждан</t>
  </si>
  <si>
    <t xml:space="preserve">в том числе:</t>
  </si>
  <si>
    <t xml:space="preserve">за счет средств бюджета Российской Федерации</t>
  </si>
  <si>
    <t xml:space="preserve">за счет средств бюджета субъекта Российской Федерации</t>
  </si>
  <si>
    <t xml:space="preserve">за счет средств местного бюджета</t>
  </si>
  <si>
    <t xml:space="preserve">за счет средств собственников помещений в МКД</t>
  </si>
  <si>
    <t xml:space="preserve">за счет взносов собственников помещений в МКД, уплачиваемых исходя из установленного минимального размера взноса</t>
  </si>
  <si>
    <t xml:space="preserve">за счет взносов собственников помещений в МКД, уплачиваемых в  размере, превышающем установленный  минимальный размер взноса</t>
  </si>
  <si>
    <t>кв.м</t>
  </si>
  <si>
    <t>чел.</t>
  </si>
  <si>
    <t>руб.</t>
  </si>
  <si>
    <t>руб./кв.м</t>
  </si>
  <si>
    <t xml:space="preserve">2026 год</t>
  </si>
  <si>
    <t xml:space="preserve">Итого по Забайкальскому краю:</t>
  </si>
  <si>
    <t>Х</t>
  </si>
  <si>
    <t>X</t>
  </si>
  <si>
    <t xml:space="preserve">Итого по городскому округу "Город Чита":</t>
  </si>
  <si>
    <t xml:space="preserve">г. Чита, б-р Украинский, д. 1</t>
  </si>
  <si>
    <t xml:space="preserve">общий счет регионального оператора</t>
  </si>
  <si>
    <t xml:space="preserve">Каменные, кирпичные</t>
  </si>
  <si>
    <t>12.2026</t>
  </si>
  <si>
    <t xml:space="preserve">г. Чита, б-р Украинский, д. 3</t>
  </si>
  <si>
    <t xml:space="preserve">г. Чита, б-р Украинский, д. 8</t>
  </si>
  <si>
    <t>Панельные</t>
  </si>
  <si>
    <t xml:space="preserve">г. Чита, б-р Украинский, д. 10</t>
  </si>
  <si>
    <t>2019</t>
  </si>
  <si>
    <t xml:space="preserve">г. Чита, б-р Украинский, д. 14</t>
  </si>
  <si>
    <t>2023</t>
  </si>
  <si>
    <t xml:space="preserve">г. Чита, б-р Украинский, д. 18</t>
  </si>
  <si>
    <t xml:space="preserve">г. Чита, б-р Украинский, д. 22</t>
  </si>
  <si>
    <t xml:space="preserve">г. Чита, б-р Украинский, д. 24</t>
  </si>
  <si>
    <t xml:space="preserve">г. Чита, б-р Украинский, д. 28</t>
  </si>
  <si>
    <t xml:space="preserve">г. Чита, мкр. 1-й, д. 6</t>
  </si>
  <si>
    <t>2020</t>
  </si>
  <si>
    <t xml:space="preserve">г. Чита, мкр. 5-й, д. 29</t>
  </si>
  <si>
    <t xml:space="preserve">г. Чита, мкр. Агрогородок Опытный, д. 3</t>
  </si>
  <si>
    <t xml:space="preserve">г. Чита, мкр. Батарейный, д. 11</t>
  </si>
  <si>
    <t xml:space="preserve">г. Чита, мкр. Батарейный, д. 4</t>
  </si>
  <si>
    <t>2022</t>
  </si>
  <si>
    <t xml:space="preserve">г. Чита, мкр. Батарейный, д. 5</t>
  </si>
  <si>
    <t xml:space="preserve">г. Чита, мкр. Батарейный, д. 7</t>
  </si>
  <si>
    <t>2024</t>
  </si>
  <si>
    <t xml:space="preserve">г. Чита, мкр. Геофизический, д. 5</t>
  </si>
  <si>
    <t xml:space="preserve">г. Чита, мкр. Осетровка, д. 12</t>
  </si>
  <si>
    <t xml:space="preserve">г. Чита, мкр. Осетровка, д. 19</t>
  </si>
  <si>
    <t xml:space="preserve">г. Чита, мкр. Северный, д. 60</t>
  </si>
  <si>
    <t>1994</t>
  </si>
  <si>
    <t xml:space="preserve">г. Чита, мкр. Северный, д. 63</t>
  </si>
  <si>
    <t xml:space="preserve">специальный счет ЖСК</t>
  </si>
  <si>
    <t xml:space="preserve">г. Чита, мкр. ТУСМ-4, д. 1</t>
  </si>
  <si>
    <t>1963</t>
  </si>
  <si>
    <t xml:space="preserve">г. Чита, п. Ясный, д. 3</t>
  </si>
  <si>
    <t>1984</t>
  </si>
  <si>
    <t xml:space="preserve">г. Чита, п. Ясный, д. 4</t>
  </si>
  <si>
    <t>1952</t>
  </si>
  <si>
    <t xml:space="preserve">г. Чита, п. Ясный, д. 5</t>
  </si>
  <si>
    <t xml:space="preserve">г. Чита, п. Ясный, д. 6</t>
  </si>
  <si>
    <t xml:space="preserve">г. Чита, п. Ясный, д. 7</t>
  </si>
  <si>
    <t>1965</t>
  </si>
  <si>
    <t xml:space="preserve">г. Чита, п. Ясный, д. 8</t>
  </si>
  <si>
    <t>1972</t>
  </si>
  <si>
    <t xml:space="preserve">г. Чита, п. Ясный, д. 9</t>
  </si>
  <si>
    <t>1978</t>
  </si>
  <si>
    <t xml:space="preserve">г. Чита, пер. Парковый, д. 18</t>
  </si>
  <si>
    <t>1974</t>
  </si>
  <si>
    <t xml:space="preserve">г. Чита, пр-кт. Советов, д. 5</t>
  </si>
  <si>
    <t>1986</t>
  </si>
  <si>
    <t xml:space="preserve">г. Чита, ул. Автозаводская, д. 7</t>
  </si>
  <si>
    <t>1976</t>
  </si>
  <si>
    <t xml:space="preserve">г. Чита, ул. Александро-Заводская, д. 13</t>
  </si>
  <si>
    <t>1961</t>
  </si>
  <si>
    <t xml:space="preserve">г. Чита, ул. Амурская, д. 82</t>
  </si>
  <si>
    <t>1940</t>
  </si>
  <si>
    <t>2016</t>
  </si>
  <si>
    <t xml:space="preserve">г. Чита, ул. Анохина, д. 3</t>
  </si>
  <si>
    <t>1971</t>
  </si>
  <si>
    <t xml:space="preserve">г. Чита, ул. Анохина, д. 96</t>
  </si>
  <si>
    <t xml:space="preserve">г. Чита, ул. Бабушкина, д. 11</t>
  </si>
  <si>
    <t xml:space="preserve">г. Чита, ул. Бабушкина, д. 5</t>
  </si>
  <si>
    <t xml:space="preserve">г. Чита, ул. Бабушкина, д. 30</t>
  </si>
  <si>
    <t xml:space="preserve">г. Чита, ул. Бабушкина, д. 34</t>
  </si>
  <si>
    <t>1989</t>
  </si>
  <si>
    <t xml:space="preserve">г. Чита, ул. Байкальская, д. 15</t>
  </si>
  <si>
    <t>1983</t>
  </si>
  <si>
    <t>2021</t>
  </si>
  <si>
    <t xml:space="preserve">г. Чита, ул. Баргузинская, д. 12</t>
  </si>
  <si>
    <t xml:space="preserve">г. Чита, ул. Бекетова, д. 46</t>
  </si>
  <si>
    <t xml:space="preserve">г. Чита, ул. Белорусская, д. 11 а</t>
  </si>
  <si>
    <t>1966</t>
  </si>
  <si>
    <t xml:space="preserve">г. Чита, ул. Бутина, д. 73</t>
  </si>
  <si>
    <t>1987</t>
  </si>
  <si>
    <t xml:space="preserve">г. Чита, ул. Бутина, д. 82</t>
  </si>
  <si>
    <t>1962</t>
  </si>
  <si>
    <t xml:space="preserve">г. Чита, ул. Гагарина, д. 17</t>
  </si>
  <si>
    <t>1969</t>
  </si>
  <si>
    <t xml:space="preserve">г. Чита, ул. Гагарина, д. 5</t>
  </si>
  <si>
    <t>1970</t>
  </si>
  <si>
    <t xml:space="preserve">г. Чита, ул. Гагарина, д. 8</t>
  </si>
  <si>
    <t xml:space="preserve">г. Чита, ул. Гагарина, д. 9</t>
  </si>
  <si>
    <t>1968</t>
  </si>
  <si>
    <t xml:space="preserve">г. Чита, ул. Дивизионная, д. 4</t>
  </si>
  <si>
    <t>1995</t>
  </si>
  <si>
    <t xml:space="preserve">г. Чита, ул. Дивизионная, д. 8 а</t>
  </si>
  <si>
    <t xml:space="preserve">г. Чита, ул. Железобетонная, д. 22</t>
  </si>
  <si>
    <t>1993</t>
  </si>
  <si>
    <t xml:space="preserve">г. Чита, ул. Журавлева, д. 112</t>
  </si>
  <si>
    <t xml:space="preserve">г. Чита, ул. Забайкальского Рабочего, д. 38</t>
  </si>
  <si>
    <t xml:space="preserve">г. Чита, ул. Кайдаловская, д. 10</t>
  </si>
  <si>
    <t xml:space="preserve">г. Чита, ул. Карла Маркса, д. 14</t>
  </si>
  <si>
    <t xml:space="preserve">г. Чита, ул. Кирова, д. 2 а</t>
  </si>
  <si>
    <t>1960</t>
  </si>
  <si>
    <t xml:space="preserve">г. Чита, ул. Ковыльная, д. 22</t>
  </si>
  <si>
    <t xml:space="preserve">г. Чита, ул. Космонавтов, д. 6</t>
  </si>
  <si>
    <t xml:space="preserve">г. Чита, ул. Красноармейская, д. 68</t>
  </si>
  <si>
    <t xml:space="preserve">г. Чита, ул. Красного Восстания, д. 17</t>
  </si>
  <si>
    <t>1999</t>
  </si>
  <si>
    <t xml:space="preserve">г. Чита, ул. Красноярская, д. 24</t>
  </si>
  <si>
    <t xml:space="preserve">г. Чита, ул. Курнатовского, д. 76</t>
  </si>
  <si>
    <t xml:space="preserve">г. Чита, ул. Лазо, д. 36</t>
  </si>
  <si>
    <t>1981</t>
  </si>
  <si>
    <t xml:space="preserve">г. Чита, ул. Ленина, д. 110</t>
  </si>
  <si>
    <t>1950</t>
  </si>
  <si>
    <t xml:space="preserve">г. Чита, ул. Ленина, д. 58</t>
  </si>
  <si>
    <t>1957</t>
  </si>
  <si>
    <t xml:space="preserve">г. Чита, ул. Ленинградская, д. 47 а</t>
  </si>
  <si>
    <t xml:space="preserve">г. Чита, ул. Ленинградская, д. 76</t>
  </si>
  <si>
    <t>1956</t>
  </si>
  <si>
    <t>2018</t>
  </si>
  <si>
    <t xml:space="preserve">г. Чита, ул. Ленинградская, д. 77 б</t>
  </si>
  <si>
    <t>1959</t>
  </si>
  <si>
    <t xml:space="preserve">г. Чита, ул. Ленинградская, д. 78</t>
  </si>
  <si>
    <t>2017</t>
  </si>
  <si>
    <t xml:space="preserve">г. Чита, ул. Ленинградская, д. 80</t>
  </si>
  <si>
    <t>1958</t>
  </si>
  <si>
    <t xml:space="preserve">г. Чита, ул. Ломоносова, д. 42</t>
  </si>
  <si>
    <t xml:space="preserve">г. Чита, ул. Магистральная, д. 13</t>
  </si>
  <si>
    <t xml:space="preserve">г. Чита, ул. Малая, д. 2 б</t>
  </si>
  <si>
    <t>1985</t>
  </si>
  <si>
    <t xml:space="preserve">г. Чита, ул. Набережная, д. 46</t>
  </si>
  <si>
    <t xml:space="preserve">г. Чита, ул. Набережная, д. 66</t>
  </si>
  <si>
    <t xml:space="preserve">г. Чита, ул. Новобульварная, д. 42 </t>
  </si>
  <si>
    <t xml:space="preserve">г. Чита, ул. Новобульварная, д. 42 а</t>
  </si>
  <si>
    <t xml:space="preserve">г. Чита, ул. Новобульварная, д. 42 б</t>
  </si>
  <si>
    <t xml:space="preserve">г. Чита, ул. Новобульварная, д. 42 в</t>
  </si>
  <si>
    <t xml:space="preserve">г. Чита, ул. Офицерская, д. 22</t>
  </si>
  <si>
    <t xml:space="preserve">г. Чита, ул. Подгорбунского, д. 9</t>
  </si>
  <si>
    <t>1997</t>
  </si>
  <si>
    <t xml:space="preserve">г. Чита, ул. Прибрежная, д. 4</t>
  </si>
  <si>
    <t xml:space="preserve"> 2005</t>
  </si>
  <si>
    <t xml:space="preserve">г. Чита, ул. Советская, д. 25</t>
  </si>
  <si>
    <t xml:space="preserve">г. Чита, ул. Текстильщиков, д. 12</t>
  </si>
  <si>
    <t>1992</t>
  </si>
  <si>
    <t xml:space="preserve">г. Чита, ул. Токмакова, д. 23 а</t>
  </si>
  <si>
    <t xml:space="preserve">г. Чита, ул. Центральная, д. 16</t>
  </si>
  <si>
    <t xml:space="preserve">г. Чита, ул. Хабаровская, д. 25</t>
  </si>
  <si>
    <t xml:space="preserve">г. Чита, ул. Юности, д. 25</t>
  </si>
  <si>
    <t xml:space="preserve">Итого по городскому округу "Посёлок Агинское":</t>
  </si>
  <si>
    <t xml:space="preserve">пгт. Агинское, ул. Калинина, д. 1</t>
  </si>
  <si>
    <t xml:space="preserve">пгт. Агинское, ул. Калинина, д. 7</t>
  </si>
  <si>
    <t xml:space="preserve">пгт. Агинское, ул. Комсомольская, д. 61</t>
  </si>
  <si>
    <t xml:space="preserve">пгт. Агинское, ул. Ленина, д. 42</t>
  </si>
  <si>
    <t xml:space="preserve">пгт. Агинское, ул. Ленина, д. 73</t>
  </si>
  <si>
    <t xml:space="preserve">пгт. Агинское, ул. Партизанская, д. 49</t>
  </si>
  <si>
    <t xml:space="preserve">пгт. Агинское, ул. Партизанская, д. 51</t>
  </si>
  <si>
    <t xml:space="preserve">Итого по Балейскому муниципальному округу:</t>
  </si>
  <si>
    <t xml:space="preserve">г. Балей, ул. Октябрьская, д. 113</t>
  </si>
  <si>
    <t xml:space="preserve">Итого по Борзинскому муниципальному округу:</t>
  </si>
  <si>
    <t xml:space="preserve">г. Борзя, мкр. Борзя-2, д. 33</t>
  </si>
  <si>
    <t xml:space="preserve">Кирпичные, каменные</t>
  </si>
  <si>
    <t xml:space="preserve"> г. Борзя, пер. Переездный, д. 2</t>
  </si>
  <si>
    <t xml:space="preserve">г. Борзя, ул. Богдана Хмельницкого, д. 2</t>
  </si>
  <si>
    <t xml:space="preserve">г. Борзя, ул. Гурьева 79 квартал, д. 14</t>
  </si>
  <si>
    <t xml:space="preserve">г. Борзя, ул. Гурьева 80 квартал, д. 13</t>
  </si>
  <si>
    <t xml:space="preserve">г. Борзя, ул. Лазо, д. 63</t>
  </si>
  <si>
    <t xml:space="preserve">г. Борзя, ул. Ленина, д. 2</t>
  </si>
  <si>
    <t xml:space="preserve">г. Борзя, ул. Ленина, д. 24</t>
  </si>
  <si>
    <t xml:space="preserve"> г. Борзя, ул. Ломоносова, д. 7</t>
  </si>
  <si>
    <t xml:space="preserve">г. Борзя, ул. Матросова, д. 24 а</t>
  </si>
  <si>
    <t xml:space="preserve">г. Борзя, ул. Савватеевская, д. 80</t>
  </si>
  <si>
    <t xml:space="preserve">г. Борзя, ул. Смирнова, д. 51</t>
  </si>
  <si>
    <t xml:space="preserve">г. Борзя, ул. Партизанская, д. 112</t>
  </si>
  <si>
    <t xml:space="preserve">г. Борзя, ул. Чайковского, д. 3</t>
  </si>
  <si>
    <t xml:space="preserve">г. Борзя, ул. Чайковского, д. 5</t>
  </si>
  <si>
    <t>715.48</t>
  </si>
  <si>
    <t>636.94</t>
  </si>
  <si>
    <t xml:space="preserve">г. Борзя, ул. Чехова, д. 5 а</t>
  </si>
  <si>
    <t xml:space="preserve">Итого по Газимуро-Заводскому муниципальному округу:</t>
  </si>
  <si>
    <t xml:space="preserve">п. Новоширокинский, д. 10</t>
  </si>
  <si>
    <t xml:space="preserve">п. Новоширокинский, д. 12</t>
  </si>
  <si>
    <t xml:space="preserve">п. Новоширокинский, д. 13</t>
  </si>
  <si>
    <t xml:space="preserve">п. Новоширокинский, д. 9</t>
  </si>
  <si>
    <t xml:space="preserve">Итого по Забайкальскому муниципальному округу:</t>
  </si>
  <si>
    <t xml:space="preserve">пгт. Забайкальск, ул. Комсомольская, д. 21</t>
  </si>
  <si>
    <t xml:space="preserve">пгт. Забайкальск, ул. Комсомольская, д. 3</t>
  </si>
  <si>
    <t xml:space="preserve">пгт. Забайкальск, ул. Комсомольская, д. 36</t>
  </si>
  <si>
    <t xml:space="preserve">пгт. Забайкальск, ул. Пограничная, д. 36 а</t>
  </si>
  <si>
    <t xml:space="preserve">Итого по Каларскому муниципальному округу:</t>
  </si>
  <si>
    <t xml:space="preserve">пгт. Новая Чара, ул. Магистральная, д. 18</t>
  </si>
  <si>
    <t xml:space="preserve">Итого по Калганскому муниципальному округу:</t>
  </si>
  <si>
    <t xml:space="preserve">с. Калга, ул. 60 лет Октября, д. 11</t>
  </si>
  <si>
    <t>1964</t>
  </si>
  <si>
    <t xml:space="preserve">Итого по Карымскому муниципальному округу:</t>
  </si>
  <si>
    <t xml:space="preserve">пгт. Дарасун, ул. Калинина, д. 12</t>
  </si>
  <si>
    <t xml:space="preserve"> пгт. Дарасун, ул. Сосновая, д. 1</t>
  </si>
  <si>
    <t xml:space="preserve">пгт. Дарасун, ул. Сосняк, д. 1</t>
  </si>
  <si>
    <t>1990</t>
  </si>
  <si>
    <t xml:space="preserve">пгт. Карымское, пер. Дивизионный, д. 2</t>
  </si>
  <si>
    <t xml:space="preserve">пгт. Карымское, ул. Ленинградская, д. 32</t>
  </si>
  <si>
    <t xml:space="preserve">пгт. Карымское, ул. Ленинградская, д. 52</t>
  </si>
  <si>
    <t xml:space="preserve">Итого по Краснокаменскому муниципальному округу:</t>
  </si>
  <si>
    <t xml:space="preserve">с. Маргуцек, ул. Губина, д. 48</t>
  </si>
  <si>
    <t xml:space="preserve">с. Маргуцек, ул. Губина, д. 52</t>
  </si>
  <si>
    <t xml:space="preserve">Итого по Красночикойскому муниципальному округу:</t>
  </si>
  <si>
    <t xml:space="preserve">с. Красный Чикой, ул. Первомайская, д. 76 а</t>
  </si>
  <si>
    <t xml:space="preserve">с. Красный Чикой, ул. Первомайская, д. 86 а</t>
  </si>
  <si>
    <t xml:space="preserve">Итого по Могойтуйскому муниципальному округу:</t>
  </si>
  <si>
    <t xml:space="preserve">с. Бильчиртуй, ул. ДОС, д. 175</t>
  </si>
  <si>
    <t xml:space="preserve">Итого по Могочинскому муниципальному округу:</t>
  </si>
  <si>
    <t xml:space="preserve">г. Могоча, ул. Аникинская, д. 9</t>
  </si>
  <si>
    <t>5</t>
  </si>
  <si>
    <t>4</t>
  </si>
  <si>
    <t xml:space="preserve">г. Могоча, ул. Березовая, д. 16</t>
  </si>
  <si>
    <t xml:space="preserve">г. Могоча, ул. Интернациональная, д. 28 а</t>
  </si>
  <si>
    <t>2</t>
  </si>
  <si>
    <t xml:space="preserve">г. Могоча, ул. Клубная, д. 3</t>
  </si>
  <si>
    <t>6</t>
  </si>
  <si>
    <t xml:space="preserve">Итого по Нерчинскому муниципальному округу:</t>
  </si>
  <si>
    <t xml:space="preserve">г. Нерчинск, ул. Красноармейская, д. 84</t>
  </si>
  <si>
    <t xml:space="preserve">Итого по Оловяннинскому муниципальному округу:</t>
  </si>
  <si>
    <t xml:space="preserve">пгт. Оловянная, ул. Гагарина, д. 42</t>
  </si>
  <si>
    <t xml:space="preserve">пгт. Оловянная, ул. Машиностроительная, д. 4</t>
  </si>
  <si>
    <t xml:space="preserve">пгт. Оловянная, ул. Машиностроительная, д. 6</t>
  </si>
  <si>
    <t xml:space="preserve">пгт. Оловянная, ул. Московская, д. 75</t>
  </si>
  <si>
    <t>Кирпичные</t>
  </si>
  <si>
    <t xml:space="preserve">пгт. Ясногорск, мкр. Советский, д. 3</t>
  </si>
  <si>
    <t xml:space="preserve">пгт. Ясногорск, мкр. Солнечный, д. 9</t>
  </si>
  <si>
    <t xml:space="preserve">пгт. Ясногорск, мкр. Степной, д. 1</t>
  </si>
  <si>
    <t xml:space="preserve">пгт. Ясногорск, ул. Молодежная, д. 4</t>
  </si>
  <si>
    <t xml:space="preserve">пгт. Ясногорск, ул. Молодежная, д. 5</t>
  </si>
  <si>
    <t xml:space="preserve">Итого по Петровск-Забайкальскому муниципальному округу:</t>
  </si>
  <si>
    <t xml:space="preserve">г. Петровск-Забайкальский, кв-л МЖК, д. 1</t>
  </si>
  <si>
    <t xml:space="preserve">г. Петровск-Забайкальский, ул. 50 лет ВЛКСМ, д. 37</t>
  </si>
  <si>
    <t>Шлакоблочные</t>
  </si>
  <si>
    <t xml:space="preserve">г. Петровск-Забайкальский, ул. 50 лет ВЛКСМ, д. 38</t>
  </si>
  <si>
    <t xml:space="preserve">г. Петровск-Забайкальский, ул. Мысовая, д. 60</t>
  </si>
  <si>
    <t>3</t>
  </si>
  <si>
    <t xml:space="preserve">г. Петровск-Забайкальский, ул.Спортивная, д. 16</t>
  </si>
  <si>
    <t xml:space="preserve">г. Петровск-Забайкальский, ул. Театральная, д. 1</t>
  </si>
  <si>
    <t xml:space="preserve">г. Петровск-Забайкальский, ул. Театральная, д. 2</t>
  </si>
  <si>
    <t xml:space="preserve">Итого по Приаргунскому муниципальному округу:</t>
  </si>
  <si>
    <t xml:space="preserve">пгт. Приаргунск, мкр. 2-й, д. 3</t>
  </si>
  <si>
    <t xml:space="preserve">Брусовые, деревянные</t>
  </si>
  <si>
    <t xml:space="preserve">пгт. Приаргунск, мкр. МЖК, д. 2</t>
  </si>
  <si>
    <t xml:space="preserve">пгт. Приаргунск, ул. Ленина, д. 12</t>
  </si>
  <si>
    <t xml:space="preserve">пгт. Приаргунск, ул. Октябрьская, д. 5</t>
  </si>
  <si>
    <t xml:space="preserve">пгт. Приаргунск, ул. Чернышевского, д. 4 а</t>
  </si>
  <si>
    <t xml:space="preserve">Итого по Тунгокоченскому муниципальному округу:</t>
  </si>
  <si>
    <t xml:space="preserve">пгт. Вершино-Дарасунский, ул. Лесная, д. 28</t>
  </si>
  <si>
    <t xml:space="preserve">с. Верх-Усугли, ул. Первомайская, д. 11 а</t>
  </si>
  <si>
    <t xml:space="preserve">Итого по Хилокскому муниципального округу:</t>
  </si>
  <si>
    <t xml:space="preserve">г. Хилок, ул. Дзержинского, д. 12</t>
  </si>
  <si>
    <t xml:space="preserve">г. Хилок, ул. Дзержинского, д. 15</t>
  </si>
  <si>
    <t xml:space="preserve">г. Хилок, ул. Комсомольская, д. 6</t>
  </si>
  <si>
    <t xml:space="preserve">г. Хилок, ул. Новая, д. 20</t>
  </si>
  <si>
    <t xml:space="preserve">г. Хилок, ул. Ленина, д. 23А</t>
  </si>
  <si>
    <t xml:space="preserve">п/ст Жипхеген, ул. Таежная, д. 11</t>
  </si>
  <si>
    <t xml:space="preserve">п/ст Жипхеген, ул. Таежная, д. 15</t>
  </si>
  <si>
    <t xml:space="preserve">с. Бада, ул. Привокзальная, д. 25</t>
  </si>
  <si>
    <t xml:space="preserve">Итого по Читинскому муниципальному округу:</t>
  </si>
  <si>
    <t xml:space="preserve">пгт Атамановка, ул. Гагарина, д. 10</t>
  </si>
  <si>
    <t xml:space="preserve">пгт Атамановка, ул. Гагарина, д. 16</t>
  </si>
  <si>
    <t xml:space="preserve">пгт Атамановка, ул. Матюгина, д. 129</t>
  </si>
  <si>
    <t xml:space="preserve">пгт Атамановка, ул. Матюгина, д. 158 б</t>
  </si>
  <si>
    <t xml:space="preserve">Итого по муниципальному району "Сретенский район":</t>
  </si>
  <si>
    <t xml:space="preserve"> в том числе по городскому поселению "Кокуйское":</t>
  </si>
  <si>
    <t xml:space="preserve">пгт Кокуй, ул. Заводская, д. 25</t>
  </si>
  <si>
    <t xml:space="preserve">пгт Кокуй, ул. Заводская, д. 27 </t>
  </si>
  <si>
    <t xml:space="preserve">пгт Кокуй, пер. Школьный, д. 8</t>
  </si>
  <si>
    <t xml:space="preserve">Итого по муниципальному району "Чернышевский район":</t>
  </si>
  <si>
    <t xml:space="preserve">в том числе по городскому поселению "Чернышевское":</t>
  </si>
  <si>
    <t xml:space="preserve">пгт. Чернышевск, ул. Журавлева, д. 61</t>
  </si>
  <si>
    <t xml:space="preserve">пгт. Чернышевск, ул. Северная, д. 2 д</t>
  </si>
  <si>
    <t xml:space="preserve">Итого по муниципальному району "Шилкинский район":</t>
  </si>
  <si>
    <t xml:space="preserve">в том числе по городскому поселению "Первомайское":</t>
  </si>
  <si>
    <t xml:space="preserve">пгт. Первомайский, нп. Микрорайон, д. 2</t>
  </si>
  <si>
    <t>2025</t>
  </si>
  <si>
    <t xml:space="preserve">пгт. Первомайский, нп. Микрорайон, д. 4</t>
  </si>
  <si>
    <t xml:space="preserve">пгт. Первомайский, ул. Ингодинская, д. 11</t>
  </si>
  <si>
    <t xml:space="preserve">Бревно (брус)</t>
  </si>
  <si>
    <t>1</t>
  </si>
  <si>
    <t xml:space="preserve">пгт. Первомайский, ул. Мира, д. 21</t>
  </si>
  <si>
    <t xml:space="preserve">пгт. Первомайский, ул. Ленина, д. 16</t>
  </si>
  <si>
    <t xml:space="preserve">пгт. Первомайский, ул. Пролетарская, д. 12 а</t>
  </si>
  <si>
    <t xml:space="preserve">пгт. Первомайский, ул. Строительная, д.9 а</t>
  </si>
  <si>
    <t>х</t>
  </si>
  <si>
    <t xml:space="preserve">в том числе по городскому поселению "Шилкинское":</t>
  </si>
  <si>
    <t xml:space="preserve">г. Шилка, мкр. Аргунь, д. 3</t>
  </si>
  <si>
    <t xml:space="preserve">г. Шилка, ул. Балябина, д. 131</t>
  </si>
  <si>
    <t>1975</t>
  </si>
  <si>
    <t xml:space="preserve">г. Шилка, ул. Балябина, д. 134</t>
  </si>
  <si>
    <t xml:space="preserve">г. Шилка, ул. Балябина, д. 136</t>
  </si>
  <si>
    <t>1977</t>
  </si>
  <si>
    <t xml:space="preserve">г. Шилка, ул. Котовского, д. 2</t>
  </si>
  <si>
    <t xml:space="preserve">г. Шилка, ул. Партизанская, д. 3</t>
  </si>
  <si>
    <t xml:space="preserve">в том числе по сельскому поселению "Размахнинское":</t>
  </si>
  <si>
    <t xml:space="preserve">с. Размахнино, ул. Энергетиков, д. 6</t>
  </si>
  <si>
    <t>1991</t>
  </si>
  <si>
    <t xml:space="preserve">2027 год </t>
  </si>
  <si>
    <t xml:space="preserve">г. Чита, б-р. Украинский, д. 7</t>
  </si>
  <si>
    <t>12.2027</t>
  </si>
  <si>
    <t xml:space="preserve">г. Чита, мкр. 1-й, д. 28</t>
  </si>
  <si>
    <t xml:space="preserve">г. Чита, мкр. 4-й, д. 14</t>
  </si>
  <si>
    <t xml:space="preserve">г. Чита, мкр. 4-й, д. 20 а</t>
  </si>
  <si>
    <t xml:space="preserve">г. Чита, мкр. Гвардейский, д. 12</t>
  </si>
  <si>
    <t xml:space="preserve">г. Чита, мкр. Гвардейский, д. 7</t>
  </si>
  <si>
    <t xml:space="preserve">г. Чита, мкр. Осетровка, д. 30</t>
  </si>
  <si>
    <t xml:space="preserve">г. Чита, мкр. Северный, д. 13</t>
  </si>
  <si>
    <t xml:space="preserve">г. Чита, п. Ясный, д. 1</t>
  </si>
  <si>
    <t xml:space="preserve">г. Чита, п. Ясный, д. 17</t>
  </si>
  <si>
    <t xml:space="preserve">г. Чита, пер. Промышленный, д. 5</t>
  </si>
  <si>
    <t xml:space="preserve">г. Чита, проезд Александра Булгакова, д. 50</t>
  </si>
  <si>
    <t xml:space="preserve">г. Чита, ул. 2-я Коммунальная, д. 39</t>
  </si>
  <si>
    <t xml:space="preserve">г. Чита, ул. 2-я Малая, д. 10</t>
  </si>
  <si>
    <t xml:space="preserve">г. Чита, ул. 5-я Малая, д. 1 а</t>
  </si>
  <si>
    <t xml:space="preserve">г. Чита, ул. 5-я Малая, д. 1 б</t>
  </si>
  <si>
    <t xml:space="preserve">г. Чита, ул. 5-я Малая, д. 1 в</t>
  </si>
  <si>
    <t xml:space="preserve">г. Чита, ул. 5-я Малая, д. 3 а</t>
  </si>
  <si>
    <t xml:space="preserve">г. Чита, ул. Весенняя, д. 40</t>
  </si>
  <si>
    <t xml:space="preserve">г. Чита, ул. Весенняя, д. 8</t>
  </si>
  <si>
    <t xml:space="preserve">г. Чита, ул. Евгения Гаюсана, д. 28</t>
  </si>
  <si>
    <t xml:space="preserve">г. Чита, ул. Железобетонная, д. 16</t>
  </si>
  <si>
    <t xml:space="preserve">г. Чита, ул. Забайкальская, д. 10</t>
  </si>
  <si>
    <t xml:space="preserve">г. Чита, ул. Забайкальская, д. 5</t>
  </si>
  <si>
    <t xml:space="preserve">г. Чита, ул. Забайкальского Рабочего, д. 34</t>
  </si>
  <si>
    <t xml:space="preserve">г. Чита, ул. Иркутская, д. 1</t>
  </si>
  <si>
    <t xml:space="preserve">г. Чита, ул. Кайдаловская, д. 19</t>
  </si>
  <si>
    <t xml:space="preserve">г. Чита, ул. Калангуйская, д. 38 а</t>
  </si>
  <si>
    <t xml:space="preserve">г. Чита, ул. Каларская, д. 2 б</t>
  </si>
  <si>
    <t xml:space="preserve">г. Чита, ул. Кирова, д. 4 а</t>
  </si>
  <si>
    <t xml:space="preserve">г. Чита, ул. Красноярская, д. 32</t>
  </si>
  <si>
    <t xml:space="preserve">г. Чита, ул. Крымская, д. 21</t>
  </si>
  <si>
    <t xml:space="preserve">г. Чита, ул. Лермонтова, д. 14</t>
  </si>
  <si>
    <t xml:space="preserve">г. Чита, ул. Лермонтова, д. 9</t>
  </si>
  <si>
    <t xml:space="preserve">г. Чита, ул. Майская, д. 24</t>
  </si>
  <si>
    <t xml:space="preserve">г. Чита, ул. Набережная, д. 64</t>
  </si>
  <si>
    <t xml:space="preserve">г. Чита, ул. Назара Губина, д. 33</t>
  </si>
  <si>
    <t xml:space="preserve">г. Чита, ул. Недорезова, д. 28</t>
  </si>
  <si>
    <t xml:space="preserve">г. Чита, ул. Нечаева, д. 58</t>
  </si>
  <si>
    <t xml:space="preserve">г. Чита, ул. Новобульварная, д. 129</t>
  </si>
  <si>
    <t xml:space="preserve">г. Чита, ул. Новобульварная, д. 90</t>
  </si>
  <si>
    <t xml:space="preserve">г. Чита, ул. Онискевича, д. 14</t>
  </si>
  <si>
    <t xml:space="preserve">г. Чита, ул. Петровско-Заводская, д. 31</t>
  </si>
  <si>
    <t xml:space="preserve">г. Чита, ул. Печорская, д. 1</t>
  </si>
  <si>
    <t xml:space="preserve">г. Чита, ул. Подгорбунского, д. 41 а</t>
  </si>
  <si>
    <t xml:space="preserve">г. Чита, ул. Подгорбунского, д. 41 в</t>
  </si>
  <si>
    <t xml:space="preserve">г. Чита, ул. Полины Осипенко, д. 38</t>
  </si>
  <si>
    <t xml:space="preserve">г. Чита, ул. Пригородная, д. 1 б</t>
  </si>
  <si>
    <t xml:space="preserve">г. Чита, ул. Пушкина, д. 7</t>
  </si>
  <si>
    <t xml:space="preserve">г. Чита, ул. Селенгинская, д. 13</t>
  </si>
  <si>
    <t xml:space="preserve">г. Чита, ул. Селенгинская, д. 17</t>
  </si>
  <si>
    <t xml:space="preserve">г. Чита, ул. Серова, д. 1</t>
  </si>
  <si>
    <t xml:space="preserve">г. Чита, ул. Силикатная, д. 11</t>
  </si>
  <si>
    <t xml:space="preserve">г. Чита, ул. Столярова, д. 19</t>
  </si>
  <si>
    <t xml:space="preserve">г. Чита, ул. Столярова, д. 42</t>
  </si>
  <si>
    <t xml:space="preserve">г. Чита, ул. Таежная, д. 20</t>
  </si>
  <si>
    <t xml:space="preserve">г. Чита, ул. Токмакова, д. 18</t>
  </si>
  <si>
    <t xml:space="preserve">г. Чита, ул. Токмакова, д. 20</t>
  </si>
  <si>
    <t xml:space="preserve">г. Чита, ул. Токмакова, д. 31</t>
  </si>
  <si>
    <t xml:space="preserve">г. Чита, ул. Юности, д. 23</t>
  </si>
  <si>
    <t xml:space="preserve">г. Чита, ул. Юности, д. 8</t>
  </si>
  <si>
    <t xml:space="preserve">пгт. Агинское, ул. Клименко, д. 10</t>
  </si>
  <si>
    <t xml:space="preserve">г. Балей, ул. Ленина, д. 4</t>
  </si>
  <si>
    <t>Блочные</t>
  </si>
  <si>
    <t xml:space="preserve">г. Балей, ул. Октябрьская, д. 98</t>
  </si>
  <si>
    <t xml:space="preserve">Итого по Борзинскомй муниципальному округу:</t>
  </si>
  <si>
    <t xml:space="preserve">г. Борзя, ул. Дзержинского, д. 7</t>
  </si>
  <si>
    <t xml:space="preserve">г. Борзя, ул. Карла Маркса, д. 96</t>
  </si>
  <si>
    <t xml:space="preserve">г. Борзя, ул. Ломоносова, д. 2</t>
  </si>
  <si>
    <t xml:space="preserve">г. Борзя, ул. Савватеевская, д. 15</t>
  </si>
  <si>
    <t xml:space="preserve">пгт Шерловая Гора, мкр. 2-й, д. 11</t>
  </si>
  <si>
    <t xml:space="preserve">п. Новоширокинский, д. 2</t>
  </si>
  <si>
    <t xml:space="preserve">пгт. Забайкальск, ул. Комсомольская, д. 1</t>
  </si>
  <si>
    <t>2022(ЧС)</t>
  </si>
  <si>
    <t xml:space="preserve">пгт. Забайкальск, ул. Нагорная, д. 7</t>
  </si>
  <si>
    <t xml:space="preserve">пгт. Забайкальск, ул. Пограничная, д. 24 а</t>
  </si>
  <si>
    <t xml:space="preserve">пгт. Новая Чара, ул. Магистральная, д. 28</t>
  </si>
  <si>
    <t xml:space="preserve">п/ст Куанда, ул. Советская, д. 12 а</t>
  </si>
  <si>
    <t xml:space="preserve">п/ст Куанда, ул. Энтузиастов, д. 10</t>
  </si>
  <si>
    <t xml:space="preserve">с. Калга, ул. 60 лет Октября, д. 13</t>
  </si>
  <si>
    <t xml:space="preserve">с. Калга, ул. 60 лет Октября, д. 19</t>
  </si>
  <si>
    <t xml:space="preserve">пгт Дарасун, ул. Калинина, д. 12</t>
  </si>
  <si>
    <t xml:space="preserve">пгт Дарасун, ул. Калинина, д. 16</t>
  </si>
  <si>
    <t>1967</t>
  </si>
  <si>
    <t xml:space="preserve">пгт Дарасун, ул. Калинина, д. 8</t>
  </si>
  <si>
    <t xml:space="preserve">пгт Дарасун, ул. Молодежная, д. 2</t>
  </si>
  <si>
    <t xml:space="preserve">пгт Дарасун, ул. Почтовая, д. 3</t>
  </si>
  <si>
    <t xml:space="preserve">пгт. Карымское, ул. Братьев Васильевых, д. 21</t>
  </si>
  <si>
    <t xml:space="preserve">пгт. Карымское, ул. Верхняя, д. 7</t>
  </si>
  <si>
    <t xml:space="preserve">пгт. Карымское, ул. Ленинградская, д. 14</t>
  </si>
  <si>
    <t xml:space="preserve">пгт. Карымское, ул. Ленинградская, д. 15</t>
  </si>
  <si>
    <t xml:space="preserve">пгт. Карымское, ул. Ленинградская, д. 16</t>
  </si>
  <si>
    <t xml:space="preserve">п. Целинный, ул. Железнодорожная, д. 4</t>
  </si>
  <si>
    <t xml:space="preserve">с. Маргуцек, ул. Губина, д. 54</t>
  </si>
  <si>
    <t xml:space="preserve">с. Красный Чикой, ул. Первомайская, д. 86Б</t>
  </si>
  <si>
    <t xml:space="preserve">Итого по Кыринскому муниципальному округу:</t>
  </si>
  <si>
    <t xml:space="preserve"> с. Кыра, ул. Пионерская, д. 32</t>
  </si>
  <si>
    <t xml:space="preserve">г. Могоча, ул. Садовая, д. 16</t>
  </si>
  <si>
    <t xml:space="preserve">г. Могоча, ул. Садовая д. 4</t>
  </si>
  <si>
    <t xml:space="preserve">п/ст. Семиозерный, ул. Энергетиков, д. 1</t>
  </si>
  <si>
    <t xml:space="preserve">г. Нерчинск, ул. Красноармейская, д. 88</t>
  </si>
  <si>
    <t xml:space="preserve">г. Нерчинск, ул. Первомайская, д. 94</t>
  </si>
  <si>
    <t xml:space="preserve">г. Петровск-Забайкальский, мкр. 1-й, д. 15</t>
  </si>
  <si>
    <t xml:space="preserve">г. Петровск-Забайкальский, ул. Спортивная, д. 13</t>
  </si>
  <si>
    <t xml:space="preserve">пгт. Приаргунск, ул. Воинов Интернационалистов, д. 1</t>
  </si>
  <si>
    <t xml:space="preserve">пгт. Атамановка, ул. Новая, д. 7</t>
  </si>
  <si>
    <t xml:space="preserve">пгт Атамановка, ул. Связи, д. 42</t>
  </si>
  <si>
    <t xml:space="preserve">пгт. Новокручининский, ул. Заводская, д. 10</t>
  </si>
  <si>
    <t xml:space="preserve">пгт. Новокручининский, ул. Площадка-2, д. 4</t>
  </si>
  <si>
    <t xml:space="preserve">пгт. Новокручининский, ул. Подлесная, д. 18</t>
  </si>
  <si>
    <t xml:space="preserve">пгт. Новокручининский, ул. Российская, д. 1</t>
  </si>
  <si>
    <t xml:space="preserve">п/ст Ингода, ул. Нагорная, д. 14</t>
  </si>
  <si>
    <t xml:space="preserve">с. Верх-Чита, ул. Центральная, д. 7</t>
  </si>
  <si>
    <t xml:space="preserve">с. Верх-Чита, ул. Школьная, д. 4</t>
  </si>
  <si>
    <t xml:space="preserve">с. Верх-Чита, ул. Школьная, д. 8</t>
  </si>
  <si>
    <t xml:space="preserve">с. Домна, ул. Мебельная, д. 15</t>
  </si>
  <si>
    <t xml:space="preserve">с. Засопка, ул. Пионерская, д. 3</t>
  </si>
  <si>
    <t xml:space="preserve">с. Засопка, ул. Пионерская, д. 5</t>
  </si>
  <si>
    <t xml:space="preserve">в том числе по городскому поселению "Сретенское":</t>
  </si>
  <si>
    <t xml:space="preserve">г. Сретенск, мкр. Восточный, д. 20</t>
  </si>
  <si>
    <t>198</t>
  </si>
  <si>
    <t xml:space="preserve">пгт. Чернышевск, ул. Комсомольская, д. 28</t>
  </si>
  <si>
    <t xml:space="preserve">пгт. Первомайский, ул. Забайкальская, д. 18</t>
  </si>
  <si>
    <t xml:space="preserve">пгт. Первомайский, ул. Ингодинская, д. 9 а</t>
  </si>
  <si>
    <t xml:space="preserve">пгт. Первомайский, ул. Пролетарская, д. 24</t>
  </si>
  <si>
    <t xml:space="preserve">пгт. Первомайский, ул. Пролетарская, д. 26</t>
  </si>
  <si>
    <t xml:space="preserve">пгт. Первомайский, ул. Строительная, д. 5 блок А</t>
  </si>
  <si>
    <t xml:space="preserve">пгт. Первомайский, ул. Чернышевского, д. 5</t>
  </si>
  <si>
    <t xml:space="preserve">пгт. Первомайский, ул. Чернышевского, д. 9 а</t>
  </si>
  <si>
    <t xml:space="preserve">с. Солнцево, ул. Станционная, д. 7</t>
  </si>
  <si>
    <t xml:space="preserve">г. Шилка, ул. Балябина, д. 134 а</t>
  </si>
  <si>
    <t>1982</t>
  </si>
  <si>
    <t xml:space="preserve">г. Шилка, ул. Партизанская, д. 5</t>
  </si>
  <si>
    <t xml:space="preserve">г. Шилка, ул. Пролетарская, д. 42</t>
  </si>
  <si>
    <t xml:space="preserve">2028 год</t>
  </si>
  <si>
    <t xml:space="preserve">Итого по Забайкальскому краю</t>
  </si>
  <si>
    <t xml:space="preserve">г. Чита, мкр. 4-й, д. 11</t>
  </si>
  <si>
    <t>12.2028</t>
  </si>
  <si>
    <t xml:space="preserve">г. Чита, мкр. 4-й, д. 9</t>
  </si>
  <si>
    <t xml:space="preserve">г. Чита, мкр. 6-й, д. 15</t>
  </si>
  <si>
    <t xml:space="preserve">г. Чита, мкр. Геофизический, д. 7</t>
  </si>
  <si>
    <t xml:space="preserve">г. Чита, мкр. Северный, д. 58</t>
  </si>
  <si>
    <t xml:space="preserve">г. Чита, тр-кт. Молоковский, д. 114</t>
  </si>
  <si>
    <t xml:space="preserve">г. Чита, ул. 9 Января, д. 55</t>
  </si>
  <si>
    <t xml:space="preserve">г. Чита, ул. Автогенная, д. 5</t>
  </si>
  <si>
    <t xml:space="preserve">г. Чита, ул. Бабушкина, д. 32</t>
  </si>
  <si>
    <t xml:space="preserve">г. Чита, ул. Бабушкина, д. 36</t>
  </si>
  <si>
    <t xml:space="preserve">г. Чита, ул. Богдана Хмельницкого, д. 24 корп. 3</t>
  </si>
  <si>
    <t xml:space="preserve">г. Чита, ул. Бутина, д. 101</t>
  </si>
  <si>
    <t>2015</t>
  </si>
  <si>
    <t xml:space="preserve">г. Чита, ул. Горького, д. 38</t>
  </si>
  <si>
    <t xml:space="preserve">г. Чита, ул. Евгения Гаюсана, д. 30</t>
  </si>
  <si>
    <t xml:space="preserve">г. Чита, ул. Забайкальского Рабочего, д. 4</t>
  </si>
  <si>
    <t xml:space="preserve">г. Чита, ул. Казачья, д. 3 г</t>
  </si>
  <si>
    <t xml:space="preserve">г. Чита, ул. Казачья, д. 24</t>
  </si>
  <si>
    <t xml:space="preserve">г. Чита, ул. Каларская, д. 4</t>
  </si>
  <si>
    <t xml:space="preserve">г. Чита, ул. Красной Звезды, д. 12</t>
  </si>
  <si>
    <t xml:space="preserve">г. Чита, ул. Красноярская, д. 11</t>
  </si>
  <si>
    <t xml:space="preserve">г. Чита, ул. Ленинградская, д. 27</t>
  </si>
  <si>
    <t xml:space="preserve">г. Чита, ул. Мостовая, д. 7</t>
  </si>
  <si>
    <t xml:space="preserve">г. Чита, ул. Николая Островского, д. 28</t>
  </si>
  <si>
    <t xml:space="preserve">г. Чита, ул. Петровско-Заводская, д. 52</t>
  </si>
  <si>
    <t xml:space="preserve">г. Чита, ул. Подгорбунского, д. 1</t>
  </si>
  <si>
    <t xml:space="preserve">г. Чита, ул. Столярова, д. 65</t>
  </si>
  <si>
    <t xml:space="preserve">г. Чита, ул. Токмакова, д. 27 а</t>
  </si>
  <si>
    <t xml:space="preserve">г. Чита, ул. Угданская, д. 10</t>
  </si>
  <si>
    <t xml:space="preserve">г. Чита, ул. Угданская, д. 29</t>
  </si>
  <si>
    <t xml:space="preserve">г. Чита, ул. Чкалова, д. 6</t>
  </si>
  <si>
    <t xml:space="preserve">г. Чита, ул. Шилова, д. 85</t>
  </si>
  <si>
    <t xml:space="preserve">пгт. Агинское, ул. ДСУ, д. 14</t>
  </si>
  <si>
    <t xml:space="preserve">пгт. Агинское, ул. Клименко, д. 11</t>
  </si>
  <si>
    <t xml:space="preserve">пгт. Агинское, ул. Ленина, д. 122</t>
  </si>
  <si>
    <t xml:space="preserve">г. Балей, ул. Комбинатская, д. 6</t>
  </si>
  <si>
    <t xml:space="preserve">г. Балей, ул. Ленина, д. 23</t>
  </si>
  <si>
    <t xml:space="preserve">г. Борзя, ул. Гурьева 79 квартал, д. 1</t>
  </si>
  <si>
    <t xml:space="preserve">г. Борзя, ул. Гурьева 80 квартал, д. 11</t>
  </si>
  <si>
    <t xml:space="preserve">пгт. Шерловая Гора, мкр. 2-й, д. 11</t>
  </si>
  <si>
    <t xml:space="preserve">пгт. Шерловая Гора, ул. Шахтерская, д. 3</t>
  </si>
  <si>
    <t xml:space="preserve">пгт. Шерловая Гора, ул. Шахтерская, д. 6</t>
  </si>
  <si>
    <t xml:space="preserve">п. Новоширокинский, д. 3</t>
  </si>
  <si>
    <t xml:space="preserve">пгт. Забайкальск, ул. Железнодорожная, д. 4</t>
  </si>
  <si>
    <t xml:space="preserve">п/ст Куанда, ул. 8 Марта, д. 8</t>
  </si>
  <si>
    <t xml:space="preserve">пгт. Дарасун, ул. Калинина, д. 14</t>
  </si>
  <si>
    <t xml:space="preserve">пгт. Дарасун, ул. Калинина, д. 16</t>
  </si>
  <si>
    <t xml:space="preserve">пгт. Дарасун, ул. Калинина, д. 8</t>
  </si>
  <si>
    <t xml:space="preserve">пгт. Дарасун, ул. Молодежная, д. 6</t>
  </si>
  <si>
    <t xml:space="preserve">пгт. Карымское, ул. Братьев Васильевых, д. 17</t>
  </si>
  <si>
    <t xml:space="preserve">пгт. Карымское, ул. Ленинградская, д. 24</t>
  </si>
  <si>
    <t xml:space="preserve">пгт. Карымское, ул. Шемелина, д. 1</t>
  </si>
  <si>
    <t xml:space="preserve">п. Целинный, ул. Железнодорожная, д. 6</t>
  </si>
  <si>
    <t xml:space="preserve">с. Кыра, мкр. Северный, д. 5</t>
  </si>
  <si>
    <t xml:space="preserve">г. Могоча, ул. Аникинская, д. 3</t>
  </si>
  <si>
    <t xml:space="preserve">г. Могоча, ул. Комсомольская, д. 3</t>
  </si>
  <si>
    <t xml:space="preserve">г. Могоча, ул. Комсомольская, д. 6</t>
  </si>
  <si>
    <t xml:space="preserve">г. Могоча, ул. Комсомольская, д. 7</t>
  </si>
  <si>
    <t xml:space="preserve">г. Могоча, ул. Комсомольская, д. 8</t>
  </si>
  <si>
    <t xml:space="preserve">г. Могоча, ул. Комсомольская, д. 9</t>
  </si>
  <si>
    <t xml:space="preserve">г. Могоча, ул. Малокрестьянская д. 38</t>
  </si>
  <si>
    <t xml:space="preserve">г. Нерчинск, ул. Первомайская, д. 80</t>
  </si>
  <si>
    <t xml:space="preserve">г. Нерчинск, ул. Погодаева, д. 97</t>
  </si>
  <si>
    <t>Брусовые</t>
  </si>
  <si>
    <t xml:space="preserve">г. Нерчинск, ул. Строительная, д. 2</t>
  </si>
  <si>
    <t xml:space="preserve">г. Нерчинск, ул. Студгородок, д. 4</t>
  </si>
  <si>
    <t xml:space="preserve">пгт. Оловянная, ул. Гагарина, д. 17</t>
  </si>
  <si>
    <t xml:space="preserve">пгт. Ясногорск, мкр. Советский, д. 2</t>
  </si>
  <si>
    <t xml:space="preserve">пгт. Ясногорск, мкр. Солнечный, д. 1</t>
  </si>
  <si>
    <t xml:space="preserve">пгт. Ясногорск, мкр. Луговой, д. 9</t>
  </si>
  <si>
    <t xml:space="preserve">пгт. Ясногорск, ул.Молодежная, д. 5</t>
  </si>
  <si>
    <t xml:space="preserve">г. Петровск-Забайкальский, ул.Карла Маркса, д. 15 а</t>
  </si>
  <si>
    <t xml:space="preserve">г. Петровск-Забайкальский, ул.Карла Маркса, д. 17</t>
  </si>
  <si>
    <t xml:space="preserve">пгт. Приаргунск, мкр. МЖК, д. 1</t>
  </si>
  <si>
    <t xml:space="preserve">п. Досатуй, ул. Привокзальная, д. 2 а</t>
  </si>
  <si>
    <t xml:space="preserve">п. Досатуй, ул. Привокзальная, д. 2 б</t>
  </si>
  <si>
    <t xml:space="preserve">г. Хилок, ул. Калинина, д. 49 а</t>
  </si>
  <si>
    <t xml:space="preserve"> г. Хилок, ул. Ленина, д. 23 а</t>
  </si>
  <si>
    <t xml:space="preserve">п/ст Жипхеген, ул. Таежная, д. 16</t>
  </si>
  <si>
    <t xml:space="preserve">пгт. Атамановка, ул. Заводская, д. 12</t>
  </si>
  <si>
    <t xml:space="preserve">пгт. Атамановка, ул. Заводская, д. 3</t>
  </si>
  <si>
    <t xml:space="preserve">пгт. Атамановка, ул. Матюгина, д. 154</t>
  </si>
  <si>
    <t xml:space="preserve">пгт. Новокручининский, ул. Российская, д. 3</t>
  </si>
  <si>
    <t xml:space="preserve">с. Маккавеево, ул. Бутина, д. 49 а</t>
  </si>
  <si>
    <t xml:space="preserve">с. Маккавеево, ул. Бутина, д. 54</t>
  </si>
  <si>
    <t xml:space="preserve">пгт Чернышевск, ул. Карла Маркса, д. 18</t>
  </si>
  <si>
    <t xml:space="preserve">пгт. Первомайский, нп Микрорайон, д. 4</t>
  </si>
  <si>
    <t xml:space="preserve">пгт. Первомайский, нп. Микрорайон д.12</t>
  </si>
  <si>
    <t xml:space="preserve">пгт. Первомайский, ул. 8 Марта, д. 1</t>
  </si>
  <si>
    <t xml:space="preserve">пгт. Первомайский, ул. Белинского, д. 4</t>
  </si>
  <si>
    <t xml:space="preserve">пгт. Первомайский, ул. Мира, д. 26</t>
  </si>
  <si>
    <t xml:space="preserve">г. Шилка, ул. Соболева, д. 13</t>
  </si>
  <si>
    <t xml:space="preserve">Таблица 2. Планируемые показатели выполнения Регионального краткосрочного плана реализации Региональной программы капитального ремонта общего имущества в многоквартирных домах, расположенных  на территории Забайкальского края, на период 2026-2028 годов </t>
  </si>
  <si>
    <t xml:space="preserve">Наименование МО</t>
  </si>
  <si>
    <t xml:space="preserve">общая
площадь
МКД, всего</t>
  </si>
  <si>
    <t xml:space="preserve">Количество
жителей,
зарегистрированных в МКД
на дату утверждения плана</t>
  </si>
  <si>
    <t xml:space="preserve">Количество МКД</t>
  </si>
  <si>
    <t xml:space="preserve">I квартал</t>
  </si>
  <si>
    <t xml:space="preserve">II квартал</t>
  </si>
  <si>
    <t xml:space="preserve">III квартал</t>
  </si>
  <si>
    <t xml:space="preserve">IV квартал</t>
  </si>
  <si>
    <t xml:space="preserve">Всего :</t>
  </si>
  <si>
    <t>ед.</t>
  </si>
  <si>
    <t xml:space="preserve">Городской округ "Город Чита"</t>
  </si>
  <si>
    <t xml:space="preserve">Городской округ "Посёлок Агинское"</t>
  </si>
  <si>
    <t xml:space="preserve">Балейский муниципальный округ</t>
  </si>
  <si>
    <t xml:space="preserve">Борзинскйи муниципальный округ</t>
  </si>
  <si>
    <t xml:space="preserve">Газимуро-Заводский муниципальный округ</t>
  </si>
  <si>
    <t xml:space="preserve">Забайкальский муниципальный округ</t>
  </si>
  <si>
    <t xml:space="preserve">Каларский муниципальный округ</t>
  </si>
  <si>
    <t xml:space="preserve">Калганский муниципальный округ</t>
  </si>
  <si>
    <t xml:space="preserve">Карымский муниципальный округ</t>
  </si>
  <si>
    <t xml:space="preserve">Краснокаменский муниципальный округ</t>
  </si>
  <si>
    <t xml:space="preserve">Красночикойский муниципальный округ</t>
  </si>
  <si>
    <t xml:space="preserve">Могойтуйский муниципальный округ</t>
  </si>
  <si>
    <t xml:space="preserve">Могочинский муниципальный округ</t>
  </si>
  <si>
    <t xml:space="preserve">Нерчинский муниципальный округ </t>
  </si>
  <si>
    <t xml:space="preserve">Оловяннинский муниципальный округ </t>
  </si>
  <si>
    <t xml:space="preserve">Петровск-Забайкальский муниципальный округ </t>
  </si>
  <si>
    <t xml:space="preserve">Приаргунский муниципальный округ</t>
  </si>
  <si>
    <t xml:space="preserve">Тунгокоченский муниципальный округ</t>
  </si>
  <si>
    <t xml:space="preserve">Хилокский муниципальный округ</t>
  </si>
  <si>
    <t xml:space="preserve">Читинский муниципальный округ</t>
  </si>
  <si>
    <t xml:space="preserve">Муниципальный район "Сретенский район", в том числе:</t>
  </si>
  <si>
    <t xml:space="preserve">городское поселение "Кокуйское"</t>
  </si>
  <si>
    <t xml:space="preserve">Муниципальный район "Чернышевский район", в том числе:</t>
  </si>
  <si>
    <t xml:space="preserve">городское поселение "Чернышевское"</t>
  </si>
  <si>
    <t xml:space="preserve">Муниципальный район "Шилкинский район", в том числе:</t>
  </si>
  <si>
    <t xml:space="preserve">городское поселение "Первомайское"</t>
  </si>
  <si>
    <t xml:space="preserve">городское поселение "Шилкинское"</t>
  </si>
  <si>
    <t xml:space="preserve">сельское поселение "Размахнинское"</t>
  </si>
  <si>
    <t xml:space="preserve">2027 год</t>
  </si>
  <si>
    <t xml:space="preserve">Борзинский муниципальный район</t>
  </si>
  <si>
    <t xml:space="preserve">Кыринский муниципальный округ</t>
  </si>
  <si>
    <t xml:space="preserve">Нерчинский муниципальный округ</t>
  </si>
  <si>
    <t xml:space="preserve">городское поселение "Сретенское"</t>
  </si>
  <si>
    <t xml:space="preserve">Борзинский муниципальный округ</t>
  </si>
  <si>
    <t xml:space="preserve">Оловяннинский муниципальный округ</t>
  </si>
  <si>
    <t xml:space="preserve">Таблица 3. Адресный перечень многоквартирных домов, расположенных на территории Забайкальского края, в отношении которых на период 2026-2028 годов планируется проведение капитального ремонта общего имущества, по видам работ по капитальному ремонту </t>
  </si>
  <si>
    <t xml:space="preserve">Стоимость капитального ремонта ВСЕГО</t>
  </si>
  <si>
    <t xml:space="preserve">Виды, установленные частью 1 статьи 166 Жилищного Кодекса Российской Федерации</t>
  </si>
  <si>
    <t xml:space="preserve">Виды, установленные нормативным правовым актом Забайкальского края</t>
  </si>
  <si>
    <t xml:space="preserve">Виды, установленные частью 3 статьи 166 Жилищного Кодекса Российской Федерации</t>
  </si>
  <si>
    <t xml:space="preserve">ремонт внутридомовых инженерных систем электро-, тепло-, газо-, водоснабжения, водоотведения</t>
  </si>
  <si>
    <t xml:space="preserve">Ремонт, замена, модернизация лифтов, ремонт лифтовых шахт, машинных и блочных помещений</t>
  </si>
  <si>
    <t xml:space="preserve">Ремонт крыши</t>
  </si>
  <si>
    <t xml:space="preserve">Ремонт подвальных помещений, относящихся к общему имуществу в многоквартирном доме</t>
  </si>
  <si>
    <t xml:space="preserve">Ремонт фасада</t>
  </si>
  <si>
    <t xml:space="preserve">Ремонт фундамента многоквартирного дома</t>
  </si>
  <si>
    <t xml:space="preserve"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</t>
  </si>
  <si>
    <t xml:space="preserve">услуги и (или) работы по оценке технического состояния, разработке проектной документации на проведение капитального ремонта общего имущества многоквартирных домов, являющихся объектами культурного наследия, выявленными объектами культурного наследия</t>
  </si>
  <si>
    <t xml:space="preserve">услуги по осуществлению строительного контроля</t>
  </si>
  <si>
    <t xml:space="preserve">услуги и (или) работы по переустройству невентилируемой крыши на вентилируемую крышу, устройству выходов на кровлю</t>
  </si>
  <si>
    <t>электроснабжения</t>
  </si>
  <si>
    <t xml:space="preserve"> теплоснабжения</t>
  </si>
  <si>
    <t xml:space="preserve">горячего водоснабжения</t>
  </si>
  <si>
    <t xml:space="preserve">холодного водоснабжения</t>
  </si>
  <si>
    <t>водоотведения</t>
  </si>
  <si>
    <t xml:space="preserve">г. Чита, б-р. Украинский, д. 1</t>
  </si>
  <si>
    <r>
      <t xml:space="preserve">г. Чита, б-р. Украинский, д. 10</t>
    </r>
    <r>
      <rPr>
        <vertAlign val="superscript"/>
        <sz val="11"/>
        <rFont val="Times New Roman"/>
      </rPr>
      <t>(4)</t>
    </r>
  </si>
  <si>
    <t xml:space="preserve">г. Чита, б-р. Украинский, д. 14</t>
  </si>
  <si>
    <r>
      <t xml:space="preserve">г. Чита, б-р. Украинский, д. 18</t>
    </r>
    <r>
      <rPr>
        <vertAlign val="superscript"/>
        <sz val="11"/>
        <rFont val="Times New Roman"/>
      </rPr>
      <t>(2)</t>
    </r>
  </si>
  <si>
    <r>
      <t xml:space="preserve">г. Чита, б-р. Украинский, д. 22</t>
    </r>
    <r>
      <rPr>
        <vertAlign val="superscript"/>
        <sz val="11"/>
        <rFont val="Times New Roman"/>
      </rPr>
      <t>(1,4)</t>
    </r>
  </si>
  <si>
    <r>
      <t xml:space="preserve">г. Чита, б-р. Украинский, д. 24</t>
    </r>
    <r>
      <rPr>
        <vertAlign val="superscript"/>
        <sz val="11"/>
        <rFont val="Times New Roman"/>
      </rPr>
      <t>(1)</t>
    </r>
  </si>
  <si>
    <r>
      <t xml:space="preserve">г. Чита, б-р. Украинский, д. 28</t>
    </r>
    <r>
      <rPr>
        <vertAlign val="superscript"/>
        <sz val="11"/>
        <rFont val="Times New Roman"/>
      </rPr>
      <t>(1,4)</t>
    </r>
  </si>
  <si>
    <r>
      <t xml:space="preserve">г. Чита, б-р. Украинский, д. 3</t>
    </r>
    <r>
      <rPr>
        <vertAlign val="superscript"/>
        <sz val="11"/>
        <rFont val="Times New Roman"/>
      </rPr>
      <t>(1,4)</t>
    </r>
  </si>
  <si>
    <r>
      <t xml:space="preserve">г. Чита, б-р. Украинский, д. 8</t>
    </r>
    <r>
      <rPr>
        <vertAlign val="superscript"/>
        <sz val="11"/>
        <rFont val="Times New Roman"/>
      </rPr>
      <t>(1,4)</t>
    </r>
  </si>
  <si>
    <r>
      <t xml:space="preserve">г. Чита, мкр. 1-й, д. 6</t>
    </r>
    <r>
      <rPr>
        <vertAlign val="superscript"/>
        <sz val="11"/>
        <rFont val="Times New Roman"/>
      </rPr>
      <t>(2)</t>
    </r>
  </si>
  <si>
    <r>
      <t xml:space="preserve">г. Чита, мкр. 5-й, д. 29</t>
    </r>
    <r>
      <rPr>
        <vertAlign val="superscript"/>
        <sz val="11"/>
        <rFont val="Times New Roman"/>
      </rPr>
      <t>(6)</t>
    </r>
  </si>
  <si>
    <r>
      <t xml:space="preserve">г. Чита, мкр. Батарейный, д. 11</t>
    </r>
    <r>
      <rPr>
        <vertAlign val="superscript"/>
        <sz val="11"/>
        <rFont val="Times New Roman"/>
      </rPr>
      <t>(8)</t>
    </r>
  </si>
  <si>
    <r>
      <t xml:space="preserve">г. Чита, мкр. Батарейный, д. 4</t>
    </r>
    <r>
      <rPr>
        <vertAlign val="superscript"/>
        <sz val="11"/>
        <rFont val="Times New Roman"/>
      </rPr>
      <t>(2)</t>
    </r>
  </si>
  <si>
    <r>
      <t xml:space="preserve">г. Чита, мкр. Батарейный, д. 5</t>
    </r>
    <r>
      <rPr>
        <vertAlign val="superscript"/>
        <sz val="11"/>
        <rFont val="Times New Roman"/>
      </rPr>
      <t>(2)</t>
    </r>
  </si>
  <si>
    <r>
      <t xml:space="preserve">г. Чита, мкр. Батарейный, д. 7</t>
    </r>
    <r>
      <rPr>
        <vertAlign val="superscript"/>
        <sz val="11"/>
        <rFont val="Times New Roman"/>
      </rPr>
      <t>(2,4)</t>
    </r>
  </si>
  <si>
    <r>
      <t xml:space="preserve">г. Чита, мкр. Геофизический, д. 5</t>
    </r>
    <r>
      <rPr>
        <vertAlign val="superscript"/>
        <sz val="11"/>
        <rFont val="Times New Roman"/>
      </rPr>
      <t>(1)</t>
    </r>
  </si>
  <si>
    <r>
      <t xml:space="preserve">г. Чита, мкр. Осетровка, д. 12</t>
    </r>
    <r>
      <rPr>
        <vertAlign val="superscript"/>
        <sz val="11"/>
        <rFont val="Times New Roman"/>
      </rPr>
      <t>(1,4)</t>
    </r>
  </si>
  <si>
    <r>
      <t xml:space="preserve">г. Чита, мкр. Осетровка, д. 19</t>
    </r>
    <r>
      <rPr>
        <vertAlign val="superscript"/>
        <sz val="11"/>
        <rFont val="Times New Roman"/>
      </rPr>
      <t>(1,4)</t>
    </r>
  </si>
  <si>
    <r>
      <t xml:space="preserve">г. Чита, мкр. Северный, д. 63</t>
    </r>
    <r>
      <rPr>
        <vertAlign val="superscript"/>
        <sz val="11"/>
        <rFont val="Times New Roman"/>
      </rPr>
      <t>(7)</t>
    </r>
  </si>
  <si>
    <r>
      <t xml:space="preserve">г. Чита, мкр. ТУСМ-4, д. 1</t>
    </r>
    <r>
      <rPr>
        <vertAlign val="superscript"/>
        <sz val="11"/>
        <rFont val="Times New Roman"/>
      </rPr>
      <t>(6)</t>
    </r>
  </si>
  <si>
    <r>
      <t xml:space="preserve">г. Чита, п. Ясный, д. 3</t>
    </r>
    <r>
      <rPr>
        <vertAlign val="superscript"/>
        <sz val="11"/>
        <rFont val="Times New Roman"/>
      </rPr>
      <t>(4)</t>
    </r>
  </si>
  <si>
    <r>
      <t xml:space="preserve">г. Чита, п. Ясный, д. 4</t>
    </r>
    <r>
      <rPr>
        <vertAlign val="superscript"/>
        <sz val="11"/>
        <rFont val="Times New Roman"/>
      </rPr>
      <t>(4)</t>
    </r>
  </si>
  <si>
    <r>
      <t xml:space="preserve">г. Чита, п. Ясный, д. 5</t>
    </r>
    <r>
      <rPr>
        <vertAlign val="superscript"/>
        <sz val="11"/>
        <rFont val="Times New Roman"/>
      </rPr>
      <t>(4)</t>
    </r>
  </si>
  <si>
    <r>
      <t xml:space="preserve">г. Чита, п. Ясный, д. 6</t>
    </r>
    <r>
      <rPr>
        <vertAlign val="superscript"/>
        <sz val="11"/>
        <rFont val="Times New Roman"/>
      </rPr>
      <t>(4)</t>
    </r>
  </si>
  <si>
    <r>
      <t xml:space="preserve">г. Чита, п. Ясный, д. 7</t>
    </r>
    <r>
      <rPr>
        <vertAlign val="superscript"/>
        <sz val="11"/>
        <rFont val="Times New Roman"/>
      </rPr>
      <t>(4)</t>
    </r>
  </si>
  <si>
    <r>
      <t xml:space="preserve">г. Чита, п. Ясный, д. 8</t>
    </r>
    <r>
      <rPr>
        <vertAlign val="superscript"/>
        <sz val="11"/>
        <rFont val="Times New Roman"/>
      </rPr>
      <t>(4)</t>
    </r>
  </si>
  <si>
    <r>
      <t xml:space="preserve">г. Чита, п. Ясный, д. 9</t>
    </r>
    <r>
      <rPr>
        <vertAlign val="superscript"/>
        <sz val="11"/>
        <rFont val="Times New Roman"/>
      </rPr>
      <t>(4)</t>
    </r>
  </si>
  <si>
    <r>
      <t xml:space="preserve">г. Чита, пер. Парковый, д. 18</t>
    </r>
    <r>
      <rPr>
        <vertAlign val="superscript"/>
        <sz val="11"/>
        <rFont val="Times New Roman"/>
      </rPr>
      <t>(1)</t>
    </r>
  </si>
  <si>
    <r>
      <t xml:space="preserve">г. Чита, ул. Автозаводская, д. 7</t>
    </r>
    <r>
      <rPr>
        <vertAlign val="superscript"/>
        <sz val="11"/>
        <rFont val="Times New Roman"/>
      </rPr>
      <t>(6)</t>
    </r>
  </si>
  <si>
    <r>
      <t xml:space="preserve">г. Чита, ул. Александро-Заводская, д. 13</t>
    </r>
    <r>
      <rPr>
        <vertAlign val="superscript"/>
        <sz val="11"/>
        <rFont val="Times New Roman"/>
      </rPr>
      <t>(1)</t>
    </r>
  </si>
  <si>
    <r>
      <t xml:space="preserve">г. Чита, ул. Амурская, д. 82</t>
    </r>
    <r>
      <rPr>
        <vertAlign val="superscript"/>
        <sz val="11"/>
        <rFont val="Times New Roman"/>
      </rPr>
      <t>(4)</t>
    </r>
  </si>
  <si>
    <r>
      <t xml:space="preserve">г. Чита, ул. Анохина, д. 3</t>
    </r>
    <r>
      <rPr>
        <vertAlign val="superscript"/>
        <sz val="11"/>
        <rFont val="Times New Roman"/>
      </rPr>
      <t>(1,6)</t>
    </r>
  </si>
  <si>
    <r>
      <t xml:space="preserve">г. Чита, ул. Анохина, д. 96</t>
    </r>
    <r>
      <rPr>
        <vertAlign val="superscript"/>
        <sz val="11"/>
        <rFont val="Times New Roman"/>
      </rPr>
      <t>(1)</t>
    </r>
  </si>
  <si>
    <r>
      <t xml:space="preserve">г. Чита, ул. Бабушкина, д. 5</t>
    </r>
    <r>
      <rPr>
        <vertAlign val="superscript"/>
        <sz val="11"/>
        <rFont val="Times New Roman"/>
      </rPr>
      <t>(1,4)</t>
    </r>
  </si>
  <si>
    <r>
      <t xml:space="preserve">г. Чита, ул. Бабушкина, д. 11</t>
    </r>
    <r>
      <rPr>
        <vertAlign val="superscript"/>
        <sz val="11"/>
        <rFont val="Times New Roman"/>
      </rPr>
      <t>(4)</t>
    </r>
  </si>
  <si>
    <r>
      <t xml:space="preserve">г. Чита, ул. Бабушкина, д. 30</t>
    </r>
    <r>
      <rPr>
        <vertAlign val="superscript"/>
        <sz val="11"/>
        <rFont val="Times New Roman"/>
      </rPr>
      <t>(6)</t>
    </r>
  </si>
  <si>
    <r>
      <t xml:space="preserve">г. Чита, ул. Бабушкина, д. 34</t>
    </r>
    <r>
      <rPr>
        <vertAlign val="superscript"/>
        <sz val="11"/>
        <rFont val="Times New Roman"/>
      </rPr>
      <t>(7)</t>
    </r>
  </si>
  <si>
    <r>
      <t xml:space="preserve">г. Чита, ул. Байкальская, д. 15</t>
    </r>
    <r>
      <rPr>
        <vertAlign val="superscript"/>
        <sz val="11"/>
        <rFont val="Times New Roman"/>
      </rPr>
      <t>(4)</t>
    </r>
  </si>
  <si>
    <r>
      <t xml:space="preserve">г. Чита, ул. Баргузинская, д. 12</t>
    </r>
    <r>
      <rPr>
        <vertAlign val="superscript"/>
        <sz val="11"/>
        <rFont val="Times New Roman"/>
      </rPr>
      <t>(1)</t>
    </r>
  </si>
  <si>
    <r>
      <t xml:space="preserve">г. Чита, ул. Бекетова, д. 46</t>
    </r>
    <r>
      <rPr>
        <vertAlign val="superscript"/>
        <sz val="11"/>
        <rFont val="Times New Roman"/>
      </rPr>
      <t>(4)</t>
    </r>
  </si>
  <si>
    <r>
      <t xml:space="preserve">г. Чита, ул. Белорусская, д. 11а</t>
    </r>
    <r>
      <rPr>
        <vertAlign val="superscript"/>
        <sz val="11"/>
        <rFont val="Times New Roman"/>
      </rPr>
      <t>(1,4)</t>
    </r>
  </si>
  <si>
    <r>
      <t xml:space="preserve">г. Чита, ул. Бутина, д. 73</t>
    </r>
    <r>
      <rPr>
        <vertAlign val="superscript"/>
        <sz val="11"/>
        <rFont val="Times New Roman"/>
      </rPr>
      <t>(1)</t>
    </r>
  </si>
  <si>
    <r>
      <t xml:space="preserve">г. Чита, ул. Бутина, д. 82</t>
    </r>
    <r>
      <rPr>
        <vertAlign val="superscript"/>
        <sz val="11"/>
        <rFont val="Times New Roman"/>
      </rPr>
      <t>(1)</t>
    </r>
  </si>
  <si>
    <r>
      <t xml:space="preserve">г. Чита, ул. Гагарина, д. 17</t>
    </r>
    <r>
      <rPr>
        <vertAlign val="superscript"/>
        <sz val="11"/>
        <rFont val="Times New Roman"/>
      </rPr>
      <t>(2)</t>
    </r>
  </si>
  <si>
    <r>
      <t xml:space="preserve">г. Чита, ул. Гагарина, д. 5</t>
    </r>
    <r>
      <rPr>
        <vertAlign val="superscript"/>
        <sz val="11"/>
        <rFont val="Times New Roman"/>
      </rPr>
      <t>(1,2)</t>
    </r>
  </si>
  <si>
    <r>
      <t xml:space="preserve">г. Чита, ул. Гагарина, д. 8</t>
    </r>
    <r>
      <rPr>
        <vertAlign val="superscript"/>
        <sz val="11"/>
        <rFont val="Times New Roman"/>
      </rPr>
      <t>(4)</t>
    </r>
  </si>
  <si>
    <r>
      <t xml:space="preserve">г. Чита, ул. Гагарина, д. 9</t>
    </r>
    <r>
      <rPr>
        <vertAlign val="superscript"/>
        <sz val="11"/>
        <rFont val="Times New Roman"/>
      </rPr>
      <t>(6)</t>
    </r>
  </si>
  <si>
    <r>
      <t xml:space="preserve">г. Чита, ул. Дивизионная, д. 4</t>
    </r>
    <r>
      <rPr>
        <vertAlign val="superscript"/>
        <sz val="11"/>
        <rFont val="Times New Roman"/>
      </rPr>
      <t>(2)</t>
    </r>
  </si>
  <si>
    <r>
      <t xml:space="preserve">г. Чита, ул. Журавлева, д. 112</t>
    </r>
    <r>
      <rPr>
        <vertAlign val="superscript"/>
        <sz val="11"/>
        <rFont val="Times New Roman"/>
      </rPr>
      <t>(1)</t>
    </r>
  </si>
  <si>
    <r>
      <t xml:space="preserve">г. Чита, ул. Забайкальского Рабочего, д. 38</t>
    </r>
    <r>
      <rPr>
        <vertAlign val="superscript"/>
        <sz val="11"/>
        <rFont val="Times New Roman"/>
      </rPr>
      <t>(7)</t>
    </r>
  </si>
  <si>
    <r>
      <t xml:space="preserve">г. Чита, ул. Карла Маркса, д. 14</t>
    </r>
    <r>
      <rPr>
        <vertAlign val="superscript"/>
        <sz val="11"/>
        <rFont val="Times New Roman"/>
      </rPr>
      <t>(4)</t>
    </r>
  </si>
  <si>
    <r>
      <t xml:space="preserve">г. Чита, ул. Кирова, д. 2 а</t>
    </r>
    <r>
      <rPr>
        <vertAlign val="superscript"/>
        <sz val="11"/>
        <rFont val="Times New Roman"/>
      </rPr>
      <t>(1)</t>
    </r>
  </si>
  <si>
    <r>
      <t xml:space="preserve">г. Чита, ул. Космонавтов, д. 6</t>
    </r>
    <r>
      <rPr>
        <vertAlign val="superscript"/>
        <sz val="11"/>
        <rFont val="Times New Roman"/>
      </rPr>
      <t>(1)</t>
    </r>
  </si>
  <si>
    <r>
      <t xml:space="preserve">г. Чита, ул. Красноармейская, д. 68</t>
    </r>
    <r>
      <rPr>
        <vertAlign val="superscript"/>
        <sz val="11"/>
        <rFont val="Times New Roman"/>
      </rPr>
      <t>(1)</t>
    </r>
  </si>
  <si>
    <r>
      <t xml:space="preserve">г. Чита, ул. Красноярская, д. 24</t>
    </r>
    <r>
      <rPr>
        <vertAlign val="superscript"/>
        <sz val="11"/>
        <rFont val="Times New Roman"/>
      </rPr>
      <t>(1,4)</t>
    </r>
  </si>
  <si>
    <r>
      <t xml:space="preserve">г. Чита, ул. Курнатовского, д. 76</t>
    </r>
    <r>
      <rPr>
        <vertAlign val="superscript"/>
        <sz val="11"/>
        <rFont val="Times New Roman"/>
      </rPr>
      <t>(1)</t>
    </r>
  </si>
  <si>
    <r>
      <t xml:space="preserve">г. Чита, ул. Лазо, д. 36</t>
    </r>
    <r>
      <rPr>
        <vertAlign val="superscript"/>
        <sz val="11"/>
        <rFont val="Times New Roman"/>
      </rPr>
      <t>(4)</t>
    </r>
  </si>
  <si>
    <r>
      <t xml:space="preserve">г. Чита, ул. Ленина, д. 110</t>
    </r>
    <r>
      <rPr>
        <vertAlign val="superscript"/>
        <sz val="11"/>
        <rFont val="Times New Roman"/>
      </rPr>
      <t>(1)</t>
    </r>
  </si>
  <si>
    <r>
      <t xml:space="preserve">г. Чита, ул. Ленинградская, д. 77 б</t>
    </r>
    <r>
      <rPr>
        <vertAlign val="superscript"/>
        <sz val="11"/>
        <rFont val="Times New Roman"/>
      </rPr>
      <t>(6)</t>
    </r>
  </si>
  <si>
    <r>
      <t xml:space="preserve">г. Чита, ул. Магистральная, д. 13</t>
    </r>
    <r>
      <rPr>
        <vertAlign val="superscript"/>
        <sz val="11"/>
        <rFont val="Times New Roman"/>
      </rPr>
      <t>(1)</t>
    </r>
  </si>
  <si>
    <r>
      <t xml:space="preserve">г. Чита, ул. Малая, д. 2 б</t>
    </r>
    <r>
      <rPr>
        <vertAlign val="superscript"/>
        <sz val="11"/>
        <rFont val="Times New Roman"/>
      </rPr>
      <t>(8)</t>
    </r>
  </si>
  <si>
    <r>
      <t xml:space="preserve">г. Чита, ул. Набережная, д. 46</t>
    </r>
    <r>
      <rPr>
        <vertAlign val="superscript"/>
        <sz val="11"/>
        <rFont val="Times New Roman"/>
      </rPr>
      <t>(1)</t>
    </r>
  </si>
  <si>
    <r>
      <t xml:space="preserve">г. Чита, ул. Набережная, д. 66</t>
    </r>
    <r>
      <rPr>
        <vertAlign val="superscript"/>
        <sz val="11"/>
        <rFont val="Times New Roman"/>
      </rPr>
      <t>(1)</t>
    </r>
  </si>
  <si>
    <r>
      <t xml:space="preserve">г. Чита, ул. Офицерская, д. 22</t>
    </r>
    <r>
      <rPr>
        <vertAlign val="superscript"/>
        <sz val="11"/>
        <rFont val="Times New Roman"/>
      </rPr>
      <t>(1)</t>
    </r>
  </si>
  <si>
    <r>
      <t xml:space="preserve">г. Чита, ул. Подгорбунского, д. 9</t>
    </r>
    <r>
      <rPr>
        <vertAlign val="superscript"/>
        <sz val="11"/>
        <rFont val="Times New Roman"/>
      </rPr>
      <t>(7)</t>
    </r>
  </si>
  <si>
    <r>
      <t xml:space="preserve">г. Чита, ул. Советская, д. 25</t>
    </r>
    <r>
      <rPr>
        <vertAlign val="superscript"/>
        <sz val="11"/>
        <rFont val="Times New Roman"/>
      </rPr>
      <t>(1,8)</t>
    </r>
  </si>
  <si>
    <r>
      <t xml:space="preserve">г. Чита, ул. Текстильщиков, д. 12</t>
    </r>
    <r>
      <rPr>
        <vertAlign val="superscript"/>
        <sz val="11"/>
        <rFont val="Times New Roman"/>
      </rPr>
      <t>(7)</t>
    </r>
  </si>
  <si>
    <r>
      <t xml:space="preserve">г. Чита, ул. Токмакова, д. 23 а</t>
    </r>
    <r>
      <rPr>
        <vertAlign val="superscript"/>
        <sz val="11"/>
        <rFont val="Times New Roman"/>
      </rPr>
      <t>(6)</t>
    </r>
  </si>
  <si>
    <r>
      <t xml:space="preserve">г. Чита, ул. Центральная, д. 16</t>
    </r>
    <r>
      <rPr>
        <vertAlign val="superscript"/>
        <sz val="11"/>
        <rFont val="Times New Roman"/>
      </rPr>
      <t>(8)</t>
    </r>
  </si>
  <si>
    <r>
      <t xml:space="preserve">г. Чита, ул. Юности, д. 25</t>
    </r>
    <r>
      <rPr>
        <vertAlign val="superscript"/>
        <sz val="11"/>
        <rFont val="Times New Roman"/>
      </rPr>
      <t>(2,6)</t>
    </r>
  </si>
  <si>
    <r>
      <t xml:space="preserve">пгт. Агинское, ул. Ленина, д. 42</t>
    </r>
    <r>
      <rPr>
        <vertAlign val="superscript"/>
        <sz val="11"/>
        <rFont val="Times New Roman"/>
      </rPr>
      <t>(4)</t>
    </r>
  </si>
  <si>
    <r>
      <t xml:space="preserve">г. Балей, ул. Октябрьская, д. 113</t>
    </r>
    <r>
      <rPr>
        <vertAlign val="superscript"/>
        <sz val="11"/>
        <rFont val="Times New Roman"/>
      </rPr>
      <t>(1)</t>
    </r>
  </si>
  <si>
    <r>
      <t xml:space="preserve"> г. Борзя, пер. Переездный, д. 2</t>
    </r>
    <r>
      <rPr>
        <vertAlign val="superscript"/>
        <sz val="11"/>
        <rFont val="Times New Roman"/>
      </rPr>
      <t>(3)</t>
    </r>
  </si>
  <si>
    <r>
      <t xml:space="preserve">г. Борзя, ул. Гурьева 79 квартал, д. 14</t>
    </r>
    <r>
      <rPr>
        <vertAlign val="superscript"/>
        <sz val="11"/>
        <rFont val="Times New Roman"/>
      </rPr>
      <t>(4)</t>
    </r>
  </si>
  <si>
    <r>
      <t xml:space="preserve">г. Борзя, ул. Лазо, д. 63</t>
    </r>
    <r>
      <rPr>
        <vertAlign val="superscript"/>
        <sz val="11"/>
        <rFont val="Times New Roman"/>
      </rPr>
      <t>(1)</t>
    </r>
  </si>
  <si>
    <r>
      <t xml:space="preserve">г. Борзя, ул. Ленина, д. 2</t>
    </r>
    <r>
      <rPr>
        <vertAlign val="superscript"/>
        <sz val="11"/>
        <rFont val="Times New Roman"/>
      </rPr>
      <t>(4)</t>
    </r>
  </si>
  <si>
    <r>
      <t xml:space="preserve">г. Борзя, ул. Ленина, д. 24</t>
    </r>
    <r>
      <rPr>
        <vertAlign val="superscript"/>
        <sz val="11"/>
        <rFont val="Times New Roman"/>
      </rPr>
      <t>(4)</t>
    </r>
  </si>
  <si>
    <r>
      <t xml:space="preserve">г. Борзя, ул. Матросова, д. 24 а </t>
    </r>
    <r>
      <rPr>
        <vertAlign val="superscript"/>
        <sz val="11"/>
        <rFont val="Times New Roman"/>
      </rPr>
      <t>(1,2)</t>
    </r>
  </si>
  <si>
    <r>
      <t xml:space="preserve">г. Борзя, ул. Смирнова, д. 51</t>
    </r>
    <r>
      <rPr>
        <vertAlign val="superscript"/>
        <sz val="11"/>
        <rFont val="Times New Roman"/>
      </rPr>
      <t>(4)</t>
    </r>
  </si>
  <si>
    <r>
      <t xml:space="preserve">г. Борзя, ул. Партизанская, д. 112</t>
    </r>
    <r>
      <rPr>
        <vertAlign val="superscript"/>
        <sz val="11"/>
        <rFont val="Times New Roman"/>
      </rPr>
      <t>(3)</t>
    </r>
  </si>
  <si>
    <r>
      <t xml:space="preserve">г. Борзя, ул. Чайковского, д. 3</t>
    </r>
    <r>
      <rPr>
        <vertAlign val="superscript"/>
        <sz val="11"/>
        <rFont val="Times New Roman"/>
      </rPr>
      <t>(1,2)</t>
    </r>
  </si>
  <si>
    <r>
      <t xml:space="preserve">пгт. Забайкальск, ул. Комсомольская, д. 21</t>
    </r>
    <r>
      <rPr>
        <vertAlign val="superscript"/>
        <sz val="11"/>
        <rFont val="Times New Roman"/>
      </rPr>
      <t>(6)</t>
    </r>
  </si>
  <si>
    <r>
      <t xml:space="preserve">пгт. Дарасун, ул. Калинина, д. 12</t>
    </r>
    <r>
      <rPr>
        <vertAlign val="superscript"/>
        <sz val="11"/>
        <rFont val="Times New Roman"/>
      </rPr>
      <t>(2)</t>
    </r>
  </si>
  <si>
    <t xml:space="preserve">пгт. Дарасун, ул. Сосновая, д. 1</t>
  </si>
  <si>
    <r>
      <t xml:space="preserve">пгт. Карымское, ул. Ленинградская, д. 32</t>
    </r>
    <r>
      <rPr>
        <vertAlign val="superscript"/>
        <sz val="11"/>
        <rFont val="Times New Roman"/>
      </rPr>
      <t>(1)</t>
    </r>
  </si>
  <si>
    <r>
      <t xml:space="preserve">пгт. Карымское, ул. Ленинградская, д. 52</t>
    </r>
    <r>
      <rPr>
        <vertAlign val="superscript"/>
        <sz val="11"/>
        <rFont val="Times New Roman"/>
      </rPr>
      <t>(1,4)</t>
    </r>
  </si>
  <si>
    <r>
      <t xml:space="preserve">с. Бильчиртуй, ул. ДОС, д. 175</t>
    </r>
    <r>
      <rPr>
        <vertAlign val="superscript"/>
        <sz val="11"/>
        <rFont val="Times New Roman"/>
      </rPr>
      <t>(1)</t>
    </r>
  </si>
  <si>
    <r>
      <t xml:space="preserve">г. Могоча, ул. Аникинская, д. 9</t>
    </r>
    <r>
      <rPr>
        <vertAlign val="superscript"/>
        <sz val="11"/>
        <rFont val="Times New Roman"/>
      </rPr>
      <t>(2/2)</t>
    </r>
  </si>
  <si>
    <r>
      <t xml:space="preserve">г. Могоча, ул. Березовая, д. 16</t>
    </r>
    <r>
      <rPr>
        <vertAlign val="superscript"/>
        <sz val="11"/>
        <rFont val="Times New Roman"/>
      </rPr>
      <t>(1)</t>
    </r>
  </si>
  <si>
    <r>
      <t xml:space="preserve">г. Могоча, ул. Интернациональная, д. 28 а</t>
    </r>
    <r>
      <rPr>
        <vertAlign val="superscript"/>
        <sz val="11"/>
        <rFont val="Times New Roman"/>
      </rPr>
      <t>(1,4)</t>
    </r>
  </si>
  <si>
    <r>
      <t xml:space="preserve">г. Могоча, ул. Клубная, д. 3</t>
    </r>
    <r>
      <rPr>
        <vertAlign val="superscript"/>
        <sz val="11"/>
        <rFont val="Times New Roman"/>
      </rPr>
      <t>(1)</t>
    </r>
  </si>
  <si>
    <r>
      <t xml:space="preserve">г. Нерчинск, ул. Красноармейская, д. 84</t>
    </r>
    <r>
      <rPr>
        <vertAlign val="superscript"/>
        <sz val="11"/>
        <rFont val="Times New Roman"/>
      </rPr>
      <t>(1)</t>
    </r>
  </si>
  <si>
    <r>
      <t xml:space="preserve">пгт Ясногорск, мкр. Советский, д. 3</t>
    </r>
    <r>
      <rPr>
        <vertAlign val="superscript"/>
        <sz val="11"/>
        <rFont val="Times New Roman"/>
      </rPr>
      <t>(1)</t>
    </r>
  </si>
  <si>
    <t xml:space="preserve">пгт Ясногорск, мкр. Солнечный, д. 9</t>
  </si>
  <si>
    <r>
      <t xml:space="preserve">пгт Ясногорск, мкр. Степной, д. 1</t>
    </r>
    <r>
      <rPr>
        <vertAlign val="superscript"/>
        <sz val="11"/>
        <rFont val="Times New Roman"/>
      </rPr>
      <t>(1)</t>
    </r>
  </si>
  <si>
    <t xml:space="preserve">пгт Ясногорск, ул. Молодежная, д. 4</t>
  </si>
  <si>
    <r>
      <t xml:space="preserve">пгт Ясногорск, ул. Молодежная, д. 5</t>
    </r>
    <r>
      <rPr>
        <vertAlign val="superscript"/>
        <sz val="11"/>
        <rFont val="Times New Roman"/>
      </rPr>
      <t>(1)</t>
    </r>
  </si>
  <si>
    <t xml:space="preserve">г. Петровск-Забайкальский, ул. Спортивная, д. 16</t>
  </si>
  <si>
    <r>
      <t xml:space="preserve">пгт. Приаргунск, мкр. 2-й, д. 3</t>
    </r>
    <r>
      <rPr>
        <vertAlign val="superscript"/>
        <sz val="11"/>
        <rFont val="Times New Roman"/>
      </rPr>
      <t>(6)</t>
    </r>
  </si>
  <si>
    <r>
      <t xml:space="preserve">пгт. Приаргунск, ул. Октябрьская, д. 5</t>
    </r>
    <r>
      <rPr>
        <vertAlign val="superscript"/>
        <sz val="11"/>
        <rFont val="Times New Roman"/>
      </rPr>
      <t>(6)</t>
    </r>
  </si>
  <si>
    <r>
      <t xml:space="preserve">пгт. Вершино-Дарасунский, ул. Лесная, д. 28</t>
    </r>
    <r>
      <rPr>
        <vertAlign val="superscript"/>
        <sz val="11"/>
        <rFont val="Times New Roman"/>
      </rPr>
      <t>(1)</t>
    </r>
  </si>
  <si>
    <r>
      <t xml:space="preserve">п/ст Жипхеген, ул. Таежная, д. 11</t>
    </r>
    <r>
      <rPr>
        <vertAlign val="superscript"/>
        <sz val="11"/>
        <rFont val="Times New Roman"/>
      </rPr>
      <t>(4)</t>
    </r>
  </si>
  <si>
    <r>
      <t xml:space="preserve">пгт Атамановка, ул. Гагарина, д. 10</t>
    </r>
    <r>
      <rPr>
        <vertAlign val="superscript"/>
        <sz val="11"/>
        <rFont val="Times New Roman"/>
      </rPr>
      <t>(1)</t>
    </r>
  </si>
  <si>
    <r>
      <t xml:space="preserve">пгт Атамановка, ул. Гагарина, д. 16</t>
    </r>
    <r>
      <rPr>
        <vertAlign val="superscript"/>
        <sz val="11"/>
        <rFont val="Times New Roman"/>
      </rPr>
      <t>(1)</t>
    </r>
  </si>
  <si>
    <r>
      <t xml:space="preserve">пгт Атамановка, ул. Матюгина, д. 129</t>
    </r>
    <r>
      <rPr>
        <vertAlign val="superscript"/>
        <sz val="11"/>
        <rFont val="Times New Roman"/>
      </rPr>
      <t>(2)</t>
    </r>
  </si>
  <si>
    <r>
      <t xml:space="preserve">пгт Атамановка, ул. Матюгина, д. 158 б</t>
    </r>
    <r>
      <rPr>
        <vertAlign val="superscript"/>
        <sz val="11"/>
        <rFont val="Times New Roman"/>
      </rPr>
      <t>(1,2)</t>
    </r>
  </si>
  <si>
    <r>
      <t xml:space="preserve">пгт Кокуй, ул. Заводская, д. 25</t>
    </r>
    <r>
      <rPr>
        <vertAlign val="superscript"/>
        <sz val="11"/>
        <rFont val="Times New Roman"/>
      </rPr>
      <t>(4)</t>
    </r>
  </si>
  <si>
    <r>
      <t xml:space="preserve">пгт Кокуй, ул. Заводская, д. 27 </t>
    </r>
    <r>
      <rPr>
        <vertAlign val="superscript"/>
        <sz val="11"/>
        <rFont val="Times New Roman"/>
      </rPr>
      <t>(3,4)</t>
    </r>
  </si>
  <si>
    <r>
      <t xml:space="preserve">пгт Кокуй, пер. Школьный, д. 8</t>
    </r>
    <r>
      <rPr>
        <vertAlign val="superscript"/>
        <sz val="11"/>
        <rFont val="Times New Roman"/>
      </rPr>
      <t>(4)</t>
    </r>
  </si>
  <si>
    <r>
      <t xml:space="preserve">пгт. Первомайский, нп. Микрорайон, д. 4</t>
    </r>
    <r>
      <rPr>
        <vertAlign val="superscript"/>
        <sz val="11"/>
        <rFont val="Times New Roman"/>
      </rPr>
      <t>(6)</t>
    </r>
  </si>
  <si>
    <r>
      <t xml:space="preserve">пгт. Первомайский, ул. Мира, д. 21</t>
    </r>
    <r>
      <rPr>
        <vertAlign val="superscript"/>
        <sz val="11"/>
        <rFont val="Times New Roman"/>
      </rPr>
      <t>(1)</t>
    </r>
  </si>
  <si>
    <r>
      <t xml:space="preserve">пгт. Первомайский, ул. Пролетарская, д. 12 а</t>
    </r>
    <r>
      <rPr>
        <vertAlign val="superscript"/>
        <sz val="11"/>
        <rFont val="Times New Roman"/>
      </rPr>
      <t>(4)</t>
    </r>
  </si>
  <si>
    <r>
      <t xml:space="preserve">пгт. Первомайский, ул. Строительная, д. 9 а</t>
    </r>
    <r>
      <rPr>
        <vertAlign val="superscript"/>
        <sz val="11"/>
        <rFont val="Times New Roman"/>
      </rPr>
      <t>(1)</t>
    </r>
  </si>
  <si>
    <r>
      <t xml:space="preserve">г. Шилка, ул. Балябина, д. 134</t>
    </r>
    <r>
      <rPr>
        <vertAlign val="superscript"/>
        <sz val="11"/>
        <rFont val="Times New Roman"/>
      </rPr>
      <t>(4)</t>
    </r>
  </si>
  <si>
    <r>
      <t xml:space="preserve">г. Шилка, ул. Партизанская, д. 3</t>
    </r>
    <r>
      <rPr>
        <vertAlign val="superscript"/>
        <sz val="11"/>
        <rFont val="Times New Roman"/>
      </rPr>
      <t>(1,2)</t>
    </r>
  </si>
  <si>
    <r>
      <t xml:space="preserve">с. Размахнино, ул. Энергетиков, д. 6</t>
    </r>
    <r>
      <rPr>
        <vertAlign val="superscript"/>
        <sz val="11"/>
        <rFont val="Times New Roman"/>
      </rPr>
      <t>(1)</t>
    </r>
  </si>
  <si>
    <t xml:space="preserve">г. Чита, б-р Украинский, д. 7</t>
  </si>
  <si>
    <r>
      <t xml:space="preserve">г. Чита, мкр. 4-й, д. 14</t>
    </r>
    <r>
      <rPr>
        <vertAlign val="superscript"/>
        <sz val="11"/>
        <rFont val="Times New Roman"/>
      </rPr>
      <t>(1)</t>
    </r>
  </si>
  <si>
    <r>
      <t xml:space="preserve">г. Чита, мкр. Гвардейский, д. 7</t>
    </r>
    <r>
      <rPr>
        <vertAlign val="superscript"/>
        <sz val="11"/>
        <rFont val="Times New Roman"/>
      </rPr>
      <t>(2)</t>
    </r>
  </si>
  <si>
    <r>
      <t xml:space="preserve">г. Чита, мкр. Северный, д. 13</t>
    </r>
    <r>
      <rPr>
        <vertAlign val="superscript"/>
        <sz val="11"/>
        <rFont val="Times New Roman"/>
      </rPr>
      <t>(4)</t>
    </r>
  </si>
  <si>
    <r>
      <t xml:space="preserve">г. Чита, пер. Промышленный, д. 5</t>
    </r>
    <r>
      <rPr>
        <vertAlign val="superscript"/>
        <sz val="11"/>
        <rFont val="Times New Roman"/>
      </rPr>
      <t>(4)</t>
    </r>
  </si>
  <si>
    <r>
      <t xml:space="preserve">г. Чита, пр-кт. Советов, д. 5</t>
    </r>
    <r>
      <rPr>
        <vertAlign val="superscript"/>
        <sz val="11"/>
        <rFont val="Times New Roman"/>
      </rPr>
      <t>(6)</t>
    </r>
  </si>
  <si>
    <r>
      <t xml:space="preserve">г. Чита, ул. 2-я Коммунальная, д. 39</t>
    </r>
    <r>
      <rPr>
        <vertAlign val="superscript"/>
        <sz val="11"/>
        <rFont val="Times New Roman"/>
      </rPr>
      <t>(2)</t>
    </r>
  </si>
  <si>
    <r>
      <t xml:space="preserve">г. Чита, ул. 2-я Малая, д. 10</t>
    </r>
    <r>
      <rPr>
        <vertAlign val="superscript"/>
        <sz val="11"/>
        <rFont val="Times New Roman"/>
      </rPr>
      <t>(1)</t>
    </r>
  </si>
  <si>
    <r>
      <t xml:space="preserve">г. Чита, ул. 5-я Малая, д. 1а</t>
    </r>
    <r>
      <rPr>
        <vertAlign val="superscript"/>
        <sz val="11"/>
        <rFont val="Times New Roman"/>
      </rPr>
      <t>(1)</t>
    </r>
  </si>
  <si>
    <r>
      <t xml:space="preserve">г. Чита, ул. 5-я Малая, д. 1 б</t>
    </r>
    <r>
      <rPr>
        <vertAlign val="superscript"/>
        <sz val="11"/>
        <rFont val="Times New Roman"/>
      </rPr>
      <t>(4)</t>
    </r>
  </si>
  <si>
    <t xml:space="preserve">г. Чита, ул. 5-я Малая, д. 1в</t>
  </si>
  <si>
    <t xml:space="preserve">г. Чита, ул. 5-я Малая, д. 3а</t>
  </si>
  <si>
    <r>
      <t xml:space="preserve">г. Чита, ул. Весенняя, д. 40</t>
    </r>
    <r>
      <rPr>
        <vertAlign val="superscript"/>
        <sz val="11"/>
        <rFont val="Times New Roman"/>
      </rPr>
      <t>(2)</t>
    </r>
  </si>
  <si>
    <r>
      <t xml:space="preserve">г. Чита, ул. Весенняя, д. 8</t>
    </r>
    <r>
      <rPr>
        <vertAlign val="superscript"/>
        <sz val="11"/>
        <rFont val="Times New Roman"/>
      </rPr>
      <t>(1)</t>
    </r>
  </si>
  <si>
    <r>
      <t xml:space="preserve">г. Чита, ул. Евгения Гаюсана, д. 28</t>
    </r>
    <r>
      <rPr>
        <vertAlign val="superscript"/>
        <sz val="11"/>
        <rFont val="Times New Roman"/>
      </rPr>
      <t>(8)</t>
    </r>
  </si>
  <si>
    <r>
      <t xml:space="preserve">г. Чита, ул. Железобетонная, д 16</t>
    </r>
    <r>
      <rPr>
        <vertAlign val="superscript"/>
        <sz val="11"/>
        <rFont val="Times New Roman"/>
      </rPr>
      <t>(4)</t>
    </r>
  </si>
  <si>
    <r>
      <t xml:space="preserve">г. Чита, ул. Забайкальская, д. 10</t>
    </r>
    <r>
      <rPr>
        <vertAlign val="superscript"/>
        <sz val="11"/>
        <rFont val="Times New Roman"/>
      </rPr>
      <t>(1)</t>
    </r>
  </si>
  <si>
    <r>
      <t xml:space="preserve">г. Чита, ул. Забайкальская, д. 5</t>
    </r>
    <r>
      <rPr>
        <vertAlign val="superscript"/>
        <sz val="11"/>
        <rFont val="Times New Roman"/>
      </rPr>
      <t>(4)</t>
    </r>
  </si>
  <si>
    <r>
      <t xml:space="preserve">г. Чита, ул. Кайдаловская, д. 19</t>
    </r>
    <r>
      <rPr>
        <vertAlign val="superscript"/>
        <sz val="11"/>
        <rFont val="Times New Roman"/>
      </rPr>
      <t>(1,6)</t>
    </r>
  </si>
  <si>
    <r>
      <t xml:space="preserve">г. Чита, ул. Калангуйская, д. 38 а</t>
    </r>
    <r>
      <rPr>
        <vertAlign val="superscript"/>
        <sz val="11"/>
        <rFont val="Times New Roman"/>
      </rPr>
      <t>(6)</t>
    </r>
  </si>
  <si>
    <r>
      <t xml:space="preserve">г. Чита, ул. Красноярская, д. 32</t>
    </r>
    <r>
      <rPr>
        <vertAlign val="superscript"/>
        <sz val="11"/>
        <rFont val="Times New Roman"/>
      </rPr>
      <t>(2,4)</t>
    </r>
  </si>
  <si>
    <r>
      <t xml:space="preserve">г. Чита, ул. Крымская, д. 21</t>
    </r>
    <r>
      <rPr>
        <vertAlign val="superscript"/>
        <sz val="11"/>
        <rFont val="Times New Roman"/>
      </rPr>
      <t>(8)</t>
    </r>
  </si>
  <si>
    <r>
      <t xml:space="preserve">г. Чита, ул. Лермонтова, д. 9</t>
    </r>
    <r>
      <rPr>
        <vertAlign val="superscript"/>
        <sz val="11"/>
        <rFont val="Times New Roman"/>
      </rPr>
      <t>(4)</t>
    </r>
  </si>
  <si>
    <r>
      <t xml:space="preserve">г. Чита, ул. Майская, д. 24</t>
    </r>
    <r>
      <rPr>
        <vertAlign val="superscript"/>
        <sz val="11"/>
        <rFont val="Times New Roman"/>
      </rPr>
      <t>(4)</t>
    </r>
  </si>
  <si>
    <r>
      <t xml:space="preserve">г. Чита, ул. Набережная, д. 64</t>
    </r>
    <r>
      <rPr>
        <vertAlign val="superscript"/>
        <sz val="11"/>
        <rFont val="Times New Roman"/>
      </rPr>
      <t>(4)</t>
    </r>
  </si>
  <si>
    <r>
      <t xml:space="preserve">г. Чита, ул. Назара Губина, д. 33</t>
    </r>
    <r>
      <rPr>
        <vertAlign val="superscript"/>
        <sz val="11"/>
        <rFont val="Times New Roman"/>
      </rPr>
      <t>(4)</t>
    </r>
  </si>
  <si>
    <r>
      <t xml:space="preserve">г. Чита, ул. Недорезова, д. 28</t>
    </r>
    <r>
      <rPr>
        <vertAlign val="superscript"/>
        <sz val="11"/>
        <rFont val="Times New Roman"/>
      </rPr>
      <t>(1)</t>
    </r>
  </si>
  <si>
    <r>
      <t xml:space="preserve">г. Чита, ул. Онискевича, д. 14</t>
    </r>
    <r>
      <rPr>
        <vertAlign val="superscript"/>
        <sz val="11"/>
        <rFont val="Times New Roman"/>
      </rPr>
      <t>(1)</t>
    </r>
  </si>
  <si>
    <r>
      <t xml:space="preserve">г. Чита, ул. Петровско-Заводская, д. 31</t>
    </r>
    <r>
      <rPr>
        <vertAlign val="superscript"/>
        <sz val="11"/>
        <rFont val="Times New Roman"/>
      </rPr>
      <t>(1)</t>
    </r>
  </si>
  <si>
    <r>
      <t xml:space="preserve">г. Чита, ул. Печорская, д. 1</t>
    </r>
    <r>
      <rPr>
        <vertAlign val="superscript"/>
        <sz val="11"/>
        <rFont val="Times New Roman"/>
      </rPr>
      <t>(6)</t>
    </r>
  </si>
  <si>
    <r>
      <t xml:space="preserve">г. Чита, ул. Пригородная, д. 1 б</t>
    </r>
    <r>
      <rPr>
        <vertAlign val="superscript"/>
        <sz val="11"/>
        <rFont val="Times New Roman"/>
      </rPr>
      <t>(4)</t>
    </r>
  </si>
  <si>
    <r>
      <t xml:space="preserve">г. Чита, ул. Селенгинская, д. 13</t>
    </r>
    <r>
      <rPr>
        <vertAlign val="superscript"/>
        <sz val="11"/>
        <rFont val="Times New Roman"/>
      </rPr>
      <t>(8)</t>
    </r>
  </si>
  <si>
    <r>
      <t xml:space="preserve">г. Чита, ул. Селенгинская, д. 17</t>
    </r>
    <r>
      <rPr>
        <vertAlign val="superscript"/>
        <sz val="11"/>
        <rFont val="Times New Roman"/>
      </rPr>
      <t>(1)</t>
    </r>
  </si>
  <si>
    <r>
      <t xml:space="preserve">г. Чита, ул. Серова, д. 1</t>
    </r>
    <r>
      <rPr>
        <vertAlign val="superscript"/>
        <sz val="11"/>
        <rFont val="Times New Roman"/>
      </rPr>
      <t>(4)</t>
    </r>
  </si>
  <si>
    <r>
      <t xml:space="preserve">г. Чита, ул. Силикатная, д. 11</t>
    </r>
    <r>
      <rPr>
        <vertAlign val="superscript"/>
        <sz val="11"/>
        <rFont val="Times New Roman"/>
      </rPr>
      <t>(4)</t>
    </r>
  </si>
  <si>
    <r>
      <t xml:space="preserve">г. Чита, ул. Столярова, д. 19</t>
    </r>
    <r>
      <rPr>
        <vertAlign val="superscript"/>
        <sz val="11"/>
        <rFont val="Times New Roman"/>
      </rPr>
      <t>(4)</t>
    </r>
  </si>
  <si>
    <r>
      <t xml:space="preserve">г. Чита, ул. Столярова, д. 42</t>
    </r>
    <r>
      <rPr>
        <vertAlign val="superscript"/>
        <sz val="11"/>
        <rFont val="Times New Roman"/>
      </rPr>
      <t>(6)</t>
    </r>
  </si>
  <si>
    <r>
      <t xml:space="preserve">г. Чита, ул. Таежная, д. 20</t>
    </r>
    <r>
      <rPr>
        <vertAlign val="superscript"/>
        <sz val="11"/>
        <rFont val="Times New Roman"/>
      </rPr>
      <t>(1)</t>
    </r>
  </si>
  <si>
    <r>
      <t xml:space="preserve">г. Чита, ул. Токмакова, д. 18</t>
    </r>
    <r>
      <rPr>
        <vertAlign val="superscript"/>
        <sz val="11"/>
        <rFont val="Times New Roman"/>
      </rPr>
      <t>(1,6)</t>
    </r>
  </si>
  <si>
    <r>
      <t xml:space="preserve">г. Чита, ул. Токмакова, д. 20</t>
    </r>
    <r>
      <rPr>
        <vertAlign val="superscript"/>
        <sz val="11"/>
        <rFont val="Times New Roman"/>
      </rPr>
      <t>(1)</t>
    </r>
  </si>
  <si>
    <r>
      <t xml:space="preserve">г. Чита, ул. Токмакова, д. 31</t>
    </r>
    <r>
      <rPr>
        <vertAlign val="superscript"/>
        <sz val="11"/>
        <rFont val="Times New Roman"/>
      </rPr>
      <t>(1)</t>
    </r>
  </si>
  <si>
    <r>
      <t xml:space="preserve">г. Чита, ул. Юности, д. 8</t>
    </r>
    <r>
      <rPr>
        <vertAlign val="superscript"/>
        <sz val="11"/>
        <rFont val="Times New Roman"/>
      </rPr>
      <t>(2,6)</t>
    </r>
  </si>
  <si>
    <r>
      <t xml:space="preserve">г. Борзя, ул. Карла Маркса, д. 96</t>
    </r>
    <r>
      <rPr>
        <vertAlign val="superscript"/>
        <sz val="11"/>
        <rFont val="Times New Roman"/>
      </rPr>
      <t xml:space="preserve">(8 со стояками)</t>
    </r>
  </si>
  <si>
    <r>
      <t xml:space="preserve">г. Борзя, ул. Ломоносова, д. 2</t>
    </r>
    <r>
      <rPr>
        <vertAlign val="superscript"/>
        <sz val="11"/>
        <rFont val="Times New Roman"/>
      </rPr>
      <t>(3)</t>
    </r>
  </si>
  <si>
    <r>
      <t xml:space="preserve">г. Борзя, ул. Савватеевская, д. 15</t>
    </r>
    <r>
      <rPr>
        <vertAlign val="superscript"/>
        <sz val="11"/>
        <rFont val="Times New Roman"/>
      </rPr>
      <t>(4)</t>
    </r>
  </si>
  <si>
    <r>
      <t xml:space="preserve">пгт. Шерловая Гора, мкр. 2-й, д. 11</t>
    </r>
    <r>
      <rPr>
        <vertAlign val="superscript"/>
        <sz val="11"/>
        <rFont val="Times New Roman"/>
      </rPr>
      <t>(2,4)</t>
    </r>
  </si>
  <si>
    <r>
      <t xml:space="preserve">пгт. Забайкальск, ул. Комсомольская, д. 1</t>
    </r>
    <r>
      <rPr>
        <vertAlign val="superscript"/>
        <sz val="11"/>
        <rFont val="Times New Roman"/>
      </rPr>
      <t>(6)</t>
    </r>
  </si>
  <si>
    <r>
      <t xml:space="preserve">пгт. Забайкальск, ул. Нагорная, д. 7</t>
    </r>
    <r>
      <rPr>
        <vertAlign val="superscript"/>
        <sz val="11"/>
        <rFont val="Times New Roman"/>
      </rPr>
      <t>(6)</t>
    </r>
  </si>
  <si>
    <r>
      <t xml:space="preserve">пгт. Новая Чара, ул. Магистральная, д. 28</t>
    </r>
    <r>
      <rPr>
        <vertAlign val="superscript"/>
        <sz val="11"/>
        <rFont val="Times New Roman"/>
      </rPr>
      <t>(2)</t>
    </r>
  </si>
  <si>
    <r>
      <t xml:space="preserve">п/ст Куанда, ул. Энтузиастов, д. 10</t>
    </r>
    <r>
      <rPr>
        <vertAlign val="superscript"/>
        <sz val="11"/>
        <rFont val="Times New Roman"/>
      </rPr>
      <t>(6)</t>
    </r>
  </si>
  <si>
    <t xml:space="preserve"> пгт. Дарасун, ул. Калинина, д. 12</t>
  </si>
  <si>
    <r>
      <t xml:space="preserve"> пгт. Дарасун, ул. Калинина, д. 16</t>
    </r>
    <r>
      <rPr>
        <vertAlign val="superscript"/>
        <sz val="11"/>
        <rFont val="Times New Roman"/>
      </rPr>
      <t>(10)</t>
    </r>
  </si>
  <si>
    <r>
      <t xml:space="preserve"> пгт. Дарасун, ул. Калинина, д. 8</t>
    </r>
    <r>
      <rPr>
        <vertAlign val="superscript"/>
        <sz val="11"/>
        <rFont val="Times New Roman"/>
      </rPr>
      <t>(2)</t>
    </r>
  </si>
  <si>
    <r>
      <t xml:space="preserve">пгт. Дарасун, ул. Молодежная, д. 2</t>
    </r>
    <r>
      <rPr>
        <vertAlign val="superscript"/>
        <sz val="11"/>
        <rFont val="Times New Roman"/>
      </rPr>
      <t>(10)</t>
    </r>
  </si>
  <si>
    <r>
      <t xml:space="preserve">пгт. Дарасун, ул. Почтовая, д. 3</t>
    </r>
    <r>
      <rPr>
        <vertAlign val="superscript"/>
        <sz val="11"/>
        <rFont val="Times New Roman"/>
      </rPr>
      <t>(3)</t>
    </r>
  </si>
  <si>
    <r>
      <t xml:space="preserve">пгт. Карымское, ул. Братьев Васильевых, д. 21</t>
    </r>
    <r>
      <rPr>
        <vertAlign val="superscript"/>
        <sz val="11"/>
        <rFont val="Times New Roman"/>
      </rPr>
      <t>(4)</t>
    </r>
  </si>
  <si>
    <r>
      <t xml:space="preserve">пгт. Карымское,  ул. Верхняя, д. 7 </t>
    </r>
    <r>
      <rPr>
        <vertAlign val="superscript"/>
        <sz val="11"/>
        <rFont val="Times New Roman"/>
      </rPr>
      <t>(4)</t>
    </r>
  </si>
  <si>
    <r>
      <t xml:space="preserve">пгт. Карымское,  ул. Ленинградская, д. 14 </t>
    </r>
    <r>
      <rPr>
        <vertAlign val="superscript"/>
        <sz val="11"/>
        <rFont val="Times New Roman"/>
      </rPr>
      <t>(4)</t>
    </r>
  </si>
  <si>
    <r>
      <t xml:space="preserve">пгт. Карымское, ул. Ленинградская, д. 15</t>
    </r>
    <r>
      <rPr>
        <vertAlign val="superscript"/>
        <sz val="11"/>
        <rFont val="Times New Roman"/>
      </rPr>
      <t>(4)</t>
    </r>
  </si>
  <si>
    <r>
      <t xml:space="preserve">пгт. Карымское, ул. Ленинградская, д. 16</t>
    </r>
    <r>
      <rPr>
        <vertAlign val="superscript"/>
        <sz val="11"/>
        <rFont val="Times New Roman"/>
      </rPr>
      <t>(4)</t>
    </r>
  </si>
  <si>
    <t xml:space="preserve">с. Красный Чикой, ул. Первомайская, д. 86 б</t>
  </si>
  <si>
    <r>
      <t xml:space="preserve">г. Могоча, ул. Интернациональная, д. 28 а</t>
    </r>
    <r>
      <rPr>
        <vertAlign val="superscript"/>
        <sz val="11"/>
        <rFont val="Times New Roman"/>
      </rPr>
      <t>(2/2)</t>
    </r>
  </si>
  <si>
    <r>
      <t xml:space="preserve">г. Могоча, ул. Садовая, д. 16</t>
    </r>
    <r>
      <rPr>
        <vertAlign val="superscript"/>
        <sz val="11"/>
        <rFont val="Times New Roman"/>
      </rPr>
      <t>(1)</t>
    </r>
  </si>
  <si>
    <r>
      <t xml:space="preserve">г. Нерчинск, ул. Красноармейская, д. 88</t>
    </r>
    <r>
      <rPr>
        <vertAlign val="superscript"/>
        <sz val="11"/>
        <rFont val="Times New Roman"/>
      </rPr>
      <t>(8)</t>
    </r>
  </si>
  <si>
    <t xml:space="preserve">пгт Ясногорск, мкр. Степной, д. 1</t>
  </si>
  <si>
    <r>
      <t xml:space="preserve">пгт. Атамановка, ул. Новая, д. 7</t>
    </r>
    <r>
      <rPr>
        <vertAlign val="superscript"/>
        <sz val="11"/>
        <rFont val="Times New Roman"/>
      </rPr>
      <t>(1)</t>
    </r>
  </si>
  <si>
    <r>
      <t xml:space="preserve">пгт. Первомайский, ул. Строительная, д.5, блок А</t>
    </r>
    <r>
      <rPr>
        <vertAlign val="superscript"/>
        <sz val="11"/>
        <rFont val="Times New Roman"/>
      </rPr>
      <t>(1)</t>
    </r>
  </si>
  <si>
    <r>
      <t xml:space="preserve">с. Солнцево, ул. Станционная, д. 7</t>
    </r>
    <r>
      <rPr>
        <vertAlign val="superscript"/>
        <sz val="11"/>
        <rFont val="Times New Roman"/>
      </rPr>
      <t>(4)</t>
    </r>
  </si>
  <si>
    <r>
      <t xml:space="preserve">г. Чита, мкр. 4-й, д. 11</t>
    </r>
    <r>
      <rPr>
        <vertAlign val="superscript"/>
        <sz val="11"/>
        <rFont val="Times New Roman"/>
      </rPr>
      <t>(1)</t>
    </r>
  </si>
  <si>
    <r>
      <t xml:space="preserve">г. Чита, мкр. 4-й, д. 9</t>
    </r>
    <r>
      <rPr>
        <vertAlign val="superscript"/>
        <sz val="11"/>
        <rFont val="Times New Roman"/>
      </rPr>
      <t>(1)</t>
    </r>
  </si>
  <si>
    <r>
      <t xml:space="preserve">г. Чита, мкр. 6-й, д. 15</t>
    </r>
    <r>
      <rPr>
        <vertAlign val="superscript"/>
        <sz val="11"/>
        <rFont val="Times New Roman"/>
      </rPr>
      <t>(2,8)</t>
    </r>
  </si>
  <si>
    <r>
      <t xml:space="preserve">г. Чита, мкр. Геофизический, д. 7</t>
    </r>
    <r>
      <rPr>
        <vertAlign val="superscript"/>
        <sz val="11"/>
        <rFont val="Times New Roman"/>
      </rPr>
      <t>(2)</t>
    </r>
  </si>
  <si>
    <r>
      <t xml:space="preserve">г. Чита, мкр. Северный, д. 58</t>
    </r>
    <r>
      <rPr>
        <vertAlign val="superscript"/>
        <sz val="11"/>
        <rFont val="Times New Roman"/>
      </rPr>
      <t>(8)</t>
    </r>
  </si>
  <si>
    <r>
      <t xml:space="preserve">г. Чита, тр-кт. Молоковский, д. 114</t>
    </r>
    <r>
      <rPr>
        <vertAlign val="superscript"/>
        <sz val="11"/>
        <rFont val="Times New Roman"/>
      </rPr>
      <t>(6)</t>
    </r>
  </si>
  <si>
    <r>
      <t xml:space="preserve">г. Чита, ул. 9 Января, д. 55</t>
    </r>
    <r>
      <rPr>
        <vertAlign val="superscript"/>
        <sz val="11"/>
        <rFont val="Times New Roman"/>
      </rPr>
      <t>(1)</t>
    </r>
  </si>
  <si>
    <r>
      <t xml:space="preserve">г. Чита, ул. Бабушкина, д. 36</t>
    </r>
    <r>
      <rPr>
        <vertAlign val="superscript"/>
        <sz val="11"/>
        <rFont val="Times New Roman"/>
      </rPr>
      <t>(8)</t>
    </r>
  </si>
  <si>
    <r>
      <t xml:space="preserve">г. Чита, ул. Богдана Хмельницкого, д. 24 корп. 3</t>
    </r>
    <r>
      <rPr>
        <vertAlign val="superscript"/>
        <sz val="11"/>
        <rFont val="Times New Roman"/>
      </rPr>
      <t>(4)</t>
    </r>
  </si>
  <si>
    <r>
      <t xml:space="preserve">г. Чита, ул. Бутина, д. 101</t>
    </r>
    <r>
      <rPr>
        <vertAlign val="superscript"/>
        <sz val="11"/>
        <rFont val="Times New Roman"/>
      </rPr>
      <t>(4)</t>
    </r>
  </si>
  <si>
    <r>
      <t xml:space="preserve">г. Чита, ул. Горького, д. 38</t>
    </r>
    <r>
      <rPr>
        <vertAlign val="superscript"/>
        <sz val="11"/>
        <rFont val="Times New Roman"/>
      </rPr>
      <t>(6)</t>
    </r>
  </si>
  <si>
    <r>
      <t xml:space="preserve">г. Чита, ул. Евгения Гаюсана, д. 30</t>
    </r>
    <r>
      <rPr>
        <vertAlign val="superscript"/>
        <sz val="11"/>
        <rFont val="Times New Roman"/>
      </rPr>
      <t>(1)</t>
    </r>
  </si>
  <si>
    <r>
      <t xml:space="preserve">г. Чита, ул. Забайкальского Рабочего, д. 4</t>
    </r>
    <r>
      <rPr>
        <vertAlign val="superscript"/>
        <sz val="11"/>
        <rFont val="Times New Roman"/>
      </rPr>
      <t>(6)</t>
    </r>
  </si>
  <si>
    <r>
      <t xml:space="preserve">г. Чита, ул. Каларская, д. 4</t>
    </r>
    <r>
      <rPr>
        <vertAlign val="superscript"/>
        <sz val="11"/>
        <rFont val="Times New Roman"/>
      </rPr>
      <t>(4)</t>
    </r>
  </si>
  <si>
    <r>
      <t xml:space="preserve">г. Чита, ул. Красной Звезды, д. 12</t>
    </r>
    <r>
      <rPr>
        <vertAlign val="superscript"/>
        <sz val="11"/>
        <rFont val="Times New Roman"/>
      </rPr>
      <t>(8)</t>
    </r>
  </si>
  <si>
    <r>
      <t xml:space="preserve">г. Чита, ул. Красноярская, д. 11</t>
    </r>
    <r>
      <rPr>
        <vertAlign val="superscript"/>
        <sz val="11"/>
        <rFont val="Times New Roman"/>
      </rPr>
      <t>(1)</t>
    </r>
  </si>
  <si>
    <r>
      <t xml:space="preserve">г. Чита, ул. Николая Островского, д. 28</t>
    </r>
    <r>
      <rPr>
        <vertAlign val="superscript"/>
        <sz val="11"/>
        <rFont val="Times New Roman"/>
      </rPr>
      <t>(1)</t>
    </r>
  </si>
  <si>
    <r>
      <t xml:space="preserve">г. Чита, ул. Подгорбунского, д. 1</t>
    </r>
    <r>
      <rPr>
        <vertAlign val="superscript"/>
        <sz val="11"/>
        <rFont val="Times New Roman"/>
      </rPr>
      <t>(1)</t>
    </r>
  </si>
  <si>
    <r>
      <t xml:space="preserve">г. Чита, ул. Токмакова, д. 27 а</t>
    </r>
    <r>
      <rPr>
        <vertAlign val="superscript"/>
        <sz val="11"/>
        <rFont val="Times New Roman"/>
      </rPr>
      <t>(4)</t>
    </r>
  </si>
  <si>
    <r>
      <t xml:space="preserve">г. Чита, ул. Угданская, д. 10</t>
    </r>
    <r>
      <rPr>
        <vertAlign val="superscript"/>
        <sz val="11"/>
        <rFont val="Times New Roman"/>
      </rPr>
      <t>(1)</t>
    </r>
  </si>
  <si>
    <r>
      <t xml:space="preserve">г. Чита, ул. Чкалова, д. 6</t>
    </r>
    <r>
      <rPr>
        <vertAlign val="superscript"/>
        <sz val="11"/>
        <rFont val="Times New Roman"/>
      </rPr>
      <t>(2,4)</t>
    </r>
  </si>
  <si>
    <r>
      <t xml:space="preserve">г. Чита, ул. Шилова, д. 85</t>
    </r>
    <r>
      <rPr>
        <vertAlign val="superscript"/>
        <sz val="11"/>
        <rFont val="Times New Roman"/>
      </rPr>
      <t>(4)</t>
    </r>
  </si>
  <si>
    <r>
      <t xml:space="preserve">г. Балей, ул. Ленина, д. 23</t>
    </r>
    <r>
      <rPr>
        <vertAlign val="superscript"/>
        <sz val="11"/>
        <rFont val="Times New Roman"/>
      </rPr>
      <t>(1)</t>
    </r>
  </si>
  <si>
    <r>
      <t xml:space="preserve">г. Борзя, ул. Гурьева 79 квартал, д. 1</t>
    </r>
    <r>
      <rPr>
        <vertAlign val="superscript"/>
        <sz val="11"/>
        <rFont val="Times New Roman"/>
      </rPr>
      <t>(4)</t>
    </r>
  </si>
  <si>
    <t xml:space="preserve">пгт. Шерловая Гора, ул. Шахтерская, д. 3(6)</t>
  </si>
  <si>
    <t xml:space="preserve"> пгт.. Дарасун, ул. Калинина, д. 14</t>
  </si>
  <si>
    <t xml:space="preserve"> пгт. Дарасун, ул. Калинина, д. 16</t>
  </si>
  <si>
    <t xml:space="preserve"> пгт. Дарасун, ул. Калинина, д. 8</t>
  </si>
  <si>
    <t xml:space="preserve"> пгт. Дарасун, ул. Молодежная, д. 6</t>
  </si>
  <si>
    <t xml:space="preserve">пгт. Карымское, ул. Братьев Васильевых, 17</t>
  </si>
  <si>
    <t xml:space="preserve">пгт. Карымское, ул. Братьев Васильевых, 21</t>
  </si>
  <si>
    <r>
      <t xml:space="preserve">пгт. Карымское, ул. Лениннрадская, 24</t>
    </r>
    <r>
      <rPr>
        <vertAlign val="superscript"/>
        <sz val="11"/>
        <rFont val="Times New Roman"/>
      </rPr>
      <t>(6)</t>
    </r>
  </si>
  <si>
    <r>
      <t xml:space="preserve">г. Могоча, ул. Аникинская, д. 9</t>
    </r>
    <r>
      <rPr>
        <vertAlign val="superscript"/>
        <sz val="11"/>
        <rFont val="Times New Roman"/>
      </rPr>
      <t>(1/1)</t>
    </r>
  </si>
  <si>
    <r>
      <t xml:space="preserve">г. Могоча, ул. Комсомольская, д. 9</t>
    </r>
    <r>
      <rPr>
        <vertAlign val="superscript"/>
        <sz val="11"/>
        <rFont val="Times New Roman"/>
      </rPr>
      <t>(2)</t>
    </r>
  </si>
  <si>
    <t xml:space="preserve">г. Могоча, ул. Малокрестьянская, д. 38</t>
  </si>
  <si>
    <r>
      <t xml:space="preserve">г. Нерчинск, ул. Погодаева, д. 97</t>
    </r>
    <r>
      <rPr>
        <vertAlign val="superscript"/>
        <sz val="11"/>
        <rFont val="Times New Roman"/>
      </rPr>
      <t>(2)</t>
    </r>
  </si>
  <si>
    <r>
      <t xml:space="preserve">пгт Ясногорск, мкр. Советский, д. 2</t>
    </r>
    <r>
      <rPr>
        <vertAlign val="superscript"/>
        <sz val="11"/>
        <rFont val="Times New Roman"/>
      </rPr>
      <t>(8)</t>
    </r>
  </si>
  <si>
    <t xml:space="preserve">пгт Ясногорск, мкр. Солнечный, д. 1</t>
  </si>
  <si>
    <r>
      <t xml:space="preserve">пгт Ясногорск, мкр. Луговой, д. 9</t>
    </r>
    <r>
      <rPr>
        <vertAlign val="superscript"/>
        <sz val="11"/>
        <rFont val="Times New Roman"/>
      </rPr>
      <t>(1)</t>
    </r>
  </si>
  <si>
    <t xml:space="preserve">пгт Ясногорск, ул. Молодежная, д. 5</t>
  </si>
  <si>
    <r>
      <t xml:space="preserve">пгт. Приаргунск, мкр. МЖК, д. 1</t>
    </r>
    <r>
      <rPr>
        <vertAlign val="superscript"/>
        <sz val="11"/>
        <rFont val="Times New Roman"/>
      </rPr>
      <t>(6)</t>
    </r>
  </si>
  <si>
    <r>
      <t xml:space="preserve">пгт. Новокручининский, ул. Российская, д. 3</t>
    </r>
    <r>
      <rPr>
        <vertAlign val="superscript"/>
        <sz val="11"/>
        <rFont val="Times New Roman"/>
      </rPr>
      <t>(2,4)</t>
    </r>
  </si>
  <si>
    <r>
      <t xml:space="preserve">с. Засопка, ул. Пионерская, д. 5</t>
    </r>
    <r>
      <rPr>
        <vertAlign val="superscript"/>
        <sz val="11"/>
        <rFont val="Times New Roman"/>
      </rPr>
      <t>(1)</t>
    </r>
  </si>
  <si>
    <t xml:space="preserve">пгт. Чернышевск, ул. Карла Маркса, д. 18</t>
  </si>
  <si>
    <r>
      <t xml:space="preserve">пгт. Первомайский, нп. Микрорайон, д. 12</t>
    </r>
    <r>
      <rPr>
        <vertAlign val="superscript"/>
        <sz val="11"/>
        <rFont val="Times New Roman"/>
      </rPr>
      <t>(1)</t>
    </r>
  </si>
  <si>
    <r>
      <t xml:space="preserve">пгт. Первомайский, ул. 8 Марта, д. 1</t>
    </r>
    <r>
      <rPr>
        <vertAlign val="superscript"/>
        <sz val="11"/>
        <rFont val="Times New Roman"/>
      </rPr>
      <t>(4)</t>
    </r>
  </si>
  <si>
    <t>Примечание:</t>
  </si>
  <si>
    <t xml:space="preserve">(1) - разработка проектной документации на ремонт крыши</t>
  </si>
  <si>
    <t xml:space="preserve">(1/1) - разработка проектной документации на переустройство крыши с невентилируемой на вентилируемую</t>
  </si>
  <si>
    <t xml:space="preserve">(2) - разработка проектной документации на ремонт фасада</t>
  </si>
  <si>
    <t xml:space="preserve">(2/2) - разработка проектной документации на ремонт фасада с утеплением</t>
  </si>
  <si>
    <t xml:space="preserve">(3) - разработка проектной документации на ремонт фундамента</t>
  </si>
  <si>
    <t xml:space="preserve">(4) - разработка проектной документации на ремонт внутридомовой инженерной системы теплоснабжения</t>
  </si>
  <si>
    <t xml:space="preserve">(5) - разработка проектной документации на ремонт внутридомовой инженерной системы электроснабжения</t>
  </si>
  <si>
    <t xml:space="preserve">(6) - разработка проектной документации на ремонт внутридомовой инженерной системы теплоснабжения и горячего водоснабжения</t>
  </si>
  <si>
    <t xml:space="preserve">(7) - разработка проектной документации на замену и ремонт лифтового оборудования</t>
  </si>
  <si>
    <t xml:space="preserve">(8) - разработка проектной документации на ремонт внутридомовой инженерной системы горячего водоснабжения</t>
  </si>
  <si>
    <t xml:space="preserve">(9) - разработка проектной документации на ремонт внутридомовой инженерной системы холодного водоснабжения</t>
  </si>
  <si>
    <t xml:space="preserve">(10) - разработка проектной документации на ремонт внутридомовой инженерной системы водоотведения</t>
  </si>
  <si>
    <t xml:space="preserve">(11) - разработка проектной документации на ремонт подвального помещения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</si>
</sst>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8">
    <numFmt numFmtId="160" formatCode="[$-419]General"/>
    <numFmt numFmtId="161" formatCode="#,##0.00&quot; &quot;[$руб.-419];[Red]&quot;-&quot;#,##0.00&quot; &quot;[$руб.-419]"/>
    <numFmt numFmtId="162" formatCode="_-* #,##0.00\ _₽_-;\-* #,##0.00\ _₽_-;_-* &quot;-&quot;??\ _₽_-;_-@_-"/>
    <numFmt numFmtId="163" formatCode="_-* #,##0.00_р_._-;\-* #,##0.00_р_._-;_-* &quot;-&quot;??_р_._-;_-@_-"/>
    <numFmt numFmtId="164" formatCode="_-* #,##0.00_-;\-* #,##0.00_-;_-* &quot;-&quot;??_-;_-@_-"/>
    <numFmt numFmtId="165" formatCode="#,##0.00_ ;\-#,##0.00\ "/>
    <numFmt numFmtId="166" formatCode="#,##0_ ;&quot;-&quot;#,##0&quot; &quot;"/>
    <numFmt numFmtId="167" formatCode="###\ ###\ ###\ ##0.00"/>
  </numFmts>
  <fonts count="28">
    <font>
      <sz val="11.000000"/>
      <color theme="1"/>
      <name val="Calibri"/>
      <scheme val="minor"/>
    </font>
    <font>
      <sz val="11.000000"/>
      <name val="Calibri"/>
    </font>
    <font>
      <b/>
      <i/>
      <sz val="16.000000"/>
      <color theme="1"/>
      <name val="Arial"/>
    </font>
    <font>
      <b/>
      <i/>
      <u/>
      <sz val="11.000000"/>
      <color theme="1"/>
      <name val="Arial"/>
    </font>
    <font>
      <sz val="10.000000"/>
      <name val="Arial"/>
    </font>
    <font>
      <sz val="11.000000"/>
      <color theme="1"/>
      <name val="Arial"/>
    </font>
    <font>
      <sz val="11.000000"/>
      <name val="Times New Roman"/>
    </font>
    <font>
      <sz val="11.000000"/>
      <name val="Calibri"/>
      <scheme val="minor"/>
    </font>
    <font>
      <sz val="14.000000"/>
      <name val="Times New Roman"/>
    </font>
    <font>
      <b/>
      <sz val="14.000000"/>
      <name val="Times New Roman"/>
    </font>
    <font>
      <b/>
      <sz val="12.000000"/>
      <name val="Times New Roman"/>
    </font>
    <font>
      <b/>
      <sz val="11.000000"/>
      <color theme="1"/>
      <name val="Times New Roman"/>
    </font>
    <font>
      <b/>
      <sz val="11.000000"/>
      <name val="Times New Roman"/>
    </font>
    <font>
      <sz val="11.000000"/>
      <color theme="1"/>
      <name val="Times New Roman"/>
    </font>
    <font>
      <b/>
      <sz val="12.000000"/>
      <color theme="1"/>
      <name val="Times New Roman"/>
    </font>
    <font>
      <sz val="11.000000"/>
      <color rgb="FF0070C0"/>
      <name val="Times New Roman"/>
    </font>
    <font>
      <sz val="12.000000"/>
      <name val="Times New Roman"/>
    </font>
    <font>
      <b/>
      <sz val="11.000000"/>
      <color rgb="FF0070C0"/>
      <name val="Times New Roman"/>
    </font>
    <font>
      <b/>
      <sz val="11.000000"/>
      <color theme="1"/>
      <name val="Calibri"/>
      <scheme val="minor"/>
    </font>
    <font>
      <b/>
      <sz val="11.000000"/>
      <name val="Calibri"/>
      <scheme val="minor"/>
    </font>
    <font>
      <b/>
      <sz val="12.000000"/>
      <color theme="1"/>
      <name val="Calibri"/>
      <scheme val="minor"/>
    </font>
    <font>
      <b/>
      <sz val="12.000000"/>
      <name val="Calibri"/>
      <scheme val="minor"/>
    </font>
    <font>
      <sz val="11.000000"/>
      <color rgb="FF0070C0"/>
      <name val="Calibri"/>
      <scheme val="minor"/>
    </font>
    <font>
      <b/>
      <sz val="14.000000"/>
      <color theme="1"/>
      <name val="Calibri"/>
      <scheme val="minor"/>
    </font>
    <font>
      <sz val="14.000000"/>
      <name val="Calibri"/>
      <scheme val="minor"/>
    </font>
    <font>
      <b/>
      <sz val="14.000000"/>
      <name val="Calibri"/>
      <scheme val="minor"/>
    </font>
    <font>
      <sz val="12.000000"/>
      <color theme="1"/>
      <name val="Calibri"/>
      <scheme val="minor"/>
    </font>
    <font>
      <sz val="12.000000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0.099978637043366805"/>
        <bgColor theme="2" tint="-0.099978637043366805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indexed="5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none"/>
      <diagonal style="none"/>
    </border>
  </borders>
  <cellStyleXfs count="4260">
    <xf fontId="0" fillId="0" borderId="0" numFmtId="0" applyNumberFormat="1" applyFont="1" applyFill="1" applyBorder="1"/>
    <xf fontId="1" fillId="0" borderId="0" numFmtId="160" applyNumberFormat="1" applyFont="1" applyFill="1" applyBorder="1"/>
    <xf fontId="2" fillId="0" borderId="0" numFmtId="0" applyNumberFormat="1" applyFont="1" applyFill="1" applyBorder="1">
      <alignment horizontal="center"/>
    </xf>
    <xf fontId="2" fillId="0" borderId="0" numFmtId="0" applyNumberFormat="1" applyFont="1" applyFill="1" applyBorder="1">
      <alignment horizontal="center" textRotation="90"/>
    </xf>
    <xf fontId="3" fillId="0" borderId="0" numFmtId="0" applyNumberFormat="1" applyFont="1" applyFill="1" applyBorder="1"/>
    <xf fontId="3" fillId="0" borderId="0" numFmtId="161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4" fillId="0" borderId="0" numFmtId="0" applyNumberFormat="0" applyFont="0" applyFill="0" applyBorder="0" applyProtection="0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1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5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4" fillId="0" borderId="0" numFmtId="0" applyNumberFormat="1" applyFont="1" applyFill="1" applyBorder="1"/>
    <xf fontId="0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4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4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3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1" fillId="0" borderId="0" numFmtId="162" applyNumberFormat="1" applyFont="0" applyFill="0" applyBorder="0" applyProtection="0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  <xf fontId="0" fillId="0" borderId="0" numFmtId="0" applyNumberFormat="1" applyFont="1" applyFill="1" applyBorder="1"/>
  </cellStyleXfs>
  <cellXfs count="316">
    <xf fontId="0" fillId="0" borderId="0" numFmtId="0" xfId="0"/>
    <xf fontId="6" fillId="0" borderId="0" numFmtId="0" xfId="0" applyFont="1" applyAlignment="1">
      <alignment wrapText="1"/>
    </xf>
    <xf fontId="6" fillId="0" borderId="0" numFmtId="0" xfId="0" applyFont="1"/>
    <xf fontId="7" fillId="0" borderId="0" numFmtId="0" xfId="0" applyFont="1"/>
    <xf fontId="0" fillId="0" borderId="0" numFmtId="0" xfId="0"/>
    <xf fontId="8" fillId="0" borderId="0" numFmtId="0" xfId="0" applyFont="1" applyAlignment="1">
      <alignment wrapText="1"/>
    </xf>
    <xf fontId="8" fillId="0" borderId="0" numFmtId="0" xfId="0" applyFont="1" applyAlignment="1">
      <alignment horizontal="center" wrapText="1"/>
    </xf>
    <xf fontId="9" fillId="0" borderId="0" numFmtId="0" xfId="0" applyFont="1" applyAlignment="1">
      <alignment horizontal="center" vertical="center" wrapText="1"/>
    </xf>
    <xf fontId="10" fillId="0" borderId="0" numFmtId="0" xfId="0" applyFont="1" applyAlignment="1">
      <alignment horizontal="center" vertical="center" wrapText="1"/>
    </xf>
    <xf fontId="10" fillId="0" borderId="1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vertical="center" wrapText="1"/>
    </xf>
    <xf fontId="6" fillId="0" borderId="2" numFmtId="0" xfId="0" applyFont="1" applyBorder="1" applyAlignment="1">
      <alignment horizontal="center" textRotation="90" vertical="center" wrapText="1"/>
    </xf>
    <xf fontId="6" fillId="0" borderId="2" numFmtId="0" xfId="0" applyFont="1" applyBorder="1" applyAlignment="1">
      <alignment horizontal="center" vertical="center"/>
    </xf>
    <xf fontId="11" fillId="2" borderId="0" numFmtId="0" xfId="0" applyFont="1" applyFill="1"/>
    <xf fontId="12" fillId="2" borderId="2" numFmtId="0" xfId="0" applyFont="1" applyFill="1" applyBorder="1" applyAlignment="1">
      <alignment wrapText="1"/>
    </xf>
    <xf fontId="10" fillId="2" borderId="2" numFmtId="0" xfId="0" applyFont="1" applyFill="1" applyBorder="1" applyAlignment="1">
      <alignment horizontal="center" wrapText="1"/>
    </xf>
    <xf fontId="12" fillId="2" borderId="2" numFmtId="0" xfId="0" applyFont="1" applyFill="1" applyBorder="1"/>
    <xf fontId="12" fillId="2" borderId="0" numFmtId="0" xfId="0" applyFont="1" applyFill="1"/>
    <xf fontId="11" fillId="0" borderId="0" numFmtId="0" xfId="0" applyFont="1"/>
    <xf fontId="12" fillId="0" borderId="2" numFmtId="0" xfId="0" applyFont="1" applyBorder="1" applyAlignment="1">
      <alignment wrapText="1"/>
    </xf>
    <xf fontId="12" fillId="0" borderId="2" numFmtId="0" xfId="0" applyFont="1" applyBorder="1" applyAlignment="1">
      <alignment horizontal="center" wrapText="1"/>
    </xf>
    <xf fontId="12" fillId="0" borderId="2" numFmtId="0" xfId="0" applyFont="1" applyBorder="1" applyAlignment="1">
      <alignment horizontal="center"/>
    </xf>
    <xf fontId="12" fillId="0" borderId="2" numFmtId="4" xfId="0" applyNumberFormat="1" applyFont="1" applyBorder="1"/>
    <xf fontId="12" fillId="0" borderId="2" numFmtId="3" xfId="0" applyNumberFormat="1" applyFont="1" applyBorder="1"/>
    <xf fontId="12" fillId="0" borderId="0" numFmtId="0" xfId="0" applyFont="1"/>
    <xf fontId="11" fillId="3" borderId="0" numFmtId="0" xfId="0" applyFont="1" applyFill="1"/>
    <xf fontId="12" fillId="3" borderId="2" numFmtId="0" xfId="0" applyFont="1" applyFill="1" applyBorder="1" applyAlignment="1">
      <alignment wrapText="1"/>
    </xf>
    <xf fontId="12" fillId="3" borderId="2" numFmtId="0" xfId="0" applyFont="1" applyFill="1" applyBorder="1" applyAlignment="1">
      <alignment horizontal="center" wrapText="1"/>
    </xf>
    <xf fontId="12" fillId="3" borderId="2" numFmtId="0" xfId="0" applyFont="1" applyFill="1" applyBorder="1" applyAlignment="1">
      <alignment horizontal="center"/>
    </xf>
    <xf fontId="12" fillId="3" borderId="2" numFmtId="4" xfId="0" applyNumberFormat="1" applyFont="1" applyFill="1" applyBorder="1"/>
    <xf fontId="12" fillId="3" borderId="2" numFmtId="3" xfId="0" applyNumberFormat="1" applyFont="1" applyFill="1" applyBorder="1"/>
    <xf fontId="12" fillId="4" borderId="2" numFmtId="4" xfId="0" applyNumberFormat="1" applyFont="1" applyFill="1" applyBorder="1"/>
    <xf fontId="12" fillId="3" borderId="0" numFmtId="0" xfId="0" applyFont="1" applyFill="1"/>
    <xf fontId="6" fillId="4" borderId="2" numFmtId="0" xfId="0" applyFont="1" applyFill="1" applyBorder="1" applyAlignment="1">
      <alignment horizontal="center" wrapText="1"/>
    </xf>
    <xf fontId="6" fillId="4" borderId="2" numFmtId="49" xfId="0" applyNumberFormat="1" applyFont="1" applyFill="1" applyBorder="1" applyAlignment="1">
      <alignment wrapText="1"/>
    </xf>
    <xf fontId="6" fillId="4" borderId="2" numFmtId="49" xfId="0" applyNumberFormat="1" applyFont="1" applyFill="1" applyBorder="1" applyAlignment="1">
      <alignment horizontal="center" wrapText="1"/>
    </xf>
    <xf fontId="6" fillId="4" borderId="2" numFmtId="14" xfId="0" applyNumberFormat="1" applyFont="1" applyFill="1" applyBorder="1" applyAlignment="1">
      <alignment horizontal="center" wrapText="1"/>
    </xf>
    <xf fontId="6" fillId="4" borderId="2" numFmtId="0" xfId="0" applyFont="1" applyFill="1" applyBorder="1" applyAlignment="1">
      <alignment horizontal="center"/>
    </xf>
    <xf fontId="6" fillId="4" borderId="2" numFmtId="4" xfId="0" applyNumberFormat="1" applyFont="1" applyFill="1" applyBorder="1" applyAlignment="1">
      <alignment horizontal="right"/>
    </xf>
    <xf fontId="6" fillId="4" borderId="2" numFmtId="4" xfId="54" applyNumberFormat="1" applyFont="1" applyFill="1" applyBorder="1" applyAlignment="1">
      <alignment horizontal="right"/>
    </xf>
    <xf fontId="6" fillId="4" borderId="2" numFmtId="4" xfId="0" applyNumberFormat="1" applyFont="1" applyFill="1" applyBorder="1"/>
    <xf fontId="6" fillId="4" borderId="2" numFmtId="165" xfId="0" applyNumberFormat="1" applyFont="1" applyFill="1" applyBorder="1" applyAlignment="1">
      <alignment horizontal="right"/>
    </xf>
    <xf fontId="6" fillId="4" borderId="2" numFmtId="49" xfId="0" applyNumberFormat="1" applyFont="1" applyFill="1" applyBorder="1" applyAlignment="1">
      <alignment horizontal="right"/>
    </xf>
    <xf fontId="6" fillId="4" borderId="0" numFmtId="0" xfId="0" applyFont="1" applyFill="1"/>
    <xf fontId="6" fillId="4" borderId="2" numFmtId="2" xfId="0" applyNumberFormat="1" applyFont="1" applyFill="1" applyBorder="1" applyAlignment="1">
      <alignment wrapText="1"/>
    </xf>
    <xf fontId="6" fillId="4" borderId="2" numFmtId="0" xfId="0" applyFont="1" applyFill="1" applyBorder="1" applyAlignment="1">
      <alignment wrapText="1"/>
    </xf>
    <xf fontId="6" fillId="4" borderId="2" numFmtId="165" xfId="54" applyNumberFormat="1" applyFont="1" applyFill="1" applyBorder="1" applyAlignment="1">
      <alignment horizontal="right"/>
    </xf>
    <xf fontId="12" fillId="5" borderId="2" numFmtId="0" xfId="0" applyFont="1" applyFill="1" applyBorder="1" applyAlignment="1">
      <alignment horizontal="left" wrapText="1"/>
    </xf>
    <xf fontId="12" fillId="5" borderId="2" numFmtId="0" xfId="0" applyFont="1" applyFill="1" applyBorder="1" applyAlignment="1">
      <alignment horizontal="center" wrapText="1"/>
    </xf>
    <xf fontId="12" fillId="5" borderId="2" numFmtId="0" xfId="0" applyFont="1" applyFill="1" applyBorder="1" applyAlignment="1">
      <alignment horizontal="center"/>
    </xf>
    <xf fontId="12" fillId="5" borderId="2" numFmtId="4" xfId="0" applyNumberFormat="1" applyFont="1" applyFill="1" applyBorder="1"/>
    <xf fontId="12" fillId="5" borderId="2" numFmtId="3" xfId="0" applyNumberFormat="1" applyFont="1" applyFill="1" applyBorder="1"/>
    <xf fontId="12" fillId="5" borderId="2" numFmtId="4" xfId="0" applyNumberFormat="1" applyFont="1" applyFill="1" applyBorder="1" applyAlignment="1">
      <alignment horizontal="center" wrapText="1"/>
    </xf>
    <xf fontId="12" fillId="5" borderId="2" numFmtId="4" xfId="0" applyNumberFormat="1" applyFont="1" applyFill="1" applyBorder="1" applyAlignment="1">
      <alignment horizontal="center"/>
    </xf>
    <xf fontId="12" fillId="5" borderId="0" numFmtId="4" xfId="0" applyNumberFormat="1" applyFont="1" applyFill="1" applyAlignment="1">
      <alignment horizontal="center"/>
    </xf>
    <xf fontId="6" fillId="3" borderId="2" numFmtId="0" xfId="0" applyFont="1" applyFill="1" applyBorder="1" applyAlignment="1">
      <alignment horizontal="center" wrapText="1"/>
    </xf>
    <xf fontId="6" fillId="3" borderId="2" numFmtId="0" xfId="0" applyFont="1" applyFill="1" applyBorder="1" applyAlignment="1">
      <alignment horizontal="left" wrapText="1"/>
    </xf>
    <xf fontId="6" fillId="3" borderId="2" numFmtId="0" xfId="0" applyFont="1" applyFill="1" applyBorder="1" applyAlignment="1">
      <alignment horizontal="center"/>
    </xf>
    <xf fontId="6" fillId="3" borderId="2" numFmtId="4" xfId="0" applyNumberFormat="1" applyFont="1" applyFill="1" applyBorder="1"/>
    <xf fontId="6" fillId="3" borderId="2" numFmtId="3" xfId="0" applyNumberFormat="1" applyFont="1" applyFill="1" applyBorder="1"/>
    <xf fontId="6" fillId="3" borderId="2" numFmtId="4" xfId="0" applyNumberFormat="1" applyFont="1" applyFill="1" applyBorder="1" applyAlignment="1">
      <alignment horizontal="right"/>
    </xf>
    <xf fontId="6" fillId="3" borderId="2" numFmtId="49" xfId="0" applyNumberFormat="1" applyFont="1" applyFill="1" applyBorder="1" applyAlignment="1">
      <alignment horizontal="right"/>
    </xf>
    <xf fontId="13" fillId="3" borderId="0" numFmtId="49" xfId="0" applyNumberFormat="1" applyFont="1" applyFill="1" applyAlignment="1">
      <alignment horizontal="right"/>
    </xf>
    <xf fontId="11" fillId="4" borderId="0" numFmtId="0" xfId="0" applyFont="1" applyFill="1"/>
    <xf fontId="12" fillId="3" borderId="2" numFmtId="4" xfId="0" applyNumberFormat="1" applyFont="1" applyFill="1" applyBorder="1" applyAlignment="1">
      <alignment horizontal="right"/>
    </xf>
    <xf fontId="12" fillId="3" borderId="2" numFmtId="3" xfId="0" applyNumberFormat="1" applyFont="1" applyFill="1" applyBorder="1" applyAlignment="1">
      <alignment horizontal="right"/>
    </xf>
    <xf fontId="12" fillId="3" borderId="2" numFmtId="4" xfId="0" applyNumberFormat="1" applyFont="1" applyFill="1" applyBorder="1" applyAlignment="1">
      <alignment horizontal="center"/>
    </xf>
    <xf fontId="13" fillId="3" borderId="0" numFmtId="0" xfId="0" applyFont="1" applyFill="1"/>
    <xf fontId="6" fillId="3" borderId="2" numFmtId="0" xfId="0" applyFont="1" applyFill="1" applyBorder="1" applyAlignment="1">
      <alignment horizontal="left"/>
    </xf>
    <xf fontId="6" fillId="3" borderId="2" numFmtId="3" xfId="0" applyNumberFormat="1" applyFont="1" applyFill="1" applyBorder="1" applyAlignment="1">
      <alignment horizontal="right"/>
    </xf>
    <xf fontId="12" fillId="4" borderId="2" numFmtId="0" xfId="0" applyFont="1" applyFill="1" applyBorder="1" applyAlignment="1">
      <alignment wrapText="1"/>
    </xf>
    <xf fontId="12" fillId="4" borderId="2" numFmtId="4" xfId="0" applyNumberFormat="1" applyFont="1" applyFill="1" applyBorder="1" applyAlignment="1">
      <alignment horizontal="right"/>
    </xf>
    <xf fontId="12" fillId="4" borderId="2" numFmtId="3" xfId="0" applyNumberFormat="1" applyFont="1" applyFill="1" applyBorder="1" applyAlignment="1">
      <alignment horizontal="right"/>
    </xf>
    <xf fontId="6" fillId="3" borderId="0" numFmtId="0" xfId="0" applyFont="1" applyFill="1"/>
    <xf fontId="6" fillId="3" borderId="2" numFmtId="0" xfId="0" applyFont="1" applyFill="1" applyBorder="1" applyAlignment="1">
      <alignment wrapText="1"/>
    </xf>
    <xf fontId="6" fillId="3" borderId="2" numFmtId="0" xfId="0" applyFont="1" applyFill="1" applyBorder="1" applyAlignment="1">
      <alignment horizontal="center" vertical="center" wrapText="1"/>
    </xf>
    <xf fontId="12" fillId="4" borderId="2" numFmtId="0" xfId="0" applyFont="1" applyFill="1" applyBorder="1" applyAlignment="1">
      <alignment horizontal="center" wrapText="1"/>
    </xf>
    <xf fontId="12" fillId="4" borderId="2" numFmtId="0" xfId="0" applyFont="1" applyFill="1" applyBorder="1" applyAlignment="1">
      <alignment horizontal="center"/>
    </xf>
    <xf fontId="12" fillId="4" borderId="2" numFmtId="4" xfId="54" applyNumberFormat="1" applyFont="1" applyFill="1" applyBorder="1" applyAlignment="1">
      <alignment horizontal="right"/>
    </xf>
    <xf fontId="12" fillId="4" borderId="2" numFmtId="3" xfId="54" applyNumberFormat="1" applyFont="1" applyFill="1" applyBorder="1" applyAlignment="1">
      <alignment horizontal="right"/>
    </xf>
    <xf fontId="12" fillId="4" borderId="2" numFmtId="4" xfId="0" applyNumberFormat="1" applyFont="1" applyFill="1" applyBorder="1" applyAlignment="1">
      <alignment horizontal="center"/>
    </xf>
    <xf fontId="6" fillId="3" borderId="2" numFmtId="49" xfId="0" applyNumberFormat="1" applyFont="1" applyFill="1" applyBorder="1" applyAlignment="1">
      <alignment horizontal="center" wrapText="1"/>
    </xf>
    <xf fontId="6" fillId="3" borderId="2" numFmtId="4" xfId="54" applyNumberFormat="1" applyFont="1" applyFill="1" applyBorder="1" applyAlignment="1">
      <alignment horizontal="right"/>
    </xf>
    <xf fontId="12" fillId="3" borderId="2" numFmtId="4" xfId="54" applyNumberFormat="1" applyFont="1" applyFill="1" applyBorder="1" applyAlignment="1">
      <alignment horizontal="right"/>
    </xf>
    <xf fontId="12" fillId="3" borderId="2" numFmtId="3" xfId="54" applyNumberFormat="1" applyFont="1" applyFill="1" applyBorder="1" applyAlignment="1">
      <alignment horizontal="right"/>
    </xf>
    <xf fontId="6" fillId="3" borderId="2" numFmtId="0" xfId="0" applyFont="1" applyFill="1" applyBorder="1" applyAlignment="1">
      <alignment horizontal="justify" wrapText="1"/>
    </xf>
    <xf fontId="6" fillId="3" borderId="2" numFmtId="0" xfId="0" applyFont="1" applyFill="1" applyBorder="1" applyAlignment="1">
      <alignment horizontal="justify"/>
    </xf>
    <xf fontId="6" fillId="3" borderId="2" numFmtId="49" xfId="0" applyNumberFormat="1" applyFont="1" applyFill="1" applyBorder="1" applyAlignment="1">
      <alignment horizontal="center"/>
    </xf>
    <xf fontId="6" fillId="4" borderId="2" numFmtId="3" xfId="0" applyNumberFormat="1" applyFont="1" applyFill="1" applyBorder="1" applyAlignment="1">
      <alignment horizontal="right"/>
    </xf>
    <xf fontId="12" fillId="4" borderId="2" numFmtId="0" xfId="0" applyFont="1" applyFill="1" applyBorder="1" applyAlignment="1">
      <alignment horizontal="left" wrapText="1"/>
    </xf>
    <xf fontId="12" fillId="4" borderId="2" numFmtId="49" xfId="0" applyNumberFormat="1" applyFont="1" applyFill="1" applyBorder="1" applyAlignment="1">
      <alignment horizontal="right"/>
    </xf>
    <xf fontId="6" fillId="3" borderId="2" numFmtId="49" xfId="0" applyNumberFormat="1" applyFont="1" applyFill="1" applyBorder="1" applyAlignment="1">
      <alignment wrapText="1"/>
    </xf>
    <xf fontId="6" fillId="3" borderId="2" numFmtId="0" xfId="0" applyFont="1" applyFill="1" applyBorder="1"/>
    <xf fontId="6" fillId="3" borderId="2" numFmtId="4" xfId="0" applyNumberFormat="1" applyFont="1" applyFill="1" applyBorder="1" applyAlignment="1">
      <alignment horizontal="right" wrapText="1"/>
    </xf>
    <xf fontId="6" fillId="3" borderId="2" numFmtId="3" xfId="0" applyNumberFormat="1" applyFont="1" applyFill="1" applyBorder="1" applyAlignment="1">
      <alignment horizontal="right" wrapText="1"/>
    </xf>
    <xf fontId="13" fillId="4" borderId="0" numFmtId="0" xfId="0" applyFont="1" applyFill="1"/>
    <xf fontId="6" fillId="4" borderId="2" numFmtId="0" xfId="0" applyFont="1" applyFill="1" applyBorder="1" applyAlignment="1">
      <alignment horizontal="center" vertical="center" wrapText="1"/>
    </xf>
    <xf fontId="6" fillId="4" borderId="2" numFmtId="4" xfId="0" applyNumberFormat="1" applyFont="1" applyFill="1" applyBorder="1" applyAlignment="1">
      <alignment horizontal="right" wrapText="1"/>
    </xf>
    <xf fontId="12" fillId="3" borderId="2" numFmtId="0" xfId="0" applyFont="1" applyFill="1" applyBorder="1" applyAlignment="1">
      <alignment horizontal="right"/>
    </xf>
    <xf fontId="6" fillId="3" borderId="2" numFmtId="2" xfId="0" applyNumberFormat="1" applyFont="1" applyFill="1" applyBorder="1"/>
    <xf fontId="6" fillId="3" borderId="2" numFmtId="17" xfId="0" applyNumberFormat="1" applyFont="1" applyFill="1" applyBorder="1" applyAlignment="1">
      <alignment horizontal="right"/>
    </xf>
    <xf fontId="12" fillId="4" borderId="2" numFmtId="164" xfId="54" applyNumberFormat="1" applyFont="1" applyFill="1" applyBorder="1" applyAlignment="1">
      <alignment horizontal="center" wrapText="1"/>
    </xf>
    <xf fontId="12" fillId="4" borderId="2" numFmtId="14" xfId="54" applyNumberFormat="1" applyFont="1" applyFill="1" applyBorder="1" applyAlignment="1">
      <alignment horizontal="center" wrapText="1"/>
    </xf>
    <xf fontId="12" fillId="4" borderId="2" numFmtId="164" xfId="54" applyNumberFormat="1" applyFont="1" applyFill="1" applyBorder="1" applyAlignment="1">
      <alignment horizontal="center"/>
    </xf>
    <xf fontId="6" fillId="3" borderId="2" numFmtId="4" xfId="54" applyNumberFormat="1" applyFont="1" applyFill="1" applyBorder="1"/>
    <xf fontId="12" fillId="4" borderId="2" numFmtId="4" xfId="54" applyNumberFormat="1" applyFont="1" applyFill="1" applyBorder="1"/>
    <xf fontId="12" fillId="4" borderId="2" numFmtId="3" xfId="54" applyNumberFormat="1" applyFont="1" applyFill="1" applyBorder="1"/>
    <xf fontId="6" fillId="4" borderId="2" numFmtId="49" xfId="54" applyNumberFormat="1" applyFont="1" applyFill="1" applyBorder="1" applyAlignment="1">
      <alignment horizontal="right"/>
    </xf>
    <xf fontId="12" fillId="4" borderId="2" numFmtId="3" xfId="0" applyNumberFormat="1" applyFont="1" applyFill="1" applyBorder="1"/>
    <xf fontId="6" fillId="4" borderId="2" numFmtId="1" xfId="0" applyNumberFormat="1" applyFont="1" applyFill="1" applyBorder="1" applyAlignment="1">
      <alignment horizontal="center" wrapText="1"/>
    </xf>
    <xf fontId="12" fillId="3" borderId="2" numFmtId="0" xfId="0" applyFont="1" applyFill="1" applyBorder="1" applyAlignment="1">
      <alignment horizontal="left" wrapText="1"/>
    </xf>
    <xf fontId="6" fillId="4" borderId="2" numFmtId="0" xfId="0" applyFont="1" applyFill="1" applyBorder="1" applyAlignment="1">
      <alignment horizontal="left" wrapText="1"/>
    </xf>
    <xf fontId="12" fillId="3" borderId="2" numFmtId="164" xfId="54" applyNumberFormat="1" applyFont="1" applyFill="1" applyBorder="1" applyAlignment="1">
      <alignment horizontal="center" wrapText="1"/>
    </xf>
    <xf fontId="12" fillId="3" borderId="2" numFmtId="14" xfId="54" applyNumberFormat="1" applyFont="1" applyFill="1" applyBorder="1" applyAlignment="1">
      <alignment horizontal="center" wrapText="1"/>
    </xf>
    <xf fontId="12" fillId="3" borderId="2" numFmtId="49" xfId="54" applyNumberFormat="1" applyFont="1" applyFill="1" applyBorder="1" applyAlignment="1">
      <alignment horizontal="center" wrapText="1"/>
    </xf>
    <xf fontId="12" fillId="3" borderId="2" numFmtId="164" xfId="54" applyNumberFormat="1" applyFont="1" applyFill="1" applyBorder="1" applyAlignment="1">
      <alignment horizontal="center"/>
    </xf>
    <xf fontId="11" fillId="3" borderId="3" numFmtId="0" xfId="0" applyFont="1" applyFill="1" applyBorder="1"/>
    <xf fontId="12" fillId="3" borderId="2" numFmtId="4" xfId="54" applyNumberFormat="1" applyFont="1" applyFill="1" applyBorder="1"/>
    <xf fontId="12" fillId="3" borderId="2" numFmtId="3" xfId="54" applyNumberFormat="1" applyFont="1" applyFill="1" applyBorder="1"/>
    <xf fontId="11" fillId="5" borderId="0" numFmtId="0" xfId="0" applyFont="1" applyFill="1"/>
    <xf fontId="6" fillId="3" borderId="2" numFmtId="4" xfId="0" applyNumberFormat="1" applyFont="1" applyFill="1" applyBorder="1" applyAlignment="1">
      <alignment horizontal="center"/>
    </xf>
    <xf fontId="6" fillId="4" borderId="2" numFmtId="49" xfId="0" applyNumberFormat="1" applyFont="1" applyFill="1" applyBorder="1" applyAlignment="1">
      <alignment horizontal="left" wrapText="1"/>
    </xf>
    <xf fontId="6" fillId="4" borderId="2" numFmtId="3" xfId="0" applyNumberFormat="1" applyFont="1" applyFill="1" applyBorder="1"/>
    <xf fontId="6" fillId="4" borderId="2" numFmtId="4" xfId="0" applyNumberFormat="1" applyFont="1" applyFill="1" applyBorder="1" applyAlignment="1">
      <alignment horizontal="center"/>
    </xf>
    <xf fontId="6" fillId="3" borderId="2" numFmtId="2" xfId="54" applyNumberFormat="1" applyFont="1" applyFill="1" applyBorder="1"/>
    <xf fontId="13" fillId="3" borderId="0" numFmtId="14" xfId="0" applyNumberFormat="1" applyFont="1" applyFill="1" applyAlignment="1">
      <alignment horizontal="center" wrapText="1"/>
    </xf>
    <xf fontId="6" fillId="3" borderId="2" numFmtId="0" xfId="48" applyFont="1" applyFill="1" applyBorder="1" applyAlignment="1">
      <alignment horizontal="center" wrapText="1"/>
    </xf>
    <xf fontId="14" fillId="2" borderId="0" numFmtId="0" xfId="0" applyFont="1" applyFill="1"/>
    <xf fontId="10" fillId="2" borderId="2" numFmtId="0" xfId="0" applyFont="1" applyFill="1" applyBorder="1" applyAlignment="1">
      <alignment horizontal="center"/>
    </xf>
    <xf fontId="10" fillId="2" borderId="2" numFmtId="4" xfId="0" applyNumberFormat="1" applyFont="1" applyFill="1" applyBorder="1"/>
    <xf fontId="10" fillId="2" borderId="2" numFmtId="3" xfId="0" applyNumberFormat="1" applyFont="1" applyFill="1" applyBorder="1"/>
    <xf fontId="10" fillId="2" borderId="2" numFmtId="4" xfId="0" applyNumberFormat="1" applyFont="1" applyFill="1" applyBorder="1" applyAlignment="1">
      <alignment horizontal="right"/>
    </xf>
    <xf fontId="10" fillId="2" borderId="2" numFmtId="0" xfId="0" applyFont="1" applyFill="1" applyBorder="1" applyAlignment="1">
      <alignment horizontal="right"/>
    </xf>
    <xf fontId="10" fillId="2" borderId="0" numFmtId="0" xfId="0" applyFont="1" applyFill="1"/>
    <xf fontId="12" fillId="4" borderId="0" numFmtId="0" xfId="0" applyFont="1" applyFill="1"/>
    <xf fontId="15" fillId="4" borderId="0" numFmtId="0" xfId="0" applyFont="1" applyFill="1"/>
    <xf fontId="6" fillId="4" borderId="0" numFmtId="4" xfId="0" applyNumberFormat="1" applyFont="1" applyFill="1"/>
    <xf fontId="12" fillId="3" borderId="2" numFmtId="49" xfId="0" applyNumberFormat="1" applyFont="1" applyFill="1" applyBorder="1" applyAlignment="1">
      <alignment horizontal="center"/>
    </xf>
    <xf fontId="12" fillId="4" borderId="2" numFmtId="49" xfId="0" applyNumberFormat="1" applyFont="1" applyFill="1" applyBorder="1" applyAlignment="1">
      <alignment horizontal="center"/>
    </xf>
    <xf fontId="6" fillId="3" borderId="2" numFmtId="0" xfId="0" applyFont="1" applyFill="1" applyBorder="1" applyAlignment="1">
      <alignment horizontal="right"/>
    </xf>
    <xf fontId="6" fillId="3" borderId="2" numFmtId="2" xfId="0" applyNumberFormat="1" applyFont="1" applyFill="1" applyBorder="1" applyAlignment="1">
      <alignment horizontal="right"/>
    </xf>
    <xf fontId="12" fillId="4" borderId="2" numFmtId="4" xfId="0" applyNumberFormat="1" applyFont="1" applyFill="1" applyBorder="1" applyAlignment="1">
      <alignment horizontal="right" wrapText="1"/>
    </xf>
    <xf fontId="12" fillId="4" borderId="2" numFmtId="3" xfId="0" applyNumberFormat="1" applyFont="1" applyFill="1" applyBorder="1" applyAlignment="1">
      <alignment horizontal="right" wrapText="1"/>
    </xf>
    <xf fontId="12" fillId="4" borderId="0" numFmtId="4" xfId="0" applyNumberFormat="1" applyFont="1" applyFill="1"/>
    <xf fontId="6" fillId="3" borderId="2" numFmtId="12" xfId="0" applyNumberFormat="1" applyFont="1" applyFill="1" applyBorder="1" applyAlignment="1">
      <alignment horizontal="center"/>
    </xf>
    <xf fontId="6" fillId="4" borderId="2" numFmtId="3" xfId="0" applyNumberFormat="1" applyFont="1" applyFill="1" applyBorder="1" applyAlignment="1">
      <alignment horizontal="right" wrapText="1"/>
    </xf>
    <xf fontId="12" fillId="3" borderId="2" numFmtId="4" xfId="0" applyNumberFormat="1" applyFont="1" applyFill="1" applyBorder="1" applyAlignment="1">
      <alignment wrapText="1"/>
    </xf>
    <xf fontId="12" fillId="3" borderId="2" numFmtId="3" xfId="0" applyNumberFormat="1" applyFont="1" applyFill="1" applyBorder="1" applyAlignment="1">
      <alignment wrapText="1"/>
    </xf>
    <xf fontId="12" fillId="3" borderId="2" numFmtId="4" xfId="0" applyNumberFormat="1" applyFont="1" applyFill="1" applyBorder="1" applyAlignment="1">
      <alignment horizontal="center" wrapText="1"/>
    </xf>
    <xf fontId="12" fillId="4" borderId="2" numFmtId="14" xfId="54" applyNumberFormat="1" applyFont="1" applyFill="1" applyBorder="1" applyAlignment="1">
      <alignment horizontal="center"/>
    </xf>
    <xf fontId="6" fillId="3" borderId="2" numFmtId="49" xfId="17" applyNumberFormat="1" applyFont="1" applyFill="1" applyBorder="1" applyAlignment="1">
      <alignment wrapText="1"/>
    </xf>
    <xf fontId="6" fillId="4" borderId="2" numFmtId="4" xfId="0" applyNumberFormat="1" applyFont="1" applyFill="1" applyBorder="1" applyAlignment="1">
      <alignment wrapText="1"/>
    </xf>
    <xf fontId="6" fillId="3" borderId="0" numFmtId="49" xfId="0" applyNumberFormat="1" applyFont="1" applyFill="1" applyAlignment="1">
      <alignment horizontal="center"/>
    </xf>
    <xf fontId="12" fillId="3" borderId="2" numFmtId="162" xfId="0" applyNumberFormat="1" applyFont="1" applyFill="1" applyBorder="1" applyAlignment="1">
      <alignment horizontal="center"/>
    </xf>
    <xf fontId="6" fillId="0" borderId="2" numFmtId="0" xfId="0" applyFont="1" applyBorder="1" applyAlignment="1">
      <alignment horizontal="center" wrapText="1"/>
    </xf>
    <xf fontId="6" fillId="0" borderId="2" numFmtId="49" xfId="0" applyNumberFormat="1" applyFont="1" applyBorder="1" applyAlignment="1">
      <alignment wrapText="1"/>
    </xf>
    <xf fontId="6" fillId="0" borderId="2" numFmtId="49" xfId="0" applyNumberFormat="1" applyFont="1" applyBorder="1" applyAlignment="1">
      <alignment horizontal="center" wrapText="1"/>
    </xf>
    <xf fontId="6" fillId="0" borderId="2" numFmtId="0" xfId="0" applyFont="1" applyBorder="1" applyAlignment="1">
      <alignment horizontal="center"/>
    </xf>
    <xf fontId="6" fillId="0" borderId="2" numFmtId="4" xfId="0" applyNumberFormat="1" applyFont="1" applyBorder="1" applyAlignment="1">
      <alignment horizontal="right"/>
    </xf>
    <xf fontId="6" fillId="0" borderId="2" numFmtId="3" xfId="0" applyNumberFormat="1" applyFont="1" applyBorder="1" applyAlignment="1">
      <alignment horizontal="right"/>
    </xf>
    <xf fontId="6" fillId="0" borderId="2" numFmtId="4" xfId="54" applyNumberFormat="1" applyFont="1" applyBorder="1" applyAlignment="1">
      <alignment horizontal="right"/>
    </xf>
    <xf fontId="13" fillId="0" borderId="0" numFmtId="0" xfId="0" applyFont="1"/>
    <xf fontId="16" fillId="4" borderId="0" numFmtId="4" xfId="0" applyNumberFormat="1" applyFont="1" applyFill="1"/>
    <xf fontId="6" fillId="4" borderId="2" numFmtId="164" xfId="0" applyNumberFormat="1" applyFont="1" applyFill="1" applyBorder="1"/>
    <xf fontId="6" fillId="3" borderId="2" numFmtId="14" xfId="0" applyNumberFormat="1" applyFont="1" applyFill="1" applyBorder="1" applyAlignment="1">
      <alignment horizontal="center" wrapText="1"/>
    </xf>
    <xf fontId="6" fillId="4" borderId="2" numFmtId="0" xfId="0" applyFont="1" applyFill="1" applyBorder="1"/>
    <xf fontId="6" fillId="4" borderId="2" numFmtId="2" xfId="0" applyNumberFormat="1" applyFont="1" applyFill="1" applyBorder="1"/>
    <xf fontId="6" fillId="3" borderId="2" numFmtId="2" xfId="0" applyNumberFormat="1" applyFont="1" applyFill="1" applyBorder="1" applyAlignment="1">
      <alignment horizontal="left" wrapText="1"/>
    </xf>
    <xf fontId="17" fillId="4" borderId="0" numFmtId="0" xfId="0" applyFont="1" applyFill="1"/>
    <xf fontId="12" fillId="5" borderId="2" numFmtId="4" xfId="0" applyNumberFormat="1" applyFont="1" applyFill="1" applyBorder="1" applyAlignment="1">
      <alignment horizontal="right"/>
    </xf>
    <xf fontId="12" fillId="5" borderId="2" numFmtId="3" xfId="0" applyNumberFormat="1" applyFont="1" applyFill="1" applyBorder="1" applyAlignment="1">
      <alignment horizontal="right"/>
    </xf>
    <xf fontId="12" fillId="5" borderId="2" numFmtId="4" xfId="0" applyNumberFormat="1" applyFont="1" applyFill="1" applyBorder="1" applyAlignment="1">
      <alignment horizontal="right" wrapText="1"/>
    </xf>
    <xf fontId="6" fillId="3" borderId="2" numFmtId="162" xfId="0" applyNumberFormat="1" applyFont="1" applyFill="1" applyBorder="1" applyAlignment="1">
      <alignment horizontal="right"/>
    </xf>
    <xf fontId="6" fillId="3" borderId="2" numFmtId="164" xfId="0" applyNumberFormat="1" applyFont="1" applyFill="1" applyBorder="1" applyAlignment="1">
      <alignment horizontal="right"/>
    </xf>
    <xf fontId="6" fillId="3" borderId="2" numFmtId="2" xfId="0" applyNumberFormat="1" applyFont="1" applyFill="1" applyBorder="1" applyAlignment="1">
      <alignment wrapText="1"/>
    </xf>
    <xf fontId="12" fillId="4" borderId="2" numFmtId="14" xfId="0" applyNumberFormat="1" applyFont="1" applyFill="1" applyBorder="1" applyAlignment="1">
      <alignment horizontal="center" wrapText="1"/>
    </xf>
    <xf fontId="12" fillId="4" borderId="2" numFmtId="14" xfId="0" applyNumberFormat="1" applyFont="1" applyFill="1" applyBorder="1" applyAlignment="1">
      <alignment horizontal="center"/>
    </xf>
    <xf fontId="12" fillId="4" borderId="2" numFmtId="4" xfId="54" applyNumberFormat="1" applyFont="1" applyFill="1" applyBorder="1" applyAlignment="1">
      <alignment horizontal="right" wrapText="1"/>
    </xf>
    <xf fontId="6" fillId="3" borderId="2" numFmtId="4" xfId="0" applyNumberFormat="1" applyFont="1" applyFill="1" applyBorder="1" applyAlignment="1">
      <alignment wrapText="1"/>
    </xf>
    <xf fontId="12" fillId="4" borderId="2" numFmtId="4" xfId="54" applyNumberFormat="1" applyFont="1" applyFill="1" applyBorder="1" applyAlignment="1">
      <alignment wrapText="1"/>
    </xf>
    <xf fontId="12" fillId="4" borderId="2" numFmtId="3" xfId="54" applyNumberFormat="1" applyFont="1" applyFill="1" applyBorder="1" applyAlignment="1">
      <alignment wrapText="1"/>
    </xf>
    <xf fontId="6" fillId="3" borderId="2" numFmtId="4" xfId="54" applyNumberFormat="1" applyFont="1" applyFill="1" applyBorder="1" applyAlignment="1">
      <alignment wrapText="1"/>
    </xf>
    <xf fontId="13" fillId="3" borderId="0" numFmtId="0" xfId="0" applyFont="1" applyFill="1" applyAlignment="1">
      <alignment horizontal="right"/>
    </xf>
    <xf fontId="6" fillId="3" borderId="0" numFmtId="49" xfId="0" applyNumberFormat="1" applyFont="1" applyFill="1" applyAlignment="1">
      <alignment horizontal="right"/>
    </xf>
    <xf fontId="9" fillId="0" borderId="0" numFmtId="0" xfId="0" applyFont="1" applyAlignment="1">
      <alignment horizontal="center" wrapText="1"/>
    </xf>
    <xf fontId="0" fillId="2" borderId="0" numFmtId="0" xfId="0" applyFill="1"/>
    <xf fontId="6" fillId="2" borderId="2" numFmtId="0" xfId="0" applyFont="1" applyFill="1" applyBorder="1"/>
    <xf fontId="6" fillId="2" borderId="2" numFmtId="0" xfId="0" applyFont="1" applyFill="1" applyBorder="1" applyAlignment="1">
      <alignment wrapText="1"/>
    </xf>
    <xf fontId="7" fillId="2" borderId="0" numFmtId="0" xfId="0" applyFont="1" applyFill="1"/>
    <xf fontId="18" fillId="0" borderId="0" numFmtId="0" xfId="0" applyFont="1"/>
    <xf fontId="12" fillId="0" borderId="2" numFmtId="0" xfId="0" applyFont="1" applyBorder="1"/>
    <xf fontId="12" fillId="0" borderId="2" numFmtId="4" xfId="0" applyNumberFormat="1" applyFont="1" applyBorder="1" applyAlignment="1">
      <alignment wrapText="1"/>
    </xf>
    <xf fontId="12" fillId="0" borderId="2" numFmtId="3" xfId="0" applyNumberFormat="1" applyFont="1" applyBorder="1" applyAlignment="1">
      <alignment wrapText="1"/>
    </xf>
    <xf fontId="19" fillId="0" borderId="0" numFmtId="0" xfId="0" applyFont="1"/>
    <xf fontId="6" fillId="0" borderId="2" numFmtId="0" xfId="0" applyFont="1" applyBorder="1" applyAlignment="1">
      <alignment wrapText="1"/>
    </xf>
    <xf fontId="6" fillId="0" borderId="2" numFmtId="4" xfId="0" applyNumberFormat="1" applyFont="1" applyBorder="1" applyAlignment="1">
      <alignment wrapText="1"/>
    </xf>
    <xf fontId="6" fillId="0" borderId="2" numFmtId="3" xfId="0" applyNumberFormat="1" applyFont="1" applyBorder="1" applyAlignment="1">
      <alignment wrapText="1"/>
    </xf>
    <xf fontId="20" fillId="2" borderId="0" numFmtId="0" xfId="0" applyFont="1" applyFill="1"/>
    <xf fontId="10" fillId="2" borderId="2" numFmtId="4" xfId="0" applyNumberFormat="1" applyFont="1" applyFill="1" applyBorder="1" applyAlignment="1">
      <alignment wrapText="1"/>
    </xf>
    <xf fontId="10" fillId="2" borderId="2" numFmtId="3" xfId="0" applyNumberFormat="1" applyFont="1" applyFill="1" applyBorder="1" applyAlignment="1">
      <alignment wrapText="1"/>
    </xf>
    <xf fontId="21" fillId="2" borderId="0" numFmtId="0" xfId="0" applyFont="1" applyFill="1"/>
    <xf fontId="0" fillId="4" borderId="0" numFmtId="0" xfId="0" applyFill="1"/>
    <xf fontId="6" fillId="4" borderId="2" numFmtId="3" xfId="0" applyNumberFormat="1" applyFont="1" applyFill="1" applyBorder="1" applyAlignment="1">
      <alignment wrapText="1"/>
    </xf>
    <xf fontId="7" fillId="4" borderId="0" numFmtId="0" xfId="0" applyFont="1" applyFill="1"/>
    <xf fontId="18" fillId="4" borderId="0" numFmtId="0" xfId="0" applyFont="1" applyFill="1"/>
    <xf fontId="12" fillId="4" borderId="2" numFmtId="4" xfId="0" applyNumberFormat="1" applyFont="1" applyFill="1" applyBorder="1" applyAlignment="1">
      <alignment wrapText="1"/>
    </xf>
    <xf fontId="12" fillId="4" borderId="2" numFmtId="3" xfId="0" applyNumberFormat="1" applyFont="1" applyFill="1" applyBorder="1" applyAlignment="1">
      <alignment wrapText="1"/>
    </xf>
    <xf fontId="19" fillId="4" borderId="0" numFmtId="0" xfId="0" applyFont="1" applyFill="1"/>
    <xf fontId="22" fillId="4" borderId="0" numFmtId="0" xfId="0" applyFont="1" applyFill="1"/>
    <xf fontId="6" fillId="4" borderId="0" numFmtId="0" xfId="0" applyFont="1" applyFill="1" applyAlignment="1">
      <alignment horizontal="center"/>
    </xf>
    <xf fontId="6" fillId="4" borderId="0" numFmtId="0" xfId="0" applyFont="1" applyFill="1" applyAlignment="1">
      <alignment wrapText="1"/>
    </xf>
    <xf fontId="6" fillId="4" borderId="0" numFmtId="4" xfId="0" applyNumberFormat="1" applyFont="1" applyFill="1" applyAlignment="1">
      <alignment wrapText="1"/>
    </xf>
    <xf fontId="6" fillId="4" borderId="0" numFmtId="3" xfId="0" applyNumberFormat="1" applyFont="1" applyFill="1" applyAlignment="1">
      <alignment wrapText="1"/>
    </xf>
    <xf fontId="6" fillId="0" borderId="0" numFmtId="0" xfId="0" applyFont="1" applyAlignment="1" applyProtection="1">
      <alignment wrapText="1"/>
      <protection locked="0"/>
    </xf>
    <xf fontId="7" fillId="0" borderId="0" numFmtId="0" xfId="0" applyFont="1" applyProtection="1">
      <protection locked="0"/>
    </xf>
    <xf fontId="0" fillId="0" borderId="0" numFmtId="0" xfId="0" applyProtection="1">
      <protection locked="0"/>
    </xf>
    <xf fontId="23" fillId="0" borderId="0" numFmtId="0" xfId="0" applyFont="1"/>
    <xf fontId="9" fillId="0" borderId="0" numFmtId="0" xfId="0" applyFont="1" applyAlignment="1" applyProtection="1">
      <alignment horizontal="center" wrapText="1"/>
      <protection locked="0"/>
    </xf>
    <xf fontId="9" fillId="0" borderId="0" numFmtId="0" xfId="0" applyFont="1" applyAlignment="1" applyProtection="1">
      <alignment wrapText="1"/>
      <protection locked="0"/>
    </xf>
    <xf fontId="24" fillId="0" borderId="0" numFmtId="0" xfId="0" applyFont="1" applyProtection="1">
      <protection locked="0"/>
    </xf>
    <xf fontId="25" fillId="0" borderId="0" numFmtId="0" xfId="0" applyFont="1" applyProtection="1">
      <protection locked="0"/>
    </xf>
    <xf fontId="23" fillId="0" borderId="0" numFmtId="0" xfId="0" applyFont="1" applyProtection="1">
      <protection locked="0"/>
    </xf>
    <xf fontId="6" fillId="0" borderId="2" numFmtId="0" xfId="0" applyFont="1" applyBorder="1" applyAlignment="1" applyProtection="1">
      <alignment horizontal="center" vertical="center" wrapText="1"/>
      <protection locked="0"/>
    </xf>
    <xf fontId="26" fillId="2" borderId="0" numFmtId="0" xfId="0" applyFont="1" applyFill="1"/>
    <xf fontId="10" fillId="2" borderId="2" numFmtId="0" xfId="0" applyFont="1" applyFill="1" applyBorder="1" applyAlignment="1" applyProtection="1">
      <alignment horizontal="center" wrapText="1"/>
      <protection locked="0"/>
    </xf>
    <xf fontId="16" fillId="2" borderId="2" numFmtId="0" xfId="0" applyFont="1" applyFill="1" applyBorder="1" applyAlignment="1" applyProtection="1">
      <alignment wrapText="1"/>
      <protection locked="0"/>
    </xf>
    <xf fontId="27" fillId="2" borderId="0" numFmtId="0" xfId="0" applyFont="1" applyFill="1" applyProtection="1">
      <protection locked="0"/>
    </xf>
    <xf fontId="26" fillId="2" borderId="0" numFmtId="0" xfId="0" applyFont="1" applyFill="1" applyProtection="1">
      <protection locked="0"/>
    </xf>
    <xf fontId="12" fillId="0" borderId="2" numFmtId="0" xfId="0" applyFont="1" applyBorder="1" applyAlignment="1" applyProtection="1">
      <alignment wrapText="1"/>
      <protection locked="0"/>
    </xf>
    <xf fontId="12" fillId="0" borderId="2" numFmtId="4" xfId="0" applyNumberFormat="1" applyFont="1" applyBorder="1" applyAlignment="1" applyProtection="1">
      <alignment wrapText="1"/>
      <protection locked="0"/>
    </xf>
    <xf fontId="12" fillId="0" borderId="2" numFmtId="3" xfId="0" applyNumberFormat="1" applyFont="1" applyBorder="1" applyAlignment="1" applyProtection="1">
      <alignment wrapText="1"/>
      <protection locked="0"/>
    </xf>
    <xf fontId="19" fillId="0" borderId="0" numFmtId="0" xfId="0" applyFont="1" applyProtection="1">
      <protection locked="0"/>
    </xf>
    <xf fontId="18" fillId="0" borderId="0" numFmtId="0" xfId="0" applyFont="1" applyProtection="1">
      <protection locked="0"/>
    </xf>
    <xf fontId="19" fillId="3" borderId="0" numFmtId="0" xfId="0" applyFont="1" applyFill="1"/>
    <xf fontId="12" fillId="3" borderId="2" numFmtId="0" xfId="0" applyFont="1" applyFill="1" applyBorder="1" applyAlignment="1" applyProtection="1">
      <alignment wrapText="1"/>
      <protection locked="0"/>
    </xf>
    <xf fontId="12" fillId="3" borderId="2" numFmtId="4" xfId="0" applyNumberFormat="1" applyFont="1" applyFill="1" applyBorder="1" applyAlignment="1" applyProtection="1">
      <alignment wrapText="1"/>
      <protection locked="0"/>
    </xf>
    <xf fontId="12" fillId="3" borderId="2" numFmtId="3" xfId="0" applyNumberFormat="1" applyFont="1" applyFill="1" applyBorder="1" applyAlignment="1" applyProtection="1">
      <alignment wrapText="1"/>
      <protection locked="0"/>
    </xf>
    <xf fontId="7" fillId="3" borderId="0" numFmtId="0" xfId="0" applyFont="1" applyFill="1" applyProtection="1">
      <protection locked="0"/>
    </xf>
    <xf fontId="19" fillId="3" borderId="0" numFmtId="0" xfId="0" applyFont="1" applyFill="1" applyProtection="1">
      <protection locked="0"/>
    </xf>
    <xf fontId="6" fillId="6" borderId="2" numFmtId="0" xfId="0" applyFont="1" applyFill="1" applyBorder="1" applyAlignment="1">
      <alignment horizontal="center" wrapText="1"/>
    </xf>
    <xf fontId="6" fillId="6" borderId="2" numFmtId="49" xfId="0" applyNumberFormat="1" applyFont="1" applyFill="1" applyBorder="1" applyAlignment="1">
      <alignment horizontal="left" wrapText="1"/>
    </xf>
    <xf fontId="6" fillId="6" borderId="2" numFmtId="4" xfId="0" applyNumberFormat="1" applyFont="1" applyFill="1" applyBorder="1" applyAlignment="1">
      <alignment wrapText="1"/>
    </xf>
    <xf fontId="6" fillId="6" borderId="2" numFmtId="4" xfId="54" applyNumberFormat="1" applyFont="1" applyFill="1" applyBorder="1" applyAlignment="1">
      <alignment wrapText="1"/>
    </xf>
    <xf fontId="6" fillId="6" borderId="2" numFmtId="3" xfId="0" applyNumberFormat="1" applyFont="1" applyFill="1" applyBorder="1" applyAlignment="1">
      <alignment wrapText="1"/>
    </xf>
    <xf fontId="6" fillId="4" borderId="2" numFmtId="4" xfId="54" applyNumberFormat="1" applyFont="1" applyFill="1" applyBorder="1" applyAlignment="1">
      <alignment wrapText="1"/>
    </xf>
    <xf fontId="6" fillId="4" borderId="2" numFmtId="2" xfId="0" applyNumberFormat="1" applyFont="1" applyFill="1" applyBorder="1" applyAlignment="1">
      <alignment horizontal="left" wrapText="1"/>
    </xf>
    <xf fontId="6" fillId="7" borderId="2" numFmtId="4" xfId="54" applyNumberFormat="1" applyFont="1" applyFill="1" applyBorder="1" applyAlignment="1">
      <alignment wrapText="1"/>
    </xf>
    <xf fontId="6" fillId="6" borderId="2" numFmtId="2" xfId="0" applyNumberFormat="1" applyFont="1" applyFill="1" applyBorder="1" applyAlignment="1">
      <alignment horizontal="left" wrapText="1"/>
    </xf>
    <xf fontId="7" fillId="4" borderId="0" numFmtId="0" xfId="0" applyFont="1" applyFill="1" applyProtection="1">
      <protection locked="0"/>
    </xf>
    <xf fontId="19" fillId="4" borderId="0" numFmtId="0" xfId="0" applyFont="1" applyFill="1" applyProtection="1">
      <protection locked="0"/>
    </xf>
    <xf fontId="12" fillId="3" borderId="2" numFmtId="4" xfId="54" applyNumberFormat="1" applyFont="1" applyFill="1" applyBorder="1" applyAlignment="1">
      <alignment wrapText="1"/>
    </xf>
    <xf fontId="12" fillId="3" borderId="2" numFmtId="4" xfId="54" applyNumberFormat="1" applyFont="1" applyFill="1" applyBorder="1" applyAlignment="1">
      <alignment horizontal="right" wrapText="1"/>
    </xf>
    <xf fontId="12" fillId="3" borderId="2" numFmtId="3" xfId="54" applyNumberFormat="1" applyFont="1" applyFill="1" applyBorder="1" applyAlignment="1">
      <alignment horizontal="right" wrapText="1"/>
    </xf>
    <xf fontId="6" fillId="3" borderId="2" numFmtId="3" xfId="0" applyNumberFormat="1" applyFont="1" applyFill="1" applyBorder="1" applyAlignment="1">
      <alignment wrapText="1"/>
    </xf>
    <xf fontId="12" fillId="3" borderId="2" numFmtId="4" xfId="0" applyNumberFormat="1" applyFont="1" applyFill="1" applyBorder="1" applyAlignment="1">
      <alignment horizontal="right" wrapText="1"/>
    </xf>
    <xf fontId="12" fillId="3" borderId="2" numFmtId="3" xfId="0" applyNumberFormat="1" applyFont="1" applyFill="1" applyBorder="1" applyAlignment="1">
      <alignment horizontal="right" wrapText="1"/>
    </xf>
    <xf fontId="12" fillId="4" borderId="2" numFmtId="164" xfId="54" applyNumberFormat="1" applyFont="1" applyFill="1" applyBorder="1" applyAlignment="1">
      <alignment wrapText="1"/>
    </xf>
    <xf fontId="12" fillId="4" borderId="2" numFmtId="2" xfId="54" applyNumberFormat="1" applyFont="1" applyFill="1" applyBorder="1" applyAlignment="1">
      <alignment wrapText="1"/>
    </xf>
    <xf fontId="12" fillId="4" borderId="2" numFmtId="1" xfId="54" applyNumberFormat="1" applyFont="1" applyFill="1" applyBorder="1" applyAlignment="1">
      <alignment wrapText="1"/>
    </xf>
    <xf fontId="6" fillId="4" borderId="0" numFmtId="4" xfId="0" applyNumberFormat="1" applyFont="1" applyFill="1" applyAlignment="1">
      <alignment horizontal="right"/>
    </xf>
    <xf fontId="6" fillId="4" borderId="0" numFmtId="0" xfId="0" applyFont="1" applyFill="1" applyAlignment="1">
      <alignment horizontal="right"/>
    </xf>
    <xf fontId="6" fillId="3" borderId="2" numFmtId="164" xfId="54" applyNumberFormat="1" applyFont="1" applyFill="1" applyBorder="1" applyAlignment="1">
      <alignment wrapText="1"/>
    </xf>
    <xf fontId="6" fillId="3" borderId="2" numFmtId="2" xfId="54" applyNumberFormat="1" applyFont="1" applyFill="1" applyBorder="1" applyAlignment="1">
      <alignment wrapText="1"/>
    </xf>
    <xf fontId="6" fillId="3" borderId="2" numFmtId="1" xfId="0" applyNumberFormat="1" applyFont="1" applyFill="1" applyBorder="1" applyAlignment="1">
      <alignment wrapText="1"/>
    </xf>
    <xf fontId="6" fillId="4" borderId="2" numFmtId="4" xfId="54" applyNumberFormat="1" applyFont="1" applyFill="1" applyBorder="1" applyAlignment="1">
      <alignment horizontal="right" wrapText="1"/>
    </xf>
    <xf fontId="7" fillId="3" borderId="0" numFmtId="0" xfId="0" applyFont="1" applyFill="1"/>
    <xf fontId="12" fillId="4" borderId="2" numFmtId="3" xfId="54" applyNumberFormat="1" applyFont="1" applyFill="1" applyBorder="1" applyAlignment="1">
      <alignment horizontal="right" wrapText="1"/>
    </xf>
    <xf fontId="6" fillId="3" borderId="2" numFmtId="4" xfId="54" applyNumberFormat="1" applyFont="1" applyFill="1" applyBorder="1" applyAlignment="1">
      <alignment horizontal="right" wrapText="1"/>
    </xf>
    <xf fontId="6" fillId="3" borderId="2" numFmtId="164" xfId="54" applyNumberFormat="1" applyFont="1" applyFill="1" applyBorder="1" applyAlignment="1">
      <alignment horizontal="right" wrapText="1"/>
    </xf>
    <xf fontId="6" fillId="3" borderId="2" numFmtId="2" xfId="0" applyNumberFormat="1" applyFont="1" applyFill="1" applyBorder="1" applyAlignment="1">
      <alignment horizontal="right" wrapText="1"/>
    </xf>
    <xf fontId="6" fillId="4" borderId="2" numFmtId="3" xfId="0" applyNumberFormat="1" applyFont="1" applyFill="1" applyBorder="1" applyAlignment="1">
      <alignment horizontal="center" wrapText="1"/>
    </xf>
    <xf fontId="6" fillId="3" borderId="2" numFmtId="4" xfId="0" applyNumberFormat="1" applyFont="1" applyFill="1" applyBorder="1" applyAlignment="1">
      <alignment horizontal="left" wrapText="1"/>
    </xf>
    <xf fontId="6" fillId="4" borderId="0" numFmtId="0" xfId="0" applyFont="1" applyFill="1" applyProtection="1">
      <protection locked="0"/>
    </xf>
    <xf fontId="7" fillId="3" borderId="0" numFmtId="2" xfId="0" applyNumberFormat="1" applyFont="1" applyFill="1"/>
    <xf fontId="6" fillId="3" borderId="2" numFmtId="3" xfId="54" applyNumberFormat="1" applyFont="1" applyFill="1" applyBorder="1" applyAlignment="1">
      <alignment horizontal="right" wrapText="1"/>
    </xf>
    <xf fontId="10" fillId="2" borderId="2" numFmtId="4" xfId="0" applyNumberFormat="1" applyFont="1" applyFill="1" applyBorder="1" applyAlignment="1" applyProtection="1">
      <alignment wrapText="1"/>
      <protection locked="0"/>
    </xf>
    <xf fontId="10" fillId="2" borderId="2" numFmtId="3" xfId="0" applyNumberFormat="1" applyFont="1" applyFill="1" applyBorder="1" applyAlignment="1" applyProtection="1">
      <alignment wrapText="1"/>
      <protection locked="0"/>
    </xf>
    <xf fontId="21" fillId="2" borderId="0" numFmtId="0" xfId="0" applyFont="1" applyFill="1" applyProtection="1">
      <protection locked="0"/>
    </xf>
    <xf fontId="20" fillId="2" borderId="0" numFmtId="0" xfId="0" applyFont="1" applyFill="1" applyProtection="1">
      <protection locked="0"/>
    </xf>
    <xf fontId="12" fillId="4" borderId="2" numFmtId="1" xfId="0" applyNumberFormat="1" applyFont="1" applyFill="1" applyBorder="1" applyAlignment="1">
      <alignment wrapText="1"/>
    </xf>
    <xf fontId="6" fillId="4" borderId="2" numFmtId="165" xfId="54" applyNumberFormat="1" applyFont="1" applyFill="1" applyBorder="1" applyAlignment="1">
      <alignment wrapText="1"/>
    </xf>
    <xf fontId="6" fillId="4" borderId="2" numFmtId="1" xfId="0" applyNumberFormat="1" applyFont="1" applyFill="1" applyBorder="1" applyAlignment="1">
      <alignment wrapText="1"/>
    </xf>
    <xf fontId="6" fillId="6" borderId="2" numFmtId="1" xfId="0" applyNumberFormat="1" applyFont="1" applyFill="1" applyBorder="1" applyAlignment="1">
      <alignment wrapText="1"/>
    </xf>
    <xf fontId="6" fillId="4" borderId="2" numFmtId="2" xfId="54" applyNumberFormat="1" applyFont="1" applyFill="1" applyBorder="1" applyAlignment="1">
      <alignment wrapText="1"/>
    </xf>
    <xf fontId="12" fillId="4" borderId="2" numFmtId="165" xfId="54" applyNumberFormat="1" applyFont="1" applyFill="1" applyBorder="1" applyAlignment="1">
      <alignment wrapText="1"/>
    </xf>
    <xf fontId="12" fillId="4" borderId="2" numFmtId="166" xfId="54" applyNumberFormat="1" applyFont="1" applyFill="1" applyBorder="1" applyAlignment="1">
      <alignment wrapText="1"/>
    </xf>
    <xf fontId="6" fillId="4" borderId="2" numFmtId="2" xfId="0" applyNumberFormat="1" applyFont="1" applyFill="1" applyBorder="1" applyAlignment="1">
      <alignment horizontal="right" wrapText="1"/>
    </xf>
    <xf fontId="6" fillId="4" borderId="2" numFmtId="164" xfId="54" applyNumberFormat="1" applyFont="1" applyFill="1" applyBorder="1" applyAlignment="1">
      <alignment horizontal="right" wrapText="1"/>
    </xf>
    <xf fontId="6" fillId="4" borderId="2" numFmtId="2" xfId="54" applyNumberFormat="1" applyFont="1" applyFill="1" applyBorder="1" applyAlignment="1">
      <alignment horizontal="right" wrapText="1"/>
    </xf>
    <xf fontId="6" fillId="4" borderId="2" numFmtId="0" xfId="0" applyFont="1" applyFill="1" applyBorder="1" applyAlignment="1">
      <alignment horizontal="right" wrapText="1"/>
    </xf>
    <xf fontId="6" fillId="3" borderId="2" numFmtId="3" xfId="54" applyNumberFormat="1" applyFont="1" applyFill="1" applyBorder="1" applyAlignment="1">
      <alignment wrapText="1"/>
    </xf>
    <xf fontId="6" fillId="3" borderId="0" numFmtId="164" xfId="54" applyNumberFormat="1" applyFont="1" applyFill="1"/>
    <xf fontId="6" fillId="3" borderId="2" numFmtId="4" xfId="248" applyNumberFormat="1" applyFont="1" applyFill="1" applyBorder="1" applyAlignment="1">
      <alignment horizontal="right" wrapText="1"/>
    </xf>
    <xf fontId="6" fillId="3" borderId="2" numFmtId="4" xfId="17" applyNumberFormat="1" applyFont="1" applyFill="1" applyBorder="1" applyAlignment="1">
      <alignment horizontal="right" wrapText="1"/>
    </xf>
    <xf fontId="6" fillId="3" borderId="2" numFmtId="3" xfId="17" applyNumberFormat="1" applyFont="1" applyFill="1" applyBorder="1" applyAlignment="1">
      <alignment horizontal="right" wrapText="1"/>
    </xf>
    <xf fontId="6" fillId="3" borderId="2" numFmtId="3" xfId="0" applyNumberFormat="1" applyFont="1" applyFill="1" applyBorder="1" applyAlignment="1">
      <alignment horizontal="center" wrapText="1"/>
    </xf>
    <xf fontId="12" fillId="3" borderId="2" numFmtId="4" xfId="0" applyNumberFormat="1" applyFont="1" applyFill="1" applyBorder="1" applyAlignment="1" applyProtection="1">
      <alignment horizontal="right" wrapText="1"/>
    </xf>
    <xf fontId="6" fillId="3" borderId="2" numFmtId="4" xfId="0" applyNumberFormat="1" applyFont="1" applyFill="1" applyBorder="1" applyAlignment="1" applyProtection="1">
      <alignment horizontal="right" wrapText="1"/>
    </xf>
    <xf fontId="6" fillId="3" borderId="2" numFmtId="3" xfId="0" applyNumberFormat="1" applyFont="1" applyFill="1" applyBorder="1" applyAlignment="1" applyProtection="1">
      <alignment horizontal="right" wrapText="1"/>
    </xf>
    <xf fontId="6" fillId="3" borderId="0" numFmtId="2" xfId="0" applyNumberFormat="1" applyFont="1" applyFill="1" applyAlignment="1">
      <alignment horizontal="center" wrapText="1"/>
    </xf>
    <xf fontId="7" fillId="4" borderId="0" numFmtId="0" xfId="0" applyFont="1" applyFill="1" applyAlignment="1" applyProtection="1">
      <alignment wrapText="1"/>
      <protection locked="0"/>
    </xf>
    <xf fontId="7" fillId="3" borderId="0" numFmtId="0" xfId="0" applyFont="1" applyFill="1" applyAlignment="1">
      <alignment wrapText="1"/>
    </xf>
    <xf fontId="12" fillId="3" borderId="0" numFmtId="167" xfId="0" applyNumberFormat="1" applyFont="1" applyFill="1" applyAlignment="1">
      <alignment horizontal="center"/>
    </xf>
    <xf fontId="6" fillId="0" borderId="2" numFmtId="4" xfId="0" applyNumberFormat="1" applyFont="1" applyBorder="1" applyAlignment="1">
      <alignment horizontal="right" wrapText="1"/>
    </xf>
    <xf fontId="6" fillId="0" borderId="2" numFmtId="4" xfId="54" applyNumberFormat="1" applyFont="1" applyBorder="1" applyAlignment="1">
      <alignment horizontal="right" wrapText="1"/>
    </xf>
    <xf fontId="6" fillId="0" borderId="2" numFmtId="3" xfId="0" applyNumberFormat="1" applyFont="1" applyBorder="1" applyAlignment="1">
      <alignment horizontal="right" wrapText="1"/>
    </xf>
    <xf fontId="12" fillId="4" borderId="2" numFmtId="0" xfId="0" applyFont="1" applyFill="1" applyBorder="1" applyAlignment="1" applyProtection="1">
      <alignment wrapText="1"/>
      <protection locked="0"/>
    </xf>
    <xf fontId="12" fillId="4" borderId="2" numFmtId="4" xfId="0" applyNumberFormat="1" applyFont="1" applyFill="1" applyBorder="1" applyAlignment="1" applyProtection="1">
      <alignment wrapText="1"/>
      <protection locked="0"/>
    </xf>
    <xf fontId="12" fillId="4" borderId="2" numFmtId="3" xfId="0" applyNumberFormat="1" applyFont="1" applyFill="1" applyBorder="1" applyAlignment="1" applyProtection="1">
      <alignment wrapText="1"/>
      <protection locked="0"/>
    </xf>
    <xf fontId="12" fillId="5" borderId="2" numFmtId="3" xfId="0" applyNumberFormat="1" applyFont="1" applyFill="1" applyBorder="1" applyAlignment="1">
      <alignment horizontal="right" wrapText="1"/>
    </xf>
    <xf fontId="12" fillId="4" borderId="0" numFmtId="0" xfId="0" applyFont="1" applyFill="1" applyProtection="1">
      <protection locked="0"/>
    </xf>
    <xf fontId="6" fillId="3" borderId="2" numFmtId="0" xfId="17" applyFont="1" applyFill="1" applyBorder="1" applyAlignment="1">
      <alignment wrapText="1"/>
    </xf>
    <xf fontId="7" fillId="3" borderId="2" numFmtId="4" xfId="0" applyNumberFormat="1" applyFont="1" applyFill="1" applyBorder="1"/>
    <xf fontId="7" fillId="3" borderId="2" numFmtId="4" xfId="0" applyNumberFormat="1" applyFont="1" applyFill="1" applyBorder="1" applyAlignment="1">
      <alignment horizontal="right"/>
    </xf>
    <xf fontId="6" fillId="3" borderId="0" numFmtId="164" xfId="0" applyNumberFormat="1" applyFont="1" applyFill="1"/>
    <xf fontId="6" fillId="4" borderId="0" numFmtId="0" xfId="0" applyFont="1" applyFill="1" applyAlignment="1" applyProtection="1">
      <alignment wrapText="1"/>
      <protection locked="0"/>
    </xf>
  </cellXfs>
  <cellStyles count="4260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/>
    <cellStyle name="Обычный 10" xfId="6"/>
    <cellStyle name="Обычный 11" xfId="7"/>
    <cellStyle name="Обычный 12" xfId="8"/>
    <cellStyle name="Обычный 13" xfId="9"/>
    <cellStyle name="Обычный 14" xfId="10"/>
    <cellStyle name="Обычный 15" xfId="11"/>
    <cellStyle name="Обычный 16" xfId="12"/>
    <cellStyle name="Обычный 17" xfId="13"/>
    <cellStyle name="Обычный 18" xfId="14"/>
    <cellStyle name="Обычный 19" xfId="15"/>
    <cellStyle name="Обычный 2" xfId="16"/>
    <cellStyle name="Обычный 2 2" xfId="17"/>
    <cellStyle name="Обычный 2 2 2" xfId="18"/>
    <cellStyle name="Обычный 2 2 2 2" xfId="19"/>
    <cellStyle name="Обычный 2 2 2 3" xfId="20"/>
    <cellStyle name="Обычный 2 2 3" xfId="21"/>
    <cellStyle name="Обычный 2 2 4" xfId="22"/>
    <cellStyle name="Обычный 2 2 5" xfId="23"/>
    <cellStyle name="Обычный 2 3" xfId="24"/>
    <cellStyle name="Обычный 2 3 2" xfId="25"/>
    <cellStyle name="Обычный 2 3 3" xfId="26"/>
    <cellStyle name="Обычный 2 4" xfId="27"/>
    <cellStyle name="Обычный 2 4 2" xfId="28"/>
    <cellStyle name="Обычный 2 5" xfId="29"/>
    <cellStyle name="Обычный 20" xfId="30"/>
    <cellStyle name="Обычный 21" xfId="31"/>
    <cellStyle name="Обычный 22" xfId="32"/>
    <cellStyle name="Обычный 23" xfId="33"/>
    <cellStyle name="Обычный 23 2" xfId="34"/>
    <cellStyle name="Обычный 24" xfId="35"/>
    <cellStyle name="Обычный 25" xfId="36"/>
    <cellStyle name="Обычный 26" xfId="37"/>
    <cellStyle name="Обычный 3" xfId="38"/>
    <cellStyle name="Обычный 3 2" xfId="39"/>
    <cellStyle name="Обычный 3 3" xfId="40"/>
    <cellStyle name="Обычный 3 4" xfId="41"/>
    <cellStyle name="Обычный 3 5" xfId="42"/>
    <cellStyle name="Обычный 3 6" xfId="43"/>
    <cellStyle name="Обычный 4" xfId="44"/>
    <cellStyle name="Обычный 4 2" xfId="45"/>
    <cellStyle name="Обычный 4 3" xfId="46"/>
    <cellStyle name="Обычный 4 4" xfId="47"/>
    <cellStyle name="Обычный 5" xfId="48"/>
    <cellStyle name="Обычный 5 2" xfId="49"/>
    <cellStyle name="Обычный 6" xfId="50"/>
    <cellStyle name="Обычный 7" xfId="51"/>
    <cellStyle name="Обычный 8" xfId="52"/>
    <cellStyle name="Обычный 9" xfId="53"/>
    <cellStyle name="Финансовый" xfId="54" builtinId="3"/>
    <cellStyle name="Финансовый 10" xfId="55"/>
    <cellStyle name="Финансовый 10 2" xfId="56"/>
    <cellStyle name="Финансовый 11" xfId="57"/>
    <cellStyle name="Финансовый 11 10" xfId="58"/>
    <cellStyle name="Финансовый 11 11" xfId="59"/>
    <cellStyle name="Финансовый 11 12" xfId="60"/>
    <cellStyle name="Финансовый 11 13" xfId="61"/>
    <cellStyle name="Финансовый 11 2" xfId="62"/>
    <cellStyle name="Финансовый 11 2 2" xfId="63"/>
    <cellStyle name="Финансовый 11 2 2 2" xfId="64"/>
    <cellStyle name="Финансовый 11 2 2 2 2" xfId="65"/>
    <cellStyle name="Финансовый 11 2 2 2 2 2" xfId="66"/>
    <cellStyle name="Финансовый 11 2 2 2 2 3" xfId="67"/>
    <cellStyle name="Финансовый 11 2 2 2 3" xfId="68"/>
    <cellStyle name="Финансовый 11 2 2 2 4" xfId="69"/>
    <cellStyle name="Финансовый 11 2 2 3" xfId="70"/>
    <cellStyle name="Финансовый 11 2 2 3 2" xfId="71"/>
    <cellStyle name="Финансовый 11 2 2 3 3" xfId="72"/>
    <cellStyle name="Финансовый 11 2 2 4" xfId="73"/>
    <cellStyle name="Финансовый 11 2 2 5" xfId="74"/>
    <cellStyle name="Финансовый 11 2 3" xfId="75"/>
    <cellStyle name="Финансовый 11 2 3 2" xfId="76"/>
    <cellStyle name="Финансовый 11 2 3 2 2" xfId="77"/>
    <cellStyle name="Финансовый 11 2 3 2 2 2" xfId="78"/>
    <cellStyle name="Финансовый 11 2 3 2 2 3" xfId="79"/>
    <cellStyle name="Финансовый 11 2 3 2 3" xfId="80"/>
    <cellStyle name="Финансовый 11 2 3 2 4" xfId="81"/>
    <cellStyle name="Финансовый 11 2 3 3" xfId="82"/>
    <cellStyle name="Финансовый 11 2 3 3 2" xfId="83"/>
    <cellStyle name="Финансовый 11 2 3 3 3" xfId="84"/>
    <cellStyle name="Финансовый 11 2 3 4" xfId="85"/>
    <cellStyle name="Финансовый 11 2 3 5" xfId="86"/>
    <cellStyle name="Финансовый 11 2 4" xfId="87"/>
    <cellStyle name="Финансовый 11 2 4 2" xfId="88"/>
    <cellStyle name="Финансовый 11 2 4 2 2" xfId="89"/>
    <cellStyle name="Финансовый 11 2 4 2 3" xfId="90"/>
    <cellStyle name="Финансовый 11 2 4 3" xfId="91"/>
    <cellStyle name="Финансовый 11 2 4 4" xfId="92"/>
    <cellStyle name="Финансовый 11 2 5" xfId="93"/>
    <cellStyle name="Финансовый 11 2 5 2" xfId="94"/>
    <cellStyle name="Финансовый 11 2 5 3" xfId="95"/>
    <cellStyle name="Финансовый 11 2 6" xfId="96"/>
    <cellStyle name="Финансовый 11 2 7" xfId="97"/>
    <cellStyle name="Финансовый 11 2 8" xfId="98"/>
    <cellStyle name="Финансовый 11 3" xfId="99"/>
    <cellStyle name="Финансовый 11 3 2" xfId="100"/>
    <cellStyle name="Финансовый 11 3 2 2" xfId="101"/>
    <cellStyle name="Финансовый 11 3 2 2 2" xfId="102"/>
    <cellStyle name="Финансовый 11 3 2 2 3" xfId="103"/>
    <cellStyle name="Финансовый 11 3 2 3" xfId="104"/>
    <cellStyle name="Финансовый 11 3 2 4" xfId="105"/>
    <cellStyle name="Финансовый 11 3 3" xfId="106"/>
    <cellStyle name="Финансовый 11 3 3 2" xfId="107"/>
    <cellStyle name="Финансовый 11 3 3 3" xfId="108"/>
    <cellStyle name="Финансовый 11 3 4" xfId="109"/>
    <cellStyle name="Финансовый 11 3 5" xfId="110"/>
    <cellStyle name="Финансовый 11 4" xfId="111"/>
    <cellStyle name="Финансовый 11 4 2" xfId="112"/>
    <cellStyle name="Финансовый 11 4 2 2" xfId="113"/>
    <cellStyle name="Финансовый 11 4 2 2 2" xfId="114"/>
    <cellStyle name="Финансовый 11 4 2 2 3" xfId="115"/>
    <cellStyle name="Финансовый 11 4 2 3" xfId="116"/>
    <cellStyle name="Финансовый 11 4 2 4" xfId="117"/>
    <cellStyle name="Финансовый 11 4 3" xfId="118"/>
    <cellStyle name="Финансовый 11 4 3 2" xfId="119"/>
    <cellStyle name="Финансовый 11 4 3 3" xfId="120"/>
    <cellStyle name="Финансовый 11 4 4" xfId="121"/>
    <cellStyle name="Финансовый 11 4 5" xfId="122"/>
    <cellStyle name="Финансовый 11 5" xfId="123"/>
    <cellStyle name="Финансовый 11 5 2" xfId="124"/>
    <cellStyle name="Финансовый 11 5 2 2" xfId="125"/>
    <cellStyle name="Финансовый 11 5 2 3" xfId="126"/>
    <cellStyle name="Финансовый 11 5 3" xfId="127"/>
    <cellStyle name="Финансовый 11 5 4" xfId="128"/>
    <cellStyle name="Финансовый 11 6" xfId="129"/>
    <cellStyle name="Финансовый 11 6 2" xfId="130"/>
    <cellStyle name="Финансовый 11 6 2 2" xfId="131"/>
    <cellStyle name="Финансовый 11 6 2 3" xfId="132"/>
    <cellStyle name="Финансовый 11 6 3" xfId="133"/>
    <cellStyle name="Финансовый 11 6 4" xfId="134"/>
    <cellStyle name="Финансовый 11 7" xfId="135"/>
    <cellStyle name="Финансовый 11 7 2" xfId="136"/>
    <cellStyle name="Финансовый 11 7 2 2" xfId="137"/>
    <cellStyle name="Финансовый 11 7 2 3" xfId="138"/>
    <cellStyle name="Финансовый 11 7 3" xfId="139"/>
    <cellStyle name="Финансовый 11 7 4" xfId="140"/>
    <cellStyle name="Финансовый 11 8" xfId="141"/>
    <cellStyle name="Финансовый 11 8 2" xfId="142"/>
    <cellStyle name="Финансовый 11 8 2 2" xfId="143"/>
    <cellStyle name="Финансовый 11 8 2 3" xfId="144"/>
    <cellStyle name="Финансовый 11 8 3" xfId="145"/>
    <cellStyle name="Финансовый 11 8 4" xfId="146"/>
    <cellStyle name="Финансовый 11 9" xfId="147"/>
    <cellStyle name="Финансовый 11 9 2" xfId="148"/>
    <cellStyle name="Финансовый 11 9 3" xfId="149"/>
    <cellStyle name="Финансовый 12" xfId="150"/>
    <cellStyle name="Финансовый 12 10" xfId="151"/>
    <cellStyle name="Финансовый 12 11" xfId="152"/>
    <cellStyle name="Финансовый 12 2" xfId="153"/>
    <cellStyle name="Финансовый 12 2 2" xfId="154"/>
    <cellStyle name="Финансовый 12 2 2 2" xfId="155"/>
    <cellStyle name="Финансовый 12 2 2 2 2" xfId="156"/>
    <cellStyle name="Финансовый 12 2 2 2 3" xfId="157"/>
    <cellStyle name="Финансовый 12 2 2 3" xfId="158"/>
    <cellStyle name="Финансовый 12 2 2 4" xfId="159"/>
    <cellStyle name="Финансовый 12 2 3" xfId="160"/>
    <cellStyle name="Финансовый 12 2 3 2" xfId="161"/>
    <cellStyle name="Финансовый 12 2 3 3" xfId="162"/>
    <cellStyle name="Финансовый 12 2 4" xfId="163"/>
    <cellStyle name="Финансовый 12 2 5" xfId="164"/>
    <cellStyle name="Финансовый 12 3" xfId="165"/>
    <cellStyle name="Финансовый 12 3 2" xfId="166"/>
    <cellStyle name="Финансовый 12 3 2 2" xfId="167"/>
    <cellStyle name="Финансовый 12 3 2 2 2" xfId="168"/>
    <cellStyle name="Финансовый 12 3 2 2 3" xfId="169"/>
    <cellStyle name="Финансовый 12 3 2 3" xfId="170"/>
    <cellStyle name="Финансовый 12 3 2 4" xfId="171"/>
    <cellStyle name="Финансовый 12 3 3" xfId="172"/>
    <cellStyle name="Финансовый 12 3 3 2" xfId="173"/>
    <cellStyle name="Финансовый 12 3 3 3" xfId="174"/>
    <cellStyle name="Финансовый 12 3 4" xfId="175"/>
    <cellStyle name="Финансовый 12 3 5" xfId="176"/>
    <cellStyle name="Финансовый 12 4" xfId="177"/>
    <cellStyle name="Финансовый 12 4 2" xfId="178"/>
    <cellStyle name="Финансовый 12 4 2 2" xfId="179"/>
    <cellStyle name="Финансовый 12 4 2 3" xfId="180"/>
    <cellStyle name="Финансовый 12 4 3" xfId="181"/>
    <cellStyle name="Финансовый 12 4 4" xfId="182"/>
    <cellStyle name="Финансовый 12 5" xfId="183"/>
    <cellStyle name="Финансовый 12 5 2" xfId="184"/>
    <cellStyle name="Финансовый 12 5 2 2" xfId="185"/>
    <cellStyle name="Финансовый 12 5 2 3" xfId="186"/>
    <cellStyle name="Финансовый 12 5 3" xfId="187"/>
    <cellStyle name="Финансовый 12 5 4" xfId="188"/>
    <cellStyle name="Финансовый 12 6" xfId="189"/>
    <cellStyle name="Финансовый 12 6 2" xfId="190"/>
    <cellStyle name="Финансовый 12 6 2 2" xfId="191"/>
    <cellStyle name="Финансовый 12 6 2 3" xfId="192"/>
    <cellStyle name="Финансовый 12 6 3" xfId="193"/>
    <cellStyle name="Финансовый 12 6 4" xfId="194"/>
    <cellStyle name="Финансовый 12 7" xfId="195"/>
    <cellStyle name="Финансовый 12 7 2" xfId="196"/>
    <cellStyle name="Финансовый 12 7 2 2" xfId="197"/>
    <cellStyle name="Финансовый 12 7 2 3" xfId="198"/>
    <cellStyle name="Финансовый 12 7 3" xfId="199"/>
    <cellStyle name="Финансовый 12 7 4" xfId="200"/>
    <cellStyle name="Финансовый 12 8" xfId="201"/>
    <cellStyle name="Финансовый 12 8 2" xfId="202"/>
    <cellStyle name="Финансовый 12 8 3" xfId="203"/>
    <cellStyle name="Финансовый 12 9" xfId="204"/>
    <cellStyle name="Финансовый 13" xfId="205"/>
    <cellStyle name="Финансовый 13 2" xfId="206"/>
    <cellStyle name="Финансовый 13 2 2" xfId="207"/>
    <cellStyle name="Финансовый 13 2 2 2" xfId="208"/>
    <cellStyle name="Финансовый 13 2 2 3" xfId="209"/>
    <cellStyle name="Финансовый 13 2 3" xfId="210"/>
    <cellStyle name="Финансовый 13 2 4" xfId="211"/>
    <cellStyle name="Финансовый 13 3" xfId="212"/>
    <cellStyle name="Финансовый 13 3 2" xfId="213"/>
    <cellStyle name="Финансовый 13 3 3" xfId="214"/>
    <cellStyle name="Финансовый 13 4" xfId="215"/>
    <cellStyle name="Финансовый 13 5" xfId="216"/>
    <cellStyle name="Финансовый 13 6" xfId="217"/>
    <cellStyle name="Финансовый 14" xfId="218"/>
    <cellStyle name="Финансовый 14 2" xfId="219"/>
    <cellStyle name="Финансовый 14 2 2" xfId="220"/>
    <cellStyle name="Финансовый 14 2 2 2" xfId="221"/>
    <cellStyle name="Финансовый 14 2 2 3" xfId="222"/>
    <cellStyle name="Финансовый 14 2 3" xfId="223"/>
    <cellStyle name="Финансовый 14 2 4" xfId="224"/>
    <cellStyle name="Финансовый 14 3" xfId="225"/>
    <cellStyle name="Финансовый 14 3 2" xfId="226"/>
    <cellStyle name="Финансовый 14 3 3" xfId="227"/>
    <cellStyle name="Финансовый 14 4" xfId="228"/>
    <cellStyle name="Финансовый 14 5" xfId="229"/>
    <cellStyle name="Финансовый 15" xfId="230"/>
    <cellStyle name="Финансовый 15 2" xfId="231"/>
    <cellStyle name="Финансовый 15 2 2" xfId="232"/>
    <cellStyle name="Финансовый 15 2 3" xfId="233"/>
    <cellStyle name="Финансовый 15 3" xfId="234"/>
    <cellStyle name="Финансовый 15 4" xfId="235"/>
    <cellStyle name="Финансовый 15 5" xfId="236"/>
    <cellStyle name="Финансовый 16" xfId="237"/>
    <cellStyle name="Финансовый 16 2" xfId="238"/>
    <cellStyle name="Финансовый 16 2 2" xfId="239"/>
    <cellStyle name="Финансовый 16 2 3" xfId="240"/>
    <cellStyle name="Финансовый 16 3" xfId="241"/>
    <cellStyle name="Финансовый 16 4" xfId="242"/>
    <cellStyle name="Финансовый 17" xfId="243"/>
    <cellStyle name="Финансовый 17 2" xfId="244"/>
    <cellStyle name="Финансовый 17 3" xfId="245"/>
    <cellStyle name="Финансовый 18" xfId="246"/>
    <cellStyle name="Финансовый 19" xfId="247"/>
    <cellStyle name="Финансовый 2" xfId="248"/>
    <cellStyle name="Финансовый 2 10" xfId="249"/>
    <cellStyle name="Финансовый 2 10 2" xfId="250"/>
    <cellStyle name="Финансовый 2 10 2 2" xfId="251"/>
    <cellStyle name="Финансовый 2 10 2 2 2" xfId="252"/>
    <cellStyle name="Финансовый 2 10 2 2 2 2" xfId="253"/>
    <cellStyle name="Финансовый 2 10 2 2 2 3" xfId="254"/>
    <cellStyle name="Финансовый 2 10 2 2 3" xfId="255"/>
    <cellStyle name="Финансовый 2 10 2 2 4" xfId="256"/>
    <cellStyle name="Финансовый 2 10 2 3" xfId="257"/>
    <cellStyle name="Финансовый 2 10 2 3 2" xfId="258"/>
    <cellStyle name="Финансовый 2 10 2 3 3" xfId="259"/>
    <cellStyle name="Финансовый 2 10 2 4" xfId="260"/>
    <cellStyle name="Финансовый 2 10 2 5" xfId="261"/>
    <cellStyle name="Финансовый 2 10 3" xfId="262"/>
    <cellStyle name="Финансовый 2 10 3 2" xfId="263"/>
    <cellStyle name="Финансовый 2 10 3 2 2" xfId="264"/>
    <cellStyle name="Финансовый 2 10 3 2 2 2" xfId="265"/>
    <cellStyle name="Финансовый 2 10 3 2 2 3" xfId="266"/>
    <cellStyle name="Финансовый 2 10 3 2 3" xfId="267"/>
    <cellStyle name="Финансовый 2 10 3 2 4" xfId="268"/>
    <cellStyle name="Финансовый 2 10 3 3" xfId="269"/>
    <cellStyle name="Финансовый 2 10 3 3 2" xfId="270"/>
    <cellStyle name="Финансовый 2 10 3 3 3" xfId="271"/>
    <cellStyle name="Финансовый 2 10 3 4" xfId="272"/>
    <cellStyle name="Финансовый 2 10 3 5" xfId="273"/>
    <cellStyle name="Финансовый 2 10 4" xfId="274"/>
    <cellStyle name="Финансовый 2 10 4 2" xfId="275"/>
    <cellStyle name="Финансовый 2 10 4 2 2" xfId="276"/>
    <cellStyle name="Финансовый 2 10 4 2 3" xfId="277"/>
    <cellStyle name="Финансовый 2 10 4 3" xfId="278"/>
    <cellStyle name="Финансовый 2 10 4 4" xfId="279"/>
    <cellStyle name="Финансовый 2 10 5" xfId="280"/>
    <cellStyle name="Финансовый 2 10 5 2" xfId="281"/>
    <cellStyle name="Финансовый 2 10 5 3" xfId="282"/>
    <cellStyle name="Финансовый 2 10 6" xfId="283"/>
    <cellStyle name="Финансовый 2 10 7" xfId="284"/>
    <cellStyle name="Финансовый 2 10 8" xfId="285"/>
    <cellStyle name="Финансовый 2 11" xfId="286"/>
    <cellStyle name="Финансовый 2 11 2" xfId="287"/>
    <cellStyle name="Финансовый 2 11 2 2" xfId="288"/>
    <cellStyle name="Финансовый 2 11 2 2 2" xfId="289"/>
    <cellStyle name="Финансовый 2 11 2 2 3" xfId="290"/>
    <cellStyle name="Финансовый 2 11 2 3" xfId="291"/>
    <cellStyle name="Финансовый 2 11 2 4" xfId="292"/>
    <cellStyle name="Финансовый 2 11 3" xfId="293"/>
    <cellStyle name="Финансовый 2 11 3 2" xfId="294"/>
    <cellStyle name="Финансовый 2 11 3 3" xfId="295"/>
    <cellStyle name="Финансовый 2 11 4" xfId="296"/>
    <cellStyle name="Финансовый 2 11 5" xfId="297"/>
    <cellStyle name="Финансовый 2 12" xfId="298"/>
    <cellStyle name="Финансовый 2 12 2" xfId="299"/>
    <cellStyle name="Финансовый 2 12 2 2" xfId="300"/>
    <cellStyle name="Финансовый 2 12 2 2 2" xfId="301"/>
    <cellStyle name="Финансовый 2 12 2 2 3" xfId="302"/>
    <cellStyle name="Финансовый 2 12 2 3" xfId="303"/>
    <cellStyle name="Финансовый 2 12 2 4" xfId="304"/>
    <cellStyle name="Финансовый 2 12 3" xfId="305"/>
    <cellStyle name="Финансовый 2 12 3 2" xfId="306"/>
    <cellStyle name="Финансовый 2 12 3 3" xfId="307"/>
    <cellStyle name="Финансовый 2 12 4" xfId="308"/>
    <cellStyle name="Финансовый 2 12 5" xfId="309"/>
    <cellStyle name="Финансовый 2 13" xfId="310"/>
    <cellStyle name="Финансовый 2 13 2" xfId="311"/>
    <cellStyle name="Финансовый 2 13 2 2" xfId="312"/>
    <cellStyle name="Финансовый 2 13 2 3" xfId="313"/>
    <cellStyle name="Финансовый 2 13 3" xfId="314"/>
    <cellStyle name="Финансовый 2 13 4" xfId="315"/>
    <cellStyle name="Финансовый 2 14" xfId="316"/>
    <cellStyle name="Финансовый 2 14 2" xfId="317"/>
    <cellStyle name="Финансовый 2 14 2 2" xfId="318"/>
    <cellStyle name="Финансовый 2 14 2 3" xfId="319"/>
    <cellStyle name="Финансовый 2 14 3" xfId="320"/>
    <cellStyle name="Финансовый 2 14 4" xfId="321"/>
    <cellStyle name="Финансовый 2 15" xfId="322"/>
    <cellStyle name="Финансовый 2 15 2" xfId="323"/>
    <cellStyle name="Финансовый 2 15 2 2" xfId="324"/>
    <cellStyle name="Финансовый 2 15 2 3" xfId="325"/>
    <cellStyle name="Финансовый 2 15 3" xfId="326"/>
    <cellStyle name="Финансовый 2 15 4" xfId="327"/>
    <cellStyle name="Финансовый 2 16" xfId="328"/>
    <cellStyle name="Финансовый 2 16 2" xfId="329"/>
    <cellStyle name="Финансовый 2 16 2 2" xfId="330"/>
    <cellStyle name="Финансовый 2 16 2 3" xfId="331"/>
    <cellStyle name="Финансовый 2 16 3" xfId="332"/>
    <cellStyle name="Финансовый 2 16 4" xfId="333"/>
    <cellStyle name="Финансовый 2 17" xfId="334"/>
    <cellStyle name="Финансовый 2 17 2" xfId="335"/>
    <cellStyle name="Финансовый 2 17 3" xfId="336"/>
    <cellStyle name="Финансовый 2 18" xfId="337"/>
    <cellStyle name="Финансовый 2 19" xfId="338"/>
    <cellStyle name="Финансовый 2 2" xfId="339"/>
    <cellStyle name="Финансовый 2 2 2" xfId="340"/>
    <cellStyle name="Финансовый 2 2 3" xfId="341"/>
    <cellStyle name="Финансовый 2 20" xfId="342"/>
    <cellStyle name="Финансовый 2 21" xfId="343"/>
    <cellStyle name="Финансовый 2 3" xfId="344"/>
    <cellStyle name="Финансовый 2 3 10" xfId="345"/>
    <cellStyle name="Финансовый 2 3 10 2" xfId="346"/>
    <cellStyle name="Финансовый 2 3 10 2 2" xfId="347"/>
    <cellStyle name="Финансовый 2 3 10 2 3" xfId="348"/>
    <cellStyle name="Финансовый 2 3 10 3" xfId="349"/>
    <cellStyle name="Финансовый 2 3 10 4" xfId="350"/>
    <cellStyle name="Финансовый 2 3 11" xfId="351"/>
    <cellStyle name="Финансовый 2 3 11 2" xfId="352"/>
    <cellStyle name="Финансовый 2 3 11 2 2" xfId="353"/>
    <cellStyle name="Финансовый 2 3 11 2 3" xfId="354"/>
    <cellStyle name="Финансовый 2 3 11 3" xfId="355"/>
    <cellStyle name="Финансовый 2 3 11 4" xfId="356"/>
    <cellStyle name="Финансовый 2 3 12" xfId="357"/>
    <cellStyle name="Финансовый 2 3 12 2" xfId="358"/>
    <cellStyle name="Финансовый 2 3 12 2 2" xfId="359"/>
    <cellStyle name="Финансовый 2 3 12 2 3" xfId="360"/>
    <cellStyle name="Финансовый 2 3 12 3" xfId="361"/>
    <cellStyle name="Финансовый 2 3 12 4" xfId="362"/>
    <cellStyle name="Финансовый 2 3 13" xfId="363"/>
    <cellStyle name="Финансовый 2 3 13 2" xfId="364"/>
    <cellStyle name="Финансовый 2 3 13 3" xfId="365"/>
    <cellStyle name="Финансовый 2 3 14" xfId="366"/>
    <cellStyle name="Финансовый 2 3 15" xfId="367"/>
    <cellStyle name="Финансовый 2 3 16" xfId="368"/>
    <cellStyle name="Финансовый 2 3 17" xfId="369"/>
    <cellStyle name="Финансовый 2 3 2" xfId="370"/>
    <cellStyle name="Финансовый 2 3 2 10" xfId="371"/>
    <cellStyle name="Финансовый 2 3 2 10 2" xfId="372"/>
    <cellStyle name="Финансовый 2 3 2 10 2 2" xfId="373"/>
    <cellStyle name="Финансовый 2 3 2 10 2 3" xfId="374"/>
    <cellStyle name="Финансовый 2 3 2 10 3" xfId="375"/>
    <cellStyle name="Финансовый 2 3 2 10 4" xfId="376"/>
    <cellStyle name="Финансовый 2 3 2 11" xfId="377"/>
    <cellStyle name="Финансовый 2 3 2 11 2" xfId="378"/>
    <cellStyle name="Финансовый 2 3 2 11 2 2" xfId="379"/>
    <cellStyle name="Финансовый 2 3 2 11 2 3" xfId="380"/>
    <cellStyle name="Финансовый 2 3 2 11 3" xfId="381"/>
    <cellStyle name="Финансовый 2 3 2 11 4" xfId="382"/>
    <cellStyle name="Финансовый 2 3 2 12" xfId="383"/>
    <cellStyle name="Финансовый 2 3 2 12 2" xfId="384"/>
    <cellStyle name="Финансовый 2 3 2 12 3" xfId="385"/>
    <cellStyle name="Финансовый 2 3 2 13" xfId="386"/>
    <cellStyle name="Финансовый 2 3 2 14" xfId="387"/>
    <cellStyle name="Финансовый 2 3 2 15" xfId="388"/>
    <cellStyle name="Финансовый 2 3 2 16" xfId="389"/>
    <cellStyle name="Финансовый 2 3 2 2" xfId="390"/>
    <cellStyle name="Финансовый 2 3 2 2 10" xfId="391"/>
    <cellStyle name="Финансовый 2 3 2 2 10 2" xfId="392"/>
    <cellStyle name="Финансовый 2 3 2 2 10 3" xfId="393"/>
    <cellStyle name="Финансовый 2 3 2 2 11" xfId="394"/>
    <cellStyle name="Финансовый 2 3 2 2 12" xfId="395"/>
    <cellStyle name="Финансовый 2 3 2 2 13" xfId="396"/>
    <cellStyle name="Финансовый 2 3 2 2 14" xfId="397"/>
    <cellStyle name="Финансовый 2 3 2 2 2" xfId="398"/>
    <cellStyle name="Финансовый 2 3 2 2 2 10" xfId="399"/>
    <cellStyle name="Финансовый 2 3 2 2 2 10 2" xfId="400"/>
    <cellStyle name="Финансовый 2 3 2 2 2 10 3" xfId="401"/>
    <cellStyle name="Финансовый 2 3 2 2 2 11" xfId="402"/>
    <cellStyle name="Финансовый 2 3 2 2 2 12" xfId="403"/>
    <cellStyle name="Финансовый 2 3 2 2 2 13" xfId="404"/>
    <cellStyle name="Финансовый 2 3 2 2 2 14" xfId="405"/>
    <cellStyle name="Финансовый 2 3 2 2 2 15" xfId="406"/>
    <cellStyle name="Финансовый 2 3 2 2 2 2" xfId="407"/>
    <cellStyle name="Финансовый 2 3 2 2 2 2 10" xfId="408"/>
    <cellStyle name="Финансовый 2 3 2 2 2 2 11" xfId="409"/>
    <cellStyle name="Финансовый 2 3 2 2 2 2 12" xfId="410"/>
    <cellStyle name="Финансовый 2 3 2 2 2 2 13" xfId="411"/>
    <cellStyle name="Финансовый 2 3 2 2 2 2 2" xfId="412"/>
    <cellStyle name="Финансовый 2 3 2 2 2 2 2 2" xfId="413"/>
    <cellStyle name="Финансовый 2 3 2 2 2 2 2 2 2" xfId="414"/>
    <cellStyle name="Финансовый 2 3 2 2 2 2 2 2 2 2" xfId="415"/>
    <cellStyle name="Финансовый 2 3 2 2 2 2 2 2 2 2 2" xfId="416"/>
    <cellStyle name="Финансовый 2 3 2 2 2 2 2 2 2 2 3" xfId="417"/>
    <cellStyle name="Финансовый 2 3 2 2 2 2 2 2 2 3" xfId="418"/>
    <cellStyle name="Финансовый 2 3 2 2 2 2 2 2 2 4" xfId="419"/>
    <cellStyle name="Финансовый 2 3 2 2 2 2 2 2 3" xfId="420"/>
    <cellStyle name="Финансовый 2 3 2 2 2 2 2 2 3 2" xfId="421"/>
    <cellStyle name="Финансовый 2 3 2 2 2 2 2 2 3 3" xfId="422"/>
    <cellStyle name="Финансовый 2 3 2 2 2 2 2 2 4" xfId="423"/>
    <cellStyle name="Финансовый 2 3 2 2 2 2 2 2 5" xfId="424"/>
    <cellStyle name="Финансовый 2 3 2 2 2 2 2 3" xfId="425"/>
    <cellStyle name="Финансовый 2 3 2 2 2 2 2 3 2" xfId="426"/>
    <cellStyle name="Финансовый 2 3 2 2 2 2 2 3 2 2" xfId="427"/>
    <cellStyle name="Финансовый 2 3 2 2 2 2 2 3 2 2 2" xfId="428"/>
    <cellStyle name="Финансовый 2 3 2 2 2 2 2 3 2 2 3" xfId="429"/>
    <cellStyle name="Финансовый 2 3 2 2 2 2 2 3 2 3" xfId="430"/>
    <cellStyle name="Финансовый 2 3 2 2 2 2 2 3 2 4" xfId="431"/>
    <cellStyle name="Финансовый 2 3 2 2 2 2 2 3 3" xfId="432"/>
    <cellStyle name="Финансовый 2 3 2 2 2 2 2 3 3 2" xfId="433"/>
    <cellStyle name="Финансовый 2 3 2 2 2 2 2 3 3 3" xfId="434"/>
    <cellStyle name="Финансовый 2 3 2 2 2 2 2 3 4" xfId="435"/>
    <cellStyle name="Финансовый 2 3 2 2 2 2 2 3 5" xfId="436"/>
    <cellStyle name="Финансовый 2 3 2 2 2 2 2 4" xfId="437"/>
    <cellStyle name="Финансовый 2 3 2 2 2 2 2 4 2" xfId="438"/>
    <cellStyle name="Финансовый 2 3 2 2 2 2 2 4 2 2" xfId="439"/>
    <cellStyle name="Финансовый 2 3 2 2 2 2 2 4 2 3" xfId="440"/>
    <cellStyle name="Финансовый 2 3 2 2 2 2 2 4 3" xfId="441"/>
    <cellStyle name="Финансовый 2 3 2 2 2 2 2 4 4" xfId="442"/>
    <cellStyle name="Финансовый 2 3 2 2 2 2 2 5" xfId="443"/>
    <cellStyle name="Финансовый 2 3 2 2 2 2 2 5 2" xfId="444"/>
    <cellStyle name="Финансовый 2 3 2 2 2 2 2 5 3" xfId="445"/>
    <cellStyle name="Финансовый 2 3 2 2 2 2 2 6" xfId="446"/>
    <cellStyle name="Финансовый 2 3 2 2 2 2 2 7" xfId="447"/>
    <cellStyle name="Финансовый 2 3 2 2 2 2 2 8" xfId="448"/>
    <cellStyle name="Финансовый 2 3 2 2 2 2 3" xfId="449"/>
    <cellStyle name="Финансовый 2 3 2 2 2 2 3 2" xfId="450"/>
    <cellStyle name="Финансовый 2 3 2 2 2 2 3 2 2" xfId="451"/>
    <cellStyle name="Финансовый 2 3 2 2 2 2 3 2 2 2" xfId="452"/>
    <cellStyle name="Финансовый 2 3 2 2 2 2 3 2 2 3" xfId="453"/>
    <cellStyle name="Финансовый 2 3 2 2 2 2 3 2 3" xfId="454"/>
    <cellStyle name="Финансовый 2 3 2 2 2 2 3 2 4" xfId="455"/>
    <cellStyle name="Финансовый 2 3 2 2 2 2 3 3" xfId="456"/>
    <cellStyle name="Финансовый 2 3 2 2 2 2 3 3 2" xfId="457"/>
    <cellStyle name="Финансовый 2 3 2 2 2 2 3 3 3" xfId="458"/>
    <cellStyle name="Финансовый 2 3 2 2 2 2 3 4" xfId="459"/>
    <cellStyle name="Финансовый 2 3 2 2 2 2 3 5" xfId="460"/>
    <cellStyle name="Финансовый 2 3 2 2 2 2 4" xfId="461"/>
    <cellStyle name="Финансовый 2 3 2 2 2 2 4 2" xfId="462"/>
    <cellStyle name="Финансовый 2 3 2 2 2 2 4 2 2" xfId="463"/>
    <cellStyle name="Финансовый 2 3 2 2 2 2 4 2 2 2" xfId="464"/>
    <cellStyle name="Финансовый 2 3 2 2 2 2 4 2 2 3" xfId="465"/>
    <cellStyle name="Финансовый 2 3 2 2 2 2 4 2 3" xfId="466"/>
    <cellStyle name="Финансовый 2 3 2 2 2 2 4 2 4" xfId="467"/>
    <cellStyle name="Финансовый 2 3 2 2 2 2 4 3" xfId="468"/>
    <cellStyle name="Финансовый 2 3 2 2 2 2 4 3 2" xfId="469"/>
    <cellStyle name="Финансовый 2 3 2 2 2 2 4 3 3" xfId="470"/>
    <cellStyle name="Финансовый 2 3 2 2 2 2 4 4" xfId="471"/>
    <cellStyle name="Финансовый 2 3 2 2 2 2 4 5" xfId="472"/>
    <cellStyle name="Финансовый 2 3 2 2 2 2 5" xfId="473"/>
    <cellStyle name="Финансовый 2 3 2 2 2 2 5 2" xfId="474"/>
    <cellStyle name="Финансовый 2 3 2 2 2 2 5 2 2" xfId="475"/>
    <cellStyle name="Финансовый 2 3 2 2 2 2 5 2 3" xfId="476"/>
    <cellStyle name="Финансовый 2 3 2 2 2 2 5 3" xfId="477"/>
    <cellStyle name="Финансовый 2 3 2 2 2 2 5 4" xfId="478"/>
    <cellStyle name="Финансовый 2 3 2 2 2 2 6" xfId="479"/>
    <cellStyle name="Финансовый 2 3 2 2 2 2 6 2" xfId="480"/>
    <cellStyle name="Финансовый 2 3 2 2 2 2 6 2 2" xfId="481"/>
    <cellStyle name="Финансовый 2 3 2 2 2 2 6 2 3" xfId="482"/>
    <cellStyle name="Финансовый 2 3 2 2 2 2 6 3" xfId="483"/>
    <cellStyle name="Финансовый 2 3 2 2 2 2 6 4" xfId="484"/>
    <cellStyle name="Финансовый 2 3 2 2 2 2 7" xfId="485"/>
    <cellStyle name="Финансовый 2 3 2 2 2 2 7 2" xfId="486"/>
    <cellStyle name="Финансовый 2 3 2 2 2 2 7 2 2" xfId="487"/>
    <cellStyle name="Финансовый 2 3 2 2 2 2 7 2 3" xfId="488"/>
    <cellStyle name="Финансовый 2 3 2 2 2 2 7 3" xfId="489"/>
    <cellStyle name="Финансовый 2 3 2 2 2 2 7 4" xfId="490"/>
    <cellStyle name="Финансовый 2 3 2 2 2 2 8" xfId="491"/>
    <cellStyle name="Финансовый 2 3 2 2 2 2 8 2" xfId="492"/>
    <cellStyle name="Финансовый 2 3 2 2 2 2 8 2 2" xfId="493"/>
    <cellStyle name="Финансовый 2 3 2 2 2 2 8 2 3" xfId="494"/>
    <cellStyle name="Финансовый 2 3 2 2 2 2 8 3" xfId="495"/>
    <cellStyle name="Финансовый 2 3 2 2 2 2 8 4" xfId="496"/>
    <cellStyle name="Финансовый 2 3 2 2 2 2 9" xfId="497"/>
    <cellStyle name="Финансовый 2 3 2 2 2 2 9 2" xfId="498"/>
    <cellStyle name="Финансовый 2 3 2 2 2 2 9 3" xfId="499"/>
    <cellStyle name="Финансовый 2 3 2 2 2 3" xfId="500"/>
    <cellStyle name="Финансовый 2 3 2 2 2 3 2" xfId="501"/>
    <cellStyle name="Финансовый 2 3 2 2 2 3 2 2" xfId="502"/>
    <cellStyle name="Финансовый 2 3 2 2 2 3 2 2 2" xfId="503"/>
    <cellStyle name="Финансовый 2 3 2 2 2 3 2 2 2 2" xfId="504"/>
    <cellStyle name="Финансовый 2 3 2 2 2 3 2 2 2 3" xfId="505"/>
    <cellStyle name="Финансовый 2 3 2 2 2 3 2 2 3" xfId="506"/>
    <cellStyle name="Финансовый 2 3 2 2 2 3 2 2 4" xfId="507"/>
    <cellStyle name="Финансовый 2 3 2 2 2 3 2 3" xfId="508"/>
    <cellStyle name="Финансовый 2 3 2 2 2 3 2 3 2" xfId="509"/>
    <cellStyle name="Финансовый 2 3 2 2 2 3 2 3 3" xfId="510"/>
    <cellStyle name="Финансовый 2 3 2 2 2 3 2 4" xfId="511"/>
    <cellStyle name="Финансовый 2 3 2 2 2 3 2 5" xfId="512"/>
    <cellStyle name="Финансовый 2 3 2 2 2 3 3" xfId="513"/>
    <cellStyle name="Финансовый 2 3 2 2 2 3 3 2" xfId="514"/>
    <cellStyle name="Финансовый 2 3 2 2 2 3 3 2 2" xfId="515"/>
    <cellStyle name="Финансовый 2 3 2 2 2 3 3 2 2 2" xfId="516"/>
    <cellStyle name="Финансовый 2 3 2 2 2 3 3 2 2 3" xfId="517"/>
    <cellStyle name="Финансовый 2 3 2 2 2 3 3 2 3" xfId="518"/>
    <cellStyle name="Финансовый 2 3 2 2 2 3 3 2 4" xfId="519"/>
    <cellStyle name="Финансовый 2 3 2 2 2 3 3 3" xfId="520"/>
    <cellStyle name="Финансовый 2 3 2 2 2 3 3 3 2" xfId="521"/>
    <cellStyle name="Финансовый 2 3 2 2 2 3 3 3 3" xfId="522"/>
    <cellStyle name="Финансовый 2 3 2 2 2 3 3 4" xfId="523"/>
    <cellStyle name="Финансовый 2 3 2 2 2 3 3 5" xfId="524"/>
    <cellStyle name="Финансовый 2 3 2 2 2 3 4" xfId="525"/>
    <cellStyle name="Финансовый 2 3 2 2 2 3 4 2" xfId="526"/>
    <cellStyle name="Финансовый 2 3 2 2 2 3 4 2 2" xfId="527"/>
    <cellStyle name="Финансовый 2 3 2 2 2 3 4 2 3" xfId="528"/>
    <cellStyle name="Финансовый 2 3 2 2 2 3 4 3" xfId="529"/>
    <cellStyle name="Финансовый 2 3 2 2 2 3 4 4" xfId="530"/>
    <cellStyle name="Финансовый 2 3 2 2 2 3 5" xfId="531"/>
    <cellStyle name="Финансовый 2 3 2 2 2 3 5 2" xfId="532"/>
    <cellStyle name="Финансовый 2 3 2 2 2 3 5 3" xfId="533"/>
    <cellStyle name="Финансовый 2 3 2 2 2 3 6" xfId="534"/>
    <cellStyle name="Финансовый 2 3 2 2 2 3 7" xfId="535"/>
    <cellStyle name="Финансовый 2 3 2 2 2 3 8" xfId="536"/>
    <cellStyle name="Финансовый 2 3 2 2 2 4" xfId="537"/>
    <cellStyle name="Финансовый 2 3 2 2 2 4 2" xfId="538"/>
    <cellStyle name="Финансовый 2 3 2 2 2 4 2 2" xfId="539"/>
    <cellStyle name="Финансовый 2 3 2 2 2 4 2 2 2" xfId="540"/>
    <cellStyle name="Финансовый 2 3 2 2 2 4 2 2 3" xfId="541"/>
    <cellStyle name="Финансовый 2 3 2 2 2 4 2 3" xfId="542"/>
    <cellStyle name="Финансовый 2 3 2 2 2 4 2 4" xfId="543"/>
    <cellStyle name="Финансовый 2 3 2 2 2 4 3" xfId="544"/>
    <cellStyle name="Финансовый 2 3 2 2 2 4 3 2" xfId="545"/>
    <cellStyle name="Финансовый 2 3 2 2 2 4 3 3" xfId="546"/>
    <cellStyle name="Финансовый 2 3 2 2 2 4 4" xfId="547"/>
    <cellStyle name="Финансовый 2 3 2 2 2 4 5" xfId="548"/>
    <cellStyle name="Финансовый 2 3 2 2 2 4 6" xfId="549"/>
    <cellStyle name="Финансовый 2 3 2 2 2 5" xfId="550"/>
    <cellStyle name="Финансовый 2 3 2 2 2 5 2" xfId="551"/>
    <cellStyle name="Финансовый 2 3 2 2 2 5 2 2" xfId="552"/>
    <cellStyle name="Финансовый 2 3 2 2 2 5 2 2 2" xfId="553"/>
    <cellStyle name="Финансовый 2 3 2 2 2 5 2 2 3" xfId="554"/>
    <cellStyle name="Финансовый 2 3 2 2 2 5 2 3" xfId="555"/>
    <cellStyle name="Финансовый 2 3 2 2 2 5 2 4" xfId="556"/>
    <cellStyle name="Финансовый 2 3 2 2 2 5 3" xfId="557"/>
    <cellStyle name="Финансовый 2 3 2 2 2 5 3 2" xfId="558"/>
    <cellStyle name="Финансовый 2 3 2 2 2 5 3 3" xfId="559"/>
    <cellStyle name="Финансовый 2 3 2 2 2 5 4" xfId="560"/>
    <cellStyle name="Финансовый 2 3 2 2 2 5 5" xfId="561"/>
    <cellStyle name="Финансовый 2 3 2 2 2 6" xfId="562"/>
    <cellStyle name="Финансовый 2 3 2 2 2 6 2" xfId="563"/>
    <cellStyle name="Финансовый 2 3 2 2 2 6 2 2" xfId="564"/>
    <cellStyle name="Финансовый 2 3 2 2 2 6 2 3" xfId="565"/>
    <cellStyle name="Финансовый 2 3 2 2 2 6 3" xfId="566"/>
    <cellStyle name="Финансовый 2 3 2 2 2 6 4" xfId="567"/>
    <cellStyle name="Финансовый 2 3 2 2 2 7" xfId="568"/>
    <cellStyle name="Финансовый 2 3 2 2 2 7 2" xfId="569"/>
    <cellStyle name="Финансовый 2 3 2 2 2 7 2 2" xfId="570"/>
    <cellStyle name="Финансовый 2 3 2 2 2 7 2 3" xfId="571"/>
    <cellStyle name="Финансовый 2 3 2 2 2 7 3" xfId="572"/>
    <cellStyle name="Финансовый 2 3 2 2 2 7 4" xfId="573"/>
    <cellStyle name="Финансовый 2 3 2 2 2 8" xfId="574"/>
    <cellStyle name="Финансовый 2 3 2 2 2 8 2" xfId="575"/>
    <cellStyle name="Финансовый 2 3 2 2 2 8 2 2" xfId="576"/>
    <cellStyle name="Финансовый 2 3 2 2 2 8 2 3" xfId="577"/>
    <cellStyle name="Финансовый 2 3 2 2 2 8 3" xfId="578"/>
    <cellStyle name="Финансовый 2 3 2 2 2 8 4" xfId="579"/>
    <cellStyle name="Финансовый 2 3 2 2 2 9" xfId="580"/>
    <cellStyle name="Финансовый 2 3 2 2 2 9 2" xfId="581"/>
    <cellStyle name="Финансовый 2 3 2 2 2 9 2 2" xfId="582"/>
    <cellStyle name="Финансовый 2 3 2 2 2 9 2 3" xfId="583"/>
    <cellStyle name="Финансовый 2 3 2 2 2 9 3" xfId="584"/>
    <cellStyle name="Финансовый 2 3 2 2 2 9 4" xfId="585"/>
    <cellStyle name="Финансовый 2 3 2 2 3" xfId="586"/>
    <cellStyle name="Финансовый 2 3 2 2 3 2" xfId="587"/>
    <cellStyle name="Финансовый 2 3 2 2 3 2 2" xfId="588"/>
    <cellStyle name="Финансовый 2 3 2 2 3 2 2 2" xfId="589"/>
    <cellStyle name="Финансовый 2 3 2 2 3 2 2 2 2" xfId="590"/>
    <cellStyle name="Финансовый 2 3 2 2 3 2 2 2 3" xfId="591"/>
    <cellStyle name="Финансовый 2 3 2 2 3 2 2 3" xfId="592"/>
    <cellStyle name="Финансовый 2 3 2 2 3 2 2 4" xfId="593"/>
    <cellStyle name="Финансовый 2 3 2 2 3 2 3" xfId="594"/>
    <cellStyle name="Финансовый 2 3 2 2 3 2 3 2" xfId="595"/>
    <cellStyle name="Финансовый 2 3 2 2 3 2 3 3" xfId="596"/>
    <cellStyle name="Финансовый 2 3 2 2 3 2 4" xfId="597"/>
    <cellStyle name="Финансовый 2 3 2 2 3 2 5" xfId="598"/>
    <cellStyle name="Финансовый 2 3 2 2 3 3" xfId="599"/>
    <cellStyle name="Финансовый 2 3 2 2 3 3 2" xfId="600"/>
    <cellStyle name="Финансовый 2 3 2 2 3 3 2 2" xfId="601"/>
    <cellStyle name="Финансовый 2 3 2 2 3 3 2 2 2" xfId="602"/>
    <cellStyle name="Финансовый 2 3 2 2 3 3 2 2 3" xfId="603"/>
    <cellStyle name="Финансовый 2 3 2 2 3 3 2 3" xfId="604"/>
    <cellStyle name="Финансовый 2 3 2 2 3 3 2 4" xfId="605"/>
    <cellStyle name="Финансовый 2 3 2 2 3 3 3" xfId="606"/>
    <cellStyle name="Финансовый 2 3 2 2 3 3 3 2" xfId="607"/>
    <cellStyle name="Финансовый 2 3 2 2 3 3 3 3" xfId="608"/>
    <cellStyle name="Финансовый 2 3 2 2 3 3 4" xfId="609"/>
    <cellStyle name="Финансовый 2 3 2 2 3 3 5" xfId="610"/>
    <cellStyle name="Финансовый 2 3 2 2 3 4" xfId="611"/>
    <cellStyle name="Финансовый 2 3 2 2 3 4 2" xfId="612"/>
    <cellStyle name="Финансовый 2 3 2 2 3 4 2 2" xfId="613"/>
    <cellStyle name="Финансовый 2 3 2 2 3 4 2 3" xfId="614"/>
    <cellStyle name="Финансовый 2 3 2 2 3 4 3" xfId="615"/>
    <cellStyle name="Финансовый 2 3 2 2 3 4 4" xfId="616"/>
    <cellStyle name="Финансовый 2 3 2 2 3 5" xfId="617"/>
    <cellStyle name="Финансовый 2 3 2 2 3 5 2" xfId="618"/>
    <cellStyle name="Финансовый 2 3 2 2 3 5 3" xfId="619"/>
    <cellStyle name="Финансовый 2 3 2 2 3 6" xfId="620"/>
    <cellStyle name="Финансовый 2 3 2 2 3 7" xfId="621"/>
    <cellStyle name="Финансовый 2 3 2 2 3 8" xfId="622"/>
    <cellStyle name="Финансовый 2 3 2 2 4" xfId="623"/>
    <cellStyle name="Финансовый 2 3 2 2 4 2" xfId="624"/>
    <cellStyle name="Финансовый 2 3 2 2 4 2 2" xfId="625"/>
    <cellStyle name="Финансовый 2 3 2 2 4 2 2 2" xfId="626"/>
    <cellStyle name="Финансовый 2 3 2 2 4 2 2 3" xfId="627"/>
    <cellStyle name="Финансовый 2 3 2 2 4 2 3" xfId="628"/>
    <cellStyle name="Финансовый 2 3 2 2 4 2 4" xfId="629"/>
    <cellStyle name="Финансовый 2 3 2 2 4 3" xfId="630"/>
    <cellStyle name="Финансовый 2 3 2 2 4 3 2" xfId="631"/>
    <cellStyle name="Финансовый 2 3 2 2 4 3 3" xfId="632"/>
    <cellStyle name="Финансовый 2 3 2 2 4 4" xfId="633"/>
    <cellStyle name="Финансовый 2 3 2 2 4 5" xfId="634"/>
    <cellStyle name="Финансовый 2 3 2 2 5" xfId="635"/>
    <cellStyle name="Финансовый 2 3 2 2 5 2" xfId="636"/>
    <cellStyle name="Финансовый 2 3 2 2 5 2 2" xfId="637"/>
    <cellStyle name="Финансовый 2 3 2 2 5 2 2 2" xfId="638"/>
    <cellStyle name="Финансовый 2 3 2 2 5 2 2 3" xfId="639"/>
    <cellStyle name="Финансовый 2 3 2 2 5 2 3" xfId="640"/>
    <cellStyle name="Финансовый 2 3 2 2 5 2 4" xfId="641"/>
    <cellStyle name="Финансовый 2 3 2 2 5 3" xfId="642"/>
    <cellStyle name="Финансовый 2 3 2 2 5 3 2" xfId="643"/>
    <cellStyle name="Финансовый 2 3 2 2 5 3 3" xfId="644"/>
    <cellStyle name="Финансовый 2 3 2 2 5 4" xfId="645"/>
    <cellStyle name="Финансовый 2 3 2 2 5 5" xfId="646"/>
    <cellStyle name="Финансовый 2 3 2 2 6" xfId="647"/>
    <cellStyle name="Финансовый 2 3 2 2 6 2" xfId="648"/>
    <cellStyle name="Финансовый 2 3 2 2 6 2 2" xfId="649"/>
    <cellStyle name="Финансовый 2 3 2 2 6 2 3" xfId="650"/>
    <cellStyle name="Финансовый 2 3 2 2 6 3" xfId="651"/>
    <cellStyle name="Финансовый 2 3 2 2 6 4" xfId="652"/>
    <cellStyle name="Финансовый 2 3 2 2 7" xfId="653"/>
    <cellStyle name="Финансовый 2 3 2 2 7 2" xfId="654"/>
    <cellStyle name="Финансовый 2 3 2 2 7 2 2" xfId="655"/>
    <cellStyle name="Финансовый 2 3 2 2 7 2 3" xfId="656"/>
    <cellStyle name="Финансовый 2 3 2 2 7 3" xfId="657"/>
    <cellStyle name="Финансовый 2 3 2 2 7 4" xfId="658"/>
    <cellStyle name="Финансовый 2 3 2 2 8" xfId="659"/>
    <cellStyle name="Финансовый 2 3 2 2 8 2" xfId="660"/>
    <cellStyle name="Финансовый 2 3 2 2 8 2 2" xfId="661"/>
    <cellStyle name="Финансовый 2 3 2 2 8 2 3" xfId="662"/>
    <cellStyle name="Финансовый 2 3 2 2 8 3" xfId="663"/>
    <cellStyle name="Финансовый 2 3 2 2 8 4" xfId="664"/>
    <cellStyle name="Финансовый 2 3 2 2 9" xfId="665"/>
    <cellStyle name="Финансовый 2 3 2 2 9 2" xfId="666"/>
    <cellStyle name="Финансовый 2 3 2 2 9 2 2" xfId="667"/>
    <cellStyle name="Финансовый 2 3 2 2 9 2 3" xfId="668"/>
    <cellStyle name="Финансовый 2 3 2 2 9 3" xfId="669"/>
    <cellStyle name="Финансовый 2 3 2 2 9 4" xfId="670"/>
    <cellStyle name="Финансовый 2 3 2 3" xfId="671"/>
    <cellStyle name="Финансовый 2 3 2 3 10" xfId="672"/>
    <cellStyle name="Финансовый 2 3 2 3 11" xfId="673"/>
    <cellStyle name="Финансовый 2 3 2 3 12" xfId="674"/>
    <cellStyle name="Финансовый 2 3 2 3 13" xfId="675"/>
    <cellStyle name="Финансовый 2 3 2 3 2" xfId="676"/>
    <cellStyle name="Финансовый 2 3 2 3 2 2" xfId="677"/>
    <cellStyle name="Финансовый 2 3 2 3 2 2 2" xfId="678"/>
    <cellStyle name="Финансовый 2 3 2 3 2 2 2 2" xfId="679"/>
    <cellStyle name="Финансовый 2 3 2 3 2 2 2 2 2" xfId="680"/>
    <cellStyle name="Финансовый 2 3 2 3 2 2 2 2 3" xfId="681"/>
    <cellStyle name="Финансовый 2 3 2 3 2 2 2 3" xfId="682"/>
    <cellStyle name="Финансовый 2 3 2 3 2 2 2 4" xfId="683"/>
    <cellStyle name="Финансовый 2 3 2 3 2 2 3" xfId="684"/>
    <cellStyle name="Финансовый 2 3 2 3 2 2 3 2" xfId="685"/>
    <cellStyle name="Финансовый 2 3 2 3 2 2 3 3" xfId="686"/>
    <cellStyle name="Финансовый 2 3 2 3 2 2 4" xfId="687"/>
    <cellStyle name="Финансовый 2 3 2 3 2 2 5" xfId="688"/>
    <cellStyle name="Финансовый 2 3 2 3 2 3" xfId="689"/>
    <cellStyle name="Финансовый 2 3 2 3 2 3 2" xfId="690"/>
    <cellStyle name="Финансовый 2 3 2 3 2 3 2 2" xfId="691"/>
    <cellStyle name="Финансовый 2 3 2 3 2 3 2 2 2" xfId="692"/>
    <cellStyle name="Финансовый 2 3 2 3 2 3 2 2 3" xfId="693"/>
    <cellStyle name="Финансовый 2 3 2 3 2 3 2 3" xfId="694"/>
    <cellStyle name="Финансовый 2 3 2 3 2 3 2 4" xfId="695"/>
    <cellStyle name="Финансовый 2 3 2 3 2 3 3" xfId="696"/>
    <cellStyle name="Финансовый 2 3 2 3 2 3 3 2" xfId="697"/>
    <cellStyle name="Финансовый 2 3 2 3 2 3 3 3" xfId="698"/>
    <cellStyle name="Финансовый 2 3 2 3 2 3 4" xfId="699"/>
    <cellStyle name="Финансовый 2 3 2 3 2 3 5" xfId="700"/>
    <cellStyle name="Финансовый 2 3 2 3 2 4" xfId="701"/>
    <cellStyle name="Финансовый 2 3 2 3 2 4 2" xfId="702"/>
    <cellStyle name="Финансовый 2 3 2 3 2 4 2 2" xfId="703"/>
    <cellStyle name="Финансовый 2 3 2 3 2 4 2 3" xfId="704"/>
    <cellStyle name="Финансовый 2 3 2 3 2 4 3" xfId="705"/>
    <cellStyle name="Финансовый 2 3 2 3 2 4 4" xfId="706"/>
    <cellStyle name="Финансовый 2 3 2 3 2 5" xfId="707"/>
    <cellStyle name="Финансовый 2 3 2 3 2 5 2" xfId="708"/>
    <cellStyle name="Финансовый 2 3 2 3 2 5 3" xfId="709"/>
    <cellStyle name="Финансовый 2 3 2 3 2 6" xfId="710"/>
    <cellStyle name="Финансовый 2 3 2 3 2 7" xfId="711"/>
    <cellStyle name="Финансовый 2 3 2 3 2 8" xfId="712"/>
    <cellStyle name="Финансовый 2 3 2 3 3" xfId="713"/>
    <cellStyle name="Финансовый 2 3 2 3 3 2" xfId="714"/>
    <cellStyle name="Финансовый 2 3 2 3 3 2 2" xfId="715"/>
    <cellStyle name="Финансовый 2 3 2 3 3 2 2 2" xfId="716"/>
    <cellStyle name="Финансовый 2 3 2 3 3 2 2 3" xfId="717"/>
    <cellStyle name="Финансовый 2 3 2 3 3 2 3" xfId="718"/>
    <cellStyle name="Финансовый 2 3 2 3 3 2 4" xfId="719"/>
    <cellStyle name="Финансовый 2 3 2 3 3 3" xfId="720"/>
    <cellStyle name="Финансовый 2 3 2 3 3 3 2" xfId="721"/>
    <cellStyle name="Финансовый 2 3 2 3 3 3 3" xfId="722"/>
    <cellStyle name="Финансовый 2 3 2 3 3 4" xfId="723"/>
    <cellStyle name="Финансовый 2 3 2 3 3 5" xfId="724"/>
    <cellStyle name="Финансовый 2 3 2 3 4" xfId="725"/>
    <cellStyle name="Финансовый 2 3 2 3 4 2" xfId="726"/>
    <cellStyle name="Финансовый 2 3 2 3 4 2 2" xfId="727"/>
    <cellStyle name="Финансовый 2 3 2 3 4 2 2 2" xfId="728"/>
    <cellStyle name="Финансовый 2 3 2 3 4 2 2 3" xfId="729"/>
    <cellStyle name="Финансовый 2 3 2 3 4 2 3" xfId="730"/>
    <cellStyle name="Финансовый 2 3 2 3 4 2 4" xfId="731"/>
    <cellStyle name="Финансовый 2 3 2 3 4 3" xfId="732"/>
    <cellStyle name="Финансовый 2 3 2 3 4 3 2" xfId="733"/>
    <cellStyle name="Финансовый 2 3 2 3 4 3 3" xfId="734"/>
    <cellStyle name="Финансовый 2 3 2 3 4 4" xfId="735"/>
    <cellStyle name="Финансовый 2 3 2 3 4 5" xfId="736"/>
    <cellStyle name="Финансовый 2 3 2 3 5" xfId="737"/>
    <cellStyle name="Финансовый 2 3 2 3 5 2" xfId="738"/>
    <cellStyle name="Финансовый 2 3 2 3 5 2 2" xfId="739"/>
    <cellStyle name="Финансовый 2 3 2 3 5 2 3" xfId="740"/>
    <cellStyle name="Финансовый 2 3 2 3 5 3" xfId="741"/>
    <cellStyle name="Финансовый 2 3 2 3 5 4" xfId="742"/>
    <cellStyle name="Финансовый 2 3 2 3 6" xfId="743"/>
    <cellStyle name="Финансовый 2 3 2 3 6 2" xfId="744"/>
    <cellStyle name="Финансовый 2 3 2 3 6 2 2" xfId="745"/>
    <cellStyle name="Финансовый 2 3 2 3 6 2 3" xfId="746"/>
    <cellStyle name="Финансовый 2 3 2 3 6 3" xfId="747"/>
    <cellStyle name="Финансовый 2 3 2 3 6 4" xfId="748"/>
    <cellStyle name="Финансовый 2 3 2 3 7" xfId="749"/>
    <cellStyle name="Финансовый 2 3 2 3 7 2" xfId="750"/>
    <cellStyle name="Финансовый 2 3 2 3 7 2 2" xfId="751"/>
    <cellStyle name="Финансовый 2 3 2 3 7 2 3" xfId="752"/>
    <cellStyle name="Финансовый 2 3 2 3 7 3" xfId="753"/>
    <cellStyle name="Финансовый 2 3 2 3 7 4" xfId="754"/>
    <cellStyle name="Финансовый 2 3 2 3 8" xfId="755"/>
    <cellStyle name="Финансовый 2 3 2 3 8 2" xfId="756"/>
    <cellStyle name="Финансовый 2 3 2 3 8 2 2" xfId="757"/>
    <cellStyle name="Финансовый 2 3 2 3 8 2 3" xfId="758"/>
    <cellStyle name="Финансовый 2 3 2 3 8 3" xfId="759"/>
    <cellStyle name="Финансовый 2 3 2 3 8 4" xfId="760"/>
    <cellStyle name="Финансовый 2 3 2 3 9" xfId="761"/>
    <cellStyle name="Финансовый 2 3 2 3 9 2" xfId="762"/>
    <cellStyle name="Финансовый 2 3 2 3 9 3" xfId="763"/>
    <cellStyle name="Финансовый 2 3 2 4" xfId="764"/>
    <cellStyle name="Финансовый 2 3 2 4 10" xfId="765"/>
    <cellStyle name="Финансовый 2 3 2 4 11" xfId="766"/>
    <cellStyle name="Финансовый 2 3 2 4 12" xfId="767"/>
    <cellStyle name="Финансовый 2 3 2 4 13" xfId="768"/>
    <cellStyle name="Финансовый 2 3 2 4 2" xfId="769"/>
    <cellStyle name="Финансовый 2 3 2 4 2 2" xfId="770"/>
    <cellStyle name="Финансовый 2 3 2 4 2 2 2" xfId="771"/>
    <cellStyle name="Финансовый 2 3 2 4 2 2 2 2" xfId="772"/>
    <cellStyle name="Финансовый 2 3 2 4 2 2 2 2 2" xfId="773"/>
    <cellStyle name="Финансовый 2 3 2 4 2 2 2 2 3" xfId="774"/>
    <cellStyle name="Финансовый 2 3 2 4 2 2 2 3" xfId="775"/>
    <cellStyle name="Финансовый 2 3 2 4 2 2 2 4" xfId="776"/>
    <cellStyle name="Финансовый 2 3 2 4 2 2 3" xfId="777"/>
    <cellStyle name="Финансовый 2 3 2 4 2 2 3 2" xfId="778"/>
    <cellStyle name="Финансовый 2 3 2 4 2 2 3 3" xfId="779"/>
    <cellStyle name="Финансовый 2 3 2 4 2 2 4" xfId="780"/>
    <cellStyle name="Финансовый 2 3 2 4 2 2 5" xfId="781"/>
    <cellStyle name="Финансовый 2 3 2 4 2 3" xfId="782"/>
    <cellStyle name="Финансовый 2 3 2 4 2 3 2" xfId="783"/>
    <cellStyle name="Финансовый 2 3 2 4 2 3 2 2" xfId="784"/>
    <cellStyle name="Финансовый 2 3 2 4 2 3 2 2 2" xfId="785"/>
    <cellStyle name="Финансовый 2 3 2 4 2 3 2 2 3" xfId="786"/>
    <cellStyle name="Финансовый 2 3 2 4 2 3 2 3" xfId="787"/>
    <cellStyle name="Финансовый 2 3 2 4 2 3 2 4" xfId="788"/>
    <cellStyle name="Финансовый 2 3 2 4 2 3 3" xfId="789"/>
    <cellStyle name="Финансовый 2 3 2 4 2 3 3 2" xfId="790"/>
    <cellStyle name="Финансовый 2 3 2 4 2 3 3 3" xfId="791"/>
    <cellStyle name="Финансовый 2 3 2 4 2 3 4" xfId="792"/>
    <cellStyle name="Финансовый 2 3 2 4 2 3 5" xfId="793"/>
    <cellStyle name="Финансовый 2 3 2 4 2 4" xfId="794"/>
    <cellStyle name="Финансовый 2 3 2 4 2 4 2" xfId="795"/>
    <cellStyle name="Финансовый 2 3 2 4 2 4 2 2" xfId="796"/>
    <cellStyle name="Финансовый 2 3 2 4 2 4 2 3" xfId="797"/>
    <cellStyle name="Финансовый 2 3 2 4 2 4 3" xfId="798"/>
    <cellStyle name="Финансовый 2 3 2 4 2 4 4" xfId="799"/>
    <cellStyle name="Финансовый 2 3 2 4 2 5" xfId="800"/>
    <cellStyle name="Финансовый 2 3 2 4 2 5 2" xfId="801"/>
    <cellStyle name="Финансовый 2 3 2 4 2 5 3" xfId="802"/>
    <cellStyle name="Финансовый 2 3 2 4 2 6" xfId="803"/>
    <cellStyle name="Финансовый 2 3 2 4 2 7" xfId="804"/>
    <cellStyle name="Финансовый 2 3 2 4 2 8" xfId="805"/>
    <cellStyle name="Финансовый 2 3 2 4 3" xfId="806"/>
    <cellStyle name="Финансовый 2 3 2 4 3 2" xfId="807"/>
    <cellStyle name="Финансовый 2 3 2 4 3 2 2" xfId="808"/>
    <cellStyle name="Финансовый 2 3 2 4 3 2 2 2" xfId="809"/>
    <cellStyle name="Финансовый 2 3 2 4 3 2 2 3" xfId="810"/>
    <cellStyle name="Финансовый 2 3 2 4 3 2 3" xfId="811"/>
    <cellStyle name="Финансовый 2 3 2 4 3 2 4" xfId="812"/>
    <cellStyle name="Финансовый 2 3 2 4 3 3" xfId="813"/>
    <cellStyle name="Финансовый 2 3 2 4 3 3 2" xfId="814"/>
    <cellStyle name="Финансовый 2 3 2 4 3 3 3" xfId="815"/>
    <cellStyle name="Финансовый 2 3 2 4 3 4" xfId="816"/>
    <cellStyle name="Финансовый 2 3 2 4 3 5" xfId="817"/>
    <cellStyle name="Финансовый 2 3 2 4 4" xfId="818"/>
    <cellStyle name="Финансовый 2 3 2 4 4 2" xfId="819"/>
    <cellStyle name="Финансовый 2 3 2 4 4 2 2" xfId="820"/>
    <cellStyle name="Финансовый 2 3 2 4 4 2 2 2" xfId="821"/>
    <cellStyle name="Финансовый 2 3 2 4 4 2 2 3" xfId="822"/>
    <cellStyle name="Финансовый 2 3 2 4 4 2 3" xfId="823"/>
    <cellStyle name="Финансовый 2 3 2 4 4 2 4" xfId="824"/>
    <cellStyle name="Финансовый 2 3 2 4 4 3" xfId="825"/>
    <cellStyle name="Финансовый 2 3 2 4 4 3 2" xfId="826"/>
    <cellStyle name="Финансовый 2 3 2 4 4 3 3" xfId="827"/>
    <cellStyle name="Финансовый 2 3 2 4 4 4" xfId="828"/>
    <cellStyle name="Финансовый 2 3 2 4 4 5" xfId="829"/>
    <cellStyle name="Финансовый 2 3 2 4 5" xfId="830"/>
    <cellStyle name="Финансовый 2 3 2 4 5 2" xfId="831"/>
    <cellStyle name="Финансовый 2 3 2 4 5 2 2" xfId="832"/>
    <cellStyle name="Финансовый 2 3 2 4 5 2 3" xfId="833"/>
    <cellStyle name="Финансовый 2 3 2 4 5 3" xfId="834"/>
    <cellStyle name="Финансовый 2 3 2 4 5 4" xfId="835"/>
    <cellStyle name="Финансовый 2 3 2 4 6" xfId="836"/>
    <cellStyle name="Финансовый 2 3 2 4 6 2" xfId="837"/>
    <cellStyle name="Финансовый 2 3 2 4 6 2 2" xfId="838"/>
    <cellStyle name="Финансовый 2 3 2 4 6 2 3" xfId="839"/>
    <cellStyle name="Финансовый 2 3 2 4 6 3" xfId="840"/>
    <cellStyle name="Финансовый 2 3 2 4 6 4" xfId="841"/>
    <cellStyle name="Финансовый 2 3 2 4 7" xfId="842"/>
    <cellStyle name="Финансовый 2 3 2 4 7 2" xfId="843"/>
    <cellStyle name="Финансовый 2 3 2 4 7 2 2" xfId="844"/>
    <cellStyle name="Финансовый 2 3 2 4 7 2 3" xfId="845"/>
    <cellStyle name="Финансовый 2 3 2 4 7 3" xfId="846"/>
    <cellStyle name="Финансовый 2 3 2 4 7 4" xfId="847"/>
    <cellStyle name="Финансовый 2 3 2 4 8" xfId="848"/>
    <cellStyle name="Финансовый 2 3 2 4 8 2" xfId="849"/>
    <cellStyle name="Финансовый 2 3 2 4 8 2 2" xfId="850"/>
    <cellStyle name="Финансовый 2 3 2 4 8 2 3" xfId="851"/>
    <cellStyle name="Финансовый 2 3 2 4 8 3" xfId="852"/>
    <cellStyle name="Финансовый 2 3 2 4 8 4" xfId="853"/>
    <cellStyle name="Финансовый 2 3 2 4 9" xfId="854"/>
    <cellStyle name="Финансовый 2 3 2 4 9 2" xfId="855"/>
    <cellStyle name="Финансовый 2 3 2 4 9 3" xfId="856"/>
    <cellStyle name="Финансовый 2 3 2 5" xfId="857"/>
    <cellStyle name="Финансовый 2 3 2 5 2" xfId="858"/>
    <cellStyle name="Финансовый 2 3 2 5 2 2" xfId="859"/>
    <cellStyle name="Финансовый 2 3 2 5 2 2 2" xfId="860"/>
    <cellStyle name="Финансовый 2 3 2 5 2 2 2 2" xfId="861"/>
    <cellStyle name="Финансовый 2 3 2 5 2 2 2 3" xfId="862"/>
    <cellStyle name="Финансовый 2 3 2 5 2 2 3" xfId="863"/>
    <cellStyle name="Финансовый 2 3 2 5 2 2 4" xfId="864"/>
    <cellStyle name="Финансовый 2 3 2 5 2 3" xfId="865"/>
    <cellStyle name="Финансовый 2 3 2 5 2 3 2" xfId="866"/>
    <cellStyle name="Финансовый 2 3 2 5 2 3 3" xfId="867"/>
    <cellStyle name="Финансовый 2 3 2 5 2 4" xfId="868"/>
    <cellStyle name="Финансовый 2 3 2 5 2 5" xfId="869"/>
    <cellStyle name="Финансовый 2 3 2 5 3" xfId="870"/>
    <cellStyle name="Финансовый 2 3 2 5 3 2" xfId="871"/>
    <cellStyle name="Финансовый 2 3 2 5 3 2 2" xfId="872"/>
    <cellStyle name="Финансовый 2 3 2 5 3 2 2 2" xfId="873"/>
    <cellStyle name="Финансовый 2 3 2 5 3 2 2 3" xfId="874"/>
    <cellStyle name="Финансовый 2 3 2 5 3 2 3" xfId="875"/>
    <cellStyle name="Финансовый 2 3 2 5 3 2 4" xfId="876"/>
    <cellStyle name="Финансовый 2 3 2 5 3 3" xfId="877"/>
    <cellStyle name="Финансовый 2 3 2 5 3 3 2" xfId="878"/>
    <cellStyle name="Финансовый 2 3 2 5 3 3 3" xfId="879"/>
    <cellStyle name="Финансовый 2 3 2 5 3 4" xfId="880"/>
    <cellStyle name="Финансовый 2 3 2 5 3 5" xfId="881"/>
    <cellStyle name="Финансовый 2 3 2 5 4" xfId="882"/>
    <cellStyle name="Финансовый 2 3 2 5 4 2" xfId="883"/>
    <cellStyle name="Финансовый 2 3 2 5 4 2 2" xfId="884"/>
    <cellStyle name="Финансовый 2 3 2 5 4 2 3" xfId="885"/>
    <cellStyle name="Финансовый 2 3 2 5 4 3" xfId="886"/>
    <cellStyle name="Финансовый 2 3 2 5 4 4" xfId="887"/>
    <cellStyle name="Финансовый 2 3 2 5 5" xfId="888"/>
    <cellStyle name="Финансовый 2 3 2 5 5 2" xfId="889"/>
    <cellStyle name="Финансовый 2 3 2 5 5 3" xfId="890"/>
    <cellStyle name="Финансовый 2 3 2 5 6" xfId="891"/>
    <cellStyle name="Финансовый 2 3 2 5 7" xfId="892"/>
    <cellStyle name="Финансовый 2 3 2 5 8" xfId="893"/>
    <cellStyle name="Финансовый 2 3 2 6" xfId="894"/>
    <cellStyle name="Финансовый 2 3 2 6 2" xfId="895"/>
    <cellStyle name="Финансовый 2 3 2 6 2 2" xfId="896"/>
    <cellStyle name="Финансовый 2 3 2 6 2 2 2" xfId="897"/>
    <cellStyle name="Финансовый 2 3 2 6 2 2 3" xfId="898"/>
    <cellStyle name="Финансовый 2 3 2 6 2 3" xfId="899"/>
    <cellStyle name="Финансовый 2 3 2 6 2 4" xfId="900"/>
    <cellStyle name="Финансовый 2 3 2 6 3" xfId="901"/>
    <cellStyle name="Финансовый 2 3 2 6 3 2" xfId="902"/>
    <cellStyle name="Финансовый 2 3 2 6 3 3" xfId="903"/>
    <cellStyle name="Финансовый 2 3 2 6 4" xfId="904"/>
    <cellStyle name="Финансовый 2 3 2 6 5" xfId="905"/>
    <cellStyle name="Финансовый 2 3 2 7" xfId="906"/>
    <cellStyle name="Финансовый 2 3 2 7 2" xfId="907"/>
    <cellStyle name="Финансовый 2 3 2 7 2 2" xfId="908"/>
    <cellStyle name="Финансовый 2 3 2 7 2 2 2" xfId="909"/>
    <cellStyle name="Финансовый 2 3 2 7 2 2 3" xfId="910"/>
    <cellStyle name="Финансовый 2 3 2 7 2 3" xfId="911"/>
    <cellStyle name="Финансовый 2 3 2 7 2 4" xfId="912"/>
    <cellStyle name="Финансовый 2 3 2 7 3" xfId="913"/>
    <cellStyle name="Финансовый 2 3 2 7 3 2" xfId="914"/>
    <cellStyle name="Финансовый 2 3 2 7 3 3" xfId="915"/>
    <cellStyle name="Финансовый 2 3 2 7 4" xfId="916"/>
    <cellStyle name="Финансовый 2 3 2 7 5" xfId="917"/>
    <cellStyle name="Финансовый 2 3 2 8" xfId="918"/>
    <cellStyle name="Финансовый 2 3 2 8 2" xfId="919"/>
    <cellStyle name="Финансовый 2 3 2 8 2 2" xfId="920"/>
    <cellStyle name="Финансовый 2 3 2 8 2 3" xfId="921"/>
    <cellStyle name="Финансовый 2 3 2 8 3" xfId="922"/>
    <cellStyle name="Финансовый 2 3 2 8 4" xfId="923"/>
    <cellStyle name="Финансовый 2 3 2 9" xfId="924"/>
    <cellStyle name="Финансовый 2 3 2 9 2" xfId="925"/>
    <cellStyle name="Финансовый 2 3 2 9 2 2" xfId="926"/>
    <cellStyle name="Финансовый 2 3 2 9 2 3" xfId="927"/>
    <cellStyle name="Финансовый 2 3 2 9 3" xfId="928"/>
    <cellStyle name="Финансовый 2 3 2 9 4" xfId="929"/>
    <cellStyle name="Финансовый 2 3 3" xfId="930"/>
    <cellStyle name="Финансовый 2 3 3 10" xfId="931"/>
    <cellStyle name="Финансовый 2 3 3 10 2" xfId="932"/>
    <cellStyle name="Финансовый 2 3 3 10 3" xfId="933"/>
    <cellStyle name="Финансовый 2 3 3 11" xfId="934"/>
    <cellStyle name="Финансовый 2 3 3 12" xfId="935"/>
    <cellStyle name="Финансовый 2 3 3 13" xfId="936"/>
    <cellStyle name="Финансовый 2 3 3 14" xfId="937"/>
    <cellStyle name="Финансовый 2 3 3 2" xfId="938"/>
    <cellStyle name="Финансовый 2 3 3 2 10" xfId="939"/>
    <cellStyle name="Финансовый 2 3 3 2 11" xfId="940"/>
    <cellStyle name="Финансовый 2 3 3 2 12" xfId="941"/>
    <cellStyle name="Финансовый 2 3 3 2 13" xfId="942"/>
    <cellStyle name="Финансовый 2 3 3 2 2" xfId="943"/>
    <cellStyle name="Финансовый 2 3 3 2 2 2" xfId="944"/>
    <cellStyle name="Финансовый 2 3 3 2 2 2 2" xfId="945"/>
    <cellStyle name="Финансовый 2 3 3 2 2 2 2 2" xfId="946"/>
    <cellStyle name="Финансовый 2 3 3 2 2 2 2 2 2" xfId="947"/>
    <cellStyle name="Финансовый 2 3 3 2 2 2 2 2 3" xfId="948"/>
    <cellStyle name="Финансовый 2 3 3 2 2 2 2 3" xfId="949"/>
    <cellStyle name="Финансовый 2 3 3 2 2 2 2 4" xfId="950"/>
    <cellStyle name="Финансовый 2 3 3 2 2 2 3" xfId="951"/>
    <cellStyle name="Финансовый 2 3 3 2 2 2 3 2" xfId="952"/>
    <cellStyle name="Финансовый 2 3 3 2 2 2 3 3" xfId="953"/>
    <cellStyle name="Финансовый 2 3 3 2 2 2 4" xfId="954"/>
    <cellStyle name="Финансовый 2 3 3 2 2 2 5" xfId="955"/>
    <cellStyle name="Финансовый 2 3 3 2 2 3" xfId="956"/>
    <cellStyle name="Финансовый 2 3 3 2 2 3 2" xfId="957"/>
    <cellStyle name="Финансовый 2 3 3 2 2 3 2 2" xfId="958"/>
    <cellStyle name="Финансовый 2 3 3 2 2 3 2 2 2" xfId="959"/>
    <cellStyle name="Финансовый 2 3 3 2 2 3 2 2 3" xfId="960"/>
    <cellStyle name="Финансовый 2 3 3 2 2 3 2 3" xfId="961"/>
    <cellStyle name="Финансовый 2 3 3 2 2 3 2 4" xfId="962"/>
    <cellStyle name="Финансовый 2 3 3 2 2 3 3" xfId="963"/>
    <cellStyle name="Финансовый 2 3 3 2 2 3 3 2" xfId="964"/>
    <cellStyle name="Финансовый 2 3 3 2 2 3 3 3" xfId="965"/>
    <cellStyle name="Финансовый 2 3 3 2 2 3 4" xfId="966"/>
    <cellStyle name="Финансовый 2 3 3 2 2 3 5" xfId="967"/>
    <cellStyle name="Финансовый 2 3 3 2 2 4" xfId="968"/>
    <cellStyle name="Финансовый 2 3 3 2 2 4 2" xfId="969"/>
    <cellStyle name="Финансовый 2 3 3 2 2 4 2 2" xfId="970"/>
    <cellStyle name="Финансовый 2 3 3 2 2 4 2 3" xfId="971"/>
    <cellStyle name="Финансовый 2 3 3 2 2 4 3" xfId="972"/>
    <cellStyle name="Финансовый 2 3 3 2 2 4 4" xfId="973"/>
    <cellStyle name="Финансовый 2 3 3 2 2 5" xfId="974"/>
    <cellStyle name="Финансовый 2 3 3 2 2 5 2" xfId="975"/>
    <cellStyle name="Финансовый 2 3 3 2 2 5 3" xfId="976"/>
    <cellStyle name="Финансовый 2 3 3 2 2 6" xfId="977"/>
    <cellStyle name="Финансовый 2 3 3 2 2 7" xfId="978"/>
    <cellStyle name="Финансовый 2 3 3 2 2 8" xfId="979"/>
    <cellStyle name="Финансовый 2 3 3 2 3" xfId="980"/>
    <cellStyle name="Финансовый 2 3 3 2 3 2" xfId="981"/>
    <cellStyle name="Финансовый 2 3 3 2 3 2 2" xfId="982"/>
    <cellStyle name="Финансовый 2 3 3 2 3 2 2 2" xfId="983"/>
    <cellStyle name="Финансовый 2 3 3 2 3 2 2 3" xfId="984"/>
    <cellStyle name="Финансовый 2 3 3 2 3 2 3" xfId="985"/>
    <cellStyle name="Финансовый 2 3 3 2 3 2 4" xfId="986"/>
    <cellStyle name="Финансовый 2 3 3 2 3 3" xfId="987"/>
    <cellStyle name="Финансовый 2 3 3 2 3 3 2" xfId="988"/>
    <cellStyle name="Финансовый 2 3 3 2 3 3 3" xfId="989"/>
    <cellStyle name="Финансовый 2 3 3 2 3 4" xfId="990"/>
    <cellStyle name="Финансовый 2 3 3 2 3 5" xfId="991"/>
    <cellStyle name="Финансовый 2 3 3 2 4" xfId="992"/>
    <cellStyle name="Финансовый 2 3 3 2 4 2" xfId="993"/>
    <cellStyle name="Финансовый 2 3 3 2 4 2 2" xfId="994"/>
    <cellStyle name="Финансовый 2 3 3 2 4 2 2 2" xfId="995"/>
    <cellStyle name="Финансовый 2 3 3 2 4 2 2 3" xfId="996"/>
    <cellStyle name="Финансовый 2 3 3 2 4 2 3" xfId="997"/>
    <cellStyle name="Финансовый 2 3 3 2 4 2 4" xfId="998"/>
    <cellStyle name="Финансовый 2 3 3 2 4 3" xfId="999"/>
    <cellStyle name="Финансовый 2 3 3 2 4 3 2" xfId="1000"/>
    <cellStyle name="Финансовый 2 3 3 2 4 3 3" xfId="1001"/>
    <cellStyle name="Финансовый 2 3 3 2 4 4" xfId="1002"/>
    <cellStyle name="Финансовый 2 3 3 2 4 5" xfId="1003"/>
    <cellStyle name="Финансовый 2 3 3 2 5" xfId="1004"/>
    <cellStyle name="Финансовый 2 3 3 2 5 2" xfId="1005"/>
    <cellStyle name="Финансовый 2 3 3 2 5 2 2" xfId="1006"/>
    <cellStyle name="Финансовый 2 3 3 2 5 2 3" xfId="1007"/>
    <cellStyle name="Финансовый 2 3 3 2 5 3" xfId="1008"/>
    <cellStyle name="Финансовый 2 3 3 2 5 4" xfId="1009"/>
    <cellStyle name="Финансовый 2 3 3 2 6" xfId="1010"/>
    <cellStyle name="Финансовый 2 3 3 2 6 2" xfId="1011"/>
    <cellStyle name="Финансовый 2 3 3 2 6 2 2" xfId="1012"/>
    <cellStyle name="Финансовый 2 3 3 2 6 2 3" xfId="1013"/>
    <cellStyle name="Финансовый 2 3 3 2 6 3" xfId="1014"/>
    <cellStyle name="Финансовый 2 3 3 2 6 4" xfId="1015"/>
    <cellStyle name="Финансовый 2 3 3 2 7" xfId="1016"/>
    <cellStyle name="Финансовый 2 3 3 2 7 2" xfId="1017"/>
    <cellStyle name="Финансовый 2 3 3 2 7 2 2" xfId="1018"/>
    <cellStyle name="Финансовый 2 3 3 2 7 2 3" xfId="1019"/>
    <cellStyle name="Финансовый 2 3 3 2 7 3" xfId="1020"/>
    <cellStyle name="Финансовый 2 3 3 2 7 4" xfId="1021"/>
    <cellStyle name="Финансовый 2 3 3 2 8" xfId="1022"/>
    <cellStyle name="Финансовый 2 3 3 2 8 2" xfId="1023"/>
    <cellStyle name="Финансовый 2 3 3 2 8 2 2" xfId="1024"/>
    <cellStyle name="Финансовый 2 3 3 2 8 2 3" xfId="1025"/>
    <cellStyle name="Финансовый 2 3 3 2 8 3" xfId="1026"/>
    <cellStyle name="Финансовый 2 3 3 2 8 4" xfId="1027"/>
    <cellStyle name="Финансовый 2 3 3 2 9" xfId="1028"/>
    <cellStyle name="Финансовый 2 3 3 2 9 2" xfId="1029"/>
    <cellStyle name="Финансовый 2 3 3 2 9 3" xfId="1030"/>
    <cellStyle name="Финансовый 2 3 3 3" xfId="1031"/>
    <cellStyle name="Финансовый 2 3 3 3 2" xfId="1032"/>
    <cellStyle name="Финансовый 2 3 3 3 2 2" xfId="1033"/>
    <cellStyle name="Финансовый 2 3 3 3 2 2 2" xfId="1034"/>
    <cellStyle name="Финансовый 2 3 3 3 2 2 2 2" xfId="1035"/>
    <cellStyle name="Финансовый 2 3 3 3 2 2 2 3" xfId="1036"/>
    <cellStyle name="Финансовый 2 3 3 3 2 2 3" xfId="1037"/>
    <cellStyle name="Финансовый 2 3 3 3 2 2 4" xfId="1038"/>
    <cellStyle name="Финансовый 2 3 3 3 2 3" xfId="1039"/>
    <cellStyle name="Финансовый 2 3 3 3 2 3 2" xfId="1040"/>
    <cellStyle name="Финансовый 2 3 3 3 2 3 3" xfId="1041"/>
    <cellStyle name="Финансовый 2 3 3 3 2 4" xfId="1042"/>
    <cellStyle name="Финансовый 2 3 3 3 2 5" xfId="1043"/>
    <cellStyle name="Финансовый 2 3 3 3 3" xfId="1044"/>
    <cellStyle name="Финансовый 2 3 3 3 3 2" xfId="1045"/>
    <cellStyle name="Финансовый 2 3 3 3 3 2 2" xfId="1046"/>
    <cellStyle name="Финансовый 2 3 3 3 3 2 2 2" xfId="1047"/>
    <cellStyle name="Финансовый 2 3 3 3 3 2 2 3" xfId="1048"/>
    <cellStyle name="Финансовый 2 3 3 3 3 2 3" xfId="1049"/>
    <cellStyle name="Финансовый 2 3 3 3 3 2 4" xfId="1050"/>
    <cellStyle name="Финансовый 2 3 3 3 3 3" xfId="1051"/>
    <cellStyle name="Финансовый 2 3 3 3 3 3 2" xfId="1052"/>
    <cellStyle name="Финансовый 2 3 3 3 3 3 3" xfId="1053"/>
    <cellStyle name="Финансовый 2 3 3 3 3 4" xfId="1054"/>
    <cellStyle name="Финансовый 2 3 3 3 3 5" xfId="1055"/>
    <cellStyle name="Финансовый 2 3 3 3 4" xfId="1056"/>
    <cellStyle name="Финансовый 2 3 3 3 4 2" xfId="1057"/>
    <cellStyle name="Финансовый 2 3 3 3 4 2 2" xfId="1058"/>
    <cellStyle name="Финансовый 2 3 3 3 4 2 3" xfId="1059"/>
    <cellStyle name="Финансовый 2 3 3 3 4 3" xfId="1060"/>
    <cellStyle name="Финансовый 2 3 3 3 4 4" xfId="1061"/>
    <cellStyle name="Финансовый 2 3 3 3 5" xfId="1062"/>
    <cellStyle name="Финансовый 2 3 3 3 5 2" xfId="1063"/>
    <cellStyle name="Финансовый 2 3 3 3 5 3" xfId="1064"/>
    <cellStyle name="Финансовый 2 3 3 3 6" xfId="1065"/>
    <cellStyle name="Финансовый 2 3 3 3 7" xfId="1066"/>
    <cellStyle name="Финансовый 2 3 3 3 8" xfId="1067"/>
    <cellStyle name="Финансовый 2 3 3 4" xfId="1068"/>
    <cellStyle name="Финансовый 2 3 3 4 2" xfId="1069"/>
    <cellStyle name="Финансовый 2 3 3 4 2 2" xfId="1070"/>
    <cellStyle name="Финансовый 2 3 3 4 2 2 2" xfId="1071"/>
    <cellStyle name="Финансовый 2 3 3 4 2 2 3" xfId="1072"/>
    <cellStyle name="Финансовый 2 3 3 4 2 3" xfId="1073"/>
    <cellStyle name="Финансовый 2 3 3 4 2 4" xfId="1074"/>
    <cellStyle name="Финансовый 2 3 3 4 3" xfId="1075"/>
    <cellStyle name="Финансовый 2 3 3 4 3 2" xfId="1076"/>
    <cellStyle name="Финансовый 2 3 3 4 3 3" xfId="1077"/>
    <cellStyle name="Финансовый 2 3 3 4 4" xfId="1078"/>
    <cellStyle name="Финансовый 2 3 3 4 5" xfId="1079"/>
    <cellStyle name="Финансовый 2 3 3 5" xfId="1080"/>
    <cellStyle name="Финансовый 2 3 3 5 2" xfId="1081"/>
    <cellStyle name="Финансовый 2 3 3 5 2 2" xfId="1082"/>
    <cellStyle name="Финансовый 2 3 3 5 2 2 2" xfId="1083"/>
    <cellStyle name="Финансовый 2 3 3 5 2 2 3" xfId="1084"/>
    <cellStyle name="Финансовый 2 3 3 5 2 3" xfId="1085"/>
    <cellStyle name="Финансовый 2 3 3 5 2 4" xfId="1086"/>
    <cellStyle name="Финансовый 2 3 3 5 3" xfId="1087"/>
    <cellStyle name="Финансовый 2 3 3 5 3 2" xfId="1088"/>
    <cellStyle name="Финансовый 2 3 3 5 3 3" xfId="1089"/>
    <cellStyle name="Финансовый 2 3 3 5 4" xfId="1090"/>
    <cellStyle name="Финансовый 2 3 3 5 5" xfId="1091"/>
    <cellStyle name="Финансовый 2 3 3 6" xfId="1092"/>
    <cellStyle name="Финансовый 2 3 3 6 2" xfId="1093"/>
    <cellStyle name="Финансовый 2 3 3 6 2 2" xfId="1094"/>
    <cellStyle name="Финансовый 2 3 3 6 2 3" xfId="1095"/>
    <cellStyle name="Финансовый 2 3 3 6 3" xfId="1096"/>
    <cellStyle name="Финансовый 2 3 3 6 4" xfId="1097"/>
    <cellStyle name="Финансовый 2 3 3 7" xfId="1098"/>
    <cellStyle name="Финансовый 2 3 3 7 2" xfId="1099"/>
    <cellStyle name="Финансовый 2 3 3 7 2 2" xfId="1100"/>
    <cellStyle name="Финансовый 2 3 3 7 2 3" xfId="1101"/>
    <cellStyle name="Финансовый 2 3 3 7 3" xfId="1102"/>
    <cellStyle name="Финансовый 2 3 3 7 4" xfId="1103"/>
    <cellStyle name="Финансовый 2 3 3 8" xfId="1104"/>
    <cellStyle name="Финансовый 2 3 3 8 2" xfId="1105"/>
    <cellStyle name="Финансовый 2 3 3 8 2 2" xfId="1106"/>
    <cellStyle name="Финансовый 2 3 3 8 2 3" xfId="1107"/>
    <cellStyle name="Финансовый 2 3 3 8 3" xfId="1108"/>
    <cellStyle name="Финансовый 2 3 3 8 4" xfId="1109"/>
    <cellStyle name="Финансовый 2 3 3 9" xfId="1110"/>
    <cellStyle name="Финансовый 2 3 3 9 2" xfId="1111"/>
    <cellStyle name="Финансовый 2 3 3 9 2 2" xfId="1112"/>
    <cellStyle name="Финансовый 2 3 3 9 2 3" xfId="1113"/>
    <cellStyle name="Финансовый 2 3 3 9 3" xfId="1114"/>
    <cellStyle name="Финансовый 2 3 3 9 4" xfId="1115"/>
    <cellStyle name="Финансовый 2 3 4" xfId="1116"/>
    <cellStyle name="Финансовый 2 3 4 10" xfId="1117"/>
    <cellStyle name="Финансовый 2 3 4 11" xfId="1118"/>
    <cellStyle name="Финансовый 2 3 4 12" xfId="1119"/>
    <cellStyle name="Финансовый 2 3 4 13" xfId="1120"/>
    <cellStyle name="Финансовый 2 3 4 2" xfId="1121"/>
    <cellStyle name="Финансовый 2 3 4 2 2" xfId="1122"/>
    <cellStyle name="Финансовый 2 3 4 2 2 2" xfId="1123"/>
    <cellStyle name="Финансовый 2 3 4 2 2 2 2" xfId="1124"/>
    <cellStyle name="Финансовый 2 3 4 2 2 2 2 2" xfId="1125"/>
    <cellStyle name="Финансовый 2 3 4 2 2 2 2 3" xfId="1126"/>
    <cellStyle name="Финансовый 2 3 4 2 2 2 3" xfId="1127"/>
    <cellStyle name="Финансовый 2 3 4 2 2 2 4" xfId="1128"/>
    <cellStyle name="Финансовый 2 3 4 2 2 3" xfId="1129"/>
    <cellStyle name="Финансовый 2 3 4 2 2 3 2" xfId="1130"/>
    <cellStyle name="Финансовый 2 3 4 2 2 3 3" xfId="1131"/>
    <cellStyle name="Финансовый 2 3 4 2 2 4" xfId="1132"/>
    <cellStyle name="Финансовый 2 3 4 2 2 5" xfId="1133"/>
    <cellStyle name="Финансовый 2 3 4 2 3" xfId="1134"/>
    <cellStyle name="Финансовый 2 3 4 2 3 2" xfId="1135"/>
    <cellStyle name="Финансовый 2 3 4 2 3 2 2" xfId="1136"/>
    <cellStyle name="Финансовый 2 3 4 2 3 2 2 2" xfId="1137"/>
    <cellStyle name="Финансовый 2 3 4 2 3 2 2 3" xfId="1138"/>
    <cellStyle name="Финансовый 2 3 4 2 3 2 3" xfId="1139"/>
    <cellStyle name="Финансовый 2 3 4 2 3 2 4" xfId="1140"/>
    <cellStyle name="Финансовый 2 3 4 2 3 3" xfId="1141"/>
    <cellStyle name="Финансовый 2 3 4 2 3 3 2" xfId="1142"/>
    <cellStyle name="Финансовый 2 3 4 2 3 3 3" xfId="1143"/>
    <cellStyle name="Финансовый 2 3 4 2 3 4" xfId="1144"/>
    <cellStyle name="Финансовый 2 3 4 2 3 5" xfId="1145"/>
    <cellStyle name="Финансовый 2 3 4 2 4" xfId="1146"/>
    <cellStyle name="Финансовый 2 3 4 2 4 2" xfId="1147"/>
    <cellStyle name="Финансовый 2 3 4 2 4 2 2" xfId="1148"/>
    <cellStyle name="Финансовый 2 3 4 2 4 2 3" xfId="1149"/>
    <cellStyle name="Финансовый 2 3 4 2 4 3" xfId="1150"/>
    <cellStyle name="Финансовый 2 3 4 2 4 4" xfId="1151"/>
    <cellStyle name="Финансовый 2 3 4 2 5" xfId="1152"/>
    <cellStyle name="Финансовый 2 3 4 2 5 2" xfId="1153"/>
    <cellStyle name="Финансовый 2 3 4 2 5 3" xfId="1154"/>
    <cellStyle name="Финансовый 2 3 4 2 6" xfId="1155"/>
    <cellStyle name="Финансовый 2 3 4 2 7" xfId="1156"/>
    <cellStyle name="Финансовый 2 3 4 2 8" xfId="1157"/>
    <cellStyle name="Финансовый 2 3 4 3" xfId="1158"/>
    <cellStyle name="Финансовый 2 3 4 3 2" xfId="1159"/>
    <cellStyle name="Финансовый 2 3 4 3 2 2" xfId="1160"/>
    <cellStyle name="Финансовый 2 3 4 3 2 2 2" xfId="1161"/>
    <cellStyle name="Финансовый 2 3 4 3 2 2 3" xfId="1162"/>
    <cellStyle name="Финансовый 2 3 4 3 2 3" xfId="1163"/>
    <cellStyle name="Финансовый 2 3 4 3 2 4" xfId="1164"/>
    <cellStyle name="Финансовый 2 3 4 3 3" xfId="1165"/>
    <cellStyle name="Финансовый 2 3 4 3 3 2" xfId="1166"/>
    <cellStyle name="Финансовый 2 3 4 3 3 3" xfId="1167"/>
    <cellStyle name="Финансовый 2 3 4 3 4" xfId="1168"/>
    <cellStyle name="Финансовый 2 3 4 3 5" xfId="1169"/>
    <cellStyle name="Финансовый 2 3 4 4" xfId="1170"/>
    <cellStyle name="Финансовый 2 3 4 4 2" xfId="1171"/>
    <cellStyle name="Финансовый 2 3 4 4 2 2" xfId="1172"/>
    <cellStyle name="Финансовый 2 3 4 4 2 2 2" xfId="1173"/>
    <cellStyle name="Финансовый 2 3 4 4 2 2 3" xfId="1174"/>
    <cellStyle name="Финансовый 2 3 4 4 2 3" xfId="1175"/>
    <cellStyle name="Финансовый 2 3 4 4 2 4" xfId="1176"/>
    <cellStyle name="Финансовый 2 3 4 4 3" xfId="1177"/>
    <cellStyle name="Финансовый 2 3 4 4 3 2" xfId="1178"/>
    <cellStyle name="Финансовый 2 3 4 4 3 3" xfId="1179"/>
    <cellStyle name="Финансовый 2 3 4 4 4" xfId="1180"/>
    <cellStyle name="Финансовый 2 3 4 4 5" xfId="1181"/>
    <cellStyle name="Финансовый 2 3 4 5" xfId="1182"/>
    <cellStyle name="Финансовый 2 3 4 5 2" xfId="1183"/>
    <cellStyle name="Финансовый 2 3 4 5 2 2" xfId="1184"/>
    <cellStyle name="Финансовый 2 3 4 5 2 3" xfId="1185"/>
    <cellStyle name="Финансовый 2 3 4 5 3" xfId="1186"/>
    <cellStyle name="Финансовый 2 3 4 5 4" xfId="1187"/>
    <cellStyle name="Финансовый 2 3 4 6" xfId="1188"/>
    <cellStyle name="Финансовый 2 3 4 6 2" xfId="1189"/>
    <cellStyle name="Финансовый 2 3 4 6 2 2" xfId="1190"/>
    <cellStyle name="Финансовый 2 3 4 6 2 3" xfId="1191"/>
    <cellStyle name="Финансовый 2 3 4 6 3" xfId="1192"/>
    <cellStyle name="Финансовый 2 3 4 6 4" xfId="1193"/>
    <cellStyle name="Финансовый 2 3 4 7" xfId="1194"/>
    <cellStyle name="Финансовый 2 3 4 7 2" xfId="1195"/>
    <cellStyle name="Финансовый 2 3 4 7 2 2" xfId="1196"/>
    <cellStyle name="Финансовый 2 3 4 7 2 3" xfId="1197"/>
    <cellStyle name="Финансовый 2 3 4 7 3" xfId="1198"/>
    <cellStyle name="Финансовый 2 3 4 7 4" xfId="1199"/>
    <cellStyle name="Финансовый 2 3 4 8" xfId="1200"/>
    <cellStyle name="Финансовый 2 3 4 8 2" xfId="1201"/>
    <cellStyle name="Финансовый 2 3 4 8 2 2" xfId="1202"/>
    <cellStyle name="Финансовый 2 3 4 8 2 3" xfId="1203"/>
    <cellStyle name="Финансовый 2 3 4 8 3" xfId="1204"/>
    <cellStyle name="Финансовый 2 3 4 8 4" xfId="1205"/>
    <cellStyle name="Финансовый 2 3 4 9" xfId="1206"/>
    <cellStyle name="Финансовый 2 3 4 9 2" xfId="1207"/>
    <cellStyle name="Финансовый 2 3 4 9 3" xfId="1208"/>
    <cellStyle name="Финансовый 2 3 5" xfId="1209"/>
    <cellStyle name="Финансовый 2 3 5 10" xfId="1210"/>
    <cellStyle name="Финансовый 2 3 5 11" xfId="1211"/>
    <cellStyle name="Финансовый 2 3 5 12" xfId="1212"/>
    <cellStyle name="Финансовый 2 3 5 13" xfId="1213"/>
    <cellStyle name="Финансовый 2 3 5 2" xfId="1214"/>
    <cellStyle name="Финансовый 2 3 5 2 2" xfId="1215"/>
    <cellStyle name="Финансовый 2 3 5 2 2 2" xfId="1216"/>
    <cellStyle name="Финансовый 2 3 5 2 2 2 2" xfId="1217"/>
    <cellStyle name="Финансовый 2 3 5 2 2 2 2 2" xfId="1218"/>
    <cellStyle name="Финансовый 2 3 5 2 2 2 2 3" xfId="1219"/>
    <cellStyle name="Финансовый 2 3 5 2 2 2 3" xfId="1220"/>
    <cellStyle name="Финансовый 2 3 5 2 2 2 4" xfId="1221"/>
    <cellStyle name="Финансовый 2 3 5 2 2 3" xfId="1222"/>
    <cellStyle name="Финансовый 2 3 5 2 2 3 2" xfId="1223"/>
    <cellStyle name="Финансовый 2 3 5 2 2 3 3" xfId="1224"/>
    <cellStyle name="Финансовый 2 3 5 2 2 4" xfId="1225"/>
    <cellStyle name="Финансовый 2 3 5 2 2 5" xfId="1226"/>
    <cellStyle name="Финансовый 2 3 5 2 3" xfId="1227"/>
    <cellStyle name="Финансовый 2 3 5 2 3 2" xfId="1228"/>
    <cellStyle name="Финансовый 2 3 5 2 3 2 2" xfId="1229"/>
    <cellStyle name="Финансовый 2 3 5 2 3 2 2 2" xfId="1230"/>
    <cellStyle name="Финансовый 2 3 5 2 3 2 2 3" xfId="1231"/>
    <cellStyle name="Финансовый 2 3 5 2 3 2 3" xfId="1232"/>
    <cellStyle name="Финансовый 2 3 5 2 3 2 4" xfId="1233"/>
    <cellStyle name="Финансовый 2 3 5 2 3 3" xfId="1234"/>
    <cellStyle name="Финансовый 2 3 5 2 3 3 2" xfId="1235"/>
    <cellStyle name="Финансовый 2 3 5 2 3 3 3" xfId="1236"/>
    <cellStyle name="Финансовый 2 3 5 2 3 4" xfId="1237"/>
    <cellStyle name="Финансовый 2 3 5 2 3 5" xfId="1238"/>
    <cellStyle name="Финансовый 2 3 5 2 4" xfId="1239"/>
    <cellStyle name="Финансовый 2 3 5 2 4 2" xfId="1240"/>
    <cellStyle name="Финансовый 2 3 5 2 4 2 2" xfId="1241"/>
    <cellStyle name="Финансовый 2 3 5 2 4 2 3" xfId="1242"/>
    <cellStyle name="Финансовый 2 3 5 2 4 3" xfId="1243"/>
    <cellStyle name="Финансовый 2 3 5 2 4 4" xfId="1244"/>
    <cellStyle name="Финансовый 2 3 5 2 5" xfId="1245"/>
    <cellStyle name="Финансовый 2 3 5 2 5 2" xfId="1246"/>
    <cellStyle name="Финансовый 2 3 5 2 5 3" xfId="1247"/>
    <cellStyle name="Финансовый 2 3 5 2 6" xfId="1248"/>
    <cellStyle name="Финансовый 2 3 5 2 7" xfId="1249"/>
    <cellStyle name="Финансовый 2 3 5 2 8" xfId="1250"/>
    <cellStyle name="Финансовый 2 3 5 3" xfId="1251"/>
    <cellStyle name="Финансовый 2 3 5 3 2" xfId="1252"/>
    <cellStyle name="Финансовый 2 3 5 3 2 2" xfId="1253"/>
    <cellStyle name="Финансовый 2 3 5 3 2 2 2" xfId="1254"/>
    <cellStyle name="Финансовый 2 3 5 3 2 2 3" xfId="1255"/>
    <cellStyle name="Финансовый 2 3 5 3 2 3" xfId="1256"/>
    <cellStyle name="Финансовый 2 3 5 3 2 4" xfId="1257"/>
    <cellStyle name="Финансовый 2 3 5 3 3" xfId="1258"/>
    <cellStyle name="Финансовый 2 3 5 3 3 2" xfId="1259"/>
    <cellStyle name="Финансовый 2 3 5 3 3 3" xfId="1260"/>
    <cellStyle name="Финансовый 2 3 5 3 4" xfId="1261"/>
    <cellStyle name="Финансовый 2 3 5 3 5" xfId="1262"/>
    <cellStyle name="Финансовый 2 3 5 4" xfId="1263"/>
    <cellStyle name="Финансовый 2 3 5 4 2" xfId="1264"/>
    <cellStyle name="Финансовый 2 3 5 4 2 2" xfId="1265"/>
    <cellStyle name="Финансовый 2 3 5 4 2 2 2" xfId="1266"/>
    <cellStyle name="Финансовый 2 3 5 4 2 2 3" xfId="1267"/>
    <cellStyle name="Финансовый 2 3 5 4 2 3" xfId="1268"/>
    <cellStyle name="Финансовый 2 3 5 4 2 4" xfId="1269"/>
    <cellStyle name="Финансовый 2 3 5 4 3" xfId="1270"/>
    <cellStyle name="Финансовый 2 3 5 4 3 2" xfId="1271"/>
    <cellStyle name="Финансовый 2 3 5 4 3 3" xfId="1272"/>
    <cellStyle name="Финансовый 2 3 5 4 4" xfId="1273"/>
    <cellStyle name="Финансовый 2 3 5 4 5" xfId="1274"/>
    <cellStyle name="Финансовый 2 3 5 5" xfId="1275"/>
    <cellStyle name="Финансовый 2 3 5 5 2" xfId="1276"/>
    <cellStyle name="Финансовый 2 3 5 5 2 2" xfId="1277"/>
    <cellStyle name="Финансовый 2 3 5 5 2 3" xfId="1278"/>
    <cellStyle name="Финансовый 2 3 5 5 3" xfId="1279"/>
    <cellStyle name="Финансовый 2 3 5 5 4" xfId="1280"/>
    <cellStyle name="Финансовый 2 3 5 6" xfId="1281"/>
    <cellStyle name="Финансовый 2 3 5 6 2" xfId="1282"/>
    <cellStyle name="Финансовый 2 3 5 6 2 2" xfId="1283"/>
    <cellStyle name="Финансовый 2 3 5 6 2 3" xfId="1284"/>
    <cellStyle name="Финансовый 2 3 5 6 3" xfId="1285"/>
    <cellStyle name="Финансовый 2 3 5 6 4" xfId="1286"/>
    <cellStyle name="Финансовый 2 3 5 7" xfId="1287"/>
    <cellStyle name="Финансовый 2 3 5 7 2" xfId="1288"/>
    <cellStyle name="Финансовый 2 3 5 7 2 2" xfId="1289"/>
    <cellStyle name="Финансовый 2 3 5 7 2 3" xfId="1290"/>
    <cellStyle name="Финансовый 2 3 5 7 3" xfId="1291"/>
    <cellStyle name="Финансовый 2 3 5 7 4" xfId="1292"/>
    <cellStyle name="Финансовый 2 3 5 8" xfId="1293"/>
    <cellStyle name="Финансовый 2 3 5 8 2" xfId="1294"/>
    <cellStyle name="Финансовый 2 3 5 8 2 2" xfId="1295"/>
    <cellStyle name="Финансовый 2 3 5 8 2 3" xfId="1296"/>
    <cellStyle name="Финансовый 2 3 5 8 3" xfId="1297"/>
    <cellStyle name="Финансовый 2 3 5 8 4" xfId="1298"/>
    <cellStyle name="Финансовый 2 3 5 9" xfId="1299"/>
    <cellStyle name="Финансовый 2 3 5 9 2" xfId="1300"/>
    <cellStyle name="Финансовый 2 3 5 9 3" xfId="1301"/>
    <cellStyle name="Финансовый 2 3 6" xfId="1302"/>
    <cellStyle name="Финансовый 2 3 6 2" xfId="1303"/>
    <cellStyle name="Финансовый 2 3 6 2 2" xfId="1304"/>
    <cellStyle name="Финансовый 2 3 6 2 2 2" xfId="1305"/>
    <cellStyle name="Финансовый 2 3 6 2 2 2 2" xfId="1306"/>
    <cellStyle name="Финансовый 2 3 6 2 2 2 3" xfId="1307"/>
    <cellStyle name="Финансовый 2 3 6 2 2 3" xfId="1308"/>
    <cellStyle name="Финансовый 2 3 6 2 2 4" xfId="1309"/>
    <cellStyle name="Финансовый 2 3 6 2 3" xfId="1310"/>
    <cellStyle name="Финансовый 2 3 6 2 3 2" xfId="1311"/>
    <cellStyle name="Финансовый 2 3 6 2 3 3" xfId="1312"/>
    <cellStyle name="Финансовый 2 3 6 2 4" xfId="1313"/>
    <cellStyle name="Финансовый 2 3 6 2 5" xfId="1314"/>
    <cellStyle name="Финансовый 2 3 6 3" xfId="1315"/>
    <cellStyle name="Финансовый 2 3 6 3 2" xfId="1316"/>
    <cellStyle name="Финансовый 2 3 6 3 2 2" xfId="1317"/>
    <cellStyle name="Финансовый 2 3 6 3 2 2 2" xfId="1318"/>
    <cellStyle name="Финансовый 2 3 6 3 2 2 3" xfId="1319"/>
    <cellStyle name="Финансовый 2 3 6 3 2 3" xfId="1320"/>
    <cellStyle name="Финансовый 2 3 6 3 2 4" xfId="1321"/>
    <cellStyle name="Финансовый 2 3 6 3 3" xfId="1322"/>
    <cellStyle name="Финансовый 2 3 6 3 3 2" xfId="1323"/>
    <cellStyle name="Финансовый 2 3 6 3 3 3" xfId="1324"/>
    <cellStyle name="Финансовый 2 3 6 3 4" xfId="1325"/>
    <cellStyle name="Финансовый 2 3 6 3 5" xfId="1326"/>
    <cellStyle name="Финансовый 2 3 6 4" xfId="1327"/>
    <cellStyle name="Финансовый 2 3 6 4 2" xfId="1328"/>
    <cellStyle name="Финансовый 2 3 6 4 2 2" xfId="1329"/>
    <cellStyle name="Финансовый 2 3 6 4 2 3" xfId="1330"/>
    <cellStyle name="Финансовый 2 3 6 4 3" xfId="1331"/>
    <cellStyle name="Финансовый 2 3 6 4 4" xfId="1332"/>
    <cellStyle name="Финансовый 2 3 6 5" xfId="1333"/>
    <cellStyle name="Финансовый 2 3 6 5 2" xfId="1334"/>
    <cellStyle name="Финансовый 2 3 6 5 3" xfId="1335"/>
    <cellStyle name="Финансовый 2 3 6 6" xfId="1336"/>
    <cellStyle name="Финансовый 2 3 6 7" xfId="1337"/>
    <cellStyle name="Финансовый 2 3 6 8" xfId="1338"/>
    <cellStyle name="Финансовый 2 3 7" xfId="1339"/>
    <cellStyle name="Финансовый 2 3 7 2" xfId="1340"/>
    <cellStyle name="Финансовый 2 3 7 2 2" xfId="1341"/>
    <cellStyle name="Финансовый 2 3 7 2 2 2" xfId="1342"/>
    <cellStyle name="Финансовый 2 3 7 2 2 3" xfId="1343"/>
    <cellStyle name="Финансовый 2 3 7 2 3" xfId="1344"/>
    <cellStyle name="Финансовый 2 3 7 2 4" xfId="1345"/>
    <cellStyle name="Финансовый 2 3 7 3" xfId="1346"/>
    <cellStyle name="Финансовый 2 3 7 3 2" xfId="1347"/>
    <cellStyle name="Финансовый 2 3 7 3 3" xfId="1348"/>
    <cellStyle name="Финансовый 2 3 7 4" xfId="1349"/>
    <cellStyle name="Финансовый 2 3 7 5" xfId="1350"/>
    <cellStyle name="Финансовый 2 3 8" xfId="1351"/>
    <cellStyle name="Финансовый 2 3 8 2" xfId="1352"/>
    <cellStyle name="Финансовый 2 3 8 2 2" xfId="1353"/>
    <cellStyle name="Финансовый 2 3 8 2 2 2" xfId="1354"/>
    <cellStyle name="Финансовый 2 3 8 2 2 3" xfId="1355"/>
    <cellStyle name="Финансовый 2 3 8 2 3" xfId="1356"/>
    <cellStyle name="Финансовый 2 3 8 2 4" xfId="1357"/>
    <cellStyle name="Финансовый 2 3 8 3" xfId="1358"/>
    <cellStyle name="Финансовый 2 3 8 3 2" xfId="1359"/>
    <cellStyle name="Финансовый 2 3 8 3 3" xfId="1360"/>
    <cellStyle name="Финансовый 2 3 8 4" xfId="1361"/>
    <cellStyle name="Финансовый 2 3 8 5" xfId="1362"/>
    <cellStyle name="Финансовый 2 3 9" xfId="1363"/>
    <cellStyle name="Финансовый 2 3 9 2" xfId="1364"/>
    <cellStyle name="Финансовый 2 3 9 2 2" xfId="1365"/>
    <cellStyle name="Финансовый 2 3 9 2 3" xfId="1366"/>
    <cellStyle name="Финансовый 2 3 9 3" xfId="1367"/>
    <cellStyle name="Финансовый 2 3 9 4" xfId="1368"/>
    <cellStyle name="Финансовый 2 4" xfId="1369"/>
    <cellStyle name="Финансовый 2 4 10" xfId="1370"/>
    <cellStyle name="Финансовый 2 4 10 2" xfId="1371"/>
    <cellStyle name="Финансовый 2 4 10 2 2" xfId="1372"/>
    <cellStyle name="Финансовый 2 4 10 2 3" xfId="1373"/>
    <cellStyle name="Финансовый 2 4 10 3" xfId="1374"/>
    <cellStyle name="Финансовый 2 4 10 4" xfId="1375"/>
    <cellStyle name="Финансовый 2 4 11" xfId="1376"/>
    <cellStyle name="Финансовый 2 4 11 2" xfId="1377"/>
    <cellStyle name="Финансовый 2 4 11 2 2" xfId="1378"/>
    <cellStyle name="Финансовый 2 4 11 2 3" xfId="1379"/>
    <cellStyle name="Финансовый 2 4 11 3" xfId="1380"/>
    <cellStyle name="Финансовый 2 4 11 4" xfId="1381"/>
    <cellStyle name="Финансовый 2 4 12" xfId="1382"/>
    <cellStyle name="Финансовый 2 4 12 2" xfId="1383"/>
    <cellStyle name="Финансовый 2 4 12 3" xfId="1384"/>
    <cellStyle name="Финансовый 2 4 13" xfId="1385"/>
    <cellStyle name="Финансовый 2 4 14" xfId="1386"/>
    <cellStyle name="Финансовый 2 4 15" xfId="1387"/>
    <cellStyle name="Финансовый 2 4 16" xfId="1388"/>
    <cellStyle name="Финансовый 2 4 2" xfId="1389"/>
    <cellStyle name="Финансовый 2 4 2 10" xfId="1390"/>
    <cellStyle name="Финансовый 2 4 2 10 2" xfId="1391"/>
    <cellStyle name="Финансовый 2 4 2 10 3" xfId="1392"/>
    <cellStyle name="Финансовый 2 4 2 11" xfId="1393"/>
    <cellStyle name="Финансовый 2 4 2 12" xfId="1394"/>
    <cellStyle name="Финансовый 2 4 2 13" xfId="1395"/>
    <cellStyle name="Финансовый 2 4 2 14" xfId="1396"/>
    <cellStyle name="Финансовый 2 4 2 2" xfId="1397"/>
    <cellStyle name="Финансовый 2 4 2 2 10" xfId="1398"/>
    <cellStyle name="Финансовый 2 4 2 2 11" xfId="1399"/>
    <cellStyle name="Финансовый 2 4 2 2 12" xfId="1400"/>
    <cellStyle name="Финансовый 2 4 2 2 13" xfId="1401"/>
    <cellStyle name="Финансовый 2 4 2 2 2" xfId="1402"/>
    <cellStyle name="Финансовый 2 4 2 2 2 2" xfId="1403"/>
    <cellStyle name="Финансовый 2 4 2 2 2 2 2" xfId="1404"/>
    <cellStyle name="Финансовый 2 4 2 2 2 2 2 2" xfId="1405"/>
    <cellStyle name="Финансовый 2 4 2 2 2 2 2 2 2" xfId="1406"/>
    <cellStyle name="Финансовый 2 4 2 2 2 2 2 2 3" xfId="1407"/>
    <cellStyle name="Финансовый 2 4 2 2 2 2 2 3" xfId="1408"/>
    <cellStyle name="Финансовый 2 4 2 2 2 2 2 4" xfId="1409"/>
    <cellStyle name="Финансовый 2 4 2 2 2 2 3" xfId="1410"/>
    <cellStyle name="Финансовый 2 4 2 2 2 2 3 2" xfId="1411"/>
    <cellStyle name="Финансовый 2 4 2 2 2 2 3 3" xfId="1412"/>
    <cellStyle name="Финансовый 2 4 2 2 2 2 4" xfId="1413"/>
    <cellStyle name="Финансовый 2 4 2 2 2 2 5" xfId="1414"/>
    <cellStyle name="Финансовый 2 4 2 2 2 3" xfId="1415"/>
    <cellStyle name="Финансовый 2 4 2 2 2 3 2" xfId="1416"/>
    <cellStyle name="Финансовый 2 4 2 2 2 3 2 2" xfId="1417"/>
    <cellStyle name="Финансовый 2 4 2 2 2 3 2 2 2" xfId="1418"/>
    <cellStyle name="Финансовый 2 4 2 2 2 3 2 2 3" xfId="1419"/>
    <cellStyle name="Финансовый 2 4 2 2 2 3 2 3" xfId="1420"/>
    <cellStyle name="Финансовый 2 4 2 2 2 3 2 4" xfId="1421"/>
    <cellStyle name="Финансовый 2 4 2 2 2 3 3" xfId="1422"/>
    <cellStyle name="Финансовый 2 4 2 2 2 3 3 2" xfId="1423"/>
    <cellStyle name="Финансовый 2 4 2 2 2 3 3 3" xfId="1424"/>
    <cellStyle name="Финансовый 2 4 2 2 2 3 4" xfId="1425"/>
    <cellStyle name="Финансовый 2 4 2 2 2 3 5" xfId="1426"/>
    <cellStyle name="Финансовый 2 4 2 2 2 4" xfId="1427"/>
    <cellStyle name="Финансовый 2 4 2 2 2 4 2" xfId="1428"/>
    <cellStyle name="Финансовый 2 4 2 2 2 4 2 2" xfId="1429"/>
    <cellStyle name="Финансовый 2 4 2 2 2 4 2 3" xfId="1430"/>
    <cellStyle name="Финансовый 2 4 2 2 2 4 3" xfId="1431"/>
    <cellStyle name="Финансовый 2 4 2 2 2 4 4" xfId="1432"/>
    <cellStyle name="Финансовый 2 4 2 2 2 5" xfId="1433"/>
    <cellStyle name="Финансовый 2 4 2 2 2 5 2" xfId="1434"/>
    <cellStyle name="Финансовый 2 4 2 2 2 5 3" xfId="1435"/>
    <cellStyle name="Финансовый 2 4 2 2 2 6" xfId="1436"/>
    <cellStyle name="Финансовый 2 4 2 2 2 7" xfId="1437"/>
    <cellStyle name="Финансовый 2 4 2 2 2 8" xfId="1438"/>
    <cellStyle name="Финансовый 2 4 2 2 3" xfId="1439"/>
    <cellStyle name="Финансовый 2 4 2 2 3 2" xfId="1440"/>
    <cellStyle name="Финансовый 2 4 2 2 3 2 2" xfId="1441"/>
    <cellStyle name="Финансовый 2 4 2 2 3 2 2 2" xfId="1442"/>
    <cellStyle name="Финансовый 2 4 2 2 3 2 2 3" xfId="1443"/>
    <cellStyle name="Финансовый 2 4 2 2 3 2 3" xfId="1444"/>
    <cellStyle name="Финансовый 2 4 2 2 3 2 4" xfId="1445"/>
    <cellStyle name="Финансовый 2 4 2 2 3 3" xfId="1446"/>
    <cellStyle name="Финансовый 2 4 2 2 3 3 2" xfId="1447"/>
    <cellStyle name="Финансовый 2 4 2 2 3 3 3" xfId="1448"/>
    <cellStyle name="Финансовый 2 4 2 2 3 4" xfId="1449"/>
    <cellStyle name="Финансовый 2 4 2 2 3 5" xfId="1450"/>
    <cellStyle name="Финансовый 2 4 2 2 4" xfId="1451"/>
    <cellStyle name="Финансовый 2 4 2 2 4 2" xfId="1452"/>
    <cellStyle name="Финансовый 2 4 2 2 4 2 2" xfId="1453"/>
    <cellStyle name="Финансовый 2 4 2 2 4 2 2 2" xfId="1454"/>
    <cellStyle name="Финансовый 2 4 2 2 4 2 2 3" xfId="1455"/>
    <cellStyle name="Финансовый 2 4 2 2 4 2 3" xfId="1456"/>
    <cellStyle name="Финансовый 2 4 2 2 4 2 4" xfId="1457"/>
    <cellStyle name="Финансовый 2 4 2 2 4 3" xfId="1458"/>
    <cellStyle name="Финансовый 2 4 2 2 4 3 2" xfId="1459"/>
    <cellStyle name="Финансовый 2 4 2 2 4 3 3" xfId="1460"/>
    <cellStyle name="Финансовый 2 4 2 2 4 4" xfId="1461"/>
    <cellStyle name="Финансовый 2 4 2 2 4 5" xfId="1462"/>
    <cellStyle name="Финансовый 2 4 2 2 5" xfId="1463"/>
    <cellStyle name="Финансовый 2 4 2 2 5 2" xfId="1464"/>
    <cellStyle name="Финансовый 2 4 2 2 5 2 2" xfId="1465"/>
    <cellStyle name="Финансовый 2 4 2 2 5 2 3" xfId="1466"/>
    <cellStyle name="Финансовый 2 4 2 2 5 3" xfId="1467"/>
    <cellStyle name="Финансовый 2 4 2 2 5 4" xfId="1468"/>
    <cellStyle name="Финансовый 2 4 2 2 6" xfId="1469"/>
    <cellStyle name="Финансовый 2 4 2 2 6 2" xfId="1470"/>
    <cellStyle name="Финансовый 2 4 2 2 6 2 2" xfId="1471"/>
    <cellStyle name="Финансовый 2 4 2 2 6 2 3" xfId="1472"/>
    <cellStyle name="Финансовый 2 4 2 2 6 3" xfId="1473"/>
    <cellStyle name="Финансовый 2 4 2 2 6 4" xfId="1474"/>
    <cellStyle name="Финансовый 2 4 2 2 7" xfId="1475"/>
    <cellStyle name="Финансовый 2 4 2 2 7 2" xfId="1476"/>
    <cellStyle name="Финансовый 2 4 2 2 7 2 2" xfId="1477"/>
    <cellStyle name="Финансовый 2 4 2 2 7 2 3" xfId="1478"/>
    <cellStyle name="Финансовый 2 4 2 2 7 3" xfId="1479"/>
    <cellStyle name="Финансовый 2 4 2 2 7 4" xfId="1480"/>
    <cellStyle name="Финансовый 2 4 2 2 8" xfId="1481"/>
    <cellStyle name="Финансовый 2 4 2 2 8 2" xfId="1482"/>
    <cellStyle name="Финансовый 2 4 2 2 8 2 2" xfId="1483"/>
    <cellStyle name="Финансовый 2 4 2 2 8 2 3" xfId="1484"/>
    <cellStyle name="Финансовый 2 4 2 2 8 3" xfId="1485"/>
    <cellStyle name="Финансовый 2 4 2 2 8 4" xfId="1486"/>
    <cellStyle name="Финансовый 2 4 2 2 9" xfId="1487"/>
    <cellStyle name="Финансовый 2 4 2 2 9 2" xfId="1488"/>
    <cellStyle name="Финансовый 2 4 2 2 9 3" xfId="1489"/>
    <cellStyle name="Финансовый 2 4 2 3" xfId="1490"/>
    <cellStyle name="Финансовый 2 4 2 3 2" xfId="1491"/>
    <cellStyle name="Финансовый 2 4 2 3 2 2" xfId="1492"/>
    <cellStyle name="Финансовый 2 4 2 3 2 2 2" xfId="1493"/>
    <cellStyle name="Финансовый 2 4 2 3 2 2 2 2" xfId="1494"/>
    <cellStyle name="Финансовый 2 4 2 3 2 2 2 3" xfId="1495"/>
    <cellStyle name="Финансовый 2 4 2 3 2 2 3" xfId="1496"/>
    <cellStyle name="Финансовый 2 4 2 3 2 2 4" xfId="1497"/>
    <cellStyle name="Финансовый 2 4 2 3 2 3" xfId="1498"/>
    <cellStyle name="Финансовый 2 4 2 3 2 3 2" xfId="1499"/>
    <cellStyle name="Финансовый 2 4 2 3 2 3 3" xfId="1500"/>
    <cellStyle name="Финансовый 2 4 2 3 2 4" xfId="1501"/>
    <cellStyle name="Финансовый 2 4 2 3 2 5" xfId="1502"/>
    <cellStyle name="Финансовый 2 4 2 3 3" xfId="1503"/>
    <cellStyle name="Финансовый 2 4 2 3 3 2" xfId="1504"/>
    <cellStyle name="Финансовый 2 4 2 3 3 2 2" xfId="1505"/>
    <cellStyle name="Финансовый 2 4 2 3 3 2 2 2" xfId="1506"/>
    <cellStyle name="Финансовый 2 4 2 3 3 2 2 3" xfId="1507"/>
    <cellStyle name="Финансовый 2 4 2 3 3 2 3" xfId="1508"/>
    <cellStyle name="Финансовый 2 4 2 3 3 2 4" xfId="1509"/>
    <cellStyle name="Финансовый 2 4 2 3 3 3" xfId="1510"/>
    <cellStyle name="Финансовый 2 4 2 3 3 3 2" xfId="1511"/>
    <cellStyle name="Финансовый 2 4 2 3 3 3 3" xfId="1512"/>
    <cellStyle name="Финансовый 2 4 2 3 3 4" xfId="1513"/>
    <cellStyle name="Финансовый 2 4 2 3 3 5" xfId="1514"/>
    <cellStyle name="Финансовый 2 4 2 3 4" xfId="1515"/>
    <cellStyle name="Финансовый 2 4 2 3 4 2" xfId="1516"/>
    <cellStyle name="Финансовый 2 4 2 3 4 2 2" xfId="1517"/>
    <cellStyle name="Финансовый 2 4 2 3 4 2 3" xfId="1518"/>
    <cellStyle name="Финансовый 2 4 2 3 4 3" xfId="1519"/>
    <cellStyle name="Финансовый 2 4 2 3 4 4" xfId="1520"/>
    <cellStyle name="Финансовый 2 4 2 3 5" xfId="1521"/>
    <cellStyle name="Финансовый 2 4 2 3 5 2" xfId="1522"/>
    <cellStyle name="Финансовый 2 4 2 3 5 3" xfId="1523"/>
    <cellStyle name="Финансовый 2 4 2 3 6" xfId="1524"/>
    <cellStyle name="Финансовый 2 4 2 3 7" xfId="1525"/>
    <cellStyle name="Финансовый 2 4 2 3 8" xfId="1526"/>
    <cellStyle name="Финансовый 2 4 2 4" xfId="1527"/>
    <cellStyle name="Финансовый 2 4 2 4 2" xfId="1528"/>
    <cellStyle name="Финансовый 2 4 2 4 2 2" xfId="1529"/>
    <cellStyle name="Финансовый 2 4 2 4 2 2 2" xfId="1530"/>
    <cellStyle name="Финансовый 2 4 2 4 2 2 3" xfId="1531"/>
    <cellStyle name="Финансовый 2 4 2 4 2 3" xfId="1532"/>
    <cellStyle name="Финансовый 2 4 2 4 2 4" xfId="1533"/>
    <cellStyle name="Финансовый 2 4 2 4 3" xfId="1534"/>
    <cellStyle name="Финансовый 2 4 2 4 3 2" xfId="1535"/>
    <cellStyle name="Финансовый 2 4 2 4 3 3" xfId="1536"/>
    <cellStyle name="Финансовый 2 4 2 4 4" xfId="1537"/>
    <cellStyle name="Финансовый 2 4 2 4 5" xfId="1538"/>
    <cellStyle name="Финансовый 2 4 2 5" xfId="1539"/>
    <cellStyle name="Финансовый 2 4 2 5 2" xfId="1540"/>
    <cellStyle name="Финансовый 2 4 2 5 2 2" xfId="1541"/>
    <cellStyle name="Финансовый 2 4 2 5 2 2 2" xfId="1542"/>
    <cellStyle name="Финансовый 2 4 2 5 2 2 3" xfId="1543"/>
    <cellStyle name="Финансовый 2 4 2 5 2 3" xfId="1544"/>
    <cellStyle name="Финансовый 2 4 2 5 2 4" xfId="1545"/>
    <cellStyle name="Финансовый 2 4 2 5 3" xfId="1546"/>
    <cellStyle name="Финансовый 2 4 2 5 3 2" xfId="1547"/>
    <cellStyle name="Финансовый 2 4 2 5 3 3" xfId="1548"/>
    <cellStyle name="Финансовый 2 4 2 5 4" xfId="1549"/>
    <cellStyle name="Финансовый 2 4 2 5 5" xfId="1550"/>
    <cellStyle name="Финансовый 2 4 2 6" xfId="1551"/>
    <cellStyle name="Финансовый 2 4 2 6 2" xfId="1552"/>
    <cellStyle name="Финансовый 2 4 2 6 2 2" xfId="1553"/>
    <cellStyle name="Финансовый 2 4 2 6 2 3" xfId="1554"/>
    <cellStyle name="Финансовый 2 4 2 6 3" xfId="1555"/>
    <cellStyle name="Финансовый 2 4 2 6 4" xfId="1556"/>
    <cellStyle name="Финансовый 2 4 2 7" xfId="1557"/>
    <cellStyle name="Финансовый 2 4 2 7 2" xfId="1558"/>
    <cellStyle name="Финансовый 2 4 2 7 2 2" xfId="1559"/>
    <cellStyle name="Финансовый 2 4 2 7 2 3" xfId="1560"/>
    <cellStyle name="Финансовый 2 4 2 7 3" xfId="1561"/>
    <cellStyle name="Финансовый 2 4 2 7 4" xfId="1562"/>
    <cellStyle name="Финансовый 2 4 2 8" xfId="1563"/>
    <cellStyle name="Финансовый 2 4 2 8 2" xfId="1564"/>
    <cellStyle name="Финансовый 2 4 2 8 2 2" xfId="1565"/>
    <cellStyle name="Финансовый 2 4 2 8 2 3" xfId="1566"/>
    <cellStyle name="Финансовый 2 4 2 8 3" xfId="1567"/>
    <cellStyle name="Финансовый 2 4 2 8 4" xfId="1568"/>
    <cellStyle name="Финансовый 2 4 2 9" xfId="1569"/>
    <cellStyle name="Финансовый 2 4 2 9 2" xfId="1570"/>
    <cellStyle name="Финансовый 2 4 2 9 2 2" xfId="1571"/>
    <cellStyle name="Финансовый 2 4 2 9 2 3" xfId="1572"/>
    <cellStyle name="Финансовый 2 4 2 9 3" xfId="1573"/>
    <cellStyle name="Финансовый 2 4 2 9 4" xfId="1574"/>
    <cellStyle name="Финансовый 2 4 3" xfId="1575"/>
    <cellStyle name="Финансовый 2 4 3 10" xfId="1576"/>
    <cellStyle name="Финансовый 2 4 3 11" xfId="1577"/>
    <cellStyle name="Финансовый 2 4 3 12" xfId="1578"/>
    <cellStyle name="Финансовый 2 4 3 13" xfId="1579"/>
    <cellStyle name="Финансовый 2 4 3 2" xfId="1580"/>
    <cellStyle name="Финансовый 2 4 3 2 2" xfId="1581"/>
    <cellStyle name="Финансовый 2 4 3 2 2 2" xfId="1582"/>
    <cellStyle name="Финансовый 2 4 3 2 2 2 2" xfId="1583"/>
    <cellStyle name="Финансовый 2 4 3 2 2 2 2 2" xfId="1584"/>
    <cellStyle name="Финансовый 2 4 3 2 2 2 2 3" xfId="1585"/>
    <cellStyle name="Финансовый 2 4 3 2 2 2 3" xfId="1586"/>
    <cellStyle name="Финансовый 2 4 3 2 2 2 4" xfId="1587"/>
    <cellStyle name="Финансовый 2 4 3 2 2 3" xfId="1588"/>
    <cellStyle name="Финансовый 2 4 3 2 2 3 2" xfId="1589"/>
    <cellStyle name="Финансовый 2 4 3 2 2 3 3" xfId="1590"/>
    <cellStyle name="Финансовый 2 4 3 2 2 4" xfId="1591"/>
    <cellStyle name="Финансовый 2 4 3 2 2 5" xfId="1592"/>
    <cellStyle name="Финансовый 2 4 3 2 3" xfId="1593"/>
    <cellStyle name="Финансовый 2 4 3 2 3 2" xfId="1594"/>
    <cellStyle name="Финансовый 2 4 3 2 3 2 2" xfId="1595"/>
    <cellStyle name="Финансовый 2 4 3 2 3 2 2 2" xfId="1596"/>
    <cellStyle name="Финансовый 2 4 3 2 3 2 2 3" xfId="1597"/>
    <cellStyle name="Финансовый 2 4 3 2 3 2 3" xfId="1598"/>
    <cellStyle name="Финансовый 2 4 3 2 3 2 4" xfId="1599"/>
    <cellStyle name="Финансовый 2 4 3 2 3 3" xfId="1600"/>
    <cellStyle name="Финансовый 2 4 3 2 3 3 2" xfId="1601"/>
    <cellStyle name="Финансовый 2 4 3 2 3 3 3" xfId="1602"/>
    <cellStyle name="Финансовый 2 4 3 2 3 4" xfId="1603"/>
    <cellStyle name="Финансовый 2 4 3 2 3 5" xfId="1604"/>
    <cellStyle name="Финансовый 2 4 3 2 4" xfId="1605"/>
    <cellStyle name="Финансовый 2 4 3 2 4 2" xfId="1606"/>
    <cellStyle name="Финансовый 2 4 3 2 4 2 2" xfId="1607"/>
    <cellStyle name="Финансовый 2 4 3 2 4 2 3" xfId="1608"/>
    <cellStyle name="Финансовый 2 4 3 2 4 3" xfId="1609"/>
    <cellStyle name="Финансовый 2 4 3 2 4 4" xfId="1610"/>
    <cellStyle name="Финансовый 2 4 3 2 5" xfId="1611"/>
    <cellStyle name="Финансовый 2 4 3 2 5 2" xfId="1612"/>
    <cellStyle name="Финансовый 2 4 3 2 5 3" xfId="1613"/>
    <cellStyle name="Финансовый 2 4 3 2 6" xfId="1614"/>
    <cellStyle name="Финансовый 2 4 3 2 7" xfId="1615"/>
    <cellStyle name="Финансовый 2 4 3 2 8" xfId="1616"/>
    <cellStyle name="Финансовый 2 4 3 3" xfId="1617"/>
    <cellStyle name="Финансовый 2 4 3 3 2" xfId="1618"/>
    <cellStyle name="Финансовый 2 4 3 3 2 2" xfId="1619"/>
    <cellStyle name="Финансовый 2 4 3 3 2 2 2" xfId="1620"/>
    <cellStyle name="Финансовый 2 4 3 3 2 2 3" xfId="1621"/>
    <cellStyle name="Финансовый 2 4 3 3 2 3" xfId="1622"/>
    <cellStyle name="Финансовый 2 4 3 3 2 4" xfId="1623"/>
    <cellStyle name="Финансовый 2 4 3 3 3" xfId="1624"/>
    <cellStyle name="Финансовый 2 4 3 3 3 2" xfId="1625"/>
    <cellStyle name="Финансовый 2 4 3 3 3 3" xfId="1626"/>
    <cellStyle name="Финансовый 2 4 3 3 4" xfId="1627"/>
    <cellStyle name="Финансовый 2 4 3 3 5" xfId="1628"/>
    <cellStyle name="Финансовый 2 4 3 4" xfId="1629"/>
    <cellStyle name="Финансовый 2 4 3 4 2" xfId="1630"/>
    <cellStyle name="Финансовый 2 4 3 4 2 2" xfId="1631"/>
    <cellStyle name="Финансовый 2 4 3 4 2 2 2" xfId="1632"/>
    <cellStyle name="Финансовый 2 4 3 4 2 2 3" xfId="1633"/>
    <cellStyle name="Финансовый 2 4 3 4 2 3" xfId="1634"/>
    <cellStyle name="Финансовый 2 4 3 4 2 4" xfId="1635"/>
    <cellStyle name="Финансовый 2 4 3 4 3" xfId="1636"/>
    <cellStyle name="Финансовый 2 4 3 4 3 2" xfId="1637"/>
    <cellStyle name="Финансовый 2 4 3 4 3 3" xfId="1638"/>
    <cellStyle name="Финансовый 2 4 3 4 4" xfId="1639"/>
    <cellStyle name="Финансовый 2 4 3 4 5" xfId="1640"/>
    <cellStyle name="Финансовый 2 4 3 5" xfId="1641"/>
    <cellStyle name="Финансовый 2 4 3 5 2" xfId="1642"/>
    <cellStyle name="Финансовый 2 4 3 5 2 2" xfId="1643"/>
    <cellStyle name="Финансовый 2 4 3 5 2 3" xfId="1644"/>
    <cellStyle name="Финансовый 2 4 3 5 3" xfId="1645"/>
    <cellStyle name="Финансовый 2 4 3 5 4" xfId="1646"/>
    <cellStyle name="Финансовый 2 4 3 6" xfId="1647"/>
    <cellStyle name="Финансовый 2 4 3 6 2" xfId="1648"/>
    <cellStyle name="Финансовый 2 4 3 6 2 2" xfId="1649"/>
    <cellStyle name="Финансовый 2 4 3 6 2 3" xfId="1650"/>
    <cellStyle name="Финансовый 2 4 3 6 3" xfId="1651"/>
    <cellStyle name="Финансовый 2 4 3 6 4" xfId="1652"/>
    <cellStyle name="Финансовый 2 4 3 7" xfId="1653"/>
    <cellStyle name="Финансовый 2 4 3 7 2" xfId="1654"/>
    <cellStyle name="Финансовый 2 4 3 7 2 2" xfId="1655"/>
    <cellStyle name="Финансовый 2 4 3 7 2 3" xfId="1656"/>
    <cellStyle name="Финансовый 2 4 3 7 3" xfId="1657"/>
    <cellStyle name="Финансовый 2 4 3 7 4" xfId="1658"/>
    <cellStyle name="Финансовый 2 4 3 8" xfId="1659"/>
    <cellStyle name="Финансовый 2 4 3 8 2" xfId="1660"/>
    <cellStyle name="Финансовый 2 4 3 8 2 2" xfId="1661"/>
    <cellStyle name="Финансовый 2 4 3 8 2 3" xfId="1662"/>
    <cellStyle name="Финансовый 2 4 3 8 3" xfId="1663"/>
    <cellStyle name="Финансовый 2 4 3 8 4" xfId="1664"/>
    <cellStyle name="Финансовый 2 4 3 9" xfId="1665"/>
    <cellStyle name="Финансовый 2 4 3 9 2" xfId="1666"/>
    <cellStyle name="Финансовый 2 4 3 9 3" xfId="1667"/>
    <cellStyle name="Финансовый 2 4 4" xfId="1668"/>
    <cellStyle name="Финансовый 2 4 4 10" xfId="1669"/>
    <cellStyle name="Финансовый 2 4 4 11" xfId="1670"/>
    <cellStyle name="Финансовый 2 4 4 12" xfId="1671"/>
    <cellStyle name="Финансовый 2 4 4 13" xfId="1672"/>
    <cellStyle name="Финансовый 2 4 4 2" xfId="1673"/>
    <cellStyle name="Финансовый 2 4 4 2 2" xfId="1674"/>
    <cellStyle name="Финансовый 2 4 4 2 2 2" xfId="1675"/>
    <cellStyle name="Финансовый 2 4 4 2 2 2 2" xfId="1676"/>
    <cellStyle name="Финансовый 2 4 4 2 2 2 2 2" xfId="1677"/>
    <cellStyle name="Финансовый 2 4 4 2 2 2 2 3" xfId="1678"/>
    <cellStyle name="Финансовый 2 4 4 2 2 2 3" xfId="1679"/>
    <cellStyle name="Финансовый 2 4 4 2 2 2 4" xfId="1680"/>
    <cellStyle name="Финансовый 2 4 4 2 2 3" xfId="1681"/>
    <cellStyle name="Финансовый 2 4 4 2 2 3 2" xfId="1682"/>
    <cellStyle name="Финансовый 2 4 4 2 2 3 3" xfId="1683"/>
    <cellStyle name="Финансовый 2 4 4 2 2 4" xfId="1684"/>
    <cellStyle name="Финансовый 2 4 4 2 2 5" xfId="1685"/>
    <cellStyle name="Финансовый 2 4 4 2 3" xfId="1686"/>
    <cellStyle name="Финансовый 2 4 4 2 3 2" xfId="1687"/>
    <cellStyle name="Финансовый 2 4 4 2 3 2 2" xfId="1688"/>
    <cellStyle name="Финансовый 2 4 4 2 3 2 2 2" xfId="1689"/>
    <cellStyle name="Финансовый 2 4 4 2 3 2 2 3" xfId="1690"/>
    <cellStyle name="Финансовый 2 4 4 2 3 2 3" xfId="1691"/>
    <cellStyle name="Финансовый 2 4 4 2 3 2 4" xfId="1692"/>
    <cellStyle name="Финансовый 2 4 4 2 3 3" xfId="1693"/>
    <cellStyle name="Финансовый 2 4 4 2 3 3 2" xfId="1694"/>
    <cellStyle name="Финансовый 2 4 4 2 3 3 3" xfId="1695"/>
    <cellStyle name="Финансовый 2 4 4 2 3 4" xfId="1696"/>
    <cellStyle name="Финансовый 2 4 4 2 3 5" xfId="1697"/>
    <cellStyle name="Финансовый 2 4 4 2 4" xfId="1698"/>
    <cellStyle name="Финансовый 2 4 4 2 4 2" xfId="1699"/>
    <cellStyle name="Финансовый 2 4 4 2 4 2 2" xfId="1700"/>
    <cellStyle name="Финансовый 2 4 4 2 4 2 3" xfId="1701"/>
    <cellStyle name="Финансовый 2 4 4 2 4 3" xfId="1702"/>
    <cellStyle name="Финансовый 2 4 4 2 4 4" xfId="1703"/>
    <cellStyle name="Финансовый 2 4 4 2 5" xfId="1704"/>
    <cellStyle name="Финансовый 2 4 4 2 5 2" xfId="1705"/>
    <cellStyle name="Финансовый 2 4 4 2 5 3" xfId="1706"/>
    <cellStyle name="Финансовый 2 4 4 2 6" xfId="1707"/>
    <cellStyle name="Финансовый 2 4 4 2 7" xfId="1708"/>
    <cellStyle name="Финансовый 2 4 4 2 8" xfId="1709"/>
    <cellStyle name="Финансовый 2 4 4 3" xfId="1710"/>
    <cellStyle name="Финансовый 2 4 4 3 2" xfId="1711"/>
    <cellStyle name="Финансовый 2 4 4 3 2 2" xfId="1712"/>
    <cellStyle name="Финансовый 2 4 4 3 2 2 2" xfId="1713"/>
    <cellStyle name="Финансовый 2 4 4 3 2 2 3" xfId="1714"/>
    <cellStyle name="Финансовый 2 4 4 3 2 3" xfId="1715"/>
    <cellStyle name="Финансовый 2 4 4 3 2 4" xfId="1716"/>
    <cellStyle name="Финансовый 2 4 4 3 3" xfId="1717"/>
    <cellStyle name="Финансовый 2 4 4 3 3 2" xfId="1718"/>
    <cellStyle name="Финансовый 2 4 4 3 3 3" xfId="1719"/>
    <cellStyle name="Финансовый 2 4 4 3 4" xfId="1720"/>
    <cellStyle name="Финансовый 2 4 4 3 5" xfId="1721"/>
    <cellStyle name="Финансовый 2 4 4 4" xfId="1722"/>
    <cellStyle name="Финансовый 2 4 4 4 2" xfId="1723"/>
    <cellStyle name="Финансовый 2 4 4 4 2 2" xfId="1724"/>
    <cellStyle name="Финансовый 2 4 4 4 2 2 2" xfId="1725"/>
    <cellStyle name="Финансовый 2 4 4 4 2 2 3" xfId="1726"/>
    <cellStyle name="Финансовый 2 4 4 4 2 3" xfId="1727"/>
    <cellStyle name="Финансовый 2 4 4 4 2 4" xfId="1728"/>
    <cellStyle name="Финансовый 2 4 4 4 3" xfId="1729"/>
    <cellStyle name="Финансовый 2 4 4 4 3 2" xfId="1730"/>
    <cellStyle name="Финансовый 2 4 4 4 3 3" xfId="1731"/>
    <cellStyle name="Финансовый 2 4 4 4 4" xfId="1732"/>
    <cellStyle name="Финансовый 2 4 4 4 5" xfId="1733"/>
    <cellStyle name="Финансовый 2 4 4 5" xfId="1734"/>
    <cellStyle name="Финансовый 2 4 4 5 2" xfId="1735"/>
    <cellStyle name="Финансовый 2 4 4 5 2 2" xfId="1736"/>
    <cellStyle name="Финансовый 2 4 4 5 2 3" xfId="1737"/>
    <cellStyle name="Финансовый 2 4 4 5 3" xfId="1738"/>
    <cellStyle name="Финансовый 2 4 4 5 4" xfId="1739"/>
    <cellStyle name="Финансовый 2 4 4 6" xfId="1740"/>
    <cellStyle name="Финансовый 2 4 4 6 2" xfId="1741"/>
    <cellStyle name="Финансовый 2 4 4 6 2 2" xfId="1742"/>
    <cellStyle name="Финансовый 2 4 4 6 2 3" xfId="1743"/>
    <cellStyle name="Финансовый 2 4 4 6 3" xfId="1744"/>
    <cellStyle name="Финансовый 2 4 4 6 4" xfId="1745"/>
    <cellStyle name="Финансовый 2 4 4 7" xfId="1746"/>
    <cellStyle name="Финансовый 2 4 4 7 2" xfId="1747"/>
    <cellStyle name="Финансовый 2 4 4 7 2 2" xfId="1748"/>
    <cellStyle name="Финансовый 2 4 4 7 2 3" xfId="1749"/>
    <cellStyle name="Финансовый 2 4 4 7 3" xfId="1750"/>
    <cellStyle name="Финансовый 2 4 4 7 4" xfId="1751"/>
    <cellStyle name="Финансовый 2 4 4 8" xfId="1752"/>
    <cellStyle name="Финансовый 2 4 4 8 2" xfId="1753"/>
    <cellStyle name="Финансовый 2 4 4 8 2 2" xfId="1754"/>
    <cellStyle name="Финансовый 2 4 4 8 2 3" xfId="1755"/>
    <cellStyle name="Финансовый 2 4 4 8 3" xfId="1756"/>
    <cellStyle name="Финансовый 2 4 4 8 4" xfId="1757"/>
    <cellStyle name="Финансовый 2 4 4 9" xfId="1758"/>
    <cellStyle name="Финансовый 2 4 4 9 2" xfId="1759"/>
    <cellStyle name="Финансовый 2 4 4 9 3" xfId="1760"/>
    <cellStyle name="Финансовый 2 4 5" xfId="1761"/>
    <cellStyle name="Финансовый 2 4 5 2" xfId="1762"/>
    <cellStyle name="Финансовый 2 4 5 2 2" xfId="1763"/>
    <cellStyle name="Финансовый 2 4 5 2 2 2" xfId="1764"/>
    <cellStyle name="Финансовый 2 4 5 2 2 2 2" xfId="1765"/>
    <cellStyle name="Финансовый 2 4 5 2 2 2 3" xfId="1766"/>
    <cellStyle name="Финансовый 2 4 5 2 2 3" xfId="1767"/>
    <cellStyle name="Финансовый 2 4 5 2 2 4" xfId="1768"/>
    <cellStyle name="Финансовый 2 4 5 2 3" xfId="1769"/>
    <cellStyle name="Финансовый 2 4 5 2 3 2" xfId="1770"/>
    <cellStyle name="Финансовый 2 4 5 2 3 3" xfId="1771"/>
    <cellStyle name="Финансовый 2 4 5 2 4" xfId="1772"/>
    <cellStyle name="Финансовый 2 4 5 2 5" xfId="1773"/>
    <cellStyle name="Финансовый 2 4 5 3" xfId="1774"/>
    <cellStyle name="Финансовый 2 4 5 3 2" xfId="1775"/>
    <cellStyle name="Финансовый 2 4 5 3 2 2" xfId="1776"/>
    <cellStyle name="Финансовый 2 4 5 3 2 2 2" xfId="1777"/>
    <cellStyle name="Финансовый 2 4 5 3 2 2 3" xfId="1778"/>
    <cellStyle name="Финансовый 2 4 5 3 2 3" xfId="1779"/>
    <cellStyle name="Финансовый 2 4 5 3 2 4" xfId="1780"/>
    <cellStyle name="Финансовый 2 4 5 3 3" xfId="1781"/>
    <cellStyle name="Финансовый 2 4 5 3 3 2" xfId="1782"/>
    <cellStyle name="Финансовый 2 4 5 3 3 3" xfId="1783"/>
    <cellStyle name="Финансовый 2 4 5 3 4" xfId="1784"/>
    <cellStyle name="Финансовый 2 4 5 3 5" xfId="1785"/>
    <cellStyle name="Финансовый 2 4 5 4" xfId="1786"/>
    <cellStyle name="Финансовый 2 4 5 4 2" xfId="1787"/>
    <cellStyle name="Финансовый 2 4 5 4 2 2" xfId="1788"/>
    <cellStyle name="Финансовый 2 4 5 4 2 3" xfId="1789"/>
    <cellStyle name="Финансовый 2 4 5 4 3" xfId="1790"/>
    <cellStyle name="Финансовый 2 4 5 4 4" xfId="1791"/>
    <cellStyle name="Финансовый 2 4 5 5" xfId="1792"/>
    <cellStyle name="Финансовый 2 4 5 5 2" xfId="1793"/>
    <cellStyle name="Финансовый 2 4 5 5 3" xfId="1794"/>
    <cellStyle name="Финансовый 2 4 5 6" xfId="1795"/>
    <cellStyle name="Финансовый 2 4 5 7" xfId="1796"/>
    <cellStyle name="Финансовый 2 4 5 8" xfId="1797"/>
    <cellStyle name="Финансовый 2 4 6" xfId="1798"/>
    <cellStyle name="Финансовый 2 4 6 2" xfId="1799"/>
    <cellStyle name="Финансовый 2 4 6 2 2" xfId="1800"/>
    <cellStyle name="Финансовый 2 4 6 2 2 2" xfId="1801"/>
    <cellStyle name="Финансовый 2 4 6 2 2 3" xfId="1802"/>
    <cellStyle name="Финансовый 2 4 6 2 3" xfId="1803"/>
    <cellStyle name="Финансовый 2 4 6 2 4" xfId="1804"/>
    <cellStyle name="Финансовый 2 4 6 3" xfId="1805"/>
    <cellStyle name="Финансовый 2 4 6 3 2" xfId="1806"/>
    <cellStyle name="Финансовый 2 4 6 3 3" xfId="1807"/>
    <cellStyle name="Финансовый 2 4 6 4" xfId="1808"/>
    <cellStyle name="Финансовый 2 4 6 5" xfId="1809"/>
    <cellStyle name="Финансовый 2 4 7" xfId="1810"/>
    <cellStyle name="Финансовый 2 4 7 2" xfId="1811"/>
    <cellStyle name="Финансовый 2 4 7 2 2" xfId="1812"/>
    <cellStyle name="Финансовый 2 4 7 2 2 2" xfId="1813"/>
    <cellStyle name="Финансовый 2 4 7 2 2 3" xfId="1814"/>
    <cellStyle name="Финансовый 2 4 7 2 3" xfId="1815"/>
    <cellStyle name="Финансовый 2 4 7 2 4" xfId="1816"/>
    <cellStyle name="Финансовый 2 4 7 3" xfId="1817"/>
    <cellStyle name="Финансовый 2 4 7 3 2" xfId="1818"/>
    <cellStyle name="Финансовый 2 4 7 3 3" xfId="1819"/>
    <cellStyle name="Финансовый 2 4 7 4" xfId="1820"/>
    <cellStyle name="Финансовый 2 4 7 5" xfId="1821"/>
    <cellStyle name="Финансовый 2 4 8" xfId="1822"/>
    <cellStyle name="Финансовый 2 4 8 2" xfId="1823"/>
    <cellStyle name="Финансовый 2 4 8 2 2" xfId="1824"/>
    <cellStyle name="Финансовый 2 4 8 2 3" xfId="1825"/>
    <cellStyle name="Финансовый 2 4 8 3" xfId="1826"/>
    <cellStyle name="Финансовый 2 4 8 4" xfId="1827"/>
    <cellStyle name="Финансовый 2 4 9" xfId="1828"/>
    <cellStyle name="Финансовый 2 4 9 2" xfId="1829"/>
    <cellStyle name="Финансовый 2 4 9 2 2" xfId="1830"/>
    <cellStyle name="Финансовый 2 4 9 2 3" xfId="1831"/>
    <cellStyle name="Финансовый 2 4 9 3" xfId="1832"/>
    <cellStyle name="Финансовый 2 4 9 4" xfId="1833"/>
    <cellStyle name="Финансовый 2 5" xfId="1834"/>
    <cellStyle name="Финансовый 2 5 10" xfId="1835"/>
    <cellStyle name="Финансовый 2 5 10 2" xfId="1836"/>
    <cellStyle name="Финансовый 2 5 10 3" xfId="1837"/>
    <cellStyle name="Финансовый 2 5 11" xfId="1838"/>
    <cellStyle name="Финансовый 2 5 12" xfId="1839"/>
    <cellStyle name="Финансовый 2 5 13" xfId="1840"/>
    <cellStyle name="Финансовый 2 5 14" xfId="1841"/>
    <cellStyle name="Финансовый 2 5 2" xfId="1842"/>
    <cellStyle name="Финансовый 2 5 2 10" xfId="1843"/>
    <cellStyle name="Финансовый 2 5 2 11" xfId="1844"/>
    <cellStyle name="Финансовый 2 5 2 12" xfId="1845"/>
    <cellStyle name="Финансовый 2 5 2 13" xfId="1846"/>
    <cellStyle name="Финансовый 2 5 2 2" xfId="1847"/>
    <cellStyle name="Финансовый 2 5 2 2 2" xfId="1848"/>
    <cellStyle name="Финансовый 2 5 2 2 2 2" xfId="1849"/>
    <cellStyle name="Финансовый 2 5 2 2 2 2 2" xfId="1850"/>
    <cellStyle name="Финансовый 2 5 2 2 2 2 2 2" xfId="1851"/>
    <cellStyle name="Финансовый 2 5 2 2 2 2 2 3" xfId="1852"/>
    <cellStyle name="Финансовый 2 5 2 2 2 2 3" xfId="1853"/>
    <cellStyle name="Финансовый 2 5 2 2 2 2 4" xfId="1854"/>
    <cellStyle name="Финансовый 2 5 2 2 2 3" xfId="1855"/>
    <cellStyle name="Финансовый 2 5 2 2 2 3 2" xfId="1856"/>
    <cellStyle name="Финансовый 2 5 2 2 2 3 3" xfId="1857"/>
    <cellStyle name="Финансовый 2 5 2 2 2 4" xfId="1858"/>
    <cellStyle name="Финансовый 2 5 2 2 2 5" xfId="1859"/>
    <cellStyle name="Финансовый 2 5 2 2 3" xfId="1860"/>
    <cellStyle name="Финансовый 2 5 2 2 3 2" xfId="1861"/>
    <cellStyle name="Финансовый 2 5 2 2 3 2 2" xfId="1862"/>
    <cellStyle name="Финансовый 2 5 2 2 3 2 2 2" xfId="1863"/>
    <cellStyle name="Финансовый 2 5 2 2 3 2 2 3" xfId="1864"/>
    <cellStyle name="Финансовый 2 5 2 2 3 2 3" xfId="1865"/>
    <cellStyle name="Финансовый 2 5 2 2 3 2 4" xfId="1866"/>
    <cellStyle name="Финансовый 2 5 2 2 3 3" xfId="1867"/>
    <cellStyle name="Финансовый 2 5 2 2 3 3 2" xfId="1868"/>
    <cellStyle name="Финансовый 2 5 2 2 3 3 3" xfId="1869"/>
    <cellStyle name="Финансовый 2 5 2 2 3 4" xfId="1870"/>
    <cellStyle name="Финансовый 2 5 2 2 3 5" xfId="1871"/>
    <cellStyle name="Финансовый 2 5 2 2 4" xfId="1872"/>
    <cellStyle name="Финансовый 2 5 2 2 4 2" xfId="1873"/>
    <cellStyle name="Финансовый 2 5 2 2 4 2 2" xfId="1874"/>
    <cellStyle name="Финансовый 2 5 2 2 4 2 3" xfId="1875"/>
    <cellStyle name="Финансовый 2 5 2 2 4 3" xfId="1876"/>
    <cellStyle name="Финансовый 2 5 2 2 4 4" xfId="1877"/>
    <cellStyle name="Финансовый 2 5 2 2 5" xfId="1878"/>
    <cellStyle name="Финансовый 2 5 2 2 5 2" xfId="1879"/>
    <cellStyle name="Финансовый 2 5 2 2 5 3" xfId="1880"/>
    <cellStyle name="Финансовый 2 5 2 2 6" xfId="1881"/>
    <cellStyle name="Финансовый 2 5 2 2 7" xfId="1882"/>
    <cellStyle name="Финансовый 2 5 2 2 8" xfId="1883"/>
    <cellStyle name="Финансовый 2 5 2 3" xfId="1884"/>
    <cellStyle name="Финансовый 2 5 2 3 2" xfId="1885"/>
    <cellStyle name="Финансовый 2 5 2 3 2 2" xfId="1886"/>
    <cellStyle name="Финансовый 2 5 2 3 2 2 2" xfId="1887"/>
    <cellStyle name="Финансовый 2 5 2 3 2 2 3" xfId="1888"/>
    <cellStyle name="Финансовый 2 5 2 3 2 3" xfId="1889"/>
    <cellStyle name="Финансовый 2 5 2 3 2 4" xfId="1890"/>
    <cellStyle name="Финансовый 2 5 2 3 3" xfId="1891"/>
    <cellStyle name="Финансовый 2 5 2 3 3 2" xfId="1892"/>
    <cellStyle name="Финансовый 2 5 2 3 3 3" xfId="1893"/>
    <cellStyle name="Финансовый 2 5 2 3 4" xfId="1894"/>
    <cellStyle name="Финансовый 2 5 2 3 5" xfId="1895"/>
    <cellStyle name="Финансовый 2 5 2 4" xfId="1896"/>
    <cellStyle name="Финансовый 2 5 2 4 2" xfId="1897"/>
    <cellStyle name="Финансовый 2 5 2 4 2 2" xfId="1898"/>
    <cellStyle name="Финансовый 2 5 2 4 2 2 2" xfId="1899"/>
    <cellStyle name="Финансовый 2 5 2 4 2 2 3" xfId="1900"/>
    <cellStyle name="Финансовый 2 5 2 4 2 3" xfId="1901"/>
    <cellStyle name="Финансовый 2 5 2 4 2 4" xfId="1902"/>
    <cellStyle name="Финансовый 2 5 2 4 3" xfId="1903"/>
    <cellStyle name="Финансовый 2 5 2 4 3 2" xfId="1904"/>
    <cellStyle name="Финансовый 2 5 2 4 3 3" xfId="1905"/>
    <cellStyle name="Финансовый 2 5 2 4 4" xfId="1906"/>
    <cellStyle name="Финансовый 2 5 2 4 5" xfId="1907"/>
    <cellStyle name="Финансовый 2 5 2 5" xfId="1908"/>
    <cellStyle name="Финансовый 2 5 2 5 2" xfId="1909"/>
    <cellStyle name="Финансовый 2 5 2 5 2 2" xfId="1910"/>
    <cellStyle name="Финансовый 2 5 2 5 2 3" xfId="1911"/>
    <cellStyle name="Финансовый 2 5 2 5 3" xfId="1912"/>
    <cellStyle name="Финансовый 2 5 2 5 4" xfId="1913"/>
    <cellStyle name="Финансовый 2 5 2 6" xfId="1914"/>
    <cellStyle name="Финансовый 2 5 2 6 2" xfId="1915"/>
    <cellStyle name="Финансовый 2 5 2 6 2 2" xfId="1916"/>
    <cellStyle name="Финансовый 2 5 2 6 2 3" xfId="1917"/>
    <cellStyle name="Финансовый 2 5 2 6 3" xfId="1918"/>
    <cellStyle name="Финансовый 2 5 2 6 4" xfId="1919"/>
    <cellStyle name="Финансовый 2 5 2 7" xfId="1920"/>
    <cellStyle name="Финансовый 2 5 2 7 2" xfId="1921"/>
    <cellStyle name="Финансовый 2 5 2 7 2 2" xfId="1922"/>
    <cellStyle name="Финансовый 2 5 2 7 2 3" xfId="1923"/>
    <cellStyle name="Финансовый 2 5 2 7 3" xfId="1924"/>
    <cellStyle name="Финансовый 2 5 2 7 4" xfId="1925"/>
    <cellStyle name="Финансовый 2 5 2 8" xfId="1926"/>
    <cellStyle name="Финансовый 2 5 2 8 2" xfId="1927"/>
    <cellStyle name="Финансовый 2 5 2 8 2 2" xfId="1928"/>
    <cellStyle name="Финансовый 2 5 2 8 2 3" xfId="1929"/>
    <cellStyle name="Финансовый 2 5 2 8 3" xfId="1930"/>
    <cellStyle name="Финансовый 2 5 2 8 4" xfId="1931"/>
    <cellStyle name="Финансовый 2 5 2 9" xfId="1932"/>
    <cellStyle name="Финансовый 2 5 2 9 2" xfId="1933"/>
    <cellStyle name="Финансовый 2 5 2 9 3" xfId="1934"/>
    <cellStyle name="Финансовый 2 5 3" xfId="1935"/>
    <cellStyle name="Финансовый 2 5 3 2" xfId="1936"/>
    <cellStyle name="Финансовый 2 5 3 2 2" xfId="1937"/>
    <cellStyle name="Финансовый 2 5 3 2 2 2" xfId="1938"/>
    <cellStyle name="Финансовый 2 5 3 2 2 2 2" xfId="1939"/>
    <cellStyle name="Финансовый 2 5 3 2 2 2 3" xfId="1940"/>
    <cellStyle name="Финансовый 2 5 3 2 2 3" xfId="1941"/>
    <cellStyle name="Финансовый 2 5 3 2 2 4" xfId="1942"/>
    <cellStyle name="Финансовый 2 5 3 2 3" xfId="1943"/>
    <cellStyle name="Финансовый 2 5 3 2 3 2" xfId="1944"/>
    <cellStyle name="Финансовый 2 5 3 2 3 3" xfId="1945"/>
    <cellStyle name="Финансовый 2 5 3 2 4" xfId="1946"/>
    <cellStyle name="Финансовый 2 5 3 2 5" xfId="1947"/>
    <cellStyle name="Финансовый 2 5 3 3" xfId="1948"/>
    <cellStyle name="Финансовый 2 5 3 3 2" xfId="1949"/>
    <cellStyle name="Финансовый 2 5 3 3 2 2" xfId="1950"/>
    <cellStyle name="Финансовый 2 5 3 3 2 2 2" xfId="1951"/>
    <cellStyle name="Финансовый 2 5 3 3 2 2 3" xfId="1952"/>
    <cellStyle name="Финансовый 2 5 3 3 2 3" xfId="1953"/>
    <cellStyle name="Финансовый 2 5 3 3 2 4" xfId="1954"/>
    <cellStyle name="Финансовый 2 5 3 3 3" xfId="1955"/>
    <cellStyle name="Финансовый 2 5 3 3 3 2" xfId="1956"/>
    <cellStyle name="Финансовый 2 5 3 3 3 3" xfId="1957"/>
    <cellStyle name="Финансовый 2 5 3 3 4" xfId="1958"/>
    <cellStyle name="Финансовый 2 5 3 3 5" xfId="1959"/>
    <cellStyle name="Финансовый 2 5 3 4" xfId="1960"/>
    <cellStyle name="Финансовый 2 5 3 4 2" xfId="1961"/>
    <cellStyle name="Финансовый 2 5 3 4 2 2" xfId="1962"/>
    <cellStyle name="Финансовый 2 5 3 4 2 3" xfId="1963"/>
    <cellStyle name="Финансовый 2 5 3 4 3" xfId="1964"/>
    <cellStyle name="Финансовый 2 5 3 4 4" xfId="1965"/>
    <cellStyle name="Финансовый 2 5 3 5" xfId="1966"/>
    <cellStyle name="Финансовый 2 5 3 5 2" xfId="1967"/>
    <cellStyle name="Финансовый 2 5 3 5 3" xfId="1968"/>
    <cellStyle name="Финансовый 2 5 3 6" xfId="1969"/>
    <cellStyle name="Финансовый 2 5 3 7" xfId="1970"/>
    <cellStyle name="Финансовый 2 5 3 8" xfId="1971"/>
    <cellStyle name="Финансовый 2 5 4" xfId="1972"/>
    <cellStyle name="Финансовый 2 5 4 2" xfId="1973"/>
    <cellStyle name="Финансовый 2 5 4 2 2" xfId="1974"/>
    <cellStyle name="Финансовый 2 5 4 2 2 2" xfId="1975"/>
    <cellStyle name="Финансовый 2 5 4 2 2 3" xfId="1976"/>
    <cellStyle name="Финансовый 2 5 4 2 3" xfId="1977"/>
    <cellStyle name="Финансовый 2 5 4 2 4" xfId="1978"/>
    <cellStyle name="Финансовый 2 5 4 3" xfId="1979"/>
    <cellStyle name="Финансовый 2 5 4 3 2" xfId="1980"/>
    <cellStyle name="Финансовый 2 5 4 3 3" xfId="1981"/>
    <cellStyle name="Финансовый 2 5 4 4" xfId="1982"/>
    <cellStyle name="Финансовый 2 5 4 5" xfId="1983"/>
    <cellStyle name="Финансовый 2 5 5" xfId="1984"/>
    <cellStyle name="Финансовый 2 5 5 2" xfId="1985"/>
    <cellStyle name="Финансовый 2 5 5 2 2" xfId="1986"/>
    <cellStyle name="Финансовый 2 5 5 2 2 2" xfId="1987"/>
    <cellStyle name="Финансовый 2 5 5 2 2 3" xfId="1988"/>
    <cellStyle name="Финансовый 2 5 5 2 3" xfId="1989"/>
    <cellStyle name="Финансовый 2 5 5 2 4" xfId="1990"/>
    <cellStyle name="Финансовый 2 5 5 3" xfId="1991"/>
    <cellStyle name="Финансовый 2 5 5 3 2" xfId="1992"/>
    <cellStyle name="Финансовый 2 5 5 3 3" xfId="1993"/>
    <cellStyle name="Финансовый 2 5 5 4" xfId="1994"/>
    <cellStyle name="Финансовый 2 5 5 5" xfId="1995"/>
    <cellStyle name="Финансовый 2 5 6" xfId="1996"/>
    <cellStyle name="Финансовый 2 5 6 2" xfId="1997"/>
    <cellStyle name="Финансовый 2 5 6 2 2" xfId="1998"/>
    <cellStyle name="Финансовый 2 5 6 2 3" xfId="1999"/>
    <cellStyle name="Финансовый 2 5 6 3" xfId="2000"/>
    <cellStyle name="Финансовый 2 5 6 4" xfId="2001"/>
    <cellStyle name="Финансовый 2 5 7" xfId="2002"/>
    <cellStyle name="Финансовый 2 5 7 2" xfId="2003"/>
    <cellStyle name="Финансовый 2 5 7 2 2" xfId="2004"/>
    <cellStyle name="Финансовый 2 5 7 2 3" xfId="2005"/>
    <cellStyle name="Финансовый 2 5 7 3" xfId="2006"/>
    <cellStyle name="Финансовый 2 5 7 4" xfId="2007"/>
    <cellStyle name="Финансовый 2 5 8" xfId="2008"/>
    <cellStyle name="Финансовый 2 5 8 2" xfId="2009"/>
    <cellStyle name="Финансовый 2 5 8 2 2" xfId="2010"/>
    <cellStyle name="Финансовый 2 5 8 2 3" xfId="2011"/>
    <cellStyle name="Финансовый 2 5 8 3" xfId="2012"/>
    <cellStyle name="Финансовый 2 5 8 4" xfId="2013"/>
    <cellStyle name="Финансовый 2 5 9" xfId="2014"/>
    <cellStyle name="Финансовый 2 5 9 2" xfId="2015"/>
    <cellStyle name="Финансовый 2 5 9 2 2" xfId="2016"/>
    <cellStyle name="Финансовый 2 5 9 2 3" xfId="2017"/>
    <cellStyle name="Финансовый 2 5 9 3" xfId="2018"/>
    <cellStyle name="Финансовый 2 5 9 4" xfId="2019"/>
    <cellStyle name="Финансовый 2 6" xfId="2020"/>
    <cellStyle name="Финансовый 2 6 10" xfId="2021"/>
    <cellStyle name="Финансовый 2 6 11" xfId="2022"/>
    <cellStyle name="Финансовый 2 6 12" xfId="2023"/>
    <cellStyle name="Финансовый 2 6 13" xfId="2024"/>
    <cellStyle name="Финансовый 2 6 2" xfId="2025"/>
    <cellStyle name="Финансовый 2 6 2 2" xfId="2026"/>
    <cellStyle name="Финансовый 2 6 2 2 2" xfId="2027"/>
    <cellStyle name="Финансовый 2 6 2 2 2 2" xfId="2028"/>
    <cellStyle name="Финансовый 2 6 2 2 2 2 2" xfId="2029"/>
    <cellStyle name="Финансовый 2 6 2 2 2 2 3" xfId="2030"/>
    <cellStyle name="Финансовый 2 6 2 2 2 3" xfId="2031"/>
    <cellStyle name="Финансовый 2 6 2 2 2 4" xfId="2032"/>
    <cellStyle name="Финансовый 2 6 2 2 3" xfId="2033"/>
    <cellStyle name="Финансовый 2 6 2 2 3 2" xfId="2034"/>
    <cellStyle name="Финансовый 2 6 2 2 3 3" xfId="2035"/>
    <cellStyle name="Финансовый 2 6 2 2 4" xfId="2036"/>
    <cellStyle name="Финансовый 2 6 2 2 5" xfId="2037"/>
    <cellStyle name="Финансовый 2 6 2 3" xfId="2038"/>
    <cellStyle name="Финансовый 2 6 2 3 2" xfId="2039"/>
    <cellStyle name="Финансовый 2 6 2 3 2 2" xfId="2040"/>
    <cellStyle name="Финансовый 2 6 2 3 2 2 2" xfId="2041"/>
    <cellStyle name="Финансовый 2 6 2 3 2 2 3" xfId="2042"/>
    <cellStyle name="Финансовый 2 6 2 3 2 3" xfId="2043"/>
    <cellStyle name="Финансовый 2 6 2 3 2 4" xfId="2044"/>
    <cellStyle name="Финансовый 2 6 2 3 3" xfId="2045"/>
    <cellStyle name="Финансовый 2 6 2 3 3 2" xfId="2046"/>
    <cellStyle name="Финансовый 2 6 2 3 3 3" xfId="2047"/>
    <cellStyle name="Финансовый 2 6 2 3 4" xfId="2048"/>
    <cellStyle name="Финансовый 2 6 2 3 5" xfId="2049"/>
    <cellStyle name="Финансовый 2 6 2 4" xfId="2050"/>
    <cellStyle name="Финансовый 2 6 2 4 2" xfId="2051"/>
    <cellStyle name="Финансовый 2 6 2 4 2 2" xfId="2052"/>
    <cellStyle name="Финансовый 2 6 2 4 2 3" xfId="2053"/>
    <cellStyle name="Финансовый 2 6 2 4 3" xfId="2054"/>
    <cellStyle name="Финансовый 2 6 2 4 4" xfId="2055"/>
    <cellStyle name="Финансовый 2 6 2 5" xfId="2056"/>
    <cellStyle name="Финансовый 2 6 2 5 2" xfId="2057"/>
    <cellStyle name="Финансовый 2 6 2 5 3" xfId="2058"/>
    <cellStyle name="Финансовый 2 6 2 6" xfId="2059"/>
    <cellStyle name="Финансовый 2 6 2 7" xfId="2060"/>
    <cellStyle name="Финансовый 2 6 2 8" xfId="2061"/>
    <cellStyle name="Финансовый 2 6 3" xfId="2062"/>
    <cellStyle name="Финансовый 2 6 3 2" xfId="2063"/>
    <cellStyle name="Финансовый 2 6 3 2 2" xfId="2064"/>
    <cellStyle name="Финансовый 2 6 3 2 2 2" xfId="2065"/>
    <cellStyle name="Финансовый 2 6 3 2 2 3" xfId="2066"/>
    <cellStyle name="Финансовый 2 6 3 2 3" xfId="2067"/>
    <cellStyle name="Финансовый 2 6 3 2 4" xfId="2068"/>
    <cellStyle name="Финансовый 2 6 3 3" xfId="2069"/>
    <cellStyle name="Финансовый 2 6 3 3 2" xfId="2070"/>
    <cellStyle name="Финансовый 2 6 3 3 3" xfId="2071"/>
    <cellStyle name="Финансовый 2 6 3 4" xfId="2072"/>
    <cellStyle name="Финансовый 2 6 3 5" xfId="2073"/>
    <cellStyle name="Финансовый 2 6 4" xfId="2074"/>
    <cellStyle name="Финансовый 2 6 4 2" xfId="2075"/>
    <cellStyle name="Финансовый 2 6 4 2 2" xfId="2076"/>
    <cellStyle name="Финансовый 2 6 4 2 2 2" xfId="2077"/>
    <cellStyle name="Финансовый 2 6 4 2 2 3" xfId="2078"/>
    <cellStyle name="Финансовый 2 6 4 2 3" xfId="2079"/>
    <cellStyle name="Финансовый 2 6 4 2 4" xfId="2080"/>
    <cellStyle name="Финансовый 2 6 4 3" xfId="2081"/>
    <cellStyle name="Финансовый 2 6 4 3 2" xfId="2082"/>
    <cellStyle name="Финансовый 2 6 4 3 3" xfId="2083"/>
    <cellStyle name="Финансовый 2 6 4 4" xfId="2084"/>
    <cellStyle name="Финансовый 2 6 4 5" xfId="2085"/>
    <cellStyle name="Финансовый 2 6 5" xfId="2086"/>
    <cellStyle name="Финансовый 2 6 5 2" xfId="2087"/>
    <cellStyle name="Финансовый 2 6 5 2 2" xfId="2088"/>
    <cellStyle name="Финансовый 2 6 5 2 3" xfId="2089"/>
    <cellStyle name="Финансовый 2 6 5 3" xfId="2090"/>
    <cellStyle name="Финансовый 2 6 5 4" xfId="2091"/>
    <cellStyle name="Финансовый 2 6 6" xfId="2092"/>
    <cellStyle name="Финансовый 2 6 6 2" xfId="2093"/>
    <cellStyle name="Финансовый 2 6 6 2 2" xfId="2094"/>
    <cellStyle name="Финансовый 2 6 6 2 3" xfId="2095"/>
    <cellStyle name="Финансовый 2 6 6 3" xfId="2096"/>
    <cellStyle name="Финансовый 2 6 6 4" xfId="2097"/>
    <cellStyle name="Финансовый 2 6 7" xfId="2098"/>
    <cellStyle name="Финансовый 2 6 7 2" xfId="2099"/>
    <cellStyle name="Финансовый 2 6 7 2 2" xfId="2100"/>
    <cellStyle name="Финансовый 2 6 7 2 3" xfId="2101"/>
    <cellStyle name="Финансовый 2 6 7 3" xfId="2102"/>
    <cellStyle name="Финансовый 2 6 7 4" xfId="2103"/>
    <cellStyle name="Финансовый 2 6 8" xfId="2104"/>
    <cellStyle name="Финансовый 2 6 8 2" xfId="2105"/>
    <cellStyle name="Финансовый 2 6 8 2 2" xfId="2106"/>
    <cellStyle name="Финансовый 2 6 8 2 3" xfId="2107"/>
    <cellStyle name="Финансовый 2 6 8 3" xfId="2108"/>
    <cellStyle name="Финансовый 2 6 8 4" xfId="2109"/>
    <cellStyle name="Финансовый 2 6 9" xfId="2110"/>
    <cellStyle name="Финансовый 2 6 9 2" xfId="2111"/>
    <cellStyle name="Финансовый 2 6 9 3" xfId="2112"/>
    <cellStyle name="Финансовый 2 7" xfId="2113"/>
    <cellStyle name="Финансовый 2 7 10" xfId="2114"/>
    <cellStyle name="Финансовый 2 7 11" xfId="2115"/>
    <cellStyle name="Финансовый 2 7 12" xfId="2116"/>
    <cellStyle name="Финансовый 2 7 13" xfId="2117"/>
    <cellStyle name="Финансовый 2 7 2" xfId="2118"/>
    <cellStyle name="Финансовый 2 7 2 2" xfId="2119"/>
    <cellStyle name="Финансовый 2 7 2 2 2" xfId="2120"/>
    <cellStyle name="Финансовый 2 7 2 2 2 2" xfId="2121"/>
    <cellStyle name="Финансовый 2 7 2 2 2 2 2" xfId="2122"/>
    <cellStyle name="Финансовый 2 7 2 2 2 2 3" xfId="2123"/>
    <cellStyle name="Финансовый 2 7 2 2 2 3" xfId="2124"/>
    <cellStyle name="Финансовый 2 7 2 2 2 4" xfId="2125"/>
    <cellStyle name="Финансовый 2 7 2 2 3" xfId="2126"/>
    <cellStyle name="Финансовый 2 7 2 2 3 2" xfId="2127"/>
    <cellStyle name="Финансовый 2 7 2 2 3 3" xfId="2128"/>
    <cellStyle name="Финансовый 2 7 2 2 4" xfId="2129"/>
    <cellStyle name="Финансовый 2 7 2 2 5" xfId="2130"/>
    <cellStyle name="Финансовый 2 7 2 3" xfId="2131"/>
    <cellStyle name="Финансовый 2 7 2 3 2" xfId="2132"/>
    <cellStyle name="Финансовый 2 7 2 3 2 2" xfId="2133"/>
    <cellStyle name="Финансовый 2 7 2 3 2 2 2" xfId="2134"/>
    <cellStyle name="Финансовый 2 7 2 3 2 2 3" xfId="2135"/>
    <cellStyle name="Финансовый 2 7 2 3 2 3" xfId="2136"/>
    <cellStyle name="Финансовый 2 7 2 3 2 4" xfId="2137"/>
    <cellStyle name="Финансовый 2 7 2 3 3" xfId="2138"/>
    <cellStyle name="Финансовый 2 7 2 3 3 2" xfId="2139"/>
    <cellStyle name="Финансовый 2 7 2 3 3 3" xfId="2140"/>
    <cellStyle name="Финансовый 2 7 2 3 4" xfId="2141"/>
    <cellStyle name="Финансовый 2 7 2 3 5" xfId="2142"/>
    <cellStyle name="Финансовый 2 7 2 4" xfId="2143"/>
    <cellStyle name="Финансовый 2 7 2 4 2" xfId="2144"/>
    <cellStyle name="Финансовый 2 7 2 4 2 2" xfId="2145"/>
    <cellStyle name="Финансовый 2 7 2 4 2 3" xfId="2146"/>
    <cellStyle name="Финансовый 2 7 2 4 3" xfId="2147"/>
    <cellStyle name="Финансовый 2 7 2 4 4" xfId="2148"/>
    <cellStyle name="Финансовый 2 7 2 5" xfId="2149"/>
    <cellStyle name="Финансовый 2 7 2 5 2" xfId="2150"/>
    <cellStyle name="Финансовый 2 7 2 5 3" xfId="2151"/>
    <cellStyle name="Финансовый 2 7 2 6" xfId="2152"/>
    <cellStyle name="Финансовый 2 7 2 7" xfId="2153"/>
    <cellStyle name="Финансовый 2 7 2 8" xfId="2154"/>
    <cellStyle name="Финансовый 2 7 3" xfId="2155"/>
    <cellStyle name="Финансовый 2 7 3 2" xfId="2156"/>
    <cellStyle name="Финансовый 2 7 3 2 2" xfId="2157"/>
    <cellStyle name="Финансовый 2 7 3 2 2 2" xfId="2158"/>
    <cellStyle name="Финансовый 2 7 3 2 2 3" xfId="2159"/>
    <cellStyle name="Финансовый 2 7 3 2 3" xfId="2160"/>
    <cellStyle name="Финансовый 2 7 3 2 4" xfId="2161"/>
    <cellStyle name="Финансовый 2 7 3 3" xfId="2162"/>
    <cellStyle name="Финансовый 2 7 3 3 2" xfId="2163"/>
    <cellStyle name="Финансовый 2 7 3 3 3" xfId="2164"/>
    <cellStyle name="Финансовый 2 7 3 4" xfId="2165"/>
    <cellStyle name="Финансовый 2 7 3 5" xfId="2166"/>
    <cellStyle name="Финансовый 2 7 4" xfId="2167"/>
    <cellStyle name="Финансовый 2 7 4 2" xfId="2168"/>
    <cellStyle name="Финансовый 2 7 4 2 2" xfId="2169"/>
    <cellStyle name="Финансовый 2 7 4 2 2 2" xfId="2170"/>
    <cellStyle name="Финансовый 2 7 4 2 2 3" xfId="2171"/>
    <cellStyle name="Финансовый 2 7 4 2 3" xfId="2172"/>
    <cellStyle name="Финансовый 2 7 4 2 4" xfId="2173"/>
    <cellStyle name="Финансовый 2 7 4 3" xfId="2174"/>
    <cellStyle name="Финансовый 2 7 4 3 2" xfId="2175"/>
    <cellStyle name="Финансовый 2 7 4 3 3" xfId="2176"/>
    <cellStyle name="Финансовый 2 7 4 4" xfId="2177"/>
    <cellStyle name="Финансовый 2 7 4 5" xfId="2178"/>
    <cellStyle name="Финансовый 2 7 5" xfId="2179"/>
    <cellStyle name="Финансовый 2 7 5 2" xfId="2180"/>
    <cellStyle name="Финансовый 2 7 5 2 2" xfId="2181"/>
    <cellStyle name="Финансовый 2 7 5 2 3" xfId="2182"/>
    <cellStyle name="Финансовый 2 7 5 3" xfId="2183"/>
    <cellStyle name="Финансовый 2 7 5 4" xfId="2184"/>
    <cellStyle name="Финансовый 2 7 6" xfId="2185"/>
    <cellStyle name="Финансовый 2 7 6 2" xfId="2186"/>
    <cellStyle name="Финансовый 2 7 6 2 2" xfId="2187"/>
    <cellStyle name="Финансовый 2 7 6 2 3" xfId="2188"/>
    <cellStyle name="Финансовый 2 7 6 3" xfId="2189"/>
    <cellStyle name="Финансовый 2 7 6 4" xfId="2190"/>
    <cellStyle name="Финансовый 2 7 7" xfId="2191"/>
    <cellStyle name="Финансовый 2 7 7 2" xfId="2192"/>
    <cellStyle name="Финансовый 2 7 7 2 2" xfId="2193"/>
    <cellStyle name="Финансовый 2 7 7 2 3" xfId="2194"/>
    <cellStyle name="Финансовый 2 7 7 3" xfId="2195"/>
    <cellStyle name="Финансовый 2 7 7 4" xfId="2196"/>
    <cellStyle name="Финансовый 2 7 8" xfId="2197"/>
    <cellStyle name="Финансовый 2 7 8 2" xfId="2198"/>
    <cellStyle name="Финансовый 2 7 8 2 2" xfId="2199"/>
    <cellStyle name="Финансовый 2 7 8 2 3" xfId="2200"/>
    <cellStyle name="Финансовый 2 7 8 3" xfId="2201"/>
    <cellStyle name="Финансовый 2 7 8 4" xfId="2202"/>
    <cellStyle name="Финансовый 2 7 9" xfId="2203"/>
    <cellStyle name="Финансовый 2 7 9 2" xfId="2204"/>
    <cellStyle name="Финансовый 2 7 9 3" xfId="2205"/>
    <cellStyle name="Финансовый 2 8" xfId="2206"/>
    <cellStyle name="Финансовый 2 8 10" xfId="2207"/>
    <cellStyle name="Финансовый 2 8 11" xfId="2208"/>
    <cellStyle name="Финансовый 2 8 12" xfId="2209"/>
    <cellStyle name="Финансовый 2 8 13" xfId="2210"/>
    <cellStyle name="Финансовый 2 8 2" xfId="2211"/>
    <cellStyle name="Финансовый 2 8 2 2" xfId="2212"/>
    <cellStyle name="Финансовый 2 8 2 2 2" xfId="2213"/>
    <cellStyle name="Финансовый 2 8 2 2 2 2" xfId="2214"/>
    <cellStyle name="Финансовый 2 8 2 2 2 2 2" xfId="2215"/>
    <cellStyle name="Финансовый 2 8 2 2 2 2 3" xfId="2216"/>
    <cellStyle name="Финансовый 2 8 2 2 2 3" xfId="2217"/>
    <cellStyle name="Финансовый 2 8 2 2 2 4" xfId="2218"/>
    <cellStyle name="Финансовый 2 8 2 2 3" xfId="2219"/>
    <cellStyle name="Финансовый 2 8 2 2 3 2" xfId="2220"/>
    <cellStyle name="Финансовый 2 8 2 2 3 3" xfId="2221"/>
    <cellStyle name="Финансовый 2 8 2 2 4" xfId="2222"/>
    <cellStyle name="Финансовый 2 8 2 2 5" xfId="2223"/>
    <cellStyle name="Финансовый 2 8 2 3" xfId="2224"/>
    <cellStyle name="Финансовый 2 8 2 3 2" xfId="2225"/>
    <cellStyle name="Финансовый 2 8 2 3 2 2" xfId="2226"/>
    <cellStyle name="Финансовый 2 8 2 3 2 2 2" xfId="2227"/>
    <cellStyle name="Финансовый 2 8 2 3 2 2 3" xfId="2228"/>
    <cellStyle name="Финансовый 2 8 2 3 2 3" xfId="2229"/>
    <cellStyle name="Финансовый 2 8 2 3 2 4" xfId="2230"/>
    <cellStyle name="Финансовый 2 8 2 3 3" xfId="2231"/>
    <cellStyle name="Финансовый 2 8 2 3 3 2" xfId="2232"/>
    <cellStyle name="Финансовый 2 8 2 3 3 3" xfId="2233"/>
    <cellStyle name="Финансовый 2 8 2 3 4" xfId="2234"/>
    <cellStyle name="Финансовый 2 8 2 3 5" xfId="2235"/>
    <cellStyle name="Финансовый 2 8 2 4" xfId="2236"/>
    <cellStyle name="Финансовый 2 8 2 4 2" xfId="2237"/>
    <cellStyle name="Финансовый 2 8 2 4 2 2" xfId="2238"/>
    <cellStyle name="Финансовый 2 8 2 4 2 3" xfId="2239"/>
    <cellStyle name="Финансовый 2 8 2 4 3" xfId="2240"/>
    <cellStyle name="Финансовый 2 8 2 4 4" xfId="2241"/>
    <cellStyle name="Финансовый 2 8 2 5" xfId="2242"/>
    <cellStyle name="Финансовый 2 8 2 5 2" xfId="2243"/>
    <cellStyle name="Финансовый 2 8 2 5 3" xfId="2244"/>
    <cellStyle name="Финансовый 2 8 2 6" xfId="2245"/>
    <cellStyle name="Финансовый 2 8 2 7" xfId="2246"/>
    <cellStyle name="Финансовый 2 8 2 8" xfId="2247"/>
    <cellStyle name="Финансовый 2 8 3" xfId="2248"/>
    <cellStyle name="Финансовый 2 8 3 2" xfId="2249"/>
    <cellStyle name="Финансовый 2 8 3 2 2" xfId="2250"/>
    <cellStyle name="Финансовый 2 8 3 2 2 2" xfId="2251"/>
    <cellStyle name="Финансовый 2 8 3 2 2 3" xfId="2252"/>
    <cellStyle name="Финансовый 2 8 3 2 3" xfId="2253"/>
    <cellStyle name="Финансовый 2 8 3 2 4" xfId="2254"/>
    <cellStyle name="Финансовый 2 8 3 3" xfId="2255"/>
    <cellStyle name="Финансовый 2 8 3 3 2" xfId="2256"/>
    <cellStyle name="Финансовый 2 8 3 3 3" xfId="2257"/>
    <cellStyle name="Финансовый 2 8 3 4" xfId="2258"/>
    <cellStyle name="Финансовый 2 8 3 5" xfId="2259"/>
    <cellStyle name="Финансовый 2 8 4" xfId="2260"/>
    <cellStyle name="Финансовый 2 8 4 2" xfId="2261"/>
    <cellStyle name="Финансовый 2 8 4 2 2" xfId="2262"/>
    <cellStyle name="Финансовый 2 8 4 2 2 2" xfId="2263"/>
    <cellStyle name="Финансовый 2 8 4 2 2 3" xfId="2264"/>
    <cellStyle name="Финансовый 2 8 4 2 3" xfId="2265"/>
    <cellStyle name="Финансовый 2 8 4 2 4" xfId="2266"/>
    <cellStyle name="Финансовый 2 8 4 3" xfId="2267"/>
    <cellStyle name="Финансовый 2 8 4 3 2" xfId="2268"/>
    <cellStyle name="Финансовый 2 8 4 3 3" xfId="2269"/>
    <cellStyle name="Финансовый 2 8 4 4" xfId="2270"/>
    <cellStyle name="Финансовый 2 8 4 5" xfId="2271"/>
    <cellStyle name="Финансовый 2 8 5" xfId="2272"/>
    <cellStyle name="Финансовый 2 8 5 2" xfId="2273"/>
    <cellStyle name="Финансовый 2 8 5 2 2" xfId="2274"/>
    <cellStyle name="Финансовый 2 8 5 2 3" xfId="2275"/>
    <cellStyle name="Финансовый 2 8 5 3" xfId="2276"/>
    <cellStyle name="Финансовый 2 8 5 4" xfId="2277"/>
    <cellStyle name="Финансовый 2 8 6" xfId="2278"/>
    <cellStyle name="Финансовый 2 8 6 2" xfId="2279"/>
    <cellStyle name="Финансовый 2 8 6 2 2" xfId="2280"/>
    <cellStyle name="Финансовый 2 8 6 2 3" xfId="2281"/>
    <cellStyle name="Финансовый 2 8 6 3" xfId="2282"/>
    <cellStyle name="Финансовый 2 8 6 4" xfId="2283"/>
    <cellStyle name="Финансовый 2 8 7" xfId="2284"/>
    <cellStyle name="Финансовый 2 8 7 2" xfId="2285"/>
    <cellStyle name="Финансовый 2 8 7 2 2" xfId="2286"/>
    <cellStyle name="Финансовый 2 8 7 2 3" xfId="2287"/>
    <cellStyle name="Финансовый 2 8 7 3" xfId="2288"/>
    <cellStyle name="Финансовый 2 8 7 4" xfId="2289"/>
    <cellStyle name="Финансовый 2 8 8" xfId="2290"/>
    <cellStyle name="Финансовый 2 8 8 2" xfId="2291"/>
    <cellStyle name="Финансовый 2 8 8 2 2" xfId="2292"/>
    <cellStyle name="Финансовый 2 8 8 2 3" xfId="2293"/>
    <cellStyle name="Финансовый 2 8 8 3" xfId="2294"/>
    <cellStyle name="Финансовый 2 8 8 4" xfId="2295"/>
    <cellStyle name="Финансовый 2 8 9" xfId="2296"/>
    <cellStyle name="Финансовый 2 8 9 2" xfId="2297"/>
    <cellStyle name="Финансовый 2 8 9 3" xfId="2298"/>
    <cellStyle name="Финансовый 2 9" xfId="2299"/>
    <cellStyle name="Финансовый 2 9 2" xfId="2300"/>
    <cellStyle name="Финансовый 2 9 3" xfId="2301"/>
    <cellStyle name="Финансовый 20" xfId="2302"/>
    <cellStyle name="Финансовый 21" xfId="2303"/>
    <cellStyle name="Финансовый 3" xfId="2304"/>
    <cellStyle name="Финансовый 3 10" xfId="2305"/>
    <cellStyle name="Финансовый 3 10 2" xfId="2306"/>
    <cellStyle name="Финансовый 3 10 2 2" xfId="2307"/>
    <cellStyle name="Финансовый 3 10 2 3" xfId="2308"/>
    <cellStyle name="Финансовый 3 10 3" xfId="2309"/>
    <cellStyle name="Финансовый 3 10 4" xfId="2310"/>
    <cellStyle name="Финансовый 3 11" xfId="2311"/>
    <cellStyle name="Финансовый 3 11 2" xfId="2312"/>
    <cellStyle name="Финансовый 3 11 2 2" xfId="2313"/>
    <cellStyle name="Финансовый 3 11 2 3" xfId="2314"/>
    <cellStyle name="Финансовый 3 11 3" xfId="2315"/>
    <cellStyle name="Финансовый 3 11 4" xfId="2316"/>
    <cellStyle name="Финансовый 3 12" xfId="2317"/>
    <cellStyle name="Финансовый 3 12 2" xfId="2318"/>
    <cellStyle name="Финансовый 3 12 2 2" xfId="2319"/>
    <cellStyle name="Финансовый 3 12 2 3" xfId="2320"/>
    <cellStyle name="Финансовый 3 12 3" xfId="2321"/>
    <cellStyle name="Финансовый 3 12 4" xfId="2322"/>
    <cellStyle name="Финансовый 3 13" xfId="2323"/>
    <cellStyle name="Финансовый 3 13 2" xfId="2324"/>
    <cellStyle name="Финансовый 3 13 3" xfId="2325"/>
    <cellStyle name="Финансовый 3 14" xfId="2326"/>
    <cellStyle name="Финансовый 3 15" xfId="2327"/>
    <cellStyle name="Финансовый 3 16" xfId="2328"/>
    <cellStyle name="Финансовый 3 17" xfId="2329"/>
    <cellStyle name="Финансовый 3 2" xfId="2330"/>
    <cellStyle name="Финансовый 3 2 10" xfId="2331"/>
    <cellStyle name="Финансовый 3 2 10 2" xfId="2332"/>
    <cellStyle name="Финансовый 3 2 10 2 2" xfId="2333"/>
    <cellStyle name="Финансовый 3 2 10 2 3" xfId="2334"/>
    <cellStyle name="Финансовый 3 2 10 3" xfId="2335"/>
    <cellStyle name="Финансовый 3 2 10 4" xfId="2336"/>
    <cellStyle name="Финансовый 3 2 11" xfId="2337"/>
    <cellStyle name="Финансовый 3 2 11 2" xfId="2338"/>
    <cellStyle name="Финансовый 3 2 11 2 2" xfId="2339"/>
    <cellStyle name="Финансовый 3 2 11 2 3" xfId="2340"/>
    <cellStyle name="Финансовый 3 2 11 3" xfId="2341"/>
    <cellStyle name="Финансовый 3 2 11 4" xfId="2342"/>
    <cellStyle name="Финансовый 3 2 12" xfId="2343"/>
    <cellStyle name="Финансовый 3 2 12 2" xfId="2344"/>
    <cellStyle name="Финансовый 3 2 12 3" xfId="2345"/>
    <cellStyle name="Финансовый 3 2 13" xfId="2346"/>
    <cellStyle name="Финансовый 3 2 14" xfId="2347"/>
    <cellStyle name="Финансовый 3 2 15" xfId="2348"/>
    <cellStyle name="Финансовый 3 2 16" xfId="2349"/>
    <cellStyle name="Финансовый 3 2 2" xfId="2350"/>
    <cellStyle name="Финансовый 3 2 2 10" xfId="2351"/>
    <cellStyle name="Финансовый 3 2 2 10 2" xfId="2352"/>
    <cellStyle name="Финансовый 3 2 2 10 3" xfId="2353"/>
    <cellStyle name="Финансовый 3 2 2 11" xfId="2354"/>
    <cellStyle name="Финансовый 3 2 2 12" xfId="2355"/>
    <cellStyle name="Финансовый 3 2 2 13" xfId="2356"/>
    <cellStyle name="Финансовый 3 2 2 14" xfId="2357"/>
    <cellStyle name="Финансовый 3 2 2 2" xfId="2358"/>
    <cellStyle name="Финансовый 3 2 2 2 10" xfId="2359"/>
    <cellStyle name="Финансовый 3 2 2 2 11" xfId="2360"/>
    <cellStyle name="Финансовый 3 2 2 2 12" xfId="2361"/>
    <cellStyle name="Финансовый 3 2 2 2 13" xfId="2362"/>
    <cellStyle name="Финансовый 3 2 2 2 2" xfId="2363"/>
    <cellStyle name="Финансовый 3 2 2 2 2 2" xfId="2364"/>
    <cellStyle name="Финансовый 3 2 2 2 2 2 2" xfId="2365"/>
    <cellStyle name="Финансовый 3 2 2 2 2 2 2 2" xfId="2366"/>
    <cellStyle name="Финансовый 3 2 2 2 2 2 2 2 2" xfId="2367"/>
    <cellStyle name="Финансовый 3 2 2 2 2 2 2 2 3" xfId="2368"/>
    <cellStyle name="Финансовый 3 2 2 2 2 2 2 3" xfId="2369"/>
    <cellStyle name="Финансовый 3 2 2 2 2 2 2 4" xfId="2370"/>
    <cellStyle name="Финансовый 3 2 2 2 2 2 3" xfId="2371"/>
    <cellStyle name="Финансовый 3 2 2 2 2 2 3 2" xfId="2372"/>
    <cellStyle name="Финансовый 3 2 2 2 2 2 3 3" xfId="2373"/>
    <cellStyle name="Финансовый 3 2 2 2 2 2 4" xfId="2374"/>
    <cellStyle name="Финансовый 3 2 2 2 2 2 5" xfId="2375"/>
    <cellStyle name="Финансовый 3 2 2 2 2 3" xfId="2376"/>
    <cellStyle name="Финансовый 3 2 2 2 2 3 2" xfId="2377"/>
    <cellStyle name="Финансовый 3 2 2 2 2 3 2 2" xfId="2378"/>
    <cellStyle name="Финансовый 3 2 2 2 2 3 2 2 2" xfId="2379"/>
    <cellStyle name="Финансовый 3 2 2 2 2 3 2 2 3" xfId="2380"/>
    <cellStyle name="Финансовый 3 2 2 2 2 3 2 3" xfId="2381"/>
    <cellStyle name="Финансовый 3 2 2 2 2 3 2 4" xfId="2382"/>
    <cellStyle name="Финансовый 3 2 2 2 2 3 3" xfId="2383"/>
    <cellStyle name="Финансовый 3 2 2 2 2 3 3 2" xfId="2384"/>
    <cellStyle name="Финансовый 3 2 2 2 2 3 3 3" xfId="2385"/>
    <cellStyle name="Финансовый 3 2 2 2 2 3 4" xfId="2386"/>
    <cellStyle name="Финансовый 3 2 2 2 2 3 5" xfId="2387"/>
    <cellStyle name="Финансовый 3 2 2 2 2 4" xfId="2388"/>
    <cellStyle name="Финансовый 3 2 2 2 2 4 2" xfId="2389"/>
    <cellStyle name="Финансовый 3 2 2 2 2 4 2 2" xfId="2390"/>
    <cellStyle name="Финансовый 3 2 2 2 2 4 2 3" xfId="2391"/>
    <cellStyle name="Финансовый 3 2 2 2 2 4 3" xfId="2392"/>
    <cellStyle name="Финансовый 3 2 2 2 2 4 4" xfId="2393"/>
    <cellStyle name="Финансовый 3 2 2 2 2 5" xfId="2394"/>
    <cellStyle name="Финансовый 3 2 2 2 2 5 2" xfId="2395"/>
    <cellStyle name="Финансовый 3 2 2 2 2 5 3" xfId="2396"/>
    <cellStyle name="Финансовый 3 2 2 2 2 6" xfId="2397"/>
    <cellStyle name="Финансовый 3 2 2 2 2 7" xfId="2398"/>
    <cellStyle name="Финансовый 3 2 2 2 2 8" xfId="2399"/>
    <cellStyle name="Финансовый 3 2 2 2 3" xfId="2400"/>
    <cellStyle name="Финансовый 3 2 2 2 3 2" xfId="2401"/>
    <cellStyle name="Финансовый 3 2 2 2 3 2 2" xfId="2402"/>
    <cellStyle name="Финансовый 3 2 2 2 3 2 2 2" xfId="2403"/>
    <cellStyle name="Финансовый 3 2 2 2 3 2 2 3" xfId="2404"/>
    <cellStyle name="Финансовый 3 2 2 2 3 2 3" xfId="2405"/>
    <cellStyle name="Финансовый 3 2 2 2 3 2 4" xfId="2406"/>
    <cellStyle name="Финансовый 3 2 2 2 3 3" xfId="2407"/>
    <cellStyle name="Финансовый 3 2 2 2 3 3 2" xfId="2408"/>
    <cellStyle name="Финансовый 3 2 2 2 3 3 3" xfId="2409"/>
    <cellStyle name="Финансовый 3 2 2 2 3 4" xfId="2410"/>
    <cellStyle name="Финансовый 3 2 2 2 3 5" xfId="2411"/>
    <cellStyle name="Финансовый 3 2 2 2 4" xfId="2412"/>
    <cellStyle name="Финансовый 3 2 2 2 4 2" xfId="2413"/>
    <cellStyle name="Финансовый 3 2 2 2 4 2 2" xfId="2414"/>
    <cellStyle name="Финансовый 3 2 2 2 4 2 2 2" xfId="2415"/>
    <cellStyle name="Финансовый 3 2 2 2 4 2 2 3" xfId="2416"/>
    <cellStyle name="Финансовый 3 2 2 2 4 2 3" xfId="2417"/>
    <cellStyle name="Финансовый 3 2 2 2 4 2 4" xfId="2418"/>
    <cellStyle name="Финансовый 3 2 2 2 4 3" xfId="2419"/>
    <cellStyle name="Финансовый 3 2 2 2 4 3 2" xfId="2420"/>
    <cellStyle name="Финансовый 3 2 2 2 4 3 3" xfId="2421"/>
    <cellStyle name="Финансовый 3 2 2 2 4 4" xfId="2422"/>
    <cellStyle name="Финансовый 3 2 2 2 4 5" xfId="2423"/>
    <cellStyle name="Финансовый 3 2 2 2 5" xfId="2424"/>
    <cellStyle name="Финансовый 3 2 2 2 5 2" xfId="2425"/>
    <cellStyle name="Финансовый 3 2 2 2 5 2 2" xfId="2426"/>
    <cellStyle name="Финансовый 3 2 2 2 5 2 3" xfId="2427"/>
    <cellStyle name="Финансовый 3 2 2 2 5 3" xfId="2428"/>
    <cellStyle name="Финансовый 3 2 2 2 5 4" xfId="2429"/>
    <cellStyle name="Финансовый 3 2 2 2 6" xfId="2430"/>
    <cellStyle name="Финансовый 3 2 2 2 6 2" xfId="2431"/>
    <cellStyle name="Финансовый 3 2 2 2 6 2 2" xfId="2432"/>
    <cellStyle name="Финансовый 3 2 2 2 6 2 3" xfId="2433"/>
    <cellStyle name="Финансовый 3 2 2 2 6 3" xfId="2434"/>
    <cellStyle name="Финансовый 3 2 2 2 6 4" xfId="2435"/>
    <cellStyle name="Финансовый 3 2 2 2 7" xfId="2436"/>
    <cellStyle name="Финансовый 3 2 2 2 7 2" xfId="2437"/>
    <cellStyle name="Финансовый 3 2 2 2 7 2 2" xfId="2438"/>
    <cellStyle name="Финансовый 3 2 2 2 7 2 3" xfId="2439"/>
    <cellStyle name="Финансовый 3 2 2 2 7 3" xfId="2440"/>
    <cellStyle name="Финансовый 3 2 2 2 7 4" xfId="2441"/>
    <cellStyle name="Финансовый 3 2 2 2 8" xfId="2442"/>
    <cellStyle name="Финансовый 3 2 2 2 8 2" xfId="2443"/>
    <cellStyle name="Финансовый 3 2 2 2 8 2 2" xfId="2444"/>
    <cellStyle name="Финансовый 3 2 2 2 8 2 3" xfId="2445"/>
    <cellStyle name="Финансовый 3 2 2 2 8 3" xfId="2446"/>
    <cellStyle name="Финансовый 3 2 2 2 8 4" xfId="2447"/>
    <cellStyle name="Финансовый 3 2 2 2 9" xfId="2448"/>
    <cellStyle name="Финансовый 3 2 2 2 9 2" xfId="2449"/>
    <cellStyle name="Финансовый 3 2 2 2 9 3" xfId="2450"/>
    <cellStyle name="Финансовый 3 2 2 3" xfId="2451"/>
    <cellStyle name="Финансовый 3 2 2 3 2" xfId="2452"/>
    <cellStyle name="Финансовый 3 2 2 3 2 2" xfId="2453"/>
    <cellStyle name="Финансовый 3 2 2 3 2 2 2" xfId="2454"/>
    <cellStyle name="Финансовый 3 2 2 3 2 2 2 2" xfId="2455"/>
    <cellStyle name="Финансовый 3 2 2 3 2 2 2 3" xfId="2456"/>
    <cellStyle name="Финансовый 3 2 2 3 2 2 3" xfId="2457"/>
    <cellStyle name="Финансовый 3 2 2 3 2 2 4" xfId="2458"/>
    <cellStyle name="Финансовый 3 2 2 3 2 3" xfId="2459"/>
    <cellStyle name="Финансовый 3 2 2 3 2 3 2" xfId="2460"/>
    <cellStyle name="Финансовый 3 2 2 3 2 3 3" xfId="2461"/>
    <cellStyle name="Финансовый 3 2 2 3 2 4" xfId="2462"/>
    <cellStyle name="Финансовый 3 2 2 3 2 5" xfId="2463"/>
    <cellStyle name="Финансовый 3 2 2 3 3" xfId="2464"/>
    <cellStyle name="Финансовый 3 2 2 3 3 2" xfId="2465"/>
    <cellStyle name="Финансовый 3 2 2 3 3 2 2" xfId="2466"/>
    <cellStyle name="Финансовый 3 2 2 3 3 2 2 2" xfId="2467"/>
    <cellStyle name="Финансовый 3 2 2 3 3 2 2 3" xfId="2468"/>
    <cellStyle name="Финансовый 3 2 2 3 3 2 3" xfId="2469"/>
    <cellStyle name="Финансовый 3 2 2 3 3 2 4" xfId="2470"/>
    <cellStyle name="Финансовый 3 2 2 3 3 3" xfId="2471"/>
    <cellStyle name="Финансовый 3 2 2 3 3 3 2" xfId="2472"/>
    <cellStyle name="Финансовый 3 2 2 3 3 3 3" xfId="2473"/>
    <cellStyle name="Финансовый 3 2 2 3 3 4" xfId="2474"/>
    <cellStyle name="Финансовый 3 2 2 3 3 5" xfId="2475"/>
    <cellStyle name="Финансовый 3 2 2 3 4" xfId="2476"/>
    <cellStyle name="Финансовый 3 2 2 3 4 2" xfId="2477"/>
    <cellStyle name="Финансовый 3 2 2 3 4 2 2" xfId="2478"/>
    <cellStyle name="Финансовый 3 2 2 3 4 2 3" xfId="2479"/>
    <cellStyle name="Финансовый 3 2 2 3 4 3" xfId="2480"/>
    <cellStyle name="Финансовый 3 2 2 3 4 4" xfId="2481"/>
    <cellStyle name="Финансовый 3 2 2 3 5" xfId="2482"/>
    <cellStyle name="Финансовый 3 2 2 3 5 2" xfId="2483"/>
    <cellStyle name="Финансовый 3 2 2 3 5 3" xfId="2484"/>
    <cellStyle name="Финансовый 3 2 2 3 6" xfId="2485"/>
    <cellStyle name="Финансовый 3 2 2 3 7" xfId="2486"/>
    <cellStyle name="Финансовый 3 2 2 3 8" xfId="2487"/>
    <cellStyle name="Финансовый 3 2 2 4" xfId="2488"/>
    <cellStyle name="Финансовый 3 2 2 4 2" xfId="2489"/>
    <cellStyle name="Финансовый 3 2 2 4 2 2" xfId="2490"/>
    <cellStyle name="Финансовый 3 2 2 4 2 2 2" xfId="2491"/>
    <cellStyle name="Финансовый 3 2 2 4 2 2 3" xfId="2492"/>
    <cellStyle name="Финансовый 3 2 2 4 2 3" xfId="2493"/>
    <cellStyle name="Финансовый 3 2 2 4 2 4" xfId="2494"/>
    <cellStyle name="Финансовый 3 2 2 4 3" xfId="2495"/>
    <cellStyle name="Финансовый 3 2 2 4 3 2" xfId="2496"/>
    <cellStyle name="Финансовый 3 2 2 4 3 3" xfId="2497"/>
    <cellStyle name="Финансовый 3 2 2 4 4" xfId="2498"/>
    <cellStyle name="Финансовый 3 2 2 4 5" xfId="2499"/>
    <cellStyle name="Финансовый 3 2 2 5" xfId="2500"/>
    <cellStyle name="Финансовый 3 2 2 5 2" xfId="2501"/>
    <cellStyle name="Финансовый 3 2 2 5 2 2" xfId="2502"/>
    <cellStyle name="Финансовый 3 2 2 5 2 2 2" xfId="2503"/>
    <cellStyle name="Финансовый 3 2 2 5 2 2 3" xfId="2504"/>
    <cellStyle name="Финансовый 3 2 2 5 2 3" xfId="2505"/>
    <cellStyle name="Финансовый 3 2 2 5 2 4" xfId="2506"/>
    <cellStyle name="Финансовый 3 2 2 5 3" xfId="2507"/>
    <cellStyle name="Финансовый 3 2 2 5 3 2" xfId="2508"/>
    <cellStyle name="Финансовый 3 2 2 5 3 3" xfId="2509"/>
    <cellStyle name="Финансовый 3 2 2 5 4" xfId="2510"/>
    <cellStyle name="Финансовый 3 2 2 5 5" xfId="2511"/>
    <cellStyle name="Финансовый 3 2 2 6" xfId="2512"/>
    <cellStyle name="Финансовый 3 2 2 6 2" xfId="2513"/>
    <cellStyle name="Финансовый 3 2 2 6 2 2" xfId="2514"/>
    <cellStyle name="Финансовый 3 2 2 6 2 3" xfId="2515"/>
    <cellStyle name="Финансовый 3 2 2 6 3" xfId="2516"/>
    <cellStyle name="Финансовый 3 2 2 6 4" xfId="2517"/>
    <cellStyle name="Финансовый 3 2 2 7" xfId="2518"/>
    <cellStyle name="Финансовый 3 2 2 7 2" xfId="2519"/>
    <cellStyle name="Финансовый 3 2 2 7 2 2" xfId="2520"/>
    <cellStyle name="Финансовый 3 2 2 7 2 3" xfId="2521"/>
    <cellStyle name="Финансовый 3 2 2 7 3" xfId="2522"/>
    <cellStyle name="Финансовый 3 2 2 7 4" xfId="2523"/>
    <cellStyle name="Финансовый 3 2 2 8" xfId="2524"/>
    <cellStyle name="Финансовый 3 2 2 8 2" xfId="2525"/>
    <cellStyle name="Финансовый 3 2 2 8 2 2" xfId="2526"/>
    <cellStyle name="Финансовый 3 2 2 8 2 3" xfId="2527"/>
    <cellStyle name="Финансовый 3 2 2 8 3" xfId="2528"/>
    <cellStyle name="Финансовый 3 2 2 8 4" xfId="2529"/>
    <cellStyle name="Финансовый 3 2 2 9" xfId="2530"/>
    <cellStyle name="Финансовый 3 2 2 9 2" xfId="2531"/>
    <cellStyle name="Финансовый 3 2 2 9 2 2" xfId="2532"/>
    <cellStyle name="Финансовый 3 2 2 9 2 3" xfId="2533"/>
    <cellStyle name="Финансовый 3 2 2 9 3" xfId="2534"/>
    <cellStyle name="Финансовый 3 2 2 9 4" xfId="2535"/>
    <cellStyle name="Финансовый 3 2 3" xfId="2536"/>
    <cellStyle name="Финансовый 3 2 3 10" xfId="2537"/>
    <cellStyle name="Финансовый 3 2 3 11" xfId="2538"/>
    <cellStyle name="Финансовый 3 2 3 12" xfId="2539"/>
    <cellStyle name="Финансовый 3 2 3 13" xfId="2540"/>
    <cellStyle name="Финансовый 3 2 3 2" xfId="2541"/>
    <cellStyle name="Финансовый 3 2 3 2 2" xfId="2542"/>
    <cellStyle name="Финансовый 3 2 3 2 2 2" xfId="2543"/>
    <cellStyle name="Финансовый 3 2 3 2 2 2 2" xfId="2544"/>
    <cellStyle name="Финансовый 3 2 3 2 2 2 2 2" xfId="2545"/>
    <cellStyle name="Финансовый 3 2 3 2 2 2 2 3" xfId="2546"/>
    <cellStyle name="Финансовый 3 2 3 2 2 2 3" xfId="2547"/>
    <cellStyle name="Финансовый 3 2 3 2 2 2 4" xfId="2548"/>
    <cellStyle name="Финансовый 3 2 3 2 2 3" xfId="2549"/>
    <cellStyle name="Финансовый 3 2 3 2 2 3 2" xfId="2550"/>
    <cellStyle name="Финансовый 3 2 3 2 2 3 3" xfId="2551"/>
    <cellStyle name="Финансовый 3 2 3 2 2 4" xfId="2552"/>
    <cellStyle name="Финансовый 3 2 3 2 2 5" xfId="2553"/>
    <cellStyle name="Финансовый 3 2 3 2 3" xfId="2554"/>
    <cellStyle name="Финансовый 3 2 3 2 3 2" xfId="2555"/>
    <cellStyle name="Финансовый 3 2 3 2 3 2 2" xfId="2556"/>
    <cellStyle name="Финансовый 3 2 3 2 3 2 2 2" xfId="2557"/>
    <cellStyle name="Финансовый 3 2 3 2 3 2 2 3" xfId="2558"/>
    <cellStyle name="Финансовый 3 2 3 2 3 2 3" xfId="2559"/>
    <cellStyle name="Финансовый 3 2 3 2 3 2 4" xfId="2560"/>
    <cellStyle name="Финансовый 3 2 3 2 3 3" xfId="2561"/>
    <cellStyle name="Финансовый 3 2 3 2 3 3 2" xfId="2562"/>
    <cellStyle name="Финансовый 3 2 3 2 3 3 3" xfId="2563"/>
    <cellStyle name="Финансовый 3 2 3 2 3 4" xfId="2564"/>
    <cellStyle name="Финансовый 3 2 3 2 3 5" xfId="2565"/>
    <cellStyle name="Финансовый 3 2 3 2 4" xfId="2566"/>
    <cellStyle name="Финансовый 3 2 3 2 4 2" xfId="2567"/>
    <cellStyle name="Финансовый 3 2 3 2 4 2 2" xfId="2568"/>
    <cellStyle name="Финансовый 3 2 3 2 4 2 3" xfId="2569"/>
    <cellStyle name="Финансовый 3 2 3 2 4 3" xfId="2570"/>
    <cellStyle name="Финансовый 3 2 3 2 4 4" xfId="2571"/>
    <cellStyle name="Финансовый 3 2 3 2 5" xfId="2572"/>
    <cellStyle name="Финансовый 3 2 3 2 5 2" xfId="2573"/>
    <cellStyle name="Финансовый 3 2 3 2 5 3" xfId="2574"/>
    <cellStyle name="Финансовый 3 2 3 2 6" xfId="2575"/>
    <cellStyle name="Финансовый 3 2 3 2 7" xfId="2576"/>
    <cellStyle name="Финансовый 3 2 3 2 8" xfId="2577"/>
    <cellStyle name="Финансовый 3 2 3 3" xfId="2578"/>
    <cellStyle name="Финансовый 3 2 3 3 2" xfId="2579"/>
    <cellStyle name="Финансовый 3 2 3 3 2 2" xfId="2580"/>
    <cellStyle name="Финансовый 3 2 3 3 2 2 2" xfId="2581"/>
    <cellStyle name="Финансовый 3 2 3 3 2 2 3" xfId="2582"/>
    <cellStyle name="Финансовый 3 2 3 3 2 3" xfId="2583"/>
    <cellStyle name="Финансовый 3 2 3 3 2 4" xfId="2584"/>
    <cellStyle name="Финансовый 3 2 3 3 3" xfId="2585"/>
    <cellStyle name="Финансовый 3 2 3 3 3 2" xfId="2586"/>
    <cellStyle name="Финансовый 3 2 3 3 3 3" xfId="2587"/>
    <cellStyle name="Финансовый 3 2 3 3 4" xfId="2588"/>
    <cellStyle name="Финансовый 3 2 3 3 5" xfId="2589"/>
    <cellStyle name="Финансовый 3 2 3 4" xfId="2590"/>
    <cellStyle name="Финансовый 3 2 3 4 2" xfId="2591"/>
    <cellStyle name="Финансовый 3 2 3 4 2 2" xfId="2592"/>
    <cellStyle name="Финансовый 3 2 3 4 2 2 2" xfId="2593"/>
    <cellStyle name="Финансовый 3 2 3 4 2 2 3" xfId="2594"/>
    <cellStyle name="Финансовый 3 2 3 4 2 3" xfId="2595"/>
    <cellStyle name="Финансовый 3 2 3 4 2 4" xfId="2596"/>
    <cellStyle name="Финансовый 3 2 3 4 3" xfId="2597"/>
    <cellStyle name="Финансовый 3 2 3 4 3 2" xfId="2598"/>
    <cellStyle name="Финансовый 3 2 3 4 3 3" xfId="2599"/>
    <cellStyle name="Финансовый 3 2 3 4 4" xfId="2600"/>
    <cellStyle name="Финансовый 3 2 3 4 5" xfId="2601"/>
    <cellStyle name="Финансовый 3 2 3 5" xfId="2602"/>
    <cellStyle name="Финансовый 3 2 3 5 2" xfId="2603"/>
    <cellStyle name="Финансовый 3 2 3 5 2 2" xfId="2604"/>
    <cellStyle name="Финансовый 3 2 3 5 2 3" xfId="2605"/>
    <cellStyle name="Финансовый 3 2 3 5 3" xfId="2606"/>
    <cellStyle name="Финансовый 3 2 3 5 4" xfId="2607"/>
    <cellStyle name="Финансовый 3 2 3 6" xfId="2608"/>
    <cellStyle name="Финансовый 3 2 3 6 2" xfId="2609"/>
    <cellStyle name="Финансовый 3 2 3 6 2 2" xfId="2610"/>
    <cellStyle name="Финансовый 3 2 3 6 2 3" xfId="2611"/>
    <cellStyle name="Финансовый 3 2 3 6 3" xfId="2612"/>
    <cellStyle name="Финансовый 3 2 3 6 4" xfId="2613"/>
    <cellStyle name="Финансовый 3 2 3 7" xfId="2614"/>
    <cellStyle name="Финансовый 3 2 3 7 2" xfId="2615"/>
    <cellStyle name="Финансовый 3 2 3 7 2 2" xfId="2616"/>
    <cellStyle name="Финансовый 3 2 3 7 2 3" xfId="2617"/>
    <cellStyle name="Финансовый 3 2 3 7 3" xfId="2618"/>
    <cellStyle name="Финансовый 3 2 3 7 4" xfId="2619"/>
    <cellStyle name="Финансовый 3 2 3 8" xfId="2620"/>
    <cellStyle name="Финансовый 3 2 3 8 2" xfId="2621"/>
    <cellStyle name="Финансовый 3 2 3 8 2 2" xfId="2622"/>
    <cellStyle name="Финансовый 3 2 3 8 2 3" xfId="2623"/>
    <cellStyle name="Финансовый 3 2 3 8 3" xfId="2624"/>
    <cellStyle name="Финансовый 3 2 3 8 4" xfId="2625"/>
    <cellStyle name="Финансовый 3 2 3 9" xfId="2626"/>
    <cellStyle name="Финансовый 3 2 3 9 2" xfId="2627"/>
    <cellStyle name="Финансовый 3 2 3 9 3" xfId="2628"/>
    <cellStyle name="Финансовый 3 2 4" xfId="2629"/>
    <cellStyle name="Финансовый 3 2 4 10" xfId="2630"/>
    <cellStyle name="Финансовый 3 2 4 11" xfId="2631"/>
    <cellStyle name="Финансовый 3 2 4 12" xfId="2632"/>
    <cellStyle name="Финансовый 3 2 4 13" xfId="2633"/>
    <cellStyle name="Финансовый 3 2 4 2" xfId="2634"/>
    <cellStyle name="Финансовый 3 2 4 2 2" xfId="2635"/>
    <cellStyle name="Финансовый 3 2 4 2 2 2" xfId="2636"/>
    <cellStyle name="Финансовый 3 2 4 2 2 2 2" xfId="2637"/>
    <cellStyle name="Финансовый 3 2 4 2 2 2 2 2" xfId="2638"/>
    <cellStyle name="Финансовый 3 2 4 2 2 2 2 3" xfId="2639"/>
    <cellStyle name="Финансовый 3 2 4 2 2 2 3" xfId="2640"/>
    <cellStyle name="Финансовый 3 2 4 2 2 2 4" xfId="2641"/>
    <cellStyle name="Финансовый 3 2 4 2 2 3" xfId="2642"/>
    <cellStyle name="Финансовый 3 2 4 2 2 3 2" xfId="2643"/>
    <cellStyle name="Финансовый 3 2 4 2 2 3 3" xfId="2644"/>
    <cellStyle name="Финансовый 3 2 4 2 2 4" xfId="2645"/>
    <cellStyle name="Финансовый 3 2 4 2 2 5" xfId="2646"/>
    <cellStyle name="Финансовый 3 2 4 2 3" xfId="2647"/>
    <cellStyle name="Финансовый 3 2 4 2 3 2" xfId="2648"/>
    <cellStyle name="Финансовый 3 2 4 2 3 2 2" xfId="2649"/>
    <cellStyle name="Финансовый 3 2 4 2 3 2 2 2" xfId="2650"/>
    <cellStyle name="Финансовый 3 2 4 2 3 2 2 3" xfId="2651"/>
    <cellStyle name="Финансовый 3 2 4 2 3 2 3" xfId="2652"/>
    <cellStyle name="Финансовый 3 2 4 2 3 2 4" xfId="2653"/>
    <cellStyle name="Финансовый 3 2 4 2 3 3" xfId="2654"/>
    <cellStyle name="Финансовый 3 2 4 2 3 3 2" xfId="2655"/>
    <cellStyle name="Финансовый 3 2 4 2 3 3 3" xfId="2656"/>
    <cellStyle name="Финансовый 3 2 4 2 3 4" xfId="2657"/>
    <cellStyle name="Финансовый 3 2 4 2 3 5" xfId="2658"/>
    <cellStyle name="Финансовый 3 2 4 2 4" xfId="2659"/>
    <cellStyle name="Финансовый 3 2 4 2 4 2" xfId="2660"/>
    <cellStyle name="Финансовый 3 2 4 2 4 2 2" xfId="2661"/>
    <cellStyle name="Финансовый 3 2 4 2 4 2 3" xfId="2662"/>
    <cellStyle name="Финансовый 3 2 4 2 4 3" xfId="2663"/>
    <cellStyle name="Финансовый 3 2 4 2 4 4" xfId="2664"/>
    <cellStyle name="Финансовый 3 2 4 2 5" xfId="2665"/>
    <cellStyle name="Финансовый 3 2 4 2 5 2" xfId="2666"/>
    <cellStyle name="Финансовый 3 2 4 2 5 3" xfId="2667"/>
    <cellStyle name="Финансовый 3 2 4 2 6" xfId="2668"/>
    <cellStyle name="Финансовый 3 2 4 2 7" xfId="2669"/>
    <cellStyle name="Финансовый 3 2 4 2 8" xfId="2670"/>
    <cellStyle name="Финансовый 3 2 4 3" xfId="2671"/>
    <cellStyle name="Финансовый 3 2 4 3 2" xfId="2672"/>
    <cellStyle name="Финансовый 3 2 4 3 2 2" xfId="2673"/>
    <cellStyle name="Финансовый 3 2 4 3 2 2 2" xfId="2674"/>
    <cellStyle name="Финансовый 3 2 4 3 2 2 3" xfId="2675"/>
    <cellStyle name="Финансовый 3 2 4 3 2 3" xfId="2676"/>
    <cellStyle name="Финансовый 3 2 4 3 2 4" xfId="2677"/>
    <cellStyle name="Финансовый 3 2 4 3 3" xfId="2678"/>
    <cellStyle name="Финансовый 3 2 4 3 3 2" xfId="2679"/>
    <cellStyle name="Финансовый 3 2 4 3 3 3" xfId="2680"/>
    <cellStyle name="Финансовый 3 2 4 3 4" xfId="2681"/>
    <cellStyle name="Финансовый 3 2 4 3 5" xfId="2682"/>
    <cellStyle name="Финансовый 3 2 4 4" xfId="2683"/>
    <cellStyle name="Финансовый 3 2 4 4 2" xfId="2684"/>
    <cellStyle name="Финансовый 3 2 4 4 2 2" xfId="2685"/>
    <cellStyle name="Финансовый 3 2 4 4 2 2 2" xfId="2686"/>
    <cellStyle name="Финансовый 3 2 4 4 2 2 3" xfId="2687"/>
    <cellStyle name="Финансовый 3 2 4 4 2 3" xfId="2688"/>
    <cellStyle name="Финансовый 3 2 4 4 2 4" xfId="2689"/>
    <cellStyle name="Финансовый 3 2 4 4 3" xfId="2690"/>
    <cellStyle name="Финансовый 3 2 4 4 3 2" xfId="2691"/>
    <cellStyle name="Финансовый 3 2 4 4 3 3" xfId="2692"/>
    <cellStyle name="Финансовый 3 2 4 4 4" xfId="2693"/>
    <cellStyle name="Финансовый 3 2 4 4 5" xfId="2694"/>
    <cellStyle name="Финансовый 3 2 4 5" xfId="2695"/>
    <cellStyle name="Финансовый 3 2 4 5 2" xfId="2696"/>
    <cellStyle name="Финансовый 3 2 4 5 2 2" xfId="2697"/>
    <cellStyle name="Финансовый 3 2 4 5 2 3" xfId="2698"/>
    <cellStyle name="Финансовый 3 2 4 5 3" xfId="2699"/>
    <cellStyle name="Финансовый 3 2 4 5 4" xfId="2700"/>
    <cellStyle name="Финансовый 3 2 4 6" xfId="2701"/>
    <cellStyle name="Финансовый 3 2 4 6 2" xfId="2702"/>
    <cellStyle name="Финансовый 3 2 4 6 2 2" xfId="2703"/>
    <cellStyle name="Финансовый 3 2 4 6 2 3" xfId="2704"/>
    <cellStyle name="Финансовый 3 2 4 6 3" xfId="2705"/>
    <cellStyle name="Финансовый 3 2 4 6 4" xfId="2706"/>
    <cellStyle name="Финансовый 3 2 4 7" xfId="2707"/>
    <cellStyle name="Финансовый 3 2 4 7 2" xfId="2708"/>
    <cellStyle name="Финансовый 3 2 4 7 2 2" xfId="2709"/>
    <cellStyle name="Финансовый 3 2 4 7 2 3" xfId="2710"/>
    <cellStyle name="Финансовый 3 2 4 7 3" xfId="2711"/>
    <cellStyle name="Финансовый 3 2 4 7 4" xfId="2712"/>
    <cellStyle name="Финансовый 3 2 4 8" xfId="2713"/>
    <cellStyle name="Финансовый 3 2 4 8 2" xfId="2714"/>
    <cellStyle name="Финансовый 3 2 4 8 2 2" xfId="2715"/>
    <cellStyle name="Финансовый 3 2 4 8 2 3" xfId="2716"/>
    <cellStyle name="Финансовый 3 2 4 8 3" xfId="2717"/>
    <cellStyle name="Финансовый 3 2 4 8 4" xfId="2718"/>
    <cellStyle name="Финансовый 3 2 4 9" xfId="2719"/>
    <cellStyle name="Финансовый 3 2 4 9 2" xfId="2720"/>
    <cellStyle name="Финансовый 3 2 4 9 3" xfId="2721"/>
    <cellStyle name="Финансовый 3 2 5" xfId="2722"/>
    <cellStyle name="Финансовый 3 2 5 2" xfId="2723"/>
    <cellStyle name="Финансовый 3 2 5 2 2" xfId="2724"/>
    <cellStyle name="Финансовый 3 2 5 2 2 2" xfId="2725"/>
    <cellStyle name="Финансовый 3 2 5 2 2 2 2" xfId="2726"/>
    <cellStyle name="Финансовый 3 2 5 2 2 2 3" xfId="2727"/>
    <cellStyle name="Финансовый 3 2 5 2 2 3" xfId="2728"/>
    <cellStyle name="Финансовый 3 2 5 2 2 4" xfId="2729"/>
    <cellStyle name="Финансовый 3 2 5 2 3" xfId="2730"/>
    <cellStyle name="Финансовый 3 2 5 2 3 2" xfId="2731"/>
    <cellStyle name="Финансовый 3 2 5 2 3 3" xfId="2732"/>
    <cellStyle name="Финансовый 3 2 5 2 4" xfId="2733"/>
    <cellStyle name="Финансовый 3 2 5 2 5" xfId="2734"/>
    <cellStyle name="Финансовый 3 2 5 3" xfId="2735"/>
    <cellStyle name="Финансовый 3 2 5 3 2" xfId="2736"/>
    <cellStyle name="Финансовый 3 2 5 3 2 2" xfId="2737"/>
    <cellStyle name="Финансовый 3 2 5 3 2 2 2" xfId="2738"/>
    <cellStyle name="Финансовый 3 2 5 3 2 2 3" xfId="2739"/>
    <cellStyle name="Финансовый 3 2 5 3 2 3" xfId="2740"/>
    <cellStyle name="Финансовый 3 2 5 3 2 4" xfId="2741"/>
    <cellStyle name="Финансовый 3 2 5 3 3" xfId="2742"/>
    <cellStyle name="Финансовый 3 2 5 3 3 2" xfId="2743"/>
    <cellStyle name="Финансовый 3 2 5 3 3 3" xfId="2744"/>
    <cellStyle name="Финансовый 3 2 5 3 4" xfId="2745"/>
    <cellStyle name="Финансовый 3 2 5 3 5" xfId="2746"/>
    <cellStyle name="Финансовый 3 2 5 4" xfId="2747"/>
    <cellStyle name="Финансовый 3 2 5 4 2" xfId="2748"/>
    <cellStyle name="Финансовый 3 2 5 4 2 2" xfId="2749"/>
    <cellStyle name="Финансовый 3 2 5 4 2 3" xfId="2750"/>
    <cellStyle name="Финансовый 3 2 5 4 3" xfId="2751"/>
    <cellStyle name="Финансовый 3 2 5 4 4" xfId="2752"/>
    <cellStyle name="Финансовый 3 2 5 5" xfId="2753"/>
    <cellStyle name="Финансовый 3 2 5 5 2" xfId="2754"/>
    <cellStyle name="Финансовый 3 2 5 5 3" xfId="2755"/>
    <cellStyle name="Финансовый 3 2 5 6" xfId="2756"/>
    <cellStyle name="Финансовый 3 2 5 7" xfId="2757"/>
    <cellStyle name="Финансовый 3 2 5 8" xfId="2758"/>
    <cellStyle name="Финансовый 3 2 6" xfId="2759"/>
    <cellStyle name="Финансовый 3 2 6 2" xfId="2760"/>
    <cellStyle name="Финансовый 3 2 6 2 2" xfId="2761"/>
    <cellStyle name="Финансовый 3 2 6 2 2 2" xfId="2762"/>
    <cellStyle name="Финансовый 3 2 6 2 2 3" xfId="2763"/>
    <cellStyle name="Финансовый 3 2 6 2 3" xfId="2764"/>
    <cellStyle name="Финансовый 3 2 6 2 4" xfId="2765"/>
    <cellStyle name="Финансовый 3 2 6 3" xfId="2766"/>
    <cellStyle name="Финансовый 3 2 6 3 2" xfId="2767"/>
    <cellStyle name="Финансовый 3 2 6 3 3" xfId="2768"/>
    <cellStyle name="Финансовый 3 2 6 4" xfId="2769"/>
    <cellStyle name="Финансовый 3 2 6 5" xfId="2770"/>
    <cellStyle name="Финансовый 3 2 7" xfId="2771"/>
    <cellStyle name="Финансовый 3 2 7 2" xfId="2772"/>
    <cellStyle name="Финансовый 3 2 7 2 2" xfId="2773"/>
    <cellStyle name="Финансовый 3 2 7 2 2 2" xfId="2774"/>
    <cellStyle name="Финансовый 3 2 7 2 2 3" xfId="2775"/>
    <cellStyle name="Финансовый 3 2 7 2 3" xfId="2776"/>
    <cellStyle name="Финансовый 3 2 7 2 4" xfId="2777"/>
    <cellStyle name="Финансовый 3 2 7 3" xfId="2778"/>
    <cellStyle name="Финансовый 3 2 7 3 2" xfId="2779"/>
    <cellStyle name="Финансовый 3 2 7 3 3" xfId="2780"/>
    <cellStyle name="Финансовый 3 2 7 4" xfId="2781"/>
    <cellStyle name="Финансовый 3 2 7 5" xfId="2782"/>
    <cellStyle name="Финансовый 3 2 8" xfId="2783"/>
    <cellStyle name="Финансовый 3 2 8 2" xfId="2784"/>
    <cellStyle name="Финансовый 3 2 8 2 2" xfId="2785"/>
    <cellStyle name="Финансовый 3 2 8 2 3" xfId="2786"/>
    <cellStyle name="Финансовый 3 2 8 3" xfId="2787"/>
    <cellStyle name="Финансовый 3 2 8 4" xfId="2788"/>
    <cellStyle name="Финансовый 3 2 9" xfId="2789"/>
    <cellStyle name="Финансовый 3 2 9 2" xfId="2790"/>
    <cellStyle name="Финансовый 3 2 9 2 2" xfId="2791"/>
    <cellStyle name="Финансовый 3 2 9 2 3" xfId="2792"/>
    <cellStyle name="Финансовый 3 2 9 3" xfId="2793"/>
    <cellStyle name="Финансовый 3 2 9 4" xfId="2794"/>
    <cellStyle name="Финансовый 3 3" xfId="2795"/>
    <cellStyle name="Финансовый 3 3 10" xfId="2796"/>
    <cellStyle name="Финансовый 3 3 10 2" xfId="2797"/>
    <cellStyle name="Финансовый 3 3 10 3" xfId="2798"/>
    <cellStyle name="Финансовый 3 3 11" xfId="2799"/>
    <cellStyle name="Финансовый 3 3 12" xfId="2800"/>
    <cellStyle name="Финансовый 3 3 13" xfId="2801"/>
    <cellStyle name="Финансовый 3 3 14" xfId="2802"/>
    <cellStyle name="Финансовый 3 3 2" xfId="2803"/>
    <cellStyle name="Финансовый 3 3 2 10" xfId="2804"/>
    <cellStyle name="Финансовый 3 3 2 11" xfId="2805"/>
    <cellStyle name="Финансовый 3 3 2 12" xfId="2806"/>
    <cellStyle name="Финансовый 3 3 2 13" xfId="2807"/>
    <cellStyle name="Финансовый 3 3 2 2" xfId="2808"/>
    <cellStyle name="Финансовый 3 3 2 2 2" xfId="2809"/>
    <cellStyle name="Финансовый 3 3 2 2 2 2" xfId="2810"/>
    <cellStyle name="Финансовый 3 3 2 2 2 2 2" xfId="2811"/>
    <cellStyle name="Финансовый 3 3 2 2 2 2 2 2" xfId="2812"/>
    <cellStyle name="Финансовый 3 3 2 2 2 2 2 3" xfId="2813"/>
    <cellStyle name="Финансовый 3 3 2 2 2 2 3" xfId="2814"/>
    <cellStyle name="Финансовый 3 3 2 2 2 2 4" xfId="2815"/>
    <cellStyle name="Финансовый 3 3 2 2 2 3" xfId="2816"/>
    <cellStyle name="Финансовый 3 3 2 2 2 3 2" xfId="2817"/>
    <cellStyle name="Финансовый 3 3 2 2 2 3 3" xfId="2818"/>
    <cellStyle name="Финансовый 3 3 2 2 2 4" xfId="2819"/>
    <cellStyle name="Финансовый 3 3 2 2 2 5" xfId="2820"/>
    <cellStyle name="Финансовый 3 3 2 2 3" xfId="2821"/>
    <cellStyle name="Финансовый 3 3 2 2 3 2" xfId="2822"/>
    <cellStyle name="Финансовый 3 3 2 2 3 2 2" xfId="2823"/>
    <cellStyle name="Финансовый 3 3 2 2 3 2 2 2" xfId="2824"/>
    <cellStyle name="Финансовый 3 3 2 2 3 2 2 3" xfId="2825"/>
    <cellStyle name="Финансовый 3 3 2 2 3 2 3" xfId="2826"/>
    <cellStyle name="Финансовый 3 3 2 2 3 2 4" xfId="2827"/>
    <cellStyle name="Финансовый 3 3 2 2 3 3" xfId="2828"/>
    <cellStyle name="Финансовый 3 3 2 2 3 3 2" xfId="2829"/>
    <cellStyle name="Финансовый 3 3 2 2 3 3 3" xfId="2830"/>
    <cellStyle name="Финансовый 3 3 2 2 3 4" xfId="2831"/>
    <cellStyle name="Финансовый 3 3 2 2 3 5" xfId="2832"/>
    <cellStyle name="Финансовый 3 3 2 2 4" xfId="2833"/>
    <cellStyle name="Финансовый 3 3 2 2 4 2" xfId="2834"/>
    <cellStyle name="Финансовый 3 3 2 2 4 2 2" xfId="2835"/>
    <cellStyle name="Финансовый 3 3 2 2 4 2 3" xfId="2836"/>
    <cellStyle name="Финансовый 3 3 2 2 4 3" xfId="2837"/>
    <cellStyle name="Финансовый 3 3 2 2 4 4" xfId="2838"/>
    <cellStyle name="Финансовый 3 3 2 2 5" xfId="2839"/>
    <cellStyle name="Финансовый 3 3 2 2 5 2" xfId="2840"/>
    <cellStyle name="Финансовый 3 3 2 2 5 3" xfId="2841"/>
    <cellStyle name="Финансовый 3 3 2 2 6" xfId="2842"/>
    <cellStyle name="Финансовый 3 3 2 2 7" xfId="2843"/>
    <cellStyle name="Финансовый 3 3 2 2 8" xfId="2844"/>
    <cellStyle name="Финансовый 3 3 2 3" xfId="2845"/>
    <cellStyle name="Финансовый 3 3 2 3 2" xfId="2846"/>
    <cellStyle name="Финансовый 3 3 2 3 2 2" xfId="2847"/>
    <cellStyle name="Финансовый 3 3 2 3 2 2 2" xfId="2848"/>
    <cellStyle name="Финансовый 3 3 2 3 2 2 3" xfId="2849"/>
    <cellStyle name="Финансовый 3 3 2 3 2 3" xfId="2850"/>
    <cellStyle name="Финансовый 3 3 2 3 2 4" xfId="2851"/>
    <cellStyle name="Финансовый 3 3 2 3 3" xfId="2852"/>
    <cellStyle name="Финансовый 3 3 2 3 3 2" xfId="2853"/>
    <cellStyle name="Финансовый 3 3 2 3 3 3" xfId="2854"/>
    <cellStyle name="Финансовый 3 3 2 3 4" xfId="2855"/>
    <cellStyle name="Финансовый 3 3 2 3 5" xfId="2856"/>
    <cellStyle name="Финансовый 3 3 2 4" xfId="2857"/>
    <cellStyle name="Финансовый 3 3 2 4 2" xfId="2858"/>
    <cellStyle name="Финансовый 3 3 2 4 2 2" xfId="2859"/>
    <cellStyle name="Финансовый 3 3 2 4 2 2 2" xfId="2860"/>
    <cellStyle name="Финансовый 3 3 2 4 2 2 3" xfId="2861"/>
    <cellStyle name="Финансовый 3 3 2 4 2 3" xfId="2862"/>
    <cellStyle name="Финансовый 3 3 2 4 2 4" xfId="2863"/>
    <cellStyle name="Финансовый 3 3 2 4 3" xfId="2864"/>
    <cellStyle name="Финансовый 3 3 2 4 3 2" xfId="2865"/>
    <cellStyle name="Финансовый 3 3 2 4 3 3" xfId="2866"/>
    <cellStyle name="Финансовый 3 3 2 4 4" xfId="2867"/>
    <cellStyle name="Финансовый 3 3 2 4 5" xfId="2868"/>
    <cellStyle name="Финансовый 3 3 2 5" xfId="2869"/>
    <cellStyle name="Финансовый 3 3 2 5 2" xfId="2870"/>
    <cellStyle name="Финансовый 3 3 2 5 2 2" xfId="2871"/>
    <cellStyle name="Финансовый 3 3 2 5 2 3" xfId="2872"/>
    <cellStyle name="Финансовый 3 3 2 5 3" xfId="2873"/>
    <cellStyle name="Финансовый 3 3 2 5 4" xfId="2874"/>
    <cellStyle name="Финансовый 3 3 2 6" xfId="2875"/>
    <cellStyle name="Финансовый 3 3 2 6 2" xfId="2876"/>
    <cellStyle name="Финансовый 3 3 2 6 2 2" xfId="2877"/>
    <cellStyle name="Финансовый 3 3 2 6 2 3" xfId="2878"/>
    <cellStyle name="Финансовый 3 3 2 6 3" xfId="2879"/>
    <cellStyle name="Финансовый 3 3 2 6 4" xfId="2880"/>
    <cellStyle name="Финансовый 3 3 2 7" xfId="2881"/>
    <cellStyle name="Финансовый 3 3 2 7 2" xfId="2882"/>
    <cellStyle name="Финансовый 3 3 2 7 2 2" xfId="2883"/>
    <cellStyle name="Финансовый 3 3 2 7 2 3" xfId="2884"/>
    <cellStyle name="Финансовый 3 3 2 7 3" xfId="2885"/>
    <cellStyle name="Финансовый 3 3 2 7 4" xfId="2886"/>
    <cellStyle name="Финансовый 3 3 2 8" xfId="2887"/>
    <cellStyle name="Финансовый 3 3 2 8 2" xfId="2888"/>
    <cellStyle name="Финансовый 3 3 2 8 2 2" xfId="2889"/>
    <cellStyle name="Финансовый 3 3 2 8 2 3" xfId="2890"/>
    <cellStyle name="Финансовый 3 3 2 8 3" xfId="2891"/>
    <cellStyle name="Финансовый 3 3 2 8 4" xfId="2892"/>
    <cellStyle name="Финансовый 3 3 2 9" xfId="2893"/>
    <cellStyle name="Финансовый 3 3 2 9 2" xfId="2894"/>
    <cellStyle name="Финансовый 3 3 2 9 3" xfId="2895"/>
    <cellStyle name="Финансовый 3 3 3" xfId="2896"/>
    <cellStyle name="Финансовый 3 3 3 2" xfId="2897"/>
    <cellStyle name="Финансовый 3 3 3 2 2" xfId="2898"/>
    <cellStyle name="Финансовый 3 3 3 2 2 2" xfId="2899"/>
    <cellStyle name="Финансовый 3 3 3 2 2 2 2" xfId="2900"/>
    <cellStyle name="Финансовый 3 3 3 2 2 2 3" xfId="2901"/>
    <cellStyle name="Финансовый 3 3 3 2 2 3" xfId="2902"/>
    <cellStyle name="Финансовый 3 3 3 2 2 4" xfId="2903"/>
    <cellStyle name="Финансовый 3 3 3 2 3" xfId="2904"/>
    <cellStyle name="Финансовый 3 3 3 2 3 2" xfId="2905"/>
    <cellStyle name="Финансовый 3 3 3 2 3 3" xfId="2906"/>
    <cellStyle name="Финансовый 3 3 3 2 4" xfId="2907"/>
    <cellStyle name="Финансовый 3 3 3 2 5" xfId="2908"/>
    <cellStyle name="Финансовый 3 3 3 3" xfId="2909"/>
    <cellStyle name="Финансовый 3 3 3 3 2" xfId="2910"/>
    <cellStyle name="Финансовый 3 3 3 3 2 2" xfId="2911"/>
    <cellStyle name="Финансовый 3 3 3 3 2 2 2" xfId="2912"/>
    <cellStyle name="Финансовый 3 3 3 3 2 2 3" xfId="2913"/>
    <cellStyle name="Финансовый 3 3 3 3 2 3" xfId="2914"/>
    <cellStyle name="Финансовый 3 3 3 3 2 4" xfId="2915"/>
    <cellStyle name="Финансовый 3 3 3 3 3" xfId="2916"/>
    <cellStyle name="Финансовый 3 3 3 3 3 2" xfId="2917"/>
    <cellStyle name="Финансовый 3 3 3 3 3 3" xfId="2918"/>
    <cellStyle name="Финансовый 3 3 3 3 4" xfId="2919"/>
    <cellStyle name="Финансовый 3 3 3 3 5" xfId="2920"/>
    <cellStyle name="Финансовый 3 3 3 4" xfId="2921"/>
    <cellStyle name="Финансовый 3 3 3 4 2" xfId="2922"/>
    <cellStyle name="Финансовый 3 3 3 4 2 2" xfId="2923"/>
    <cellStyle name="Финансовый 3 3 3 4 2 3" xfId="2924"/>
    <cellStyle name="Финансовый 3 3 3 4 3" xfId="2925"/>
    <cellStyle name="Финансовый 3 3 3 4 4" xfId="2926"/>
    <cellStyle name="Финансовый 3 3 3 5" xfId="2927"/>
    <cellStyle name="Финансовый 3 3 3 5 2" xfId="2928"/>
    <cellStyle name="Финансовый 3 3 3 5 3" xfId="2929"/>
    <cellStyle name="Финансовый 3 3 3 6" xfId="2930"/>
    <cellStyle name="Финансовый 3 3 3 7" xfId="2931"/>
    <cellStyle name="Финансовый 3 3 3 8" xfId="2932"/>
    <cellStyle name="Финансовый 3 3 4" xfId="2933"/>
    <cellStyle name="Финансовый 3 3 4 2" xfId="2934"/>
    <cellStyle name="Финансовый 3 3 4 2 2" xfId="2935"/>
    <cellStyle name="Финансовый 3 3 4 2 2 2" xfId="2936"/>
    <cellStyle name="Финансовый 3 3 4 2 2 3" xfId="2937"/>
    <cellStyle name="Финансовый 3 3 4 2 3" xfId="2938"/>
    <cellStyle name="Финансовый 3 3 4 2 4" xfId="2939"/>
    <cellStyle name="Финансовый 3 3 4 3" xfId="2940"/>
    <cellStyle name="Финансовый 3 3 4 3 2" xfId="2941"/>
    <cellStyle name="Финансовый 3 3 4 3 3" xfId="2942"/>
    <cellStyle name="Финансовый 3 3 4 4" xfId="2943"/>
    <cellStyle name="Финансовый 3 3 4 5" xfId="2944"/>
    <cellStyle name="Финансовый 3 3 5" xfId="2945"/>
    <cellStyle name="Финансовый 3 3 5 2" xfId="2946"/>
    <cellStyle name="Финансовый 3 3 5 2 2" xfId="2947"/>
    <cellStyle name="Финансовый 3 3 5 2 2 2" xfId="2948"/>
    <cellStyle name="Финансовый 3 3 5 2 2 3" xfId="2949"/>
    <cellStyle name="Финансовый 3 3 5 2 3" xfId="2950"/>
    <cellStyle name="Финансовый 3 3 5 2 4" xfId="2951"/>
    <cellStyle name="Финансовый 3 3 5 3" xfId="2952"/>
    <cellStyle name="Финансовый 3 3 5 3 2" xfId="2953"/>
    <cellStyle name="Финансовый 3 3 5 3 3" xfId="2954"/>
    <cellStyle name="Финансовый 3 3 5 4" xfId="2955"/>
    <cellStyle name="Финансовый 3 3 5 5" xfId="2956"/>
    <cellStyle name="Финансовый 3 3 6" xfId="2957"/>
    <cellStyle name="Финансовый 3 3 6 2" xfId="2958"/>
    <cellStyle name="Финансовый 3 3 6 2 2" xfId="2959"/>
    <cellStyle name="Финансовый 3 3 6 2 3" xfId="2960"/>
    <cellStyle name="Финансовый 3 3 6 3" xfId="2961"/>
    <cellStyle name="Финансовый 3 3 6 4" xfId="2962"/>
    <cellStyle name="Финансовый 3 3 7" xfId="2963"/>
    <cellStyle name="Финансовый 3 3 7 2" xfId="2964"/>
    <cellStyle name="Финансовый 3 3 7 2 2" xfId="2965"/>
    <cellStyle name="Финансовый 3 3 7 2 3" xfId="2966"/>
    <cellStyle name="Финансовый 3 3 7 3" xfId="2967"/>
    <cellStyle name="Финансовый 3 3 7 4" xfId="2968"/>
    <cellStyle name="Финансовый 3 3 8" xfId="2969"/>
    <cellStyle name="Финансовый 3 3 8 2" xfId="2970"/>
    <cellStyle name="Финансовый 3 3 8 2 2" xfId="2971"/>
    <cellStyle name="Финансовый 3 3 8 2 3" xfId="2972"/>
    <cellStyle name="Финансовый 3 3 8 3" xfId="2973"/>
    <cellStyle name="Финансовый 3 3 8 4" xfId="2974"/>
    <cellStyle name="Финансовый 3 3 9" xfId="2975"/>
    <cellStyle name="Финансовый 3 3 9 2" xfId="2976"/>
    <cellStyle name="Финансовый 3 3 9 2 2" xfId="2977"/>
    <cellStyle name="Финансовый 3 3 9 2 3" xfId="2978"/>
    <cellStyle name="Финансовый 3 3 9 3" xfId="2979"/>
    <cellStyle name="Финансовый 3 3 9 4" xfId="2980"/>
    <cellStyle name="Финансовый 3 4" xfId="2981"/>
    <cellStyle name="Финансовый 3 4 10" xfId="2982"/>
    <cellStyle name="Финансовый 3 4 11" xfId="2983"/>
    <cellStyle name="Финансовый 3 4 12" xfId="2984"/>
    <cellStyle name="Финансовый 3 4 13" xfId="2985"/>
    <cellStyle name="Финансовый 3 4 2" xfId="2986"/>
    <cellStyle name="Финансовый 3 4 2 2" xfId="2987"/>
    <cellStyle name="Финансовый 3 4 2 2 2" xfId="2988"/>
    <cellStyle name="Финансовый 3 4 2 2 2 2" xfId="2989"/>
    <cellStyle name="Финансовый 3 4 2 2 2 2 2" xfId="2990"/>
    <cellStyle name="Финансовый 3 4 2 2 2 2 3" xfId="2991"/>
    <cellStyle name="Финансовый 3 4 2 2 2 3" xfId="2992"/>
    <cellStyle name="Финансовый 3 4 2 2 2 4" xfId="2993"/>
    <cellStyle name="Финансовый 3 4 2 2 3" xfId="2994"/>
    <cellStyle name="Финансовый 3 4 2 2 3 2" xfId="2995"/>
    <cellStyle name="Финансовый 3 4 2 2 3 3" xfId="2996"/>
    <cellStyle name="Финансовый 3 4 2 2 4" xfId="2997"/>
    <cellStyle name="Финансовый 3 4 2 2 5" xfId="2998"/>
    <cellStyle name="Финансовый 3 4 2 3" xfId="2999"/>
    <cellStyle name="Финансовый 3 4 2 3 2" xfId="3000"/>
    <cellStyle name="Финансовый 3 4 2 3 2 2" xfId="3001"/>
    <cellStyle name="Финансовый 3 4 2 3 2 2 2" xfId="3002"/>
    <cellStyle name="Финансовый 3 4 2 3 2 2 3" xfId="3003"/>
    <cellStyle name="Финансовый 3 4 2 3 2 3" xfId="3004"/>
    <cellStyle name="Финансовый 3 4 2 3 2 4" xfId="3005"/>
    <cellStyle name="Финансовый 3 4 2 3 3" xfId="3006"/>
    <cellStyle name="Финансовый 3 4 2 3 3 2" xfId="3007"/>
    <cellStyle name="Финансовый 3 4 2 3 3 3" xfId="3008"/>
    <cellStyle name="Финансовый 3 4 2 3 4" xfId="3009"/>
    <cellStyle name="Финансовый 3 4 2 3 5" xfId="3010"/>
    <cellStyle name="Финансовый 3 4 2 4" xfId="3011"/>
    <cellStyle name="Финансовый 3 4 2 4 2" xfId="3012"/>
    <cellStyle name="Финансовый 3 4 2 4 2 2" xfId="3013"/>
    <cellStyle name="Финансовый 3 4 2 4 2 3" xfId="3014"/>
    <cellStyle name="Финансовый 3 4 2 4 3" xfId="3015"/>
    <cellStyle name="Финансовый 3 4 2 4 4" xfId="3016"/>
    <cellStyle name="Финансовый 3 4 2 5" xfId="3017"/>
    <cellStyle name="Финансовый 3 4 2 5 2" xfId="3018"/>
    <cellStyle name="Финансовый 3 4 2 5 3" xfId="3019"/>
    <cellStyle name="Финансовый 3 4 2 6" xfId="3020"/>
    <cellStyle name="Финансовый 3 4 2 7" xfId="3021"/>
    <cellStyle name="Финансовый 3 4 2 8" xfId="3022"/>
    <cellStyle name="Финансовый 3 4 3" xfId="3023"/>
    <cellStyle name="Финансовый 3 4 3 2" xfId="3024"/>
    <cellStyle name="Финансовый 3 4 3 2 2" xfId="3025"/>
    <cellStyle name="Финансовый 3 4 3 2 2 2" xfId="3026"/>
    <cellStyle name="Финансовый 3 4 3 2 2 3" xfId="3027"/>
    <cellStyle name="Финансовый 3 4 3 2 3" xfId="3028"/>
    <cellStyle name="Финансовый 3 4 3 2 4" xfId="3029"/>
    <cellStyle name="Финансовый 3 4 3 3" xfId="3030"/>
    <cellStyle name="Финансовый 3 4 3 3 2" xfId="3031"/>
    <cellStyle name="Финансовый 3 4 3 3 3" xfId="3032"/>
    <cellStyle name="Финансовый 3 4 3 4" xfId="3033"/>
    <cellStyle name="Финансовый 3 4 3 5" xfId="3034"/>
    <cellStyle name="Финансовый 3 4 4" xfId="3035"/>
    <cellStyle name="Финансовый 3 4 4 2" xfId="3036"/>
    <cellStyle name="Финансовый 3 4 4 2 2" xfId="3037"/>
    <cellStyle name="Финансовый 3 4 4 2 2 2" xfId="3038"/>
    <cellStyle name="Финансовый 3 4 4 2 2 3" xfId="3039"/>
    <cellStyle name="Финансовый 3 4 4 2 3" xfId="3040"/>
    <cellStyle name="Финансовый 3 4 4 2 4" xfId="3041"/>
    <cellStyle name="Финансовый 3 4 4 3" xfId="3042"/>
    <cellStyle name="Финансовый 3 4 4 3 2" xfId="3043"/>
    <cellStyle name="Финансовый 3 4 4 3 3" xfId="3044"/>
    <cellStyle name="Финансовый 3 4 4 4" xfId="3045"/>
    <cellStyle name="Финансовый 3 4 4 5" xfId="3046"/>
    <cellStyle name="Финансовый 3 4 5" xfId="3047"/>
    <cellStyle name="Финансовый 3 4 5 2" xfId="3048"/>
    <cellStyle name="Финансовый 3 4 5 2 2" xfId="3049"/>
    <cellStyle name="Финансовый 3 4 5 2 3" xfId="3050"/>
    <cellStyle name="Финансовый 3 4 5 3" xfId="3051"/>
    <cellStyle name="Финансовый 3 4 5 4" xfId="3052"/>
    <cellStyle name="Финансовый 3 4 6" xfId="3053"/>
    <cellStyle name="Финансовый 3 4 6 2" xfId="3054"/>
    <cellStyle name="Финансовый 3 4 6 2 2" xfId="3055"/>
    <cellStyle name="Финансовый 3 4 6 2 3" xfId="3056"/>
    <cellStyle name="Финансовый 3 4 6 3" xfId="3057"/>
    <cellStyle name="Финансовый 3 4 6 4" xfId="3058"/>
    <cellStyle name="Финансовый 3 4 7" xfId="3059"/>
    <cellStyle name="Финансовый 3 4 7 2" xfId="3060"/>
    <cellStyle name="Финансовый 3 4 7 2 2" xfId="3061"/>
    <cellStyle name="Финансовый 3 4 7 2 3" xfId="3062"/>
    <cellStyle name="Финансовый 3 4 7 3" xfId="3063"/>
    <cellStyle name="Финансовый 3 4 7 4" xfId="3064"/>
    <cellStyle name="Финансовый 3 4 8" xfId="3065"/>
    <cellStyle name="Финансовый 3 4 8 2" xfId="3066"/>
    <cellStyle name="Финансовый 3 4 8 2 2" xfId="3067"/>
    <cellStyle name="Финансовый 3 4 8 2 3" xfId="3068"/>
    <cellStyle name="Финансовый 3 4 8 3" xfId="3069"/>
    <cellStyle name="Финансовый 3 4 8 4" xfId="3070"/>
    <cellStyle name="Финансовый 3 4 9" xfId="3071"/>
    <cellStyle name="Финансовый 3 4 9 2" xfId="3072"/>
    <cellStyle name="Финансовый 3 4 9 3" xfId="3073"/>
    <cellStyle name="Финансовый 3 5" xfId="3074"/>
    <cellStyle name="Финансовый 3 5 10" xfId="3075"/>
    <cellStyle name="Финансовый 3 5 11" xfId="3076"/>
    <cellStyle name="Финансовый 3 5 12" xfId="3077"/>
    <cellStyle name="Финансовый 3 5 13" xfId="3078"/>
    <cellStyle name="Финансовый 3 5 2" xfId="3079"/>
    <cellStyle name="Финансовый 3 5 2 2" xfId="3080"/>
    <cellStyle name="Финансовый 3 5 2 2 2" xfId="3081"/>
    <cellStyle name="Финансовый 3 5 2 2 2 2" xfId="3082"/>
    <cellStyle name="Финансовый 3 5 2 2 2 2 2" xfId="3083"/>
    <cellStyle name="Финансовый 3 5 2 2 2 2 3" xfId="3084"/>
    <cellStyle name="Финансовый 3 5 2 2 2 3" xfId="3085"/>
    <cellStyle name="Финансовый 3 5 2 2 2 4" xfId="3086"/>
    <cellStyle name="Финансовый 3 5 2 2 3" xfId="3087"/>
    <cellStyle name="Финансовый 3 5 2 2 3 2" xfId="3088"/>
    <cellStyle name="Финансовый 3 5 2 2 3 3" xfId="3089"/>
    <cellStyle name="Финансовый 3 5 2 2 4" xfId="3090"/>
    <cellStyle name="Финансовый 3 5 2 2 5" xfId="3091"/>
    <cellStyle name="Финансовый 3 5 2 3" xfId="3092"/>
    <cellStyle name="Финансовый 3 5 2 3 2" xfId="3093"/>
    <cellStyle name="Финансовый 3 5 2 3 2 2" xfId="3094"/>
    <cellStyle name="Финансовый 3 5 2 3 2 2 2" xfId="3095"/>
    <cellStyle name="Финансовый 3 5 2 3 2 2 3" xfId="3096"/>
    <cellStyle name="Финансовый 3 5 2 3 2 3" xfId="3097"/>
    <cellStyle name="Финансовый 3 5 2 3 2 4" xfId="3098"/>
    <cellStyle name="Финансовый 3 5 2 3 3" xfId="3099"/>
    <cellStyle name="Финансовый 3 5 2 3 3 2" xfId="3100"/>
    <cellStyle name="Финансовый 3 5 2 3 3 3" xfId="3101"/>
    <cellStyle name="Финансовый 3 5 2 3 4" xfId="3102"/>
    <cellStyle name="Финансовый 3 5 2 3 5" xfId="3103"/>
    <cellStyle name="Финансовый 3 5 2 4" xfId="3104"/>
    <cellStyle name="Финансовый 3 5 2 4 2" xfId="3105"/>
    <cellStyle name="Финансовый 3 5 2 4 2 2" xfId="3106"/>
    <cellStyle name="Финансовый 3 5 2 4 2 3" xfId="3107"/>
    <cellStyle name="Финансовый 3 5 2 4 3" xfId="3108"/>
    <cellStyle name="Финансовый 3 5 2 4 4" xfId="3109"/>
    <cellStyle name="Финансовый 3 5 2 5" xfId="3110"/>
    <cellStyle name="Финансовый 3 5 2 5 2" xfId="3111"/>
    <cellStyle name="Финансовый 3 5 2 5 3" xfId="3112"/>
    <cellStyle name="Финансовый 3 5 2 6" xfId="3113"/>
    <cellStyle name="Финансовый 3 5 2 7" xfId="3114"/>
    <cellStyle name="Финансовый 3 5 2 8" xfId="3115"/>
    <cellStyle name="Финансовый 3 5 3" xfId="3116"/>
    <cellStyle name="Финансовый 3 5 3 2" xfId="3117"/>
    <cellStyle name="Финансовый 3 5 3 2 2" xfId="3118"/>
    <cellStyle name="Финансовый 3 5 3 2 2 2" xfId="3119"/>
    <cellStyle name="Финансовый 3 5 3 2 2 3" xfId="3120"/>
    <cellStyle name="Финансовый 3 5 3 2 3" xfId="3121"/>
    <cellStyle name="Финансовый 3 5 3 2 4" xfId="3122"/>
    <cellStyle name="Финансовый 3 5 3 3" xfId="3123"/>
    <cellStyle name="Финансовый 3 5 3 3 2" xfId="3124"/>
    <cellStyle name="Финансовый 3 5 3 3 3" xfId="3125"/>
    <cellStyle name="Финансовый 3 5 3 4" xfId="3126"/>
    <cellStyle name="Финансовый 3 5 3 5" xfId="3127"/>
    <cellStyle name="Финансовый 3 5 4" xfId="3128"/>
    <cellStyle name="Финансовый 3 5 4 2" xfId="3129"/>
    <cellStyle name="Финансовый 3 5 4 2 2" xfId="3130"/>
    <cellStyle name="Финансовый 3 5 4 2 2 2" xfId="3131"/>
    <cellStyle name="Финансовый 3 5 4 2 2 3" xfId="3132"/>
    <cellStyle name="Финансовый 3 5 4 2 3" xfId="3133"/>
    <cellStyle name="Финансовый 3 5 4 2 4" xfId="3134"/>
    <cellStyle name="Финансовый 3 5 4 3" xfId="3135"/>
    <cellStyle name="Финансовый 3 5 4 3 2" xfId="3136"/>
    <cellStyle name="Финансовый 3 5 4 3 3" xfId="3137"/>
    <cellStyle name="Финансовый 3 5 4 4" xfId="3138"/>
    <cellStyle name="Финансовый 3 5 4 5" xfId="3139"/>
    <cellStyle name="Финансовый 3 5 5" xfId="3140"/>
    <cellStyle name="Финансовый 3 5 5 2" xfId="3141"/>
    <cellStyle name="Финансовый 3 5 5 2 2" xfId="3142"/>
    <cellStyle name="Финансовый 3 5 5 2 3" xfId="3143"/>
    <cellStyle name="Финансовый 3 5 5 3" xfId="3144"/>
    <cellStyle name="Финансовый 3 5 5 4" xfId="3145"/>
    <cellStyle name="Финансовый 3 5 6" xfId="3146"/>
    <cellStyle name="Финансовый 3 5 6 2" xfId="3147"/>
    <cellStyle name="Финансовый 3 5 6 2 2" xfId="3148"/>
    <cellStyle name="Финансовый 3 5 6 2 3" xfId="3149"/>
    <cellStyle name="Финансовый 3 5 6 3" xfId="3150"/>
    <cellStyle name="Финансовый 3 5 6 4" xfId="3151"/>
    <cellStyle name="Финансовый 3 5 7" xfId="3152"/>
    <cellStyle name="Финансовый 3 5 7 2" xfId="3153"/>
    <cellStyle name="Финансовый 3 5 7 2 2" xfId="3154"/>
    <cellStyle name="Финансовый 3 5 7 2 3" xfId="3155"/>
    <cellStyle name="Финансовый 3 5 7 3" xfId="3156"/>
    <cellStyle name="Финансовый 3 5 7 4" xfId="3157"/>
    <cellStyle name="Финансовый 3 5 8" xfId="3158"/>
    <cellStyle name="Финансовый 3 5 8 2" xfId="3159"/>
    <cellStyle name="Финансовый 3 5 8 2 2" xfId="3160"/>
    <cellStyle name="Финансовый 3 5 8 2 3" xfId="3161"/>
    <cellStyle name="Финансовый 3 5 8 3" xfId="3162"/>
    <cellStyle name="Финансовый 3 5 8 4" xfId="3163"/>
    <cellStyle name="Финансовый 3 5 9" xfId="3164"/>
    <cellStyle name="Финансовый 3 5 9 2" xfId="3165"/>
    <cellStyle name="Финансовый 3 5 9 3" xfId="3166"/>
    <cellStyle name="Финансовый 3 6" xfId="3167"/>
    <cellStyle name="Финансовый 3 6 2" xfId="3168"/>
    <cellStyle name="Финансовый 3 6 2 2" xfId="3169"/>
    <cellStyle name="Финансовый 3 6 2 2 2" xfId="3170"/>
    <cellStyle name="Финансовый 3 6 2 2 2 2" xfId="3171"/>
    <cellStyle name="Финансовый 3 6 2 2 2 3" xfId="3172"/>
    <cellStyle name="Финансовый 3 6 2 2 3" xfId="3173"/>
    <cellStyle name="Финансовый 3 6 2 2 4" xfId="3174"/>
    <cellStyle name="Финансовый 3 6 2 3" xfId="3175"/>
    <cellStyle name="Финансовый 3 6 2 3 2" xfId="3176"/>
    <cellStyle name="Финансовый 3 6 2 3 3" xfId="3177"/>
    <cellStyle name="Финансовый 3 6 2 4" xfId="3178"/>
    <cellStyle name="Финансовый 3 6 2 5" xfId="3179"/>
    <cellStyle name="Финансовый 3 6 3" xfId="3180"/>
    <cellStyle name="Финансовый 3 6 3 2" xfId="3181"/>
    <cellStyle name="Финансовый 3 6 3 2 2" xfId="3182"/>
    <cellStyle name="Финансовый 3 6 3 2 2 2" xfId="3183"/>
    <cellStyle name="Финансовый 3 6 3 2 2 3" xfId="3184"/>
    <cellStyle name="Финансовый 3 6 3 2 3" xfId="3185"/>
    <cellStyle name="Финансовый 3 6 3 2 4" xfId="3186"/>
    <cellStyle name="Финансовый 3 6 3 3" xfId="3187"/>
    <cellStyle name="Финансовый 3 6 3 3 2" xfId="3188"/>
    <cellStyle name="Финансовый 3 6 3 3 3" xfId="3189"/>
    <cellStyle name="Финансовый 3 6 3 4" xfId="3190"/>
    <cellStyle name="Финансовый 3 6 3 5" xfId="3191"/>
    <cellStyle name="Финансовый 3 6 4" xfId="3192"/>
    <cellStyle name="Финансовый 3 6 4 2" xfId="3193"/>
    <cellStyle name="Финансовый 3 6 4 2 2" xfId="3194"/>
    <cellStyle name="Финансовый 3 6 4 2 3" xfId="3195"/>
    <cellStyle name="Финансовый 3 6 4 3" xfId="3196"/>
    <cellStyle name="Финансовый 3 6 4 4" xfId="3197"/>
    <cellStyle name="Финансовый 3 6 5" xfId="3198"/>
    <cellStyle name="Финансовый 3 6 5 2" xfId="3199"/>
    <cellStyle name="Финансовый 3 6 5 3" xfId="3200"/>
    <cellStyle name="Финансовый 3 6 6" xfId="3201"/>
    <cellStyle name="Финансовый 3 6 7" xfId="3202"/>
    <cellStyle name="Финансовый 3 6 8" xfId="3203"/>
    <cellStyle name="Финансовый 3 7" xfId="3204"/>
    <cellStyle name="Финансовый 3 7 2" xfId="3205"/>
    <cellStyle name="Финансовый 3 7 2 2" xfId="3206"/>
    <cellStyle name="Финансовый 3 7 2 2 2" xfId="3207"/>
    <cellStyle name="Финансовый 3 7 2 2 3" xfId="3208"/>
    <cellStyle name="Финансовый 3 7 2 3" xfId="3209"/>
    <cellStyle name="Финансовый 3 7 2 4" xfId="3210"/>
    <cellStyle name="Финансовый 3 7 3" xfId="3211"/>
    <cellStyle name="Финансовый 3 7 3 2" xfId="3212"/>
    <cellStyle name="Финансовый 3 7 3 3" xfId="3213"/>
    <cellStyle name="Финансовый 3 7 4" xfId="3214"/>
    <cellStyle name="Финансовый 3 7 5" xfId="3215"/>
    <cellStyle name="Финансовый 3 8" xfId="3216"/>
    <cellStyle name="Финансовый 3 8 2" xfId="3217"/>
    <cellStyle name="Финансовый 3 8 2 2" xfId="3218"/>
    <cellStyle name="Финансовый 3 8 2 2 2" xfId="3219"/>
    <cellStyle name="Финансовый 3 8 2 2 3" xfId="3220"/>
    <cellStyle name="Финансовый 3 8 2 3" xfId="3221"/>
    <cellStyle name="Финансовый 3 8 2 4" xfId="3222"/>
    <cellStyle name="Финансовый 3 8 3" xfId="3223"/>
    <cellStyle name="Финансовый 3 8 3 2" xfId="3224"/>
    <cellStyle name="Финансовый 3 8 3 3" xfId="3225"/>
    <cellStyle name="Финансовый 3 8 4" xfId="3226"/>
    <cellStyle name="Финансовый 3 8 5" xfId="3227"/>
    <cellStyle name="Финансовый 3 9" xfId="3228"/>
    <cellStyle name="Финансовый 3 9 2" xfId="3229"/>
    <cellStyle name="Финансовый 3 9 2 2" xfId="3230"/>
    <cellStyle name="Финансовый 3 9 2 3" xfId="3231"/>
    <cellStyle name="Финансовый 3 9 3" xfId="3232"/>
    <cellStyle name="Финансовый 3 9 4" xfId="3233"/>
    <cellStyle name="Финансовый 4" xfId="3234"/>
    <cellStyle name="Финансовый 4 2" xfId="3235"/>
    <cellStyle name="Финансовый 4 2 10" xfId="3236"/>
    <cellStyle name="Финансовый 4 2 11" xfId="3237"/>
    <cellStyle name="Финансовый 4 2 12" xfId="3238"/>
    <cellStyle name="Финансовый 4 2 13" xfId="3239"/>
    <cellStyle name="Финансовый 4 2 2" xfId="3240"/>
    <cellStyle name="Финансовый 4 2 2 2" xfId="3241"/>
    <cellStyle name="Финансовый 4 2 2 2 2" xfId="3242"/>
    <cellStyle name="Финансовый 4 2 2 2 2 2" xfId="3243"/>
    <cellStyle name="Финансовый 4 2 2 2 2 2 2" xfId="3244"/>
    <cellStyle name="Финансовый 4 2 2 2 2 2 3" xfId="3245"/>
    <cellStyle name="Финансовый 4 2 2 2 2 3" xfId="3246"/>
    <cellStyle name="Финансовый 4 2 2 2 2 4" xfId="3247"/>
    <cellStyle name="Финансовый 4 2 2 2 3" xfId="3248"/>
    <cellStyle name="Финансовый 4 2 2 2 3 2" xfId="3249"/>
    <cellStyle name="Финансовый 4 2 2 2 3 3" xfId="3250"/>
    <cellStyle name="Финансовый 4 2 2 2 4" xfId="3251"/>
    <cellStyle name="Финансовый 4 2 2 2 5" xfId="3252"/>
    <cellStyle name="Финансовый 4 2 2 3" xfId="3253"/>
    <cellStyle name="Финансовый 4 2 2 3 2" xfId="3254"/>
    <cellStyle name="Финансовый 4 2 2 3 2 2" xfId="3255"/>
    <cellStyle name="Финансовый 4 2 2 3 2 2 2" xfId="3256"/>
    <cellStyle name="Финансовый 4 2 2 3 2 2 3" xfId="3257"/>
    <cellStyle name="Финансовый 4 2 2 3 2 3" xfId="3258"/>
    <cellStyle name="Финансовый 4 2 2 3 2 4" xfId="3259"/>
    <cellStyle name="Финансовый 4 2 2 3 3" xfId="3260"/>
    <cellStyle name="Финансовый 4 2 2 3 3 2" xfId="3261"/>
    <cellStyle name="Финансовый 4 2 2 3 3 3" xfId="3262"/>
    <cellStyle name="Финансовый 4 2 2 3 4" xfId="3263"/>
    <cellStyle name="Финансовый 4 2 2 3 5" xfId="3264"/>
    <cellStyle name="Финансовый 4 2 2 4" xfId="3265"/>
    <cellStyle name="Финансовый 4 2 2 4 2" xfId="3266"/>
    <cellStyle name="Финансовый 4 2 2 4 2 2" xfId="3267"/>
    <cellStyle name="Финансовый 4 2 2 4 2 3" xfId="3268"/>
    <cellStyle name="Финансовый 4 2 2 4 3" xfId="3269"/>
    <cellStyle name="Финансовый 4 2 2 4 4" xfId="3270"/>
    <cellStyle name="Финансовый 4 2 2 5" xfId="3271"/>
    <cellStyle name="Финансовый 4 2 2 5 2" xfId="3272"/>
    <cellStyle name="Финансовый 4 2 2 5 3" xfId="3273"/>
    <cellStyle name="Финансовый 4 2 2 6" xfId="3274"/>
    <cellStyle name="Финансовый 4 2 2 7" xfId="3275"/>
    <cellStyle name="Финансовый 4 2 2 8" xfId="3276"/>
    <cellStyle name="Финансовый 4 2 3" xfId="3277"/>
    <cellStyle name="Финансовый 4 2 3 2" xfId="3278"/>
    <cellStyle name="Финансовый 4 2 3 2 2" xfId="3279"/>
    <cellStyle name="Финансовый 4 2 3 2 2 2" xfId="3280"/>
    <cellStyle name="Финансовый 4 2 3 2 2 3" xfId="3281"/>
    <cellStyle name="Финансовый 4 2 3 2 3" xfId="3282"/>
    <cellStyle name="Финансовый 4 2 3 2 4" xfId="3283"/>
    <cellStyle name="Финансовый 4 2 3 3" xfId="3284"/>
    <cellStyle name="Финансовый 4 2 3 3 2" xfId="3285"/>
    <cellStyle name="Финансовый 4 2 3 3 3" xfId="3286"/>
    <cellStyle name="Финансовый 4 2 3 4" xfId="3287"/>
    <cellStyle name="Финансовый 4 2 3 5" xfId="3288"/>
    <cellStyle name="Финансовый 4 2 4" xfId="3289"/>
    <cellStyle name="Финансовый 4 2 4 2" xfId="3290"/>
    <cellStyle name="Финансовый 4 2 4 2 2" xfId="3291"/>
    <cellStyle name="Финансовый 4 2 4 2 2 2" xfId="3292"/>
    <cellStyle name="Финансовый 4 2 4 2 2 3" xfId="3293"/>
    <cellStyle name="Финансовый 4 2 4 2 3" xfId="3294"/>
    <cellStyle name="Финансовый 4 2 4 2 4" xfId="3295"/>
    <cellStyle name="Финансовый 4 2 4 3" xfId="3296"/>
    <cellStyle name="Финансовый 4 2 4 3 2" xfId="3297"/>
    <cellStyle name="Финансовый 4 2 4 3 3" xfId="3298"/>
    <cellStyle name="Финансовый 4 2 4 4" xfId="3299"/>
    <cellStyle name="Финансовый 4 2 4 5" xfId="3300"/>
    <cellStyle name="Финансовый 4 2 5" xfId="3301"/>
    <cellStyle name="Финансовый 4 2 5 2" xfId="3302"/>
    <cellStyle name="Финансовый 4 2 5 2 2" xfId="3303"/>
    <cellStyle name="Финансовый 4 2 5 2 3" xfId="3304"/>
    <cellStyle name="Финансовый 4 2 5 3" xfId="3305"/>
    <cellStyle name="Финансовый 4 2 5 4" xfId="3306"/>
    <cellStyle name="Финансовый 4 2 6" xfId="3307"/>
    <cellStyle name="Финансовый 4 2 6 2" xfId="3308"/>
    <cellStyle name="Финансовый 4 2 6 2 2" xfId="3309"/>
    <cellStyle name="Финансовый 4 2 6 2 3" xfId="3310"/>
    <cellStyle name="Финансовый 4 2 6 3" xfId="3311"/>
    <cellStyle name="Финансовый 4 2 6 4" xfId="3312"/>
    <cellStyle name="Финансовый 4 2 7" xfId="3313"/>
    <cellStyle name="Финансовый 4 2 7 2" xfId="3314"/>
    <cellStyle name="Финансовый 4 2 7 2 2" xfId="3315"/>
    <cellStyle name="Финансовый 4 2 7 2 3" xfId="3316"/>
    <cellStyle name="Финансовый 4 2 7 3" xfId="3317"/>
    <cellStyle name="Финансовый 4 2 7 4" xfId="3318"/>
    <cellStyle name="Финансовый 4 2 8" xfId="3319"/>
    <cellStyle name="Финансовый 4 2 8 2" xfId="3320"/>
    <cellStyle name="Финансовый 4 2 8 2 2" xfId="3321"/>
    <cellStyle name="Финансовый 4 2 8 2 3" xfId="3322"/>
    <cellStyle name="Финансовый 4 2 8 3" xfId="3323"/>
    <cellStyle name="Финансовый 4 2 8 4" xfId="3324"/>
    <cellStyle name="Финансовый 4 2 9" xfId="3325"/>
    <cellStyle name="Финансовый 4 2 9 2" xfId="3326"/>
    <cellStyle name="Финансовый 4 2 9 3" xfId="3327"/>
    <cellStyle name="Финансовый 4 3" xfId="3328"/>
    <cellStyle name="Финансовый 4 4" xfId="3329"/>
    <cellStyle name="Финансовый 5" xfId="3330"/>
    <cellStyle name="Финансовый 5 10" xfId="3331"/>
    <cellStyle name="Финансовый 5 10 2" xfId="3332"/>
    <cellStyle name="Финансовый 5 10 2 2" xfId="3333"/>
    <cellStyle name="Финансовый 5 10 2 3" xfId="3334"/>
    <cellStyle name="Финансовый 5 10 3" xfId="3335"/>
    <cellStyle name="Финансовый 5 10 4" xfId="3336"/>
    <cellStyle name="Финансовый 5 11" xfId="3337"/>
    <cellStyle name="Финансовый 5 11 2" xfId="3338"/>
    <cellStyle name="Финансовый 5 11 2 2" xfId="3339"/>
    <cellStyle name="Финансовый 5 11 2 3" xfId="3340"/>
    <cellStyle name="Финансовый 5 11 3" xfId="3341"/>
    <cellStyle name="Финансовый 5 11 4" xfId="3342"/>
    <cellStyle name="Финансовый 5 12" xfId="3343"/>
    <cellStyle name="Финансовый 5 12 2" xfId="3344"/>
    <cellStyle name="Финансовый 5 12 3" xfId="3345"/>
    <cellStyle name="Финансовый 5 13" xfId="3346"/>
    <cellStyle name="Финансовый 5 14" xfId="3347"/>
    <cellStyle name="Финансовый 5 15" xfId="3348"/>
    <cellStyle name="Финансовый 5 16" xfId="3349"/>
    <cellStyle name="Финансовый 5 2" xfId="3350"/>
    <cellStyle name="Финансовый 5 2 10" xfId="3351"/>
    <cellStyle name="Финансовый 5 2 10 2" xfId="3352"/>
    <cellStyle name="Финансовый 5 2 10 3" xfId="3353"/>
    <cellStyle name="Финансовый 5 2 11" xfId="3354"/>
    <cellStyle name="Финансовый 5 2 12" xfId="3355"/>
    <cellStyle name="Финансовый 5 2 13" xfId="3356"/>
    <cellStyle name="Финансовый 5 2 14" xfId="3357"/>
    <cellStyle name="Финансовый 5 2 2" xfId="3358"/>
    <cellStyle name="Финансовый 5 2 2 10" xfId="3359"/>
    <cellStyle name="Финансовый 5 2 2 11" xfId="3360"/>
    <cellStyle name="Финансовый 5 2 2 12" xfId="3361"/>
    <cellStyle name="Финансовый 5 2 2 13" xfId="3362"/>
    <cellStyle name="Финансовый 5 2 2 2" xfId="3363"/>
    <cellStyle name="Финансовый 5 2 2 2 2" xfId="3364"/>
    <cellStyle name="Финансовый 5 2 2 2 2 2" xfId="3365"/>
    <cellStyle name="Финансовый 5 2 2 2 2 2 2" xfId="3366"/>
    <cellStyle name="Финансовый 5 2 2 2 2 2 2 2" xfId="3367"/>
    <cellStyle name="Финансовый 5 2 2 2 2 2 2 3" xfId="3368"/>
    <cellStyle name="Финансовый 5 2 2 2 2 2 3" xfId="3369"/>
    <cellStyle name="Финансовый 5 2 2 2 2 2 4" xfId="3370"/>
    <cellStyle name="Финансовый 5 2 2 2 2 3" xfId="3371"/>
    <cellStyle name="Финансовый 5 2 2 2 2 3 2" xfId="3372"/>
    <cellStyle name="Финансовый 5 2 2 2 2 3 3" xfId="3373"/>
    <cellStyle name="Финансовый 5 2 2 2 2 4" xfId="3374"/>
    <cellStyle name="Финансовый 5 2 2 2 2 5" xfId="3375"/>
    <cellStyle name="Финансовый 5 2 2 2 3" xfId="3376"/>
    <cellStyle name="Финансовый 5 2 2 2 3 2" xfId="3377"/>
    <cellStyle name="Финансовый 5 2 2 2 3 2 2" xfId="3378"/>
    <cellStyle name="Финансовый 5 2 2 2 3 2 2 2" xfId="3379"/>
    <cellStyle name="Финансовый 5 2 2 2 3 2 2 3" xfId="3380"/>
    <cellStyle name="Финансовый 5 2 2 2 3 2 3" xfId="3381"/>
    <cellStyle name="Финансовый 5 2 2 2 3 2 4" xfId="3382"/>
    <cellStyle name="Финансовый 5 2 2 2 3 3" xfId="3383"/>
    <cellStyle name="Финансовый 5 2 2 2 3 3 2" xfId="3384"/>
    <cellStyle name="Финансовый 5 2 2 2 3 3 3" xfId="3385"/>
    <cellStyle name="Финансовый 5 2 2 2 3 4" xfId="3386"/>
    <cellStyle name="Финансовый 5 2 2 2 3 5" xfId="3387"/>
    <cellStyle name="Финансовый 5 2 2 2 4" xfId="3388"/>
    <cellStyle name="Финансовый 5 2 2 2 4 2" xfId="3389"/>
    <cellStyle name="Финансовый 5 2 2 2 4 2 2" xfId="3390"/>
    <cellStyle name="Финансовый 5 2 2 2 4 2 3" xfId="3391"/>
    <cellStyle name="Финансовый 5 2 2 2 4 3" xfId="3392"/>
    <cellStyle name="Финансовый 5 2 2 2 4 4" xfId="3393"/>
    <cellStyle name="Финансовый 5 2 2 2 5" xfId="3394"/>
    <cellStyle name="Финансовый 5 2 2 2 5 2" xfId="3395"/>
    <cellStyle name="Финансовый 5 2 2 2 5 3" xfId="3396"/>
    <cellStyle name="Финансовый 5 2 2 2 6" xfId="3397"/>
    <cellStyle name="Финансовый 5 2 2 2 7" xfId="3398"/>
    <cellStyle name="Финансовый 5 2 2 2 8" xfId="3399"/>
    <cellStyle name="Финансовый 5 2 2 3" xfId="3400"/>
    <cellStyle name="Финансовый 5 2 2 3 2" xfId="3401"/>
    <cellStyle name="Финансовый 5 2 2 3 2 2" xfId="3402"/>
    <cellStyle name="Финансовый 5 2 2 3 2 2 2" xfId="3403"/>
    <cellStyle name="Финансовый 5 2 2 3 2 2 3" xfId="3404"/>
    <cellStyle name="Финансовый 5 2 2 3 2 3" xfId="3405"/>
    <cellStyle name="Финансовый 5 2 2 3 2 4" xfId="3406"/>
    <cellStyle name="Финансовый 5 2 2 3 3" xfId="3407"/>
    <cellStyle name="Финансовый 5 2 2 3 3 2" xfId="3408"/>
    <cellStyle name="Финансовый 5 2 2 3 3 3" xfId="3409"/>
    <cellStyle name="Финансовый 5 2 2 3 4" xfId="3410"/>
    <cellStyle name="Финансовый 5 2 2 3 5" xfId="3411"/>
    <cellStyle name="Финансовый 5 2 2 4" xfId="3412"/>
    <cellStyle name="Финансовый 5 2 2 4 2" xfId="3413"/>
    <cellStyle name="Финансовый 5 2 2 4 2 2" xfId="3414"/>
    <cellStyle name="Финансовый 5 2 2 4 2 2 2" xfId="3415"/>
    <cellStyle name="Финансовый 5 2 2 4 2 2 3" xfId="3416"/>
    <cellStyle name="Финансовый 5 2 2 4 2 3" xfId="3417"/>
    <cellStyle name="Финансовый 5 2 2 4 2 4" xfId="3418"/>
    <cellStyle name="Финансовый 5 2 2 4 3" xfId="3419"/>
    <cellStyle name="Финансовый 5 2 2 4 3 2" xfId="3420"/>
    <cellStyle name="Финансовый 5 2 2 4 3 3" xfId="3421"/>
    <cellStyle name="Финансовый 5 2 2 4 4" xfId="3422"/>
    <cellStyle name="Финансовый 5 2 2 4 5" xfId="3423"/>
    <cellStyle name="Финансовый 5 2 2 5" xfId="3424"/>
    <cellStyle name="Финансовый 5 2 2 5 2" xfId="3425"/>
    <cellStyle name="Финансовый 5 2 2 5 2 2" xfId="3426"/>
    <cellStyle name="Финансовый 5 2 2 5 2 3" xfId="3427"/>
    <cellStyle name="Финансовый 5 2 2 5 3" xfId="3428"/>
    <cellStyle name="Финансовый 5 2 2 5 4" xfId="3429"/>
    <cellStyle name="Финансовый 5 2 2 6" xfId="3430"/>
    <cellStyle name="Финансовый 5 2 2 6 2" xfId="3431"/>
    <cellStyle name="Финансовый 5 2 2 6 2 2" xfId="3432"/>
    <cellStyle name="Финансовый 5 2 2 6 2 3" xfId="3433"/>
    <cellStyle name="Финансовый 5 2 2 6 3" xfId="3434"/>
    <cellStyle name="Финансовый 5 2 2 6 4" xfId="3435"/>
    <cellStyle name="Финансовый 5 2 2 7" xfId="3436"/>
    <cellStyle name="Финансовый 5 2 2 7 2" xfId="3437"/>
    <cellStyle name="Финансовый 5 2 2 7 2 2" xfId="3438"/>
    <cellStyle name="Финансовый 5 2 2 7 2 3" xfId="3439"/>
    <cellStyle name="Финансовый 5 2 2 7 3" xfId="3440"/>
    <cellStyle name="Финансовый 5 2 2 7 4" xfId="3441"/>
    <cellStyle name="Финансовый 5 2 2 8" xfId="3442"/>
    <cellStyle name="Финансовый 5 2 2 8 2" xfId="3443"/>
    <cellStyle name="Финансовый 5 2 2 8 2 2" xfId="3444"/>
    <cellStyle name="Финансовый 5 2 2 8 2 3" xfId="3445"/>
    <cellStyle name="Финансовый 5 2 2 8 3" xfId="3446"/>
    <cellStyle name="Финансовый 5 2 2 8 4" xfId="3447"/>
    <cellStyle name="Финансовый 5 2 2 9" xfId="3448"/>
    <cellStyle name="Финансовый 5 2 2 9 2" xfId="3449"/>
    <cellStyle name="Финансовый 5 2 2 9 3" xfId="3450"/>
    <cellStyle name="Финансовый 5 2 3" xfId="3451"/>
    <cellStyle name="Финансовый 5 2 3 2" xfId="3452"/>
    <cellStyle name="Финансовый 5 2 3 2 2" xfId="3453"/>
    <cellStyle name="Финансовый 5 2 3 2 2 2" xfId="3454"/>
    <cellStyle name="Финансовый 5 2 3 2 2 2 2" xfId="3455"/>
    <cellStyle name="Финансовый 5 2 3 2 2 2 3" xfId="3456"/>
    <cellStyle name="Финансовый 5 2 3 2 2 3" xfId="3457"/>
    <cellStyle name="Финансовый 5 2 3 2 2 4" xfId="3458"/>
    <cellStyle name="Финансовый 5 2 3 2 3" xfId="3459"/>
    <cellStyle name="Финансовый 5 2 3 2 3 2" xfId="3460"/>
    <cellStyle name="Финансовый 5 2 3 2 3 3" xfId="3461"/>
    <cellStyle name="Финансовый 5 2 3 2 4" xfId="3462"/>
    <cellStyle name="Финансовый 5 2 3 2 5" xfId="3463"/>
    <cellStyle name="Финансовый 5 2 3 3" xfId="3464"/>
    <cellStyle name="Финансовый 5 2 3 3 2" xfId="3465"/>
    <cellStyle name="Финансовый 5 2 3 3 2 2" xfId="3466"/>
    <cellStyle name="Финансовый 5 2 3 3 2 2 2" xfId="3467"/>
    <cellStyle name="Финансовый 5 2 3 3 2 2 3" xfId="3468"/>
    <cellStyle name="Финансовый 5 2 3 3 2 3" xfId="3469"/>
    <cellStyle name="Финансовый 5 2 3 3 2 4" xfId="3470"/>
    <cellStyle name="Финансовый 5 2 3 3 3" xfId="3471"/>
    <cellStyle name="Финансовый 5 2 3 3 3 2" xfId="3472"/>
    <cellStyle name="Финансовый 5 2 3 3 3 3" xfId="3473"/>
    <cellStyle name="Финансовый 5 2 3 3 4" xfId="3474"/>
    <cellStyle name="Финансовый 5 2 3 3 5" xfId="3475"/>
    <cellStyle name="Финансовый 5 2 3 4" xfId="3476"/>
    <cellStyle name="Финансовый 5 2 3 4 2" xfId="3477"/>
    <cellStyle name="Финансовый 5 2 3 4 2 2" xfId="3478"/>
    <cellStyle name="Финансовый 5 2 3 4 2 3" xfId="3479"/>
    <cellStyle name="Финансовый 5 2 3 4 3" xfId="3480"/>
    <cellStyle name="Финансовый 5 2 3 4 4" xfId="3481"/>
    <cellStyle name="Финансовый 5 2 3 5" xfId="3482"/>
    <cellStyle name="Финансовый 5 2 3 5 2" xfId="3483"/>
    <cellStyle name="Финансовый 5 2 3 5 3" xfId="3484"/>
    <cellStyle name="Финансовый 5 2 3 6" xfId="3485"/>
    <cellStyle name="Финансовый 5 2 3 7" xfId="3486"/>
    <cellStyle name="Финансовый 5 2 3 8" xfId="3487"/>
    <cellStyle name="Финансовый 5 2 4" xfId="3488"/>
    <cellStyle name="Финансовый 5 2 4 2" xfId="3489"/>
    <cellStyle name="Финансовый 5 2 4 2 2" xfId="3490"/>
    <cellStyle name="Финансовый 5 2 4 2 2 2" xfId="3491"/>
    <cellStyle name="Финансовый 5 2 4 2 2 3" xfId="3492"/>
    <cellStyle name="Финансовый 5 2 4 2 3" xfId="3493"/>
    <cellStyle name="Финансовый 5 2 4 2 4" xfId="3494"/>
    <cellStyle name="Финансовый 5 2 4 3" xfId="3495"/>
    <cellStyle name="Финансовый 5 2 4 3 2" xfId="3496"/>
    <cellStyle name="Финансовый 5 2 4 3 3" xfId="3497"/>
    <cellStyle name="Финансовый 5 2 4 4" xfId="3498"/>
    <cellStyle name="Финансовый 5 2 4 5" xfId="3499"/>
    <cellStyle name="Финансовый 5 2 5" xfId="3500"/>
    <cellStyle name="Финансовый 5 2 5 2" xfId="3501"/>
    <cellStyle name="Финансовый 5 2 5 2 2" xfId="3502"/>
    <cellStyle name="Финансовый 5 2 5 2 2 2" xfId="3503"/>
    <cellStyle name="Финансовый 5 2 5 2 2 3" xfId="3504"/>
    <cellStyle name="Финансовый 5 2 5 2 3" xfId="3505"/>
    <cellStyle name="Финансовый 5 2 5 2 4" xfId="3506"/>
    <cellStyle name="Финансовый 5 2 5 3" xfId="3507"/>
    <cellStyle name="Финансовый 5 2 5 3 2" xfId="3508"/>
    <cellStyle name="Финансовый 5 2 5 3 3" xfId="3509"/>
    <cellStyle name="Финансовый 5 2 5 4" xfId="3510"/>
    <cellStyle name="Финансовый 5 2 5 5" xfId="3511"/>
    <cellStyle name="Финансовый 5 2 6" xfId="3512"/>
    <cellStyle name="Финансовый 5 2 6 2" xfId="3513"/>
    <cellStyle name="Финансовый 5 2 6 2 2" xfId="3514"/>
    <cellStyle name="Финансовый 5 2 6 2 3" xfId="3515"/>
    <cellStyle name="Финансовый 5 2 6 3" xfId="3516"/>
    <cellStyle name="Финансовый 5 2 6 4" xfId="3517"/>
    <cellStyle name="Финансовый 5 2 7" xfId="3518"/>
    <cellStyle name="Финансовый 5 2 7 2" xfId="3519"/>
    <cellStyle name="Финансовый 5 2 7 2 2" xfId="3520"/>
    <cellStyle name="Финансовый 5 2 7 2 3" xfId="3521"/>
    <cellStyle name="Финансовый 5 2 7 3" xfId="3522"/>
    <cellStyle name="Финансовый 5 2 7 4" xfId="3523"/>
    <cellStyle name="Финансовый 5 2 8" xfId="3524"/>
    <cellStyle name="Финансовый 5 2 8 2" xfId="3525"/>
    <cellStyle name="Финансовый 5 2 8 2 2" xfId="3526"/>
    <cellStyle name="Финансовый 5 2 8 2 3" xfId="3527"/>
    <cellStyle name="Финансовый 5 2 8 3" xfId="3528"/>
    <cellStyle name="Финансовый 5 2 8 4" xfId="3529"/>
    <cellStyle name="Финансовый 5 2 9" xfId="3530"/>
    <cellStyle name="Финансовый 5 2 9 2" xfId="3531"/>
    <cellStyle name="Финансовый 5 2 9 2 2" xfId="3532"/>
    <cellStyle name="Финансовый 5 2 9 2 3" xfId="3533"/>
    <cellStyle name="Финансовый 5 2 9 3" xfId="3534"/>
    <cellStyle name="Финансовый 5 2 9 4" xfId="3535"/>
    <cellStyle name="Финансовый 5 3" xfId="3536"/>
    <cellStyle name="Финансовый 5 3 10" xfId="3537"/>
    <cellStyle name="Финансовый 5 3 11" xfId="3538"/>
    <cellStyle name="Финансовый 5 3 12" xfId="3539"/>
    <cellStyle name="Финансовый 5 3 13" xfId="3540"/>
    <cellStyle name="Финансовый 5 3 2" xfId="3541"/>
    <cellStyle name="Финансовый 5 3 2 2" xfId="3542"/>
    <cellStyle name="Финансовый 5 3 2 2 2" xfId="3543"/>
    <cellStyle name="Финансовый 5 3 2 2 2 2" xfId="3544"/>
    <cellStyle name="Финансовый 5 3 2 2 2 2 2" xfId="3545"/>
    <cellStyle name="Финансовый 5 3 2 2 2 2 3" xfId="3546"/>
    <cellStyle name="Финансовый 5 3 2 2 2 3" xfId="3547"/>
    <cellStyle name="Финансовый 5 3 2 2 2 4" xfId="3548"/>
    <cellStyle name="Финансовый 5 3 2 2 3" xfId="3549"/>
    <cellStyle name="Финансовый 5 3 2 2 3 2" xfId="3550"/>
    <cellStyle name="Финансовый 5 3 2 2 3 3" xfId="3551"/>
    <cellStyle name="Финансовый 5 3 2 2 4" xfId="3552"/>
    <cellStyle name="Финансовый 5 3 2 2 5" xfId="3553"/>
    <cellStyle name="Финансовый 5 3 2 3" xfId="3554"/>
    <cellStyle name="Финансовый 5 3 2 3 2" xfId="3555"/>
    <cellStyle name="Финансовый 5 3 2 3 2 2" xfId="3556"/>
    <cellStyle name="Финансовый 5 3 2 3 2 2 2" xfId="3557"/>
    <cellStyle name="Финансовый 5 3 2 3 2 2 3" xfId="3558"/>
    <cellStyle name="Финансовый 5 3 2 3 2 3" xfId="3559"/>
    <cellStyle name="Финансовый 5 3 2 3 2 4" xfId="3560"/>
    <cellStyle name="Финансовый 5 3 2 3 3" xfId="3561"/>
    <cellStyle name="Финансовый 5 3 2 3 3 2" xfId="3562"/>
    <cellStyle name="Финансовый 5 3 2 3 3 3" xfId="3563"/>
    <cellStyle name="Финансовый 5 3 2 3 4" xfId="3564"/>
    <cellStyle name="Финансовый 5 3 2 3 5" xfId="3565"/>
    <cellStyle name="Финансовый 5 3 2 4" xfId="3566"/>
    <cellStyle name="Финансовый 5 3 2 4 2" xfId="3567"/>
    <cellStyle name="Финансовый 5 3 2 4 2 2" xfId="3568"/>
    <cellStyle name="Финансовый 5 3 2 4 2 3" xfId="3569"/>
    <cellStyle name="Финансовый 5 3 2 4 3" xfId="3570"/>
    <cellStyle name="Финансовый 5 3 2 4 4" xfId="3571"/>
    <cellStyle name="Финансовый 5 3 2 5" xfId="3572"/>
    <cellStyle name="Финансовый 5 3 2 5 2" xfId="3573"/>
    <cellStyle name="Финансовый 5 3 2 5 3" xfId="3574"/>
    <cellStyle name="Финансовый 5 3 2 6" xfId="3575"/>
    <cellStyle name="Финансовый 5 3 2 7" xfId="3576"/>
    <cellStyle name="Финансовый 5 3 2 8" xfId="3577"/>
    <cellStyle name="Финансовый 5 3 3" xfId="3578"/>
    <cellStyle name="Финансовый 5 3 3 2" xfId="3579"/>
    <cellStyle name="Финансовый 5 3 3 2 2" xfId="3580"/>
    <cellStyle name="Финансовый 5 3 3 2 2 2" xfId="3581"/>
    <cellStyle name="Финансовый 5 3 3 2 2 3" xfId="3582"/>
    <cellStyle name="Финансовый 5 3 3 2 3" xfId="3583"/>
    <cellStyle name="Финансовый 5 3 3 2 4" xfId="3584"/>
    <cellStyle name="Финансовый 5 3 3 3" xfId="3585"/>
    <cellStyle name="Финансовый 5 3 3 3 2" xfId="3586"/>
    <cellStyle name="Финансовый 5 3 3 3 3" xfId="3587"/>
    <cellStyle name="Финансовый 5 3 3 4" xfId="3588"/>
    <cellStyle name="Финансовый 5 3 3 5" xfId="3589"/>
    <cellStyle name="Финансовый 5 3 4" xfId="3590"/>
    <cellStyle name="Финансовый 5 3 4 2" xfId="3591"/>
    <cellStyle name="Финансовый 5 3 4 2 2" xfId="3592"/>
    <cellStyle name="Финансовый 5 3 4 2 2 2" xfId="3593"/>
    <cellStyle name="Финансовый 5 3 4 2 2 3" xfId="3594"/>
    <cellStyle name="Финансовый 5 3 4 2 3" xfId="3595"/>
    <cellStyle name="Финансовый 5 3 4 2 4" xfId="3596"/>
    <cellStyle name="Финансовый 5 3 4 3" xfId="3597"/>
    <cellStyle name="Финансовый 5 3 4 3 2" xfId="3598"/>
    <cellStyle name="Финансовый 5 3 4 3 3" xfId="3599"/>
    <cellStyle name="Финансовый 5 3 4 4" xfId="3600"/>
    <cellStyle name="Финансовый 5 3 4 5" xfId="3601"/>
    <cellStyle name="Финансовый 5 3 5" xfId="3602"/>
    <cellStyle name="Финансовый 5 3 5 2" xfId="3603"/>
    <cellStyle name="Финансовый 5 3 5 2 2" xfId="3604"/>
    <cellStyle name="Финансовый 5 3 5 2 3" xfId="3605"/>
    <cellStyle name="Финансовый 5 3 5 3" xfId="3606"/>
    <cellStyle name="Финансовый 5 3 5 4" xfId="3607"/>
    <cellStyle name="Финансовый 5 3 6" xfId="3608"/>
    <cellStyle name="Финансовый 5 3 6 2" xfId="3609"/>
    <cellStyle name="Финансовый 5 3 6 2 2" xfId="3610"/>
    <cellStyle name="Финансовый 5 3 6 2 3" xfId="3611"/>
    <cellStyle name="Финансовый 5 3 6 3" xfId="3612"/>
    <cellStyle name="Финансовый 5 3 6 4" xfId="3613"/>
    <cellStyle name="Финансовый 5 3 7" xfId="3614"/>
    <cellStyle name="Финансовый 5 3 7 2" xfId="3615"/>
    <cellStyle name="Финансовый 5 3 7 2 2" xfId="3616"/>
    <cellStyle name="Финансовый 5 3 7 2 3" xfId="3617"/>
    <cellStyle name="Финансовый 5 3 7 3" xfId="3618"/>
    <cellStyle name="Финансовый 5 3 7 4" xfId="3619"/>
    <cellStyle name="Финансовый 5 3 8" xfId="3620"/>
    <cellStyle name="Финансовый 5 3 8 2" xfId="3621"/>
    <cellStyle name="Финансовый 5 3 8 2 2" xfId="3622"/>
    <cellStyle name="Финансовый 5 3 8 2 3" xfId="3623"/>
    <cellStyle name="Финансовый 5 3 8 3" xfId="3624"/>
    <cellStyle name="Финансовый 5 3 8 4" xfId="3625"/>
    <cellStyle name="Финансовый 5 3 9" xfId="3626"/>
    <cellStyle name="Финансовый 5 3 9 2" xfId="3627"/>
    <cellStyle name="Финансовый 5 3 9 3" xfId="3628"/>
    <cellStyle name="Финансовый 5 4" xfId="3629"/>
    <cellStyle name="Финансовый 5 4 10" xfId="3630"/>
    <cellStyle name="Финансовый 5 4 11" xfId="3631"/>
    <cellStyle name="Финансовый 5 4 12" xfId="3632"/>
    <cellStyle name="Финансовый 5 4 13" xfId="3633"/>
    <cellStyle name="Финансовый 5 4 2" xfId="3634"/>
    <cellStyle name="Финансовый 5 4 2 2" xfId="3635"/>
    <cellStyle name="Финансовый 5 4 2 2 2" xfId="3636"/>
    <cellStyle name="Финансовый 5 4 2 2 2 2" xfId="3637"/>
    <cellStyle name="Финансовый 5 4 2 2 2 2 2" xfId="3638"/>
    <cellStyle name="Финансовый 5 4 2 2 2 2 3" xfId="3639"/>
    <cellStyle name="Финансовый 5 4 2 2 2 3" xfId="3640"/>
    <cellStyle name="Финансовый 5 4 2 2 2 4" xfId="3641"/>
    <cellStyle name="Финансовый 5 4 2 2 3" xfId="3642"/>
    <cellStyle name="Финансовый 5 4 2 2 3 2" xfId="3643"/>
    <cellStyle name="Финансовый 5 4 2 2 3 3" xfId="3644"/>
    <cellStyle name="Финансовый 5 4 2 2 4" xfId="3645"/>
    <cellStyle name="Финансовый 5 4 2 2 5" xfId="3646"/>
    <cellStyle name="Финансовый 5 4 2 3" xfId="3647"/>
    <cellStyle name="Финансовый 5 4 2 3 2" xfId="3648"/>
    <cellStyle name="Финансовый 5 4 2 3 2 2" xfId="3649"/>
    <cellStyle name="Финансовый 5 4 2 3 2 2 2" xfId="3650"/>
    <cellStyle name="Финансовый 5 4 2 3 2 2 3" xfId="3651"/>
    <cellStyle name="Финансовый 5 4 2 3 2 3" xfId="3652"/>
    <cellStyle name="Финансовый 5 4 2 3 2 4" xfId="3653"/>
    <cellStyle name="Финансовый 5 4 2 3 3" xfId="3654"/>
    <cellStyle name="Финансовый 5 4 2 3 3 2" xfId="3655"/>
    <cellStyle name="Финансовый 5 4 2 3 3 3" xfId="3656"/>
    <cellStyle name="Финансовый 5 4 2 3 4" xfId="3657"/>
    <cellStyle name="Финансовый 5 4 2 3 5" xfId="3658"/>
    <cellStyle name="Финансовый 5 4 2 4" xfId="3659"/>
    <cellStyle name="Финансовый 5 4 2 4 2" xfId="3660"/>
    <cellStyle name="Финансовый 5 4 2 4 2 2" xfId="3661"/>
    <cellStyle name="Финансовый 5 4 2 4 2 3" xfId="3662"/>
    <cellStyle name="Финансовый 5 4 2 4 3" xfId="3663"/>
    <cellStyle name="Финансовый 5 4 2 4 4" xfId="3664"/>
    <cellStyle name="Финансовый 5 4 2 5" xfId="3665"/>
    <cellStyle name="Финансовый 5 4 2 5 2" xfId="3666"/>
    <cellStyle name="Финансовый 5 4 2 5 3" xfId="3667"/>
    <cellStyle name="Финансовый 5 4 2 6" xfId="3668"/>
    <cellStyle name="Финансовый 5 4 2 7" xfId="3669"/>
    <cellStyle name="Финансовый 5 4 2 8" xfId="3670"/>
    <cellStyle name="Финансовый 5 4 3" xfId="3671"/>
    <cellStyle name="Финансовый 5 4 3 2" xfId="3672"/>
    <cellStyle name="Финансовый 5 4 3 2 2" xfId="3673"/>
    <cellStyle name="Финансовый 5 4 3 2 2 2" xfId="3674"/>
    <cellStyle name="Финансовый 5 4 3 2 2 3" xfId="3675"/>
    <cellStyle name="Финансовый 5 4 3 2 3" xfId="3676"/>
    <cellStyle name="Финансовый 5 4 3 2 4" xfId="3677"/>
    <cellStyle name="Финансовый 5 4 3 3" xfId="3678"/>
    <cellStyle name="Финансовый 5 4 3 3 2" xfId="3679"/>
    <cellStyle name="Финансовый 5 4 3 3 3" xfId="3680"/>
    <cellStyle name="Финансовый 5 4 3 4" xfId="3681"/>
    <cellStyle name="Финансовый 5 4 3 5" xfId="3682"/>
    <cellStyle name="Финансовый 5 4 4" xfId="3683"/>
    <cellStyle name="Финансовый 5 4 4 2" xfId="3684"/>
    <cellStyle name="Финансовый 5 4 4 2 2" xfId="3685"/>
    <cellStyle name="Финансовый 5 4 4 2 2 2" xfId="3686"/>
    <cellStyle name="Финансовый 5 4 4 2 2 3" xfId="3687"/>
    <cellStyle name="Финансовый 5 4 4 2 3" xfId="3688"/>
    <cellStyle name="Финансовый 5 4 4 2 4" xfId="3689"/>
    <cellStyle name="Финансовый 5 4 4 3" xfId="3690"/>
    <cellStyle name="Финансовый 5 4 4 3 2" xfId="3691"/>
    <cellStyle name="Финансовый 5 4 4 3 3" xfId="3692"/>
    <cellStyle name="Финансовый 5 4 4 4" xfId="3693"/>
    <cellStyle name="Финансовый 5 4 4 5" xfId="3694"/>
    <cellStyle name="Финансовый 5 4 5" xfId="3695"/>
    <cellStyle name="Финансовый 5 4 5 2" xfId="3696"/>
    <cellStyle name="Финансовый 5 4 5 2 2" xfId="3697"/>
    <cellStyle name="Финансовый 5 4 5 2 3" xfId="3698"/>
    <cellStyle name="Финансовый 5 4 5 3" xfId="3699"/>
    <cellStyle name="Финансовый 5 4 5 4" xfId="3700"/>
    <cellStyle name="Финансовый 5 4 6" xfId="3701"/>
    <cellStyle name="Финансовый 5 4 6 2" xfId="3702"/>
    <cellStyle name="Финансовый 5 4 6 2 2" xfId="3703"/>
    <cellStyle name="Финансовый 5 4 6 2 3" xfId="3704"/>
    <cellStyle name="Финансовый 5 4 6 3" xfId="3705"/>
    <cellStyle name="Финансовый 5 4 6 4" xfId="3706"/>
    <cellStyle name="Финансовый 5 4 7" xfId="3707"/>
    <cellStyle name="Финансовый 5 4 7 2" xfId="3708"/>
    <cellStyle name="Финансовый 5 4 7 2 2" xfId="3709"/>
    <cellStyle name="Финансовый 5 4 7 2 3" xfId="3710"/>
    <cellStyle name="Финансовый 5 4 7 3" xfId="3711"/>
    <cellStyle name="Финансовый 5 4 7 4" xfId="3712"/>
    <cellStyle name="Финансовый 5 4 8" xfId="3713"/>
    <cellStyle name="Финансовый 5 4 8 2" xfId="3714"/>
    <cellStyle name="Финансовый 5 4 8 2 2" xfId="3715"/>
    <cellStyle name="Финансовый 5 4 8 2 3" xfId="3716"/>
    <cellStyle name="Финансовый 5 4 8 3" xfId="3717"/>
    <cellStyle name="Финансовый 5 4 8 4" xfId="3718"/>
    <cellStyle name="Финансовый 5 4 9" xfId="3719"/>
    <cellStyle name="Финансовый 5 4 9 2" xfId="3720"/>
    <cellStyle name="Финансовый 5 4 9 3" xfId="3721"/>
    <cellStyle name="Финансовый 5 5" xfId="3722"/>
    <cellStyle name="Финансовый 5 5 2" xfId="3723"/>
    <cellStyle name="Финансовый 5 5 2 2" xfId="3724"/>
    <cellStyle name="Финансовый 5 5 2 2 2" xfId="3725"/>
    <cellStyle name="Финансовый 5 5 2 2 2 2" xfId="3726"/>
    <cellStyle name="Финансовый 5 5 2 2 2 3" xfId="3727"/>
    <cellStyle name="Финансовый 5 5 2 2 3" xfId="3728"/>
    <cellStyle name="Финансовый 5 5 2 2 4" xfId="3729"/>
    <cellStyle name="Финансовый 5 5 2 3" xfId="3730"/>
    <cellStyle name="Финансовый 5 5 2 3 2" xfId="3731"/>
    <cellStyle name="Финансовый 5 5 2 3 3" xfId="3732"/>
    <cellStyle name="Финансовый 5 5 2 4" xfId="3733"/>
    <cellStyle name="Финансовый 5 5 2 5" xfId="3734"/>
    <cellStyle name="Финансовый 5 5 3" xfId="3735"/>
    <cellStyle name="Финансовый 5 5 3 2" xfId="3736"/>
    <cellStyle name="Финансовый 5 5 3 2 2" xfId="3737"/>
    <cellStyle name="Финансовый 5 5 3 2 2 2" xfId="3738"/>
    <cellStyle name="Финансовый 5 5 3 2 2 3" xfId="3739"/>
    <cellStyle name="Финансовый 5 5 3 2 3" xfId="3740"/>
    <cellStyle name="Финансовый 5 5 3 2 4" xfId="3741"/>
    <cellStyle name="Финансовый 5 5 3 3" xfId="3742"/>
    <cellStyle name="Финансовый 5 5 3 3 2" xfId="3743"/>
    <cellStyle name="Финансовый 5 5 3 3 3" xfId="3744"/>
    <cellStyle name="Финансовый 5 5 3 4" xfId="3745"/>
    <cellStyle name="Финансовый 5 5 3 5" xfId="3746"/>
    <cellStyle name="Финансовый 5 5 4" xfId="3747"/>
    <cellStyle name="Финансовый 5 5 4 2" xfId="3748"/>
    <cellStyle name="Финансовый 5 5 4 2 2" xfId="3749"/>
    <cellStyle name="Финансовый 5 5 4 2 3" xfId="3750"/>
    <cellStyle name="Финансовый 5 5 4 3" xfId="3751"/>
    <cellStyle name="Финансовый 5 5 4 4" xfId="3752"/>
    <cellStyle name="Финансовый 5 5 5" xfId="3753"/>
    <cellStyle name="Финансовый 5 5 5 2" xfId="3754"/>
    <cellStyle name="Финансовый 5 5 5 3" xfId="3755"/>
    <cellStyle name="Финансовый 5 5 6" xfId="3756"/>
    <cellStyle name="Финансовый 5 5 7" xfId="3757"/>
    <cellStyle name="Финансовый 5 5 8" xfId="3758"/>
    <cellStyle name="Финансовый 5 6" xfId="3759"/>
    <cellStyle name="Финансовый 5 6 2" xfId="3760"/>
    <cellStyle name="Финансовый 5 6 2 2" xfId="3761"/>
    <cellStyle name="Финансовый 5 6 2 2 2" xfId="3762"/>
    <cellStyle name="Финансовый 5 6 2 2 3" xfId="3763"/>
    <cellStyle name="Финансовый 5 6 2 3" xfId="3764"/>
    <cellStyle name="Финансовый 5 6 2 4" xfId="3765"/>
    <cellStyle name="Финансовый 5 6 3" xfId="3766"/>
    <cellStyle name="Финансовый 5 6 3 2" xfId="3767"/>
    <cellStyle name="Финансовый 5 6 3 3" xfId="3768"/>
    <cellStyle name="Финансовый 5 6 4" xfId="3769"/>
    <cellStyle name="Финансовый 5 6 5" xfId="3770"/>
    <cellStyle name="Финансовый 5 7" xfId="3771"/>
    <cellStyle name="Финансовый 5 7 2" xfId="3772"/>
    <cellStyle name="Финансовый 5 7 2 2" xfId="3773"/>
    <cellStyle name="Финансовый 5 7 2 2 2" xfId="3774"/>
    <cellStyle name="Финансовый 5 7 2 2 3" xfId="3775"/>
    <cellStyle name="Финансовый 5 7 2 3" xfId="3776"/>
    <cellStyle name="Финансовый 5 7 2 4" xfId="3777"/>
    <cellStyle name="Финансовый 5 7 3" xfId="3778"/>
    <cellStyle name="Финансовый 5 7 3 2" xfId="3779"/>
    <cellStyle name="Финансовый 5 7 3 3" xfId="3780"/>
    <cellStyle name="Финансовый 5 7 4" xfId="3781"/>
    <cellStyle name="Финансовый 5 7 5" xfId="3782"/>
    <cellStyle name="Финансовый 5 8" xfId="3783"/>
    <cellStyle name="Финансовый 5 8 2" xfId="3784"/>
    <cellStyle name="Финансовый 5 8 2 2" xfId="3785"/>
    <cellStyle name="Финансовый 5 8 2 3" xfId="3786"/>
    <cellStyle name="Финансовый 5 8 3" xfId="3787"/>
    <cellStyle name="Финансовый 5 8 4" xfId="3788"/>
    <cellStyle name="Финансовый 5 9" xfId="3789"/>
    <cellStyle name="Финансовый 5 9 2" xfId="3790"/>
    <cellStyle name="Финансовый 5 9 2 2" xfId="3791"/>
    <cellStyle name="Финансовый 5 9 2 3" xfId="3792"/>
    <cellStyle name="Финансовый 5 9 3" xfId="3793"/>
    <cellStyle name="Финансовый 5 9 4" xfId="3794"/>
    <cellStyle name="Финансовый 6" xfId="3795"/>
    <cellStyle name="Финансовый 6 10" xfId="3796"/>
    <cellStyle name="Финансовый 6 10 2" xfId="3797"/>
    <cellStyle name="Финансовый 6 10 3" xfId="3798"/>
    <cellStyle name="Финансовый 6 11" xfId="3799"/>
    <cellStyle name="Финансовый 6 12" xfId="3800"/>
    <cellStyle name="Финансовый 6 13" xfId="3801"/>
    <cellStyle name="Финансовый 6 14" xfId="3802"/>
    <cellStyle name="Финансовый 6 2" xfId="3803"/>
    <cellStyle name="Финансовый 6 2 10" xfId="3804"/>
    <cellStyle name="Финансовый 6 2 11" xfId="3805"/>
    <cellStyle name="Финансовый 6 2 12" xfId="3806"/>
    <cellStyle name="Финансовый 6 2 13" xfId="3807"/>
    <cellStyle name="Финансовый 6 2 2" xfId="3808"/>
    <cellStyle name="Финансовый 6 2 2 2" xfId="3809"/>
    <cellStyle name="Финансовый 6 2 2 2 2" xfId="3810"/>
    <cellStyle name="Финансовый 6 2 2 2 2 2" xfId="3811"/>
    <cellStyle name="Финансовый 6 2 2 2 2 2 2" xfId="3812"/>
    <cellStyle name="Финансовый 6 2 2 2 2 2 3" xfId="3813"/>
    <cellStyle name="Финансовый 6 2 2 2 2 3" xfId="3814"/>
    <cellStyle name="Финансовый 6 2 2 2 2 4" xfId="3815"/>
    <cellStyle name="Финансовый 6 2 2 2 3" xfId="3816"/>
    <cellStyle name="Финансовый 6 2 2 2 3 2" xfId="3817"/>
    <cellStyle name="Финансовый 6 2 2 2 3 3" xfId="3818"/>
    <cellStyle name="Финансовый 6 2 2 2 4" xfId="3819"/>
    <cellStyle name="Финансовый 6 2 2 2 5" xfId="3820"/>
    <cellStyle name="Финансовый 6 2 2 3" xfId="3821"/>
    <cellStyle name="Финансовый 6 2 2 3 2" xfId="3822"/>
    <cellStyle name="Финансовый 6 2 2 3 2 2" xfId="3823"/>
    <cellStyle name="Финансовый 6 2 2 3 2 2 2" xfId="3824"/>
    <cellStyle name="Финансовый 6 2 2 3 2 2 3" xfId="3825"/>
    <cellStyle name="Финансовый 6 2 2 3 2 3" xfId="3826"/>
    <cellStyle name="Финансовый 6 2 2 3 2 4" xfId="3827"/>
    <cellStyle name="Финансовый 6 2 2 3 3" xfId="3828"/>
    <cellStyle name="Финансовый 6 2 2 3 3 2" xfId="3829"/>
    <cellStyle name="Финансовый 6 2 2 3 3 3" xfId="3830"/>
    <cellStyle name="Финансовый 6 2 2 3 4" xfId="3831"/>
    <cellStyle name="Финансовый 6 2 2 3 5" xfId="3832"/>
    <cellStyle name="Финансовый 6 2 2 4" xfId="3833"/>
    <cellStyle name="Финансовый 6 2 2 4 2" xfId="3834"/>
    <cellStyle name="Финансовый 6 2 2 4 2 2" xfId="3835"/>
    <cellStyle name="Финансовый 6 2 2 4 2 3" xfId="3836"/>
    <cellStyle name="Финансовый 6 2 2 4 3" xfId="3837"/>
    <cellStyle name="Финансовый 6 2 2 4 4" xfId="3838"/>
    <cellStyle name="Финансовый 6 2 2 5" xfId="3839"/>
    <cellStyle name="Финансовый 6 2 2 5 2" xfId="3840"/>
    <cellStyle name="Финансовый 6 2 2 5 3" xfId="3841"/>
    <cellStyle name="Финансовый 6 2 2 6" xfId="3842"/>
    <cellStyle name="Финансовый 6 2 2 7" xfId="3843"/>
    <cellStyle name="Финансовый 6 2 2 8" xfId="3844"/>
    <cellStyle name="Финансовый 6 2 3" xfId="3845"/>
    <cellStyle name="Финансовый 6 2 3 2" xfId="3846"/>
    <cellStyle name="Финансовый 6 2 3 2 2" xfId="3847"/>
    <cellStyle name="Финансовый 6 2 3 2 2 2" xfId="3848"/>
    <cellStyle name="Финансовый 6 2 3 2 2 3" xfId="3849"/>
    <cellStyle name="Финансовый 6 2 3 2 3" xfId="3850"/>
    <cellStyle name="Финансовый 6 2 3 2 4" xfId="3851"/>
    <cellStyle name="Финансовый 6 2 3 3" xfId="3852"/>
    <cellStyle name="Финансовый 6 2 3 3 2" xfId="3853"/>
    <cellStyle name="Финансовый 6 2 3 3 3" xfId="3854"/>
    <cellStyle name="Финансовый 6 2 3 4" xfId="3855"/>
    <cellStyle name="Финансовый 6 2 3 5" xfId="3856"/>
    <cellStyle name="Финансовый 6 2 4" xfId="3857"/>
    <cellStyle name="Финансовый 6 2 4 2" xfId="3858"/>
    <cellStyle name="Финансовый 6 2 4 2 2" xfId="3859"/>
    <cellStyle name="Финансовый 6 2 4 2 2 2" xfId="3860"/>
    <cellStyle name="Финансовый 6 2 4 2 2 3" xfId="3861"/>
    <cellStyle name="Финансовый 6 2 4 2 3" xfId="3862"/>
    <cellStyle name="Финансовый 6 2 4 2 4" xfId="3863"/>
    <cellStyle name="Финансовый 6 2 4 3" xfId="3864"/>
    <cellStyle name="Финансовый 6 2 4 3 2" xfId="3865"/>
    <cellStyle name="Финансовый 6 2 4 3 3" xfId="3866"/>
    <cellStyle name="Финансовый 6 2 4 4" xfId="3867"/>
    <cellStyle name="Финансовый 6 2 4 5" xfId="3868"/>
    <cellStyle name="Финансовый 6 2 5" xfId="3869"/>
    <cellStyle name="Финансовый 6 2 5 2" xfId="3870"/>
    <cellStyle name="Финансовый 6 2 5 2 2" xfId="3871"/>
    <cellStyle name="Финансовый 6 2 5 2 3" xfId="3872"/>
    <cellStyle name="Финансовый 6 2 5 3" xfId="3873"/>
    <cellStyle name="Финансовый 6 2 5 4" xfId="3874"/>
    <cellStyle name="Финансовый 6 2 6" xfId="3875"/>
    <cellStyle name="Финансовый 6 2 6 2" xfId="3876"/>
    <cellStyle name="Финансовый 6 2 6 2 2" xfId="3877"/>
    <cellStyle name="Финансовый 6 2 6 2 3" xfId="3878"/>
    <cellStyle name="Финансовый 6 2 6 3" xfId="3879"/>
    <cellStyle name="Финансовый 6 2 6 4" xfId="3880"/>
    <cellStyle name="Финансовый 6 2 7" xfId="3881"/>
    <cellStyle name="Финансовый 6 2 7 2" xfId="3882"/>
    <cellStyle name="Финансовый 6 2 7 2 2" xfId="3883"/>
    <cellStyle name="Финансовый 6 2 7 2 3" xfId="3884"/>
    <cellStyle name="Финансовый 6 2 7 3" xfId="3885"/>
    <cellStyle name="Финансовый 6 2 7 4" xfId="3886"/>
    <cellStyle name="Финансовый 6 2 8" xfId="3887"/>
    <cellStyle name="Финансовый 6 2 8 2" xfId="3888"/>
    <cellStyle name="Финансовый 6 2 8 2 2" xfId="3889"/>
    <cellStyle name="Финансовый 6 2 8 2 3" xfId="3890"/>
    <cellStyle name="Финансовый 6 2 8 3" xfId="3891"/>
    <cellStyle name="Финансовый 6 2 8 4" xfId="3892"/>
    <cellStyle name="Финансовый 6 2 9" xfId="3893"/>
    <cellStyle name="Финансовый 6 2 9 2" xfId="3894"/>
    <cellStyle name="Финансовый 6 2 9 3" xfId="3895"/>
    <cellStyle name="Финансовый 6 3" xfId="3896"/>
    <cellStyle name="Финансовый 6 3 2" xfId="3897"/>
    <cellStyle name="Финансовый 6 3 2 2" xfId="3898"/>
    <cellStyle name="Финансовый 6 3 2 2 2" xfId="3899"/>
    <cellStyle name="Финансовый 6 3 2 2 2 2" xfId="3900"/>
    <cellStyle name="Финансовый 6 3 2 2 2 3" xfId="3901"/>
    <cellStyle name="Финансовый 6 3 2 2 3" xfId="3902"/>
    <cellStyle name="Финансовый 6 3 2 2 4" xfId="3903"/>
    <cellStyle name="Финансовый 6 3 2 3" xfId="3904"/>
    <cellStyle name="Финансовый 6 3 2 3 2" xfId="3905"/>
    <cellStyle name="Финансовый 6 3 2 3 3" xfId="3906"/>
    <cellStyle name="Финансовый 6 3 2 4" xfId="3907"/>
    <cellStyle name="Финансовый 6 3 2 5" xfId="3908"/>
    <cellStyle name="Финансовый 6 3 3" xfId="3909"/>
    <cellStyle name="Финансовый 6 3 3 2" xfId="3910"/>
    <cellStyle name="Финансовый 6 3 3 2 2" xfId="3911"/>
    <cellStyle name="Финансовый 6 3 3 2 2 2" xfId="3912"/>
    <cellStyle name="Финансовый 6 3 3 2 2 3" xfId="3913"/>
    <cellStyle name="Финансовый 6 3 3 2 3" xfId="3914"/>
    <cellStyle name="Финансовый 6 3 3 2 4" xfId="3915"/>
    <cellStyle name="Финансовый 6 3 3 3" xfId="3916"/>
    <cellStyle name="Финансовый 6 3 3 3 2" xfId="3917"/>
    <cellStyle name="Финансовый 6 3 3 3 3" xfId="3918"/>
    <cellStyle name="Финансовый 6 3 3 4" xfId="3919"/>
    <cellStyle name="Финансовый 6 3 3 5" xfId="3920"/>
    <cellStyle name="Финансовый 6 3 4" xfId="3921"/>
    <cellStyle name="Финансовый 6 3 4 2" xfId="3922"/>
    <cellStyle name="Финансовый 6 3 4 2 2" xfId="3923"/>
    <cellStyle name="Финансовый 6 3 4 2 3" xfId="3924"/>
    <cellStyle name="Финансовый 6 3 4 3" xfId="3925"/>
    <cellStyle name="Финансовый 6 3 4 4" xfId="3926"/>
    <cellStyle name="Финансовый 6 3 5" xfId="3927"/>
    <cellStyle name="Финансовый 6 3 5 2" xfId="3928"/>
    <cellStyle name="Финансовый 6 3 5 3" xfId="3929"/>
    <cellStyle name="Финансовый 6 3 6" xfId="3930"/>
    <cellStyle name="Финансовый 6 3 7" xfId="3931"/>
    <cellStyle name="Финансовый 6 3 8" xfId="3932"/>
    <cellStyle name="Финансовый 6 4" xfId="3933"/>
    <cellStyle name="Финансовый 6 4 2" xfId="3934"/>
    <cellStyle name="Финансовый 6 4 2 2" xfId="3935"/>
    <cellStyle name="Финансовый 6 4 2 2 2" xfId="3936"/>
    <cellStyle name="Финансовый 6 4 2 2 3" xfId="3937"/>
    <cellStyle name="Финансовый 6 4 2 3" xfId="3938"/>
    <cellStyle name="Финансовый 6 4 2 4" xfId="3939"/>
    <cellStyle name="Финансовый 6 4 3" xfId="3940"/>
    <cellStyle name="Финансовый 6 4 3 2" xfId="3941"/>
    <cellStyle name="Финансовый 6 4 3 3" xfId="3942"/>
    <cellStyle name="Финансовый 6 4 4" xfId="3943"/>
    <cellStyle name="Финансовый 6 4 5" xfId="3944"/>
    <cellStyle name="Финансовый 6 5" xfId="3945"/>
    <cellStyle name="Финансовый 6 5 2" xfId="3946"/>
    <cellStyle name="Финансовый 6 5 2 2" xfId="3947"/>
    <cellStyle name="Финансовый 6 5 2 2 2" xfId="3948"/>
    <cellStyle name="Финансовый 6 5 2 2 3" xfId="3949"/>
    <cellStyle name="Финансовый 6 5 2 3" xfId="3950"/>
    <cellStyle name="Финансовый 6 5 2 4" xfId="3951"/>
    <cellStyle name="Финансовый 6 5 3" xfId="3952"/>
    <cellStyle name="Финансовый 6 5 3 2" xfId="3953"/>
    <cellStyle name="Финансовый 6 5 3 3" xfId="3954"/>
    <cellStyle name="Финансовый 6 5 4" xfId="3955"/>
    <cellStyle name="Финансовый 6 5 5" xfId="3956"/>
    <cellStyle name="Финансовый 6 6" xfId="3957"/>
    <cellStyle name="Финансовый 6 6 2" xfId="3958"/>
    <cellStyle name="Финансовый 6 6 2 2" xfId="3959"/>
    <cellStyle name="Финансовый 6 6 2 3" xfId="3960"/>
    <cellStyle name="Финансовый 6 6 3" xfId="3961"/>
    <cellStyle name="Финансовый 6 6 4" xfId="3962"/>
    <cellStyle name="Финансовый 6 7" xfId="3963"/>
    <cellStyle name="Финансовый 6 7 2" xfId="3964"/>
    <cellStyle name="Финансовый 6 7 2 2" xfId="3965"/>
    <cellStyle name="Финансовый 6 7 2 3" xfId="3966"/>
    <cellStyle name="Финансовый 6 7 3" xfId="3967"/>
    <cellStyle name="Финансовый 6 7 4" xfId="3968"/>
    <cellStyle name="Финансовый 6 8" xfId="3969"/>
    <cellStyle name="Финансовый 6 8 2" xfId="3970"/>
    <cellStyle name="Финансовый 6 8 2 2" xfId="3971"/>
    <cellStyle name="Финансовый 6 8 2 3" xfId="3972"/>
    <cellStyle name="Финансовый 6 8 3" xfId="3973"/>
    <cellStyle name="Финансовый 6 8 4" xfId="3974"/>
    <cellStyle name="Финансовый 6 9" xfId="3975"/>
    <cellStyle name="Финансовый 6 9 2" xfId="3976"/>
    <cellStyle name="Финансовый 6 9 2 2" xfId="3977"/>
    <cellStyle name="Финансовый 6 9 2 3" xfId="3978"/>
    <cellStyle name="Финансовый 6 9 3" xfId="3979"/>
    <cellStyle name="Финансовый 6 9 4" xfId="3980"/>
    <cellStyle name="Финансовый 7" xfId="3981"/>
    <cellStyle name="Финансовый 7 10" xfId="3982"/>
    <cellStyle name="Финансовый 7 11" xfId="3983"/>
    <cellStyle name="Финансовый 7 12" xfId="3984"/>
    <cellStyle name="Финансовый 7 13" xfId="3985"/>
    <cellStyle name="Финансовый 7 2" xfId="3986"/>
    <cellStyle name="Финансовый 7 2 2" xfId="3987"/>
    <cellStyle name="Финансовый 7 2 2 2" xfId="3988"/>
    <cellStyle name="Финансовый 7 2 2 2 2" xfId="3989"/>
    <cellStyle name="Финансовый 7 2 2 2 2 2" xfId="3990"/>
    <cellStyle name="Финансовый 7 2 2 2 2 3" xfId="3991"/>
    <cellStyle name="Финансовый 7 2 2 2 3" xfId="3992"/>
    <cellStyle name="Финансовый 7 2 2 2 4" xfId="3993"/>
    <cellStyle name="Финансовый 7 2 2 3" xfId="3994"/>
    <cellStyle name="Финансовый 7 2 2 3 2" xfId="3995"/>
    <cellStyle name="Финансовый 7 2 2 3 3" xfId="3996"/>
    <cellStyle name="Финансовый 7 2 2 4" xfId="3997"/>
    <cellStyle name="Финансовый 7 2 2 5" xfId="3998"/>
    <cellStyle name="Финансовый 7 2 3" xfId="3999"/>
    <cellStyle name="Финансовый 7 2 3 2" xfId="4000"/>
    <cellStyle name="Финансовый 7 2 3 2 2" xfId="4001"/>
    <cellStyle name="Финансовый 7 2 3 2 2 2" xfId="4002"/>
    <cellStyle name="Финансовый 7 2 3 2 2 3" xfId="4003"/>
    <cellStyle name="Финансовый 7 2 3 2 3" xfId="4004"/>
    <cellStyle name="Финансовый 7 2 3 2 4" xfId="4005"/>
    <cellStyle name="Финансовый 7 2 3 3" xfId="4006"/>
    <cellStyle name="Финансовый 7 2 3 3 2" xfId="4007"/>
    <cellStyle name="Финансовый 7 2 3 3 3" xfId="4008"/>
    <cellStyle name="Финансовый 7 2 3 4" xfId="4009"/>
    <cellStyle name="Финансовый 7 2 3 5" xfId="4010"/>
    <cellStyle name="Финансовый 7 2 4" xfId="4011"/>
    <cellStyle name="Финансовый 7 2 4 2" xfId="4012"/>
    <cellStyle name="Финансовый 7 2 4 2 2" xfId="4013"/>
    <cellStyle name="Финансовый 7 2 4 2 3" xfId="4014"/>
    <cellStyle name="Финансовый 7 2 4 3" xfId="4015"/>
    <cellStyle name="Финансовый 7 2 4 4" xfId="4016"/>
    <cellStyle name="Финансовый 7 2 5" xfId="4017"/>
    <cellStyle name="Финансовый 7 2 5 2" xfId="4018"/>
    <cellStyle name="Финансовый 7 2 5 3" xfId="4019"/>
    <cellStyle name="Финансовый 7 2 6" xfId="4020"/>
    <cellStyle name="Финансовый 7 2 7" xfId="4021"/>
    <cellStyle name="Финансовый 7 2 8" xfId="4022"/>
    <cellStyle name="Финансовый 7 3" xfId="4023"/>
    <cellStyle name="Финансовый 7 3 2" xfId="4024"/>
    <cellStyle name="Финансовый 7 3 2 2" xfId="4025"/>
    <cellStyle name="Финансовый 7 3 2 2 2" xfId="4026"/>
    <cellStyle name="Финансовый 7 3 2 2 3" xfId="4027"/>
    <cellStyle name="Финансовый 7 3 2 3" xfId="4028"/>
    <cellStyle name="Финансовый 7 3 2 4" xfId="4029"/>
    <cellStyle name="Финансовый 7 3 3" xfId="4030"/>
    <cellStyle name="Финансовый 7 3 3 2" xfId="4031"/>
    <cellStyle name="Финансовый 7 3 3 3" xfId="4032"/>
    <cellStyle name="Финансовый 7 3 4" xfId="4033"/>
    <cellStyle name="Финансовый 7 3 5" xfId="4034"/>
    <cellStyle name="Финансовый 7 4" xfId="4035"/>
    <cellStyle name="Финансовый 7 4 2" xfId="4036"/>
    <cellStyle name="Финансовый 7 4 2 2" xfId="4037"/>
    <cellStyle name="Финансовый 7 4 2 2 2" xfId="4038"/>
    <cellStyle name="Финансовый 7 4 2 2 3" xfId="4039"/>
    <cellStyle name="Финансовый 7 4 2 3" xfId="4040"/>
    <cellStyle name="Финансовый 7 4 2 4" xfId="4041"/>
    <cellStyle name="Финансовый 7 4 3" xfId="4042"/>
    <cellStyle name="Финансовый 7 4 3 2" xfId="4043"/>
    <cellStyle name="Финансовый 7 4 3 3" xfId="4044"/>
    <cellStyle name="Финансовый 7 4 4" xfId="4045"/>
    <cellStyle name="Финансовый 7 4 5" xfId="4046"/>
    <cellStyle name="Финансовый 7 5" xfId="4047"/>
    <cellStyle name="Финансовый 7 5 2" xfId="4048"/>
    <cellStyle name="Финансовый 7 5 2 2" xfId="4049"/>
    <cellStyle name="Финансовый 7 5 2 3" xfId="4050"/>
    <cellStyle name="Финансовый 7 5 3" xfId="4051"/>
    <cellStyle name="Финансовый 7 5 4" xfId="4052"/>
    <cellStyle name="Финансовый 7 6" xfId="4053"/>
    <cellStyle name="Финансовый 7 6 2" xfId="4054"/>
    <cellStyle name="Финансовый 7 6 2 2" xfId="4055"/>
    <cellStyle name="Финансовый 7 6 2 3" xfId="4056"/>
    <cellStyle name="Финансовый 7 6 3" xfId="4057"/>
    <cellStyle name="Финансовый 7 6 4" xfId="4058"/>
    <cellStyle name="Финансовый 7 7" xfId="4059"/>
    <cellStyle name="Финансовый 7 7 2" xfId="4060"/>
    <cellStyle name="Финансовый 7 7 2 2" xfId="4061"/>
    <cellStyle name="Финансовый 7 7 2 3" xfId="4062"/>
    <cellStyle name="Финансовый 7 7 3" xfId="4063"/>
    <cellStyle name="Финансовый 7 7 4" xfId="4064"/>
    <cellStyle name="Финансовый 7 8" xfId="4065"/>
    <cellStyle name="Финансовый 7 8 2" xfId="4066"/>
    <cellStyle name="Финансовый 7 8 2 2" xfId="4067"/>
    <cellStyle name="Финансовый 7 8 2 3" xfId="4068"/>
    <cellStyle name="Финансовый 7 8 3" xfId="4069"/>
    <cellStyle name="Финансовый 7 8 4" xfId="4070"/>
    <cellStyle name="Финансовый 7 9" xfId="4071"/>
    <cellStyle name="Финансовый 7 9 2" xfId="4072"/>
    <cellStyle name="Финансовый 7 9 3" xfId="4073"/>
    <cellStyle name="Финансовый 8" xfId="4074"/>
    <cellStyle name="Финансовый 8 10" xfId="4075"/>
    <cellStyle name="Финансовый 8 11" xfId="4076"/>
    <cellStyle name="Финансовый 8 12" xfId="4077"/>
    <cellStyle name="Финансовый 8 13" xfId="4078"/>
    <cellStyle name="Финансовый 8 2" xfId="4079"/>
    <cellStyle name="Финансовый 8 2 2" xfId="4080"/>
    <cellStyle name="Финансовый 8 2 2 2" xfId="4081"/>
    <cellStyle name="Финансовый 8 2 2 2 2" xfId="4082"/>
    <cellStyle name="Финансовый 8 2 2 2 2 2" xfId="4083"/>
    <cellStyle name="Финансовый 8 2 2 2 2 3" xfId="4084"/>
    <cellStyle name="Финансовый 8 2 2 2 3" xfId="4085"/>
    <cellStyle name="Финансовый 8 2 2 2 4" xfId="4086"/>
    <cellStyle name="Финансовый 8 2 2 3" xfId="4087"/>
    <cellStyle name="Финансовый 8 2 2 3 2" xfId="4088"/>
    <cellStyle name="Финансовый 8 2 2 3 3" xfId="4089"/>
    <cellStyle name="Финансовый 8 2 2 4" xfId="4090"/>
    <cellStyle name="Финансовый 8 2 2 5" xfId="4091"/>
    <cellStyle name="Финансовый 8 2 3" xfId="4092"/>
    <cellStyle name="Финансовый 8 2 3 2" xfId="4093"/>
    <cellStyle name="Финансовый 8 2 3 2 2" xfId="4094"/>
    <cellStyle name="Финансовый 8 2 3 2 2 2" xfId="4095"/>
    <cellStyle name="Финансовый 8 2 3 2 2 3" xfId="4096"/>
    <cellStyle name="Финансовый 8 2 3 2 3" xfId="4097"/>
    <cellStyle name="Финансовый 8 2 3 2 4" xfId="4098"/>
    <cellStyle name="Финансовый 8 2 3 3" xfId="4099"/>
    <cellStyle name="Финансовый 8 2 3 3 2" xfId="4100"/>
    <cellStyle name="Финансовый 8 2 3 3 3" xfId="4101"/>
    <cellStyle name="Финансовый 8 2 3 4" xfId="4102"/>
    <cellStyle name="Финансовый 8 2 3 5" xfId="4103"/>
    <cellStyle name="Финансовый 8 2 4" xfId="4104"/>
    <cellStyle name="Финансовый 8 2 4 2" xfId="4105"/>
    <cellStyle name="Финансовый 8 2 4 2 2" xfId="4106"/>
    <cellStyle name="Финансовый 8 2 4 2 3" xfId="4107"/>
    <cellStyle name="Финансовый 8 2 4 3" xfId="4108"/>
    <cellStyle name="Финансовый 8 2 4 4" xfId="4109"/>
    <cellStyle name="Финансовый 8 2 5" xfId="4110"/>
    <cellStyle name="Финансовый 8 2 5 2" xfId="4111"/>
    <cellStyle name="Финансовый 8 2 5 3" xfId="4112"/>
    <cellStyle name="Финансовый 8 2 6" xfId="4113"/>
    <cellStyle name="Финансовый 8 2 7" xfId="4114"/>
    <cellStyle name="Финансовый 8 2 8" xfId="4115"/>
    <cellStyle name="Финансовый 8 3" xfId="4116"/>
    <cellStyle name="Финансовый 8 3 2" xfId="4117"/>
    <cellStyle name="Финансовый 8 3 2 2" xfId="4118"/>
    <cellStyle name="Финансовый 8 3 2 2 2" xfId="4119"/>
    <cellStyle name="Финансовый 8 3 2 2 3" xfId="4120"/>
    <cellStyle name="Финансовый 8 3 2 3" xfId="4121"/>
    <cellStyle name="Финансовый 8 3 2 4" xfId="4122"/>
    <cellStyle name="Финансовый 8 3 3" xfId="4123"/>
    <cellStyle name="Финансовый 8 3 3 2" xfId="4124"/>
    <cellStyle name="Финансовый 8 3 3 3" xfId="4125"/>
    <cellStyle name="Финансовый 8 3 4" xfId="4126"/>
    <cellStyle name="Финансовый 8 3 5" xfId="4127"/>
    <cellStyle name="Финансовый 8 4" xfId="4128"/>
    <cellStyle name="Финансовый 8 4 2" xfId="4129"/>
    <cellStyle name="Финансовый 8 4 2 2" xfId="4130"/>
    <cellStyle name="Финансовый 8 4 2 2 2" xfId="4131"/>
    <cellStyle name="Финансовый 8 4 2 2 3" xfId="4132"/>
    <cellStyle name="Финансовый 8 4 2 3" xfId="4133"/>
    <cellStyle name="Финансовый 8 4 2 4" xfId="4134"/>
    <cellStyle name="Финансовый 8 4 3" xfId="4135"/>
    <cellStyle name="Финансовый 8 4 3 2" xfId="4136"/>
    <cellStyle name="Финансовый 8 4 3 3" xfId="4137"/>
    <cellStyle name="Финансовый 8 4 4" xfId="4138"/>
    <cellStyle name="Финансовый 8 4 5" xfId="4139"/>
    <cellStyle name="Финансовый 8 5" xfId="4140"/>
    <cellStyle name="Финансовый 8 5 2" xfId="4141"/>
    <cellStyle name="Финансовый 8 5 2 2" xfId="4142"/>
    <cellStyle name="Финансовый 8 5 2 3" xfId="4143"/>
    <cellStyle name="Финансовый 8 5 3" xfId="4144"/>
    <cellStyle name="Финансовый 8 5 4" xfId="4145"/>
    <cellStyle name="Финансовый 8 6" xfId="4146"/>
    <cellStyle name="Финансовый 8 6 2" xfId="4147"/>
    <cellStyle name="Финансовый 8 6 2 2" xfId="4148"/>
    <cellStyle name="Финансовый 8 6 2 3" xfId="4149"/>
    <cellStyle name="Финансовый 8 6 3" xfId="4150"/>
    <cellStyle name="Финансовый 8 6 4" xfId="4151"/>
    <cellStyle name="Финансовый 8 7" xfId="4152"/>
    <cellStyle name="Финансовый 8 7 2" xfId="4153"/>
    <cellStyle name="Финансовый 8 7 2 2" xfId="4154"/>
    <cellStyle name="Финансовый 8 7 2 3" xfId="4155"/>
    <cellStyle name="Финансовый 8 7 3" xfId="4156"/>
    <cellStyle name="Финансовый 8 7 4" xfId="4157"/>
    <cellStyle name="Финансовый 8 8" xfId="4158"/>
    <cellStyle name="Финансовый 8 8 2" xfId="4159"/>
    <cellStyle name="Финансовый 8 8 2 2" xfId="4160"/>
    <cellStyle name="Финансовый 8 8 2 3" xfId="4161"/>
    <cellStyle name="Финансовый 8 8 3" xfId="4162"/>
    <cellStyle name="Финансовый 8 8 4" xfId="4163"/>
    <cellStyle name="Финансовый 8 9" xfId="4164"/>
    <cellStyle name="Финансовый 8 9 2" xfId="4165"/>
    <cellStyle name="Финансовый 8 9 3" xfId="4166"/>
    <cellStyle name="Финансовый 9" xfId="4167"/>
    <cellStyle name="Финансовый 9 10" xfId="4168"/>
    <cellStyle name="Финансовый 9 11" xfId="4169"/>
    <cellStyle name="Финансовый 9 12" xfId="4170"/>
    <cellStyle name="Финансовый 9 13" xfId="4171"/>
    <cellStyle name="Финансовый 9 2" xfId="4172"/>
    <cellStyle name="Финансовый 9 2 2" xfId="4173"/>
    <cellStyle name="Финансовый 9 2 2 2" xfId="4174"/>
    <cellStyle name="Финансовый 9 2 2 2 2" xfId="4175"/>
    <cellStyle name="Финансовый 9 2 2 2 2 2" xfId="4176"/>
    <cellStyle name="Финансовый 9 2 2 2 2 3" xfId="4177"/>
    <cellStyle name="Финансовый 9 2 2 2 3" xfId="4178"/>
    <cellStyle name="Финансовый 9 2 2 2 4" xfId="4179"/>
    <cellStyle name="Финансовый 9 2 2 3" xfId="4180"/>
    <cellStyle name="Финансовый 9 2 2 3 2" xfId="4181"/>
    <cellStyle name="Финансовый 9 2 2 3 3" xfId="4182"/>
    <cellStyle name="Финансовый 9 2 2 4" xfId="4183"/>
    <cellStyle name="Финансовый 9 2 2 5" xfId="4184"/>
    <cellStyle name="Финансовый 9 2 3" xfId="4185"/>
    <cellStyle name="Финансовый 9 2 3 2" xfId="4186"/>
    <cellStyle name="Финансовый 9 2 3 2 2" xfId="4187"/>
    <cellStyle name="Финансовый 9 2 3 2 2 2" xfId="4188"/>
    <cellStyle name="Финансовый 9 2 3 2 2 3" xfId="4189"/>
    <cellStyle name="Финансовый 9 2 3 2 3" xfId="4190"/>
    <cellStyle name="Финансовый 9 2 3 2 4" xfId="4191"/>
    <cellStyle name="Финансовый 9 2 3 3" xfId="4192"/>
    <cellStyle name="Финансовый 9 2 3 3 2" xfId="4193"/>
    <cellStyle name="Финансовый 9 2 3 3 3" xfId="4194"/>
    <cellStyle name="Финансовый 9 2 3 4" xfId="4195"/>
    <cellStyle name="Финансовый 9 2 3 5" xfId="4196"/>
    <cellStyle name="Финансовый 9 2 4" xfId="4197"/>
    <cellStyle name="Финансовый 9 2 4 2" xfId="4198"/>
    <cellStyle name="Финансовый 9 2 4 2 2" xfId="4199"/>
    <cellStyle name="Финансовый 9 2 4 2 3" xfId="4200"/>
    <cellStyle name="Финансовый 9 2 4 3" xfId="4201"/>
    <cellStyle name="Финансовый 9 2 4 4" xfId="4202"/>
    <cellStyle name="Финансовый 9 2 5" xfId="4203"/>
    <cellStyle name="Финансовый 9 2 5 2" xfId="4204"/>
    <cellStyle name="Финансовый 9 2 5 3" xfId="4205"/>
    <cellStyle name="Финансовый 9 2 6" xfId="4206"/>
    <cellStyle name="Финансовый 9 2 7" xfId="4207"/>
    <cellStyle name="Финансовый 9 2 8" xfId="4208"/>
    <cellStyle name="Финансовый 9 3" xfId="4209"/>
    <cellStyle name="Финансовый 9 3 2" xfId="4210"/>
    <cellStyle name="Финансовый 9 3 2 2" xfId="4211"/>
    <cellStyle name="Финансовый 9 3 2 2 2" xfId="4212"/>
    <cellStyle name="Финансовый 9 3 2 2 3" xfId="4213"/>
    <cellStyle name="Финансовый 9 3 2 3" xfId="4214"/>
    <cellStyle name="Финансовый 9 3 2 4" xfId="4215"/>
    <cellStyle name="Финансовый 9 3 3" xfId="4216"/>
    <cellStyle name="Финансовый 9 3 3 2" xfId="4217"/>
    <cellStyle name="Финансовый 9 3 3 3" xfId="4218"/>
    <cellStyle name="Финансовый 9 3 4" xfId="4219"/>
    <cellStyle name="Финансовый 9 3 5" xfId="4220"/>
    <cellStyle name="Финансовый 9 4" xfId="4221"/>
    <cellStyle name="Финансовый 9 4 2" xfId="4222"/>
    <cellStyle name="Финансовый 9 4 2 2" xfId="4223"/>
    <cellStyle name="Финансовый 9 4 2 2 2" xfId="4224"/>
    <cellStyle name="Финансовый 9 4 2 2 3" xfId="4225"/>
    <cellStyle name="Финансовый 9 4 2 3" xfId="4226"/>
    <cellStyle name="Финансовый 9 4 2 4" xfId="4227"/>
    <cellStyle name="Финансовый 9 4 3" xfId="4228"/>
    <cellStyle name="Финансовый 9 4 3 2" xfId="4229"/>
    <cellStyle name="Финансовый 9 4 3 3" xfId="4230"/>
    <cellStyle name="Финансовый 9 4 4" xfId="4231"/>
    <cellStyle name="Финансовый 9 4 5" xfId="4232"/>
    <cellStyle name="Финансовый 9 5" xfId="4233"/>
    <cellStyle name="Финансовый 9 5 2" xfId="4234"/>
    <cellStyle name="Финансовый 9 5 2 2" xfId="4235"/>
    <cellStyle name="Финансовый 9 5 2 3" xfId="4236"/>
    <cellStyle name="Финансовый 9 5 3" xfId="4237"/>
    <cellStyle name="Финансовый 9 5 4" xfId="4238"/>
    <cellStyle name="Финансовый 9 6" xfId="4239"/>
    <cellStyle name="Финансовый 9 6 2" xfId="4240"/>
    <cellStyle name="Финансовый 9 6 2 2" xfId="4241"/>
    <cellStyle name="Финансовый 9 6 2 3" xfId="4242"/>
    <cellStyle name="Финансовый 9 6 3" xfId="4243"/>
    <cellStyle name="Финансовый 9 6 4" xfId="4244"/>
    <cellStyle name="Финансовый 9 7" xfId="4245"/>
    <cellStyle name="Финансовый 9 7 2" xfId="4246"/>
    <cellStyle name="Финансовый 9 7 2 2" xfId="4247"/>
    <cellStyle name="Финансовый 9 7 2 3" xfId="4248"/>
    <cellStyle name="Финансовый 9 7 3" xfId="4249"/>
    <cellStyle name="Финансовый 9 7 4" xfId="4250"/>
    <cellStyle name="Финансовый 9 8" xfId="4251"/>
    <cellStyle name="Финансовый 9 8 2" xfId="4252"/>
    <cellStyle name="Финансовый 9 8 2 2" xfId="4253"/>
    <cellStyle name="Финансовый 9 8 2 3" xfId="4254"/>
    <cellStyle name="Финансовый 9 8 3" xfId="4255"/>
    <cellStyle name="Финансовый 9 8 4" xfId="4256"/>
    <cellStyle name="Финансовый 9 9" xfId="4257"/>
    <cellStyle name="Финансовый 9 9 2" xfId="4258"/>
    <cellStyle name="Финансовый 9 9 3" xfId="42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6" Type="http://schemas.openxmlformats.org/officeDocument/2006/relationships/styles" Target="styles.xml"/><Relationship  Id="rId5" Type="http://schemas.openxmlformats.org/officeDocument/2006/relationships/sharedStrings" Target="sharedStrings.xml"/><Relationship  Id="rId4" Type="http://schemas.openxmlformats.org/officeDocument/2006/relationships/theme" Target="theme/theme1.xml"/><Relationship  Id="rId3" Type="http://schemas.openxmlformats.org/officeDocument/2006/relationships/worksheet" Target="worksheets/sheet3.xml"/><Relationship  Id="rId2" Type="http://schemas.openxmlformats.org/officeDocument/2006/relationships/worksheet" Target="worksheets/sheet2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25" zoomScale="70" workbookViewId="0">
      <selection activeCell="B11" activeCellId="0" sqref="B11:B14"/>
    </sheetView>
  </sheetViews>
  <sheetFormatPr defaultRowHeight="14.25"/>
  <cols>
    <col customWidth="1" min="1" max="1" style="1" width="7.109375"/>
    <col customWidth="1" min="2" max="2" style="1" width="52.44140625"/>
    <col customWidth="1" min="3" max="3" style="1" width="17.109375"/>
    <col customWidth="1" min="4" max="5" style="1" width="9.109375"/>
    <col customWidth="1" min="6" max="6" style="1" width="18.44140625"/>
    <col customWidth="1" min="7" max="7" style="2" width="9.33203125"/>
    <col customWidth="1" min="8" max="8" style="2" width="9.109375"/>
    <col customWidth="1" min="9" max="9" style="2" width="13.6640625"/>
    <col customWidth="1" min="10" max="10" style="2" width="14"/>
    <col customWidth="1" min="11" max="11" style="2" width="13"/>
    <col customWidth="1" min="12" max="12" style="2" width="10.88671875"/>
    <col customWidth="1" min="13" max="13" style="2" width="18.88671875"/>
    <col customWidth="1" min="14" max="14" style="2" width="13.5546875"/>
    <col customWidth="1" min="15" max="15" style="2" width="11.109375"/>
    <col customWidth="1" min="16" max="16" style="2" width="12.44140625"/>
    <col customWidth="1" min="17" max="17" style="2" width="17.44140625"/>
    <col customWidth="1" min="18" max="18" style="2" width="17"/>
    <col customWidth="1" min="19" max="19" style="2" width="10.33203125"/>
    <col customWidth="1" min="20" max="20" style="2" width="15"/>
    <col customWidth="1" min="21" max="21" style="2" width="14.109375"/>
    <col customWidth="1" min="22" max="22" style="2" width="12"/>
    <col customWidth="1" min="23" max="23" style="3" width="18.6640625"/>
    <col min="24" max="24" style="3" width="9.109375"/>
  </cols>
  <sheetData>
    <row r="1" s="4" customFormat="1" ht="18.60000000000000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5"/>
      <c r="R1" s="6" t="s">
        <v>0</v>
      </c>
      <c r="S1" s="6"/>
      <c r="T1" s="6"/>
      <c r="U1" s="6"/>
      <c r="V1" s="6"/>
      <c r="W1" s="3"/>
      <c r="X1" s="3"/>
    </row>
    <row r="2" s="4" customFormat="1" ht="10.199999999999999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"/>
      <c r="R2" s="6"/>
      <c r="S2" s="6"/>
      <c r="T2" s="6"/>
      <c r="U2" s="6"/>
      <c r="V2" s="6"/>
      <c r="W2" s="3"/>
      <c r="X2" s="3"/>
    </row>
    <row r="3" s="4" customFormat="1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"/>
      <c r="R3" s="6" t="s">
        <v>1</v>
      </c>
      <c r="S3" s="6"/>
      <c r="T3" s="6"/>
      <c r="U3" s="6"/>
      <c r="V3" s="6"/>
      <c r="W3" s="3"/>
      <c r="X3" s="3"/>
    </row>
    <row r="4" s="4" customFormat="1" ht="2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6"/>
      <c r="R4" s="6" t="s">
        <v>2</v>
      </c>
      <c r="S4" s="6"/>
      <c r="T4" s="6"/>
      <c r="U4" s="6"/>
      <c r="V4" s="6"/>
      <c r="W4" s="3"/>
      <c r="X4" s="3"/>
    </row>
    <row r="5" s="4" customFormat="1" ht="21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6"/>
      <c r="R5" s="6" t="s">
        <v>3</v>
      </c>
      <c r="S5" s="6"/>
      <c r="T5" s="6"/>
      <c r="U5" s="6"/>
      <c r="V5" s="6"/>
      <c r="W5" s="3"/>
      <c r="X5" s="3"/>
    </row>
    <row r="6" ht="15" customHeight="1"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ht="15" customHeight="1"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ht="25.949999999999999" customHeight="1">
      <c r="A8" s="7" t="s">
        <v>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ht="40.5" customHeight="1">
      <c r="A9" s="8" t="s">
        <v>5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</row>
    <row r="10" ht="7.5" customHeight="1">
      <c r="A10" s="9"/>
      <c r="B10" s="9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</row>
    <row r="11" ht="29.399999999999999" customHeight="1">
      <c r="A11" s="10" t="s">
        <v>6</v>
      </c>
      <c r="B11" s="10" t="s">
        <v>7</v>
      </c>
      <c r="C11" s="10" t="s">
        <v>8</v>
      </c>
      <c r="D11" s="10" t="s">
        <v>9</v>
      </c>
      <c r="E11" s="10"/>
      <c r="F11" s="11" t="s">
        <v>10</v>
      </c>
      <c r="G11" s="11" t="s">
        <v>11</v>
      </c>
      <c r="H11" s="11" t="s">
        <v>12</v>
      </c>
      <c r="I11" s="11" t="s">
        <v>13</v>
      </c>
      <c r="J11" s="10" t="s">
        <v>14</v>
      </c>
      <c r="K11" s="10"/>
      <c r="L11" s="11" t="s">
        <v>15</v>
      </c>
      <c r="M11" s="10" t="s">
        <v>16</v>
      </c>
      <c r="N11" s="10"/>
      <c r="O11" s="10"/>
      <c r="P11" s="10"/>
      <c r="Q11" s="10"/>
      <c r="R11" s="10"/>
      <c r="S11" s="10"/>
      <c r="T11" s="11" t="s">
        <v>17</v>
      </c>
      <c r="U11" s="11" t="s">
        <v>18</v>
      </c>
      <c r="V11" s="11" t="s">
        <v>19</v>
      </c>
    </row>
    <row r="12" ht="12" customHeight="1">
      <c r="A12" s="10"/>
      <c r="B12" s="10"/>
      <c r="C12" s="10"/>
      <c r="D12" s="11" t="s">
        <v>20</v>
      </c>
      <c r="E12" s="11" t="s">
        <v>21</v>
      </c>
      <c r="F12" s="11"/>
      <c r="G12" s="11"/>
      <c r="H12" s="11"/>
      <c r="I12" s="11"/>
      <c r="J12" s="11" t="s">
        <v>22</v>
      </c>
      <c r="K12" s="11" t="s">
        <v>23</v>
      </c>
      <c r="L12" s="11"/>
      <c r="M12" s="11" t="s">
        <v>22</v>
      </c>
      <c r="N12" s="10" t="s">
        <v>24</v>
      </c>
      <c r="O12" s="10"/>
      <c r="P12" s="10"/>
      <c r="Q12" s="10"/>
      <c r="R12" s="10"/>
      <c r="S12" s="10"/>
      <c r="T12" s="11"/>
      <c r="U12" s="11"/>
      <c r="V12" s="11"/>
    </row>
    <row r="13" ht="189.59999999999999" customHeight="1">
      <c r="A13" s="10"/>
      <c r="B13" s="10"/>
      <c r="C13" s="10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 t="s">
        <v>25</v>
      </c>
      <c r="O13" s="11" t="s">
        <v>26</v>
      </c>
      <c r="P13" s="11" t="s">
        <v>27</v>
      </c>
      <c r="Q13" s="11" t="s">
        <v>28</v>
      </c>
      <c r="R13" s="11" t="s">
        <v>29</v>
      </c>
      <c r="S13" s="11" t="s">
        <v>30</v>
      </c>
      <c r="T13" s="11"/>
      <c r="U13" s="11"/>
      <c r="V13" s="11"/>
    </row>
    <row r="14" ht="19.199999999999999" customHeight="1">
      <c r="A14" s="10"/>
      <c r="B14" s="10"/>
      <c r="C14" s="10"/>
      <c r="D14" s="11"/>
      <c r="E14" s="11"/>
      <c r="F14" s="11"/>
      <c r="G14" s="11"/>
      <c r="H14" s="11"/>
      <c r="I14" s="10" t="s">
        <v>31</v>
      </c>
      <c r="J14" s="10" t="s">
        <v>31</v>
      </c>
      <c r="K14" s="10" t="s">
        <v>31</v>
      </c>
      <c r="L14" s="10" t="s">
        <v>32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S14" s="10" t="s">
        <v>33</v>
      </c>
      <c r="T14" s="10" t="s">
        <v>34</v>
      </c>
      <c r="U14" s="10" t="s">
        <v>34</v>
      </c>
      <c r="V14" s="11"/>
    </row>
    <row r="15" ht="21" customHeight="1">
      <c r="A15" s="10">
        <v>1</v>
      </c>
      <c r="B15" s="10">
        <v>2</v>
      </c>
      <c r="C15" s="10">
        <v>3</v>
      </c>
      <c r="D15" s="10">
        <v>4</v>
      </c>
      <c r="E15" s="10">
        <v>5</v>
      </c>
      <c r="F15" s="10">
        <v>6</v>
      </c>
      <c r="G15" s="12">
        <v>7</v>
      </c>
      <c r="H15" s="12">
        <v>8</v>
      </c>
      <c r="I15" s="12">
        <v>9</v>
      </c>
      <c r="J15" s="12">
        <v>10</v>
      </c>
      <c r="K15" s="12">
        <v>11</v>
      </c>
      <c r="L15" s="12">
        <v>12</v>
      </c>
      <c r="M15" s="12">
        <v>13</v>
      </c>
      <c r="N15" s="12">
        <v>14</v>
      </c>
      <c r="O15" s="12">
        <v>15</v>
      </c>
      <c r="P15" s="12">
        <v>16</v>
      </c>
      <c r="Q15" s="12">
        <v>17</v>
      </c>
      <c r="R15" s="12">
        <v>18</v>
      </c>
      <c r="S15" s="12">
        <v>19</v>
      </c>
      <c r="T15" s="12">
        <v>20</v>
      </c>
      <c r="U15" s="12">
        <v>21</v>
      </c>
      <c r="V15" s="12">
        <v>22</v>
      </c>
    </row>
    <row r="16" s="13" customFormat="1" ht="21" customHeight="1">
      <c r="A16" s="14"/>
      <c r="B16" s="15" t="s">
        <v>35</v>
      </c>
      <c r="C16" s="14"/>
      <c r="D16" s="14"/>
      <c r="E16" s="14"/>
      <c r="F16" s="14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7"/>
      <c r="X16" s="17"/>
    </row>
    <row r="17" s="18" customFormat="1" ht="24" customHeight="1">
      <c r="A17" s="19" t="s">
        <v>36</v>
      </c>
      <c r="B17" s="19"/>
      <c r="C17" s="20" t="s">
        <v>37</v>
      </c>
      <c r="D17" s="20" t="s">
        <v>37</v>
      </c>
      <c r="E17" s="20" t="s">
        <v>37</v>
      </c>
      <c r="F17" s="20" t="s">
        <v>37</v>
      </c>
      <c r="G17" s="21" t="s">
        <v>37</v>
      </c>
      <c r="H17" s="21" t="s">
        <v>37</v>
      </c>
      <c r="I17" s="22">
        <f>I18+I109+I117+I119+I136+I141+I146+I148+I150+I157+I160+I163+I165+I170+I172+I182+I190+I196+I199+I208+I213+I218+I222</f>
        <v>580612.13</v>
      </c>
      <c r="J17" s="22">
        <f t="shared" ref="J17:P17" si="0">J18+J109+J117+J119+J136+J141+J146+J148+J150+J157+J160+J163+J165+J170+J172+J182+J190+J196+J199+J208+J213+J218+J222</f>
        <v>490778.73999999993</v>
      </c>
      <c r="K17" s="22">
        <f t="shared" si="0"/>
        <v>428766.27000000002</v>
      </c>
      <c r="L17" s="23">
        <f t="shared" si="0"/>
        <v>17558</v>
      </c>
      <c r="M17" s="22">
        <f t="shared" si="0"/>
        <v>1923106813.7300005</v>
      </c>
      <c r="N17" s="22">
        <f t="shared" si="0"/>
        <v>0</v>
      </c>
      <c r="O17" s="22">
        <f t="shared" si="0"/>
        <v>0</v>
      </c>
      <c r="P17" s="22">
        <f t="shared" si="0"/>
        <v>0</v>
      </c>
      <c r="Q17" s="22">
        <f t="shared" ref="J17:S17" si="1">Q18+Q109+Q117+Q119+Q136+Q141+Q146+Q148+Q150+Q157+Q160+Q163+Q165+Q170+Q172+Q182+Q190+Q196+Q199+Q208+Q213+Q218+Q222</f>
        <v>1923106813.7300005</v>
      </c>
      <c r="R17" s="22">
        <f t="shared" si="1"/>
        <v>1923106813.7300005</v>
      </c>
      <c r="S17" s="22">
        <f t="shared" si="1"/>
        <v>0</v>
      </c>
      <c r="T17" s="21" t="s">
        <v>38</v>
      </c>
      <c r="U17" s="21" t="s">
        <v>38</v>
      </c>
      <c r="V17" s="21" t="s">
        <v>38</v>
      </c>
      <c r="W17" s="24"/>
      <c r="X17" s="24"/>
    </row>
    <row r="18" s="25" customFormat="1" ht="22.199999999999999" customHeight="1">
      <c r="A18" s="26" t="s">
        <v>39</v>
      </c>
      <c r="B18" s="26"/>
      <c r="C18" s="27" t="s">
        <v>37</v>
      </c>
      <c r="D18" s="27" t="s">
        <v>37</v>
      </c>
      <c r="E18" s="27" t="s">
        <v>37</v>
      </c>
      <c r="F18" s="27" t="s">
        <v>37</v>
      </c>
      <c r="G18" s="28" t="s">
        <v>37</v>
      </c>
      <c r="H18" s="28" t="s">
        <v>37</v>
      </c>
      <c r="I18" s="29">
        <f>SUM(I19:I108)</f>
        <v>370074.17000000016</v>
      </c>
      <c r="J18" s="29">
        <f>SUM(J19:J108)</f>
        <v>320602.84999999998</v>
      </c>
      <c r="K18" s="29">
        <f>SUM(K19:K108)</f>
        <v>280308.00999999995</v>
      </c>
      <c r="L18" s="30">
        <f>SUM(L19:L108)</f>
        <v>11176</v>
      </c>
      <c r="M18" s="29">
        <f>SUM(M19:M108)</f>
        <v>1324590120.5700004</v>
      </c>
      <c r="N18" s="29">
        <f>SUM(N19:N108)</f>
        <v>0</v>
      </c>
      <c r="O18" s="29">
        <f>SUM(O19:O108)</f>
        <v>0</v>
      </c>
      <c r="P18" s="29">
        <f>SUM(P19:P108)</f>
        <v>0</v>
      </c>
      <c r="Q18" s="31">
        <f>SUM(Q19:Q108)</f>
        <v>1324590120.5700004</v>
      </c>
      <c r="R18" s="29">
        <f>SUM(R19:R108)</f>
        <v>1324590120.5700004</v>
      </c>
      <c r="S18" s="29">
        <f>SUM(S19:S108)</f>
        <v>0</v>
      </c>
      <c r="T18" s="28" t="s">
        <v>38</v>
      </c>
      <c r="U18" s="28" t="s">
        <v>38</v>
      </c>
      <c r="V18" s="28" t="s">
        <v>38</v>
      </c>
      <c r="W18" s="32"/>
      <c r="X18" s="32"/>
    </row>
    <row r="19" s="25" customFormat="1" ht="44.25" customHeight="1">
      <c r="A19" s="33">
        <v>1</v>
      </c>
      <c r="B19" s="34" t="s">
        <v>40</v>
      </c>
      <c r="C19" s="33" t="s">
        <v>41</v>
      </c>
      <c r="D19" s="35">
        <v>1971</v>
      </c>
      <c r="E19" s="36" t="s">
        <v>37</v>
      </c>
      <c r="F19" s="33" t="s">
        <v>42</v>
      </c>
      <c r="G19" s="37">
        <v>5</v>
      </c>
      <c r="H19" s="37">
        <v>4</v>
      </c>
      <c r="I19" s="38">
        <v>3387.4000000000001</v>
      </c>
      <c r="J19" s="38">
        <v>3357.8000000000002</v>
      </c>
      <c r="K19" s="38">
        <v>3209</v>
      </c>
      <c r="L19" s="38">
        <v>159</v>
      </c>
      <c r="M19" s="39">
        <f t="shared" ref="M19:M82" si="2">SUM(N19:Q19)</f>
        <v>19892629.899999999</v>
      </c>
      <c r="N19" s="38">
        <v>0</v>
      </c>
      <c r="O19" s="38">
        <v>0</v>
      </c>
      <c r="P19" s="38">
        <v>0</v>
      </c>
      <c r="Q19" s="40">
        <f>'Таблица 3 '!C12</f>
        <v>19892629.899999999</v>
      </c>
      <c r="R19" s="38">
        <f t="shared" ref="R19:R82" si="3">Q19</f>
        <v>19892629.899999999</v>
      </c>
      <c r="S19" s="38">
        <v>0</v>
      </c>
      <c r="T19" s="41">
        <f t="shared" ref="T19:T82" si="4">M19/J19</f>
        <v>5924.3045744237288</v>
      </c>
      <c r="U19" s="41">
        <v>7417</v>
      </c>
      <c r="V19" s="42" t="s">
        <v>43</v>
      </c>
      <c r="W19" s="43"/>
      <c r="X19" s="43"/>
    </row>
    <row r="20" s="25" customFormat="1" ht="44.25" customHeight="1">
      <c r="A20" s="33">
        <v>2</v>
      </c>
      <c r="B20" s="34" t="s">
        <v>44</v>
      </c>
      <c r="C20" s="33" t="s">
        <v>41</v>
      </c>
      <c r="D20" s="35">
        <v>1971</v>
      </c>
      <c r="E20" s="36" t="s">
        <v>37</v>
      </c>
      <c r="F20" s="33" t="s">
        <v>42</v>
      </c>
      <c r="G20" s="37">
        <v>5</v>
      </c>
      <c r="H20" s="37">
        <v>4</v>
      </c>
      <c r="I20" s="38">
        <v>3387.4000000000001</v>
      </c>
      <c r="J20" s="38">
        <v>3357.8000000000002</v>
      </c>
      <c r="K20" s="38">
        <v>3209</v>
      </c>
      <c r="L20" s="38">
        <v>159</v>
      </c>
      <c r="M20" s="39">
        <f t="shared" si="2"/>
        <v>8491575.6000000015</v>
      </c>
      <c r="N20" s="38">
        <v>0</v>
      </c>
      <c r="O20" s="38">
        <v>0</v>
      </c>
      <c r="P20" s="38">
        <v>0</v>
      </c>
      <c r="Q20" s="40">
        <f>'Таблица 3 '!C13</f>
        <v>8491575.6000000015</v>
      </c>
      <c r="R20" s="38">
        <f t="shared" si="3"/>
        <v>8491575.6000000015</v>
      </c>
      <c r="S20" s="38">
        <v>0</v>
      </c>
      <c r="T20" s="41">
        <f t="shared" si="4"/>
        <v>2528.9104770981003</v>
      </c>
      <c r="U20" s="41">
        <v>7417</v>
      </c>
      <c r="V20" s="42" t="s">
        <v>43</v>
      </c>
      <c r="W20" s="43"/>
      <c r="X20" s="43"/>
    </row>
    <row r="21" s="25" customFormat="1" ht="44.25" customHeight="1">
      <c r="A21" s="33">
        <v>3</v>
      </c>
      <c r="B21" s="34" t="s">
        <v>45</v>
      </c>
      <c r="C21" s="33" t="s">
        <v>41</v>
      </c>
      <c r="D21" s="35">
        <v>1967</v>
      </c>
      <c r="E21" s="36" t="s">
        <v>37</v>
      </c>
      <c r="F21" s="33" t="s">
        <v>46</v>
      </c>
      <c r="G21" s="37">
        <v>5</v>
      </c>
      <c r="H21" s="37">
        <v>3</v>
      </c>
      <c r="I21" s="38">
        <v>2580.8000000000002</v>
      </c>
      <c r="J21" s="38">
        <v>2557.5999999999999</v>
      </c>
      <c r="K21" s="38">
        <v>2371.5</v>
      </c>
      <c r="L21" s="38">
        <v>140</v>
      </c>
      <c r="M21" s="39">
        <f t="shared" si="2"/>
        <v>443407.80000000005</v>
      </c>
      <c r="N21" s="38">
        <v>0</v>
      </c>
      <c r="O21" s="38">
        <v>0</v>
      </c>
      <c r="P21" s="38">
        <v>0</v>
      </c>
      <c r="Q21" s="40">
        <f>'Таблица 3 '!C14</f>
        <v>443407.80000000005</v>
      </c>
      <c r="R21" s="38">
        <f t="shared" si="3"/>
        <v>443407.80000000005</v>
      </c>
      <c r="S21" s="38">
        <v>0</v>
      </c>
      <c r="T21" s="41">
        <f t="shared" si="4"/>
        <v>173.36870503597126</v>
      </c>
      <c r="U21" s="41">
        <v>7417</v>
      </c>
      <c r="V21" s="42" t="s">
        <v>43</v>
      </c>
      <c r="W21" s="43"/>
      <c r="X21" s="43"/>
    </row>
    <row r="22" s="25" customFormat="1" ht="44.25" customHeight="1">
      <c r="A22" s="33">
        <v>4</v>
      </c>
      <c r="B22" s="34" t="s">
        <v>47</v>
      </c>
      <c r="C22" s="33" t="s">
        <v>41</v>
      </c>
      <c r="D22" s="35">
        <v>1967</v>
      </c>
      <c r="E22" s="35" t="s">
        <v>48</v>
      </c>
      <c r="F22" s="33" t="s">
        <v>46</v>
      </c>
      <c r="G22" s="37">
        <v>5</v>
      </c>
      <c r="H22" s="37">
        <v>4</v>
      </c>
      <c r="I22" s="38">
        <v>3860.4000000000001</v>
      </c>
      <c r="J22" s="38">
        <v>3835.4000000000001</v>
      </c>
      <c r="K22" s="38">
        <v>3760.5</v>
      </c>
      <c r="L22" s="38">
        <v>128</v>
      </c>
      <c r="M22" s="39">
        <f t="shared" si="2"/>
        <v>6840255.5</v>
      </c>
      <c r="N22" s="38">
        <v>0</v>
      </c>
      <c r="O22" s="38">
        <v>0</v>
      </c>
      <c r="P22" s="38">
        <v>0</v>
      </c>
      <c r="Q22" s="40">
        <f>'Таблица 3 '!C15</f>
        <v>6840255.5</v>
      </c>
      <c r="R22" s="38">
        <f t="shared" si="3"/>
        <v>6840255.5</v>
      </c>
      <c r="S22" s="38">
        <v>0</v>
      </c>
      <c r="T22" s="41">
        <f t="shared" si="4"/>
        <v>1783.4529644887104</v>
      </c>
      <c r="U22" s="41">
        <v>2214.0000000000005</v>
      </c>
      <c r="V22" s="42" t="s">
        <v>43</v>
      </c>
      <c r="W22" s="43"/>
      <c r="X22" s="43"/>
    </row>
    <row r="23" s="25" customFormat="1" ht="44.25" customHeight="1">
      <c r="A23" s="33">
        <v>5</v>
      </c>
      <c r="B23" s="34" t="s">
        <v>49</v>
      </c>
      <c r="C23" s="33" t="s">
        <v>41</v>
      </c>
      <c r="D23" s="35">
        <v>1961</v>
      </c>
      <c r="E23" s="35" t="s">
        <v>50</v>
      </c>
      <c r="F23" s="33" t="s">
        <v>42</v>
      </c>
      <c r="G23" s="37">
        <v>2</v>
      </c>
      <c r="H23" s="37">
        <v>1</v>
      </c>
      <c r="I23" s="38">
        <v>293.60000000000002</v>
      </c>
      <c r="J23" s="38">
        <v>292.10000000000002</v>
      </c>
      <c r="K23" s="38">
        <v>212.19999999999999</v>
      </c>
      <c r="L23" s="38">
        <v>22</v>
      </c>
      <c r="M23" s="39">
        <f t="shared" si="2"/>
        <v>32991557.700000003</v>
      </c>
      <c r="N23" s="38">
        <v>0</v>
      </c>
      <c r="O23" s="38">
        <v>0</v>
      </c>
      <c r="P23" s="38">
        <v>0</v>
      </c>
      <c r="Q23" s="40">
        <f>'Таблица 3 '!C16</f>
        <v>32991557.700000003</v>
      </c>
      <c r="R23" s="38">
        <f t="shared" si="3"/>
        <v>32991557.700000003</v>
      </c>
      <c r="S23" s="38">
        <v>0</v>
      </c>
      <c r="T23" s="41">
        <f t="shared" si="4"/>
        <v>112946.10647038686</v>
      </c>
      <c r="U23" s="41">
        <v>1929.9999999999998</v>
      </c>
      <c r="V23" s="42" t="s">
        <v>43</v>
      </c>
      <c r="W23" s="43"/>
      <c r="X23" s="43"/>
    </row>
    <row r="24" s="25" customFormat="1" ht="44.25" customHeight="1">
      <c r="A24" s="33">
        <v>6</v>
      </c>
      <c r="B24" s="34" t="s">
        <v>51</v>
      </c>
      <c r="C24" s="33" t="s">
        <v>41</v>
      </c>
      <c r="D24" s="35">
        <v>1967</v>
      </c>
      <c r="E24" s="35" t="s">
        <v>50</v>
      </c>
      <c r="F24" s="33" t="s">
        <v>46</v>
      </c>
      <c r="G24" s="37">
        <v>5</v>
      </c>
      <c r="H24" s="37">
        <v>3</v>
      </c>
      <c r="I24" s="38">
        <v>2574.5999999999999</v>
      </c>
      <c r="J24" s="38">
        <v>2566.6999999999998</v>
      </c>
      <c r="K24" s="38">
        <v>2355</v>
      </c>
      <c r="L24" s="38">
        <v>188</v>
      </c>
      <c r="M24" s="39">
        <f t="shared" si="2"/>
        <v>33021225.700000003</v>
      </c>
      <c r="N24" s="38">
        <v>0</v>
      </c>
      <c r="O24" s="38">
        <v>0</v>
      </c>
      <c r="P24" s="38">
        <v>0</v>
      </c>
      <c r="Q24" s="40">
        <f>'Таблица 3 '!C17</f>
        <v>33021225.700000003</v>
      </c>
      <c r="R24" s="38">
        <f t="shared" si="3"/>
        <v>33021225.700000003</v>
      </c>
      <c r="S24" s="38">
        <v>0</v>
      </c>
      <c r="T24" s="41">
        <f t="shared" si="4"/>
        <v>12865.245529278842</v>
      </c>
      <c r="U24" s="41">
        <v>2665</v>
      </c>
      <c r="V24" s="42" t="s">
        <v>43</v>
      </c>
      <c r="W24" s="43"/>
      <c r="X24" s="43"/>
    </row>
    <row r="25" s="25" customFormat="1" ht="44.25" customHeight="1">
      <c r="A25" s="33">
        <v>7</v>
      </c>
      <c r="B25" s="34" t="s">
        <v>52</v>
      </c>
      <c r="C25" s="33" t="s">
        <v>41</v>
      </c>
      <c r="D25" s="35">
        <v>1972</v>
      </c>
      <c r="E25" s="36" t="s">
        <v>37</v>
      </c>
      <c r="F25" s="33" t="s">
        <v>46</v>
      </c>
      <c r="G25" s="37">
        <v>5</v>
      </c>
      <c r="H25" s="37">
        <v>5</v>
      </c>
      <c r="I25" s="38">
        <v>4453.8999999999996</v>
      </c>
      <c r="J25" s="38">
        <v>4448.1000000000004</v>
      </c>
      <c r="K25" s="38">
        <v>4389.6999999999998</v>
      </c>
      <c r="L25" s="38">
        <v>170</v>
      </c>
      <c r="M25" s="39">
        <f t="shared" si="2"/>
        <v>28614044.300000001</v>
      </c>
      <c r="N25" s="38">
        <v>0</v>
      </c>
      <c r="O25" s="38">
        <v>0</v>
      </c>
      <c r="P25" s="38">
        <v>0</v>
      </c>
      <c r="Q25" s="40">
        <f>'Таблица 3 '!C18</f>
        <v>28614044.300000001</v>
      </c>
      <c r="R25" s="38">
        <f t="shared" si="3"/>
        <v>28614044.300000001</v>
      </c>
      <c r="S25" s="38">
        <v>0</v>
      </c>
      <c r="T25" s="41">
        <f t="shared" si="4"/>
        <v>6432.8689328027695</v>
      </c>
      <c r="U25" s="41">
        <v>7417</v>
      </c>
      <c r="V25" s="42" t="s">
        <v>43</v>
      </c>
      <c r="W25" s="43"/>
      <c r="X25" s="43"/>
    </row>
    <row r="26" s="25" customFormat="1" ht="44.25" customHeight="1">
      <c r="A26" s="33">
        <v>8</v>
      </c>
      <c r="B26" s="34" t="s">
        <v>53</v>
      </c>
      <c r="C26" s="33" t="s">
        <v>41</v>
      </c>
      <c r="D26" s="35">
        <v>1972</v>
      </c>
      <c r="E26" s="36" t="s">
        <v>37</v>
      </c>
      <c r="F26" s="33" t="s">
        <v>46</v>
      </c>
      <c r="G26" s="37">
        <v>5</v>
      </c>
      <c r="H26" s="37">
        <v>5</v>
      </c>
      <c r="I26" s="38">
        <v>4474.8000000000002</v>
      </c>
      <c r="J26" s="38">
        <v>4452.1000000000004</v>
      </c>
      <c r="K26" s="38">
        <v>4261.3000000000002</v>
      </c>
      <c r="L26" s="38">
        <v>213</v>
      </c>
      <c r="M26" s="39">
        <f t="shared" si="2"/>
        <v>24904802.600000001</v>
      </c>
      <c r="N26" s="38">
        <v>0</v>
      </c>
      <c r="O26" s="38">
        <v>0</v>
      </c>
      <c r="P26" s="38">
        <v>0</v>
      </c>
      <c r="Q26" s="40">
        <f>'Таблица 3 '!C19</f>
        <v>24904802.600000001</v>
      </c>
      <c r="R26" s="38">
        <f t="shared" si="3"/>
        <v>24904802.600000001</v>
      </c>
      <c r="S26" s="38">
        <v>0</v>
      </c>
      <c r="T26" s="41">
        <f t="shared" si="4"/>
        <v>5593.9450147121579</v>
      </c>
      <c r="U26" s="41">
        <v>7417</v>
      </c>
      <c r="V26" s="42" t="s">
        <v>43</v>
      </c>
      <c r="W26" s="43"/>
      <c r="X26" s="43"/>
    </row>
    <row r="27" s="25" customFormat="1" ht="44.25" customHeight="1">
      <c r="A27" s="33">
        <v>9</v>
      </c>
      <c r="B27" s="34" t="s">
        <v>54</v>
      </c>
      <c r="C27" s="33" t="s">
        <v>41</v>
      </c>
      <c r="D27" s="35">
        <v>1972</v>
      </c>
      <c r="E27" s="36" t="s">
        <v>37</v>
      </c>
      <c r="F27" s="33" t="s">
        <v>46</v>
      </c>
      <c r="G27" s="37">
        <v>5</v>
      </c>
      <c r="H27" s="37">
        <v>4</v>
      </c>
      <c r="I27" s="38">
        <v>3881.5999999999999</v>
      </c>
      <c r="J27" s="38">
        <v>3857.9000000000001</v>
      </c>
      <c r="K27" s="38">
        <v>3756.6999999999998</v>
      </c>
      <c r="L27" s="38">
        <v>189</v>
      </c>
      <c r="M27" s="39">
        <f t="shared" si="2"/>
        <v>18969719.199999999</v>
      </c>
      <c r="N27" s="38">
        <v>0</v>
      </c>
      <c r="O27" s="38">
        <v>0</v>
      </c>
      <c r="P27" s="38">
        <v>0</v>
      </c>
      <c r="Q27" s="40">
        <f>'Таблица 3 '!C20</f>
        <v>18969719.199999999</v>
      </c>
      <c r="R27" s="38">
        <f t="shared" si="3"/>
        <v>18969719.199999999</v>
      </c>
      <c r="S27" s="38">
        <v>0</v>
      </c>
      <c r="T27" s="41">
        <f t="shared" si="4"/>
        <v>4917.1101376396482</v>
      </c>
      <c r="U27" s="41">
        <v>7417</v>
      </c>
      <c r="V27" s="42" t="s">
        <v>43</v>
      </c>
      <c r="W27" s="43"/>
      <c r="X27" s="43"/>
    </row>
    <row r="28" s="25" customFormat="1" ht="44.25" customHeight="1">
      <c r="A28" s="33">
        <v>10</v>
      </c>
      <c r="B28" s="34" t="s">
        <v>55</v>
      </c>
      <c r="C28" s="33" t="s">
        <v>41</v>
      </c>
      <c r="D28" s="35">
        <v>1989</v>
      </c>
      <c r="E28" s="35" t="s">
        <v>56</v>
      </c>
      <c r="F28" s="33" t="s">
        <v>46</v>
      </c>
      <c r="G28" s="37">
        <v>5</v>
      </c>
      <c r="H28" s="37">
        <v>6</v>
      </c>
      <c r="I28" s="38">
        <v>5150.2200000000003</v>
      </c>
      <c r="J28" s="38">
        <v>4629</v>
      </c>
      <c r="K28" s="38">
        <v>4427.1999999999998</v>
      </c>
      <c r="L28" s="38">
        <v>202</v>
      </c>
      <c r="M28" s="39">
        <f t="shared" si="2"/>
        <v>19432542</v>
      </c>
      <c r="N28" s="38">
        <v>0</v>
      </c>
      <c r="O28" s="38">
        <v>0</v>
      </c>
      <c r="P28" s="38">
        <v>0</v>
      </c>
      <c r="Q28" s="40">
        <f>'Таблица 3 '!C21</f>
        <v>19432542</v>
      </c>
      <c r="R28" s="38">
        <f t="shared" si="3"/>
        <v>19432542</v>
      </c>
      <c r="S28" s="38">
        <v>0</v>
      </c>
      <c r="T28" s="41">
        <f t="shared" si="4"/>
        <v>4198</v>
      </c>
      <c r="U28" s="41">
        <v>4198</v>
      </c>
      <c r="V28" s="42" t="s">
        <v>43</v>
      </c>
      <c r="W28" s="43"/>
      <c r="X28" s="43"/>
    </row>
    <row r="29" s="25" customFormat="1" ht="44.25" customHeight="1">
      <c r="A29" s="33">
        <v>11</v>
      </c>
      <c r="B29" s="34" t="s">
        <v>57</v>
      </c>
      <c r="C29" s="33" t="s">
        <v>41</v>
      </c>
      <c r="D29" s="35">
        <v>1979</v>
      </c>
      <c r="E29" s="35" t="s">
        <v>37</v>
      </c>
      <c r="F29" s="33" t="s">
        <v>46</v>
      </c>
      <c r="G29" s="37">
        <v>5</v>
      </c>
      <c r="H29" s="37">
        <v>7</v>
      </c>
      <c r="I29" s="38">
        <v>5712.5</v>
      </c>
      <c r="J29" s="38">
        <v>5435.3000000000002</v>
      </c>
      <c r="K29" s="38">
        <v>5435.3000000000002</v>
      </c>
      <c r="L29" s="38">
        <v>97</v>
      </c>
      <c r="M29" s="39">
        <f t="shared" si="2"/>
        <v>1848002</v>
      </c>
      <c r="N29" s="38">
        <v>0</v>
      </c>
      <c r="O29" s="38">
        <v>0</v>
      </c>
      <c r="P29" s="38">
        <v>0</v>
      </c>
      <c r="Q29" s="40">
        <f>'Таблица 3 '!C22</f>
        <v>1848002</v>
      </c>
      <c r="R29" s="38">
        <f t="shared" si="3"/>
        <v>1848002</v>
      </c>
      <c r="S29" s="38">
        <v>0</v>
      </c>
      <c r="T29" s="41">
        <f t="shared" si="4"/>
        <v>340</v>
      </c>
      <c r="U29" s="41">
        <v>340</v>
      </c>
      <c r="V29" s="42" t="s">
        <v>43</v>
      </c>
      <c r="W29" s="43"/>
      <c r="X29" s="43"/>
    </row>
    <row r="30" s="25" customFormat="1" ht="44.25" customHeight="1">
      <c r="A30" s="33">
        <v>12</v>
      </c>
      <c r="B30" s="34" t="s">
        <v>58</v>
      </c>
      <c r="C30" s="33" t="s">
        <v>41</v>
      </c>
      <c r="D30" s="35">
        <v>1985</v>
      </c>
      <c r="E30" s="36" t="s">
        <v>37</v>
      </c>
      <c r="F30" s="33" t="s">
        <v>42</v>
      </c>
      <c r="G30" s="37">
        <v>5</v>
      </c>
      <c r="H30" s="37">
        <v>4</v>
      </c>
      <c r="I30" s="38">
        <v>3408.0999999999999</v>
      </c>
      <c r="J30" s="38">
        <v>3357.4000000000001</v>
      </c>
      <c r="K30" s="38">
        <v>2716.6999999999998</v>
      </c>
      <c r="L30" s="38">
        <v>172</v>
      </c>
      <c r="M30" s="39">
        <f t="shared" si="2"/>
        <v>5146894.2000000002</v>
      </c>
      <c r="N30" s="38">
        <v>0</v>
      </c>
      <c r="O30" s="38">
        <v>0</v>
      </c>
      <c r="P30" s="38">
        <v>0</v>
      </c>
      <c r="Q30" s="40">
        <f>'Таблица 3 '!C23</f>
        <v>5146894.2000000002</v>
      </c>
      <c r="R30" s="38">
        <f t="shared" si="3"/>
        <v>5146894.2000000002</v>
      </c>
      <c r="S30" s="38">
        <v>0</v>
      </c>
      <c r="T30" s="41">
        <f t="shared" si="4"/>
        <v>1533</v>
      </c>
      <c r="U30" s="41">
        <v>1533</v>
      </c>
      <c r="V30" s="42" t="s">
        <v>43</v>
      </c>
      <c r="W30" s="43"/>
      <c r="X30" s="43"/>
    </row>
    <row r="31" s="25" customFormat="1" ht="44.25" customHeight="1">
      <c r="A31" s="33">
        <v>13</v>
      </c>
      <c r="B31" s="44" t="s">
        <v>59</v>
      </c>
      <c r="C31" s="33" t="s">
        <v>41</v>
      </c>
      <c r="D31" s="35">
        <v>2007</v>
      </c>
      <c r="E31" s="36" t="s">
        <v>37</v>
      </c>
      <c r="F31" s="33" t="s">
        <v>42</v>
      </c>
      <c r="G31" s="37">
        <v>5</v>
      </c>
      <c r="H31" s="37">
        <v>5</v>
      </c>
      <c r="I31" s="38">
        <v>4870.8999999999996</v>
      </c>
      <c r="J31" s="38">
        <v>3627.3000000000002</v>
      </c>
      <c r="K31" s="38">
        <v>329.5</v>
      </c>
      <c r="L31" s="38">
        <v>210</v>
      </c>
      <c r="M31" s="39">
        <f t="shared" si="2"/>
        <v>1233282</v>
      </c>
      <c r="N31" s="38">
        <v>0</v>
      </c>
      <c r="O31" s="38">
        <v>0</v>
      </c>
      <c r="P31" s="38">
        <v>0</v>
      </c>
      <c r="Q31" s="40">
        <f>'Таблица 3 '!C24</f>
        <v>1233282</v>
      </c>
      <c r="R31" s="38">
        <f t="shared" si="3"/>
        <v>1233282</v>
      </c>
      <c r="S31" s="38">
        <v>0</v>
      </c>
      <c r="T31" s="41">
        <f t="shared" si="4"/>
        <v>340</v>
      </c>
      <c r="U31" s="41">
        <v>340</v>
      </c>
      <c r="V31" s="42" t="s">
        <v>43</v>
      </c>
      <c r="W31" s="43"/>
      <c r="X31" s="43"/>
    </row>
    <row r="32" s="25" customFormat="1" ht="44.25" customHeight="1">
      <c r="A32" s="33">
        <v>14</v>
      </c>
      <c r="B32" s="34" t="s">
        <v>60</v>
      </c>
      <c r="C32" s="33" t="s">
        <v>41</v>
      </c>
      <c r="D32" s="35">
        <v>1994</v>
      </c>
      <c r="E32" s="35" t="s">
        <v>61</v>
      </c>
      <c r="F32" s="33" t="s">
        <v>46</v>
      </c>
      <c r="G32" s="37">
        <v>5</v>
      </c>
      <c r="H32" s="37">
        <v>3</v>
      </c>
      <c r="I32" s="38">
        <v>5002.8000000000002</v>
      </c>
      <c r="J32" s="38">
        <v>3582.3000000000002</v>
      </c>
      <c r="K32" s="38">
        <v>3430.8000000000002</v>
      </c>
      <c r="L32" s="38">
        <v>145</v>
      </c>
      <c r="M32" s="39">
        <f t="shared" si="2"/>
        <v>9546829.5</v>
      </c>
      <c r="N32" s="38">
        <v>0</v>
      </c>
      <c r="O32" s="38">
        <v>0</v>
      </c>
      <c r="P32" s="38">
        <v>0</v>
      </c>
      <c r="Q32" s="40">
        <f>'Таблица 3 '!C25</f>
        <v>9546829.5</v>
      </c>
      <c r="R32" s="38">
        <f t="shared" si="3"/>
        <v>9546829.5</v>
      </c>
      <c r="S32" s="38">
        <v>0</v>
      </c>
      <c r="T32" s="41">
        <v>2665</v>
      </c>
      <c r="U32" s="41">
        <v>2665</v>
      </c>
      <c r="V32" s="42" t="s">
        <v>43</v>
      </c>
      <c r="W32" s="43"/>
      <c r="X32" s="43"/>
    </row>
    <row r="33" s="25" customFormat="1" ht="44.25" customHeight="1">
      <c r="A33" s="33">
        <v>15</v>
      </c>
      <c r="B33" s="34" t="s">
        <v>62</v>
      </c>
      <c r="C33" s="33" t="s">
        <v>41</v>
      </c>
      <c r="D33" s="35">
        <v>1996</v>
      </c>
      <c r="E33" s="35" t="s">
        <v>48</v>
      </c>
      <c r="F33" s="33" t="s">
        <v>46</v>
      </c>
      <c r="G33" s="37">
        <v>5</v>
      </c>
      <c r="H33" s="37">
        <v>2</v>
      </c>
      <c r="I33" s="38">
        <v>3235.8000000000002</v>
      </c>
      <c r="J33" s="38">
        <v>2361.9000000000001</v>
      </c>
      <c r="K33" s="38">
        <v>2031</v>
      </c>
      <c r="L33" s="38">
        <v>89</v>
      </c>
      <c r="M33" s="39">
        <f t="shared" si="2"/>
        <v>9914949.5999999996</v>
      </c>
      <c r="N33" s="38">
        <v>0</v>
      </c>
      <c r="O33" s="38">
        <v>0</v>
      </c>
      <c r="P33" s="38">
        <v>0</v>
      </c>
      <c r="Q33" s="40">
        <f>'Таблица 3 '!C26</f>
        <v>9914949.5999999996</v>
      </c>
      <c r="R33" s="38">
        <f t="shared" si="3"/>
        <v>9914949.5999999996</v>
      </c>
      <c r="S33" s="38">
        <v>0</v>
      </c>
      <c r="T33" s="41">
        <v>2665</v>
      </c>
      <c r="U33" s="41">
        <v>2665</v>
      </c>
      <c r="V33" s="42" t="s">
        <v>43</v>
      </c>
      <c r="W33" s="43"/>
      <c r="X33" s="43"/>
    </row>
    <row r="34" s="25" customFormat="1" ht="44.25" customHeight="1">
      <c r="A34" s="33">
        <v>16</v>
      </c>
      <c r="B34" s="34" t="s">
        <v>63</v>
      </c>
      <c r="C34" s="33" t="s">
        <v>41</v>
      </c>
      <c r="D34" s="35">
        <v>2000</v>
      </c>
      <c r="E34" s="35" t="s">
        <v>64</v>
      </c>
      <c r="F34" s="33" t="s">
        <v>46</v>
      </c>
      <c r="G34" s="37">
        <v>5</v>
      </c>
      <c r="H34" s="37">
        <v>4</v>
      </c>
      <c r="I34" s="38">
        <v>6620.5</v>
      </c>
      <c r="J34" s="38">
        <v>5145.1000000000004</v>
      </c>
      <c r="K34" s="38">
        <v>4205.3999999999996</v>
      </c>
      <c r="L34" s="38">
        <v>197</v>
      </c>
      <c r="M34" s="39">
        <f t="shared" si="2"/>
        <v>23353608.899999999</v>
      </c>
      <c r="N34" s="38">
        <v>0</v>
      </c>
      <c r="O34" s="38">
        <v>0</v>
      </c>
      <c r="P34" s="38">
        <v>0</v>
      </c>
      <c r="Q34" s="40">
        <f>'Таблица 3 '!C27</f>
        <v>23353608.899999999</v>
      </c>
      <c r="R34" s="38">
        <f t="shared" si="3"/>
        <v>23353608.899999999</v>
      </c>
      <c r="S34" s="38">
        <v>0</v>
      </c>
      <c r="T34" s="41">
        <v>4538.9999999999991</v>
      </c>
      <c r="U34" s="41">
        <v>4538.9999999999991</v>
      </c>
      <c r="V34" s="42" t="s">
        <v>43</v>
      </c>
      <c r="W34" s="43"/>
      <c r="X34" s="43"/>
    </row>
    <row r="35" s="25" customFormat="1" ht="44.25" customHeight="1">
      <c r="A35" s="33">
        <v>17</v>
      </c>
      <c r="B35" s="34" t="s">
        <v>65</v>
      </c>
      <c r="C35" s="33" t="s">
        <v>41</v>
      </c>
      <c r="D35" s="35">
        <v>1974</v>
      </c>
      <c r="E35" s="36" t="s">
        <v>37</v>
      </c>
      <c r="F35" s="33" t="s">
        <v>42</v>
      </c>
      <c r="G35" s="37">
        <v>3</v>
      </c>
      <c r="H35" s="37">
        <v>2</v>
      </c>
      <c r="I35" s="38">
        <v>1116.4000000000001</v>
      </c>
      <c r="J35" s="38">
        <v>1111.9000000000001</v>
      </c>
      <c r="K35" s="38">
        <v>1070.2</v>
      </c>
      <c r="L35" s="38">
        <v>60</v>
      </c>
      <c r="M35" s="39">
        <f t="shared" si="2"/>
        <v>10478545.600000001</v>
      </c>
      <c r="N35" s="38">
        <v>0</v>
      </c>
      <c r="O35" s="38">
        <v>0</v>
      </c>
      <c r="P35" s="38">
        <v>0</v>
      </c>
      <c r="Q35" s="40">
        <f>'Таблица 3 '!C28</f>
        <v>10478545.600000001</v>
      </c>
      <c r="R35" s="38">
        <f t="shared" si="3"/>
        <v>10478545.600000001</v>
      </c>
      <c r="S35" s="38">
        <v>0</v>
      </c>
      <c r="T35" s="41">
        <f t="shared" si="4"/>
        <v>9424</v>
      </c>
      <c r="U35" s="41">
        <v>9424</v>
      </c>
      <c r="V35" s="42" t="s">
        <v>43</v>
      </c>
      <c r="W35" s="43"/>
      <c r="X35" s="43"/>
    </row>
    <row r="36" s="25" customFormat="1" ht="44.25" customHeight="1">
      <c r="A36" s="33">
        <v>18</v>
      </c>
      <c r="B36" s="34" t="s">
        <v>66</v>
      </c>
      <c r="C36" s="33" t="s">
        <v>41</v>
      </c>
      <c r="D36" s="35">
        <v>1989</v>
      </c>
      <c r="E36" s="36" t="s">
        <v>37</v>
      </c>
      <c r="F36" s="33" t="s">
        <v>46</v>
      </c>
      <c r="G36" s="37">
        <v>5</v>
      </c>
      <c r="H36" s="37">
        <v>4</v>
      </c>
      <c r="I36" s="38">
        <v>3947.1999999999998</v>
      </c>
      <c r="J36" s="38">
        <v>2813.4000000000001</v>
      </c>
      <c r="K36" s="38">
        <v>1942.5</v>
      </c>
      <c r="L36" s="38">
        <v>133</v>
      </c>
      <c r="M36" s="39">
        <f t="shared" si="2"/>
        <v>20866987.800000001</v>
      </c>
      <c r="N36" s="38">
        <v>0</v>
      </c>
      <c r="O36" s="38">
        <v>0</v>
      </c>
      <c r="P36" s="38">
        <v>0</v>
      </c>
      <c r="Q36" s="40">
        <f>'Таблица 3 '!C29</f>
        <v>20866987.800000001</v>
      </c>
      <c r="R36" s="38">
        <f t="shared" si="3"/>
        <v>20866987.800000001</v>
      </c>
      <c r="S36" s="38">
        <v>0</v>
      </c>
      <c r="T36" s="41">
        <f t="shared" si="4"/>
        <v>7417</v>
      </c>
      <c r="U36" s="41">
        <v>7417</v>
      </c>
      <c r="V36" s="42" t="s">
        <v>43</v>
      </c>
      <c r="W36" s="43"/>
      <c r="X36" s="43"/>
    </row>
    <row r="37" s="25" customFormat="1" ht="44.25" customHeight="1">
      <c r="A37" s="33">
        <v>19</v>
      </c>
      <c r="B37" s="34" t="s">
        <v>67</v>
      </c>
      <c r="C37" s="33" t="s">
        <v>41</v>
      </c>
      <c r="D37" s="35">
        <v>1990</v>
      </c>
      <c r="E37" s="36" t="s">
        <v>37</v>
      </c>
      <c r="F37" s="33" t="s">
        <v>46</v>
      </c>
      <c r="G37" s="37">
        <v>5</v>
      </c>
      <c r="H37" s="37">
        <v>4</v>
      </c>
      <c r="I37" s="38">
        <v>3897.4000000000001</v>
      </c>
      <c r="J37" s="38">
        <v>2832.3000000000002</v>
      </c>
      <c r="K37" s="38">
        <v>2023.8</v>
      </c>
      <c r="L37" s="38">
        <v>129</v>
      </c>
      <c r="M37" s="39">
        <f t="shared" si="2"/>
        <v>21007169.100000001</v>
      </c>
      <c r="N37" s="38">
        <v>0</v>
      </c>
      <c r="O37" s="38">
        <v>0</v>
      </c>
      <c r="P37" s="38">
        <v>0</v>
      </c>
      <c r="Q37" s="40">
        <f>'Таблица 3 '!C30</f>
        <v>21007169.100000001</v>
      </c>
      <c r="R37" s="38">
        <f t="shared" si="3"/>
        <v>21007169.100000001</v>
      </c>
      <c r="S37" s="38">
        <v>0</v>
      </c>
      <c r="T37" s="41">
        <f t="shared" si="4"/>
        <v>7417</v>
      </c>
      <c r="U37" s="41">
        <v>7417</v>
      </c>
      <c r="V37" s="42" t="s">
        <v>43</v>
      </c>
      <c r="W37" s="43"/>
      <c r="X37" s="43"/>
    </row>
    <row r="38" s="25" customFormat="1" ht="44.25" customHeight="1">
      <c r="A38" s="33">
        <v>20</v>
      </c>
      <c r="B38" s="45" t="s">
        <v>68</v>
      </c>
      <c r="C38" s="33" t="s">
        <v>41</v>
      </c>
      <c r="D38" s="35" t="s">
        <v>69</v>
      </c>
      <c r="E38" s="35" t="s">
        <v>48</v>
      </c>
      <c r="F38" s="33" t="s">
        <v>46</v>
      </c>
      <c r="G38" s="37">
        <v>10</v>
      </c>
      <c r="H38" s="37">
        <v>6</v>
      </c>
      <c r="I38" s="38">
        <v>19831</v>
      </c>
      <c r="J38" s="38">
        <v>14546.1</v>
      </c>
      <c r="K38" s="38">
        <v>14546.1</v>
      </c>
      <c r="L38" s="38">
        <v>605</v>
      </c>
      <c r="M38" s="39">
        <f t="shared" si="2"/>
        <v>21051228</v>
      </c>
      <c r="N38" s="38">
        <v>0</v>
      </c>
      <c r="O38" s="38">
        <v>0</v>
      </c>
      <c r="P38" s="38">
        <v>0</v>
      </c>
      <c r="Q38" s="40">
        <f>'Таблица 3 '!C31</f>
        <v>21051228</v>
      </c>
      <c r="R38" s="38">
        <f t="shared" si="3"/>
        <v>21051228</v>
      </c>
      <c r="S38" s="38">
        <v>0</v>
      </c>
      <c r="T38" s="41">
        <f t="shared" si="4"/>
        <v>1447.2077051580836</v>
      </c>
      <c r="U38" s="46">
        <v>5262807</v>
      </c>
      <c r="V38" s="42" t="s">
        <v>43</v>
      </c>
      <c r="W38" s="43"/>
      <c r="X38" s="43"/>
    </row>
    <row r="39" s="25" customFormat="1" ht="33" customHeight="1">
      <c r="A39" s="33">
        <v>21</v>
      </c>
      <c r="B39" s="45" t="s">
        <v>70</v>
      </c>
      <c r="C39" s="33" t="s">
        <v>71</v>
      </c>
      <c r="D39" s="35" t="s">
        <v>69</v>
      </c>
      <c r="E39" s="35" t="s">
        <v>37</v>
      </c>
      <c r="F39" s="33" t="s">
        <v>46</v>
      </c>
      <c r="G39" s="37">
        <v>10</v>
      </c>
      <c r="H39" s="37">
        <v>4</v>
      </c>
      <c r="I39" s="38">
        <v>12321.299999999999</v>
      </c>
      <c r="J39" s="38">
        <v>9857</v>
      </c>
      <c r="K39" s="38">
        <v>9857</v>
      </c>
      <c r="L39" s="38">
        <v>391</v>
      </c>
      <c r="M39" s="39">
        <f t="shared" si="2"/>
        <v>3351380</v>
      </c>
      <c r="N39" s="38">
        <v>0</v>
      </c>
      <c r="O39" s="38">
        <v>0</v>
      </c>
      <c r="P39" s="38">
        <v>0</v>
      </c>
      <c r="Q39" s="40">
        <f>'Таблица 3 '!C32</f>
        <v>3351380</v>
      </c>
      <c r="R39" s="38">
        <f t="shared" si="3"/>
        <v>3351380</v>
      </c>
      <c r="S39" s="38">
        <v>0</v>
      </c>
      <c r="T39" s="41">
        <f t="shared" si="4"/>
        <v>340</v>
      </c>
      <c r="U39" s="46">
        <v>5262807</v>
      </c>
      <c r="V39" s="42" t="s">
        <v>43</v>
      </c>
      <c r="W39" s="43"/>
      <c r="X39" s="43"/>
    </row>
    <row r="40" s="25" customFormat="1" ht="44.25" customHeight="1">
      <c r="A40" s="33">
        <v>22</v>
      </c>
      <c r="B40" s="34" t="s">
        <v>72</v>
      </c>
      <c r="C40" s="33" t="s">
        <v>41</v>
      </c>
      <c r="D40" s="35" t="s">
        <v>73</v>
      </c>
      <c r="E40" s="36" t="s">
        <v>37</v>
      </c>
      <c r="F40" s="33" t="s">
        <v>42</v>
      </c>
      <c r="G40" s="37">
        <v>2</v>
      </c>
      <c r="H40" s="37">
        <v>1</v>
      </c>
      <c r="I40" s="38">
        <v>322.30000000000001</v>
      </c>
      <c r="J40" s="38">
        <v>322.30000000000001</v>
      </c>
      <c r="K40" s="38">
        <v>213.5</v>
      </c>
      <c r="L40" s="38">
        <v>16</v>
      </c>
      <c r="M40" s="39">
        <f t="shared" si="2"/>
        <v>132787.60000000001</v>
      </c>
      <c r="N40" s="38">
        <v>0</v>
      </c>
      <c r="O40" s="38">
        <v>0</v>
      </c>
      <c r="P40" s="38">
        <v>0</v>
      </c>
      <c r="Q40" s="40">
        <f>'Таблица 3 '!C33</f>
        <v>132787.60000000001</v>
      </c>
      <c r="R40" s="38">
        <f t="shared" si="3"/>
        <v>132787.60000000001</v>
      </c>
      <c r="S40" s="38">
        <v>0</v>
      </c>
      <c r="T40" s="41">
        <f t="shared" si="4"/>
        <v>412</v>
      </c>
      <c r="U40" s="41">
        <v>412</v>
      </c>
      <c r="V40" s="42" t="s">
        <v>43</v>
      </c>
      <c r="W40" s="43"/>
      <c r="X40" s="43"/>
    </row>
    <row r="41" s="25" customFormat="1" ht="44.25" customHeight="1">
      <c r="A41" s="33">
        <v>23</v>
      </c>
      <c r="B41" s="44" t="s">
        <v>74</v>
      </c>
      <c r="C41" s="33" t="s">
        <v>41</v>
      </c>
      <c r="D41" s="35" t="s">
        <v>75</v>
      </c>
      <c r="E41" s="36" t="s">
        <v>37</v>
      </c>
      <c r="F41" s="33" t="s">
        <v>46</v>
      </c>
      <c r="G41" s="37">
        <v>5</v>
      </c>
      <c r="H41" s="37">
        <v>4</v>
      </c>
      <c r="I41" s="38">
        <v>7213</v>
      </c>
      <c r="J41" s="38">
        <v>2963.5</v>
      </c>
      <c r="K41" s="38">
        <v>0</v>
      </c>
      <c r="L41" s="38">
        <v>20</v>
      </c>
      <c r="M41" s="39">
        <f t="shared" si="2"/>
        <v>1007590</v>
      </c>
      <c r="N41" s="38">
        <v>0</v>
      </c>
      <c r="O41" s="38">
        <v>0</v>
      </c>
      <c r="P41" s="38">
        <v>0</v>
      </c>
      <c r="Q41" s="40">
        <f>'Таблица 3 '!C34</f>
        <v>1007590</v>
      </c>
      <c r="R41" s="38">
        <f t="shared" si="3"/>
        <v>1007590</v>
      </c>
      <c r="S41" s="38">
        <v>0</v>
      </c>
      <c r="T41" s="41">
        <f t="shared" si="4"/>
        <v>340</v>
      </c>
      <c r="U41" s="41">
        <v>340</v>
      </c>
      <c r="V41" s="42" t="s">
        <v>43</v>
      </c>
      <c r="W41" s="43"/>
      <c r="X41" s="43"/>
    </row>
    <row r="42" s="25" customFormat="1" ht="44.25" customHeight="1">
      <c r="A42" s="33">
        <v>24</v>
      </c>
      <c r="B42" s="44" t="s">
        <v>76</v>
      </c>
      <c r="C42" s="33" t="s">
        <v>41</v>
      </c>
      <c r="D42" s="35" t="s">
        <v>77</v>
      </c>
      <c r="E42" s="36" t="s">
        <v>37</v>
      </c>
      <c r="F42" s="33" t="s">
        <v>46</v>
      </c>
      <c r="G42" s="37">
        <v>2</v>
      </c>
      <c r="H42" s="37">
        <v>1</v>
      </c>
      <c r="I42" s="38">
        <v>546</v>
      </c>
      <c r="J42" s="38">
        <v>385.10000000000002</v>
      </c>
      <c r="K42" s="38">
        <v>0</v>
      </c>
      <c r="L42" s="38">
        <v>12</v>
      </c>
      <c r="M42" s="39">
        <f t="shared" si="2"/>
        <v>158661.20000000001</v>
      </c>
      <c r="N42" s="38">
        <v>0</v>
      </c>
      <c r="O42" s="38">
        <v>0</v>
      </c>
      <c r="P42" s="38">
        <v>0</v>
      </c>
      <c r="Q42" s="40">
        <f>'Таблица 3 '!C35</f>
        <v>158661.20000000001</v>
      </c>
      <c r="R42" s="38">
        <f t="shared" si="3"/>
        <v>158661.20000000001</v>
      </c>
      <c r="S42" s="38">
        <v>0</v>
      </c>
      <c r="T42" s="41">
        <f t="shared" si="4"/>
        <v>412</v>
      </c>
      <c r="U42" s="41">
        <v>412</v>
      </c>
      <c r="V42" s="42" t="s">
        <v>43</v>
      </c>
      <c r="W42" s="43"/>
      <c r="X42" s="43"/>
    </row>
    <row r="43" s="25" customFormat="1" ht="44.25" customHeight="1">
      <c r="A43" s="33">
        <v>25</v>
      </c>
      <c r="B43" s="44" t="s">
        <v>78</v>
      </c>
      <c r="C43" s="33" t="s">
        <v>41</v>
      </c>
      <c r="D43" s="35" t="s">
        <v>77</v>
      </c>
      <c r="E43" s="36" t="s">
        <v>37</v>
      </c>
      <c r="F43" s="33" t="s">
        <v>46</v>
      </c>
      <c r="G43" s="37">
        <v>2</v>
      </c>
      <c r="H43" s="37">
        <v>1</v>
      </c>
      <c r="I43" s="38">
        <v>389</v>
      </c>
      <c r="J43" s="38">
        <v>389</v>
      </c>
      <c r="K43" s="38">
        <v>0</v>
      </c>
      <c r="L43" s="38">
        <v>2</v>
      </c>
      <c r="M43" s="39">
        <f t="shared" si="2"/>
        <v>160268</v>
      </c>
      <c r="N43" s="38">
        <v>0</v>
      </c>
      <c r="O43" s="38">
        <v>0</v>
      </c>
      <c r="P43" s="38">
        <v>0</v>
      </c>
      <c r="Q43" s="40">
        <f>'Таблица 3 '!C36</f>
        <v>160268</v>
      </c>
      <c r="R43" s="38">
        <f t="shared" si="3"/>
        <v>160268</v>
      </c>
      <c r="S43" s="38">
        <v>0</v>
      </c>
      <c r="T43" s="41">
        <f t="shared" si="4"/>
        <v>412</v>
      </c>
      <c r="U43" s="41">
        <v>412</v>
      </c>
      <c r="V43" s="42" t="s">
        <v>43</v>
      </c>
      <c r="W43" s="43"/>
      <c r="X43" s="43"/>
    </row>
    <row r="44" s="25" customFormat="1" ht="44.25" customHeight="1">
      <c r="A44" s="33">
        <v>26</v>
      </c>
      <c r="B44" s="44" t="s">
        <v>79</v>
      </c>
      <c r="C44" s="33" t="s">
        <v>41</v>
      </c>
      <c r="D44" s="35" t="s">
        <v>77</v>
      </c>
      <c r="E44" s="36" t="s">
        <v>37</v>
      </c>
      <c r="F44" s="33" t="s">
        <v>46</v>
      </c>
      <c r="G44" s="37">
        <v>2</v>
      </c>
      <c r="H44" s="37">
        <v>1</v>
      </c>
      <c r="I44" s="38">
        <v>426.60000000000002</v>
      </c>
      <c r="J44" s="38">
        <v>391</v>
      </c>
      <c r="K44" s="38">
        <v>0</v>
      </c>
      <c r="L44" s="38">
        <v>2</v>
      </c>
      <c r="M44" s="39">
        <f t="shared" si="2"/>
        <v>161092</v>
      </c>
      <c r="N44" s="38">
        <v>0</v>
      </c>
      <c r="O44" s="38">
        <v>0</v>
      </c>
      <c r="P44" s="38">
        <v>0</v>
      </c>
      <c r="Q44" s="40">
        <f>'Таблица 3 '!C37</f>
        <v>161092</v>
      </c>
      <c r="R44" s="38">
        <f t="shared" si="3"/>
        <v>161092</v>
      </c>
      <c r="S44" s="38">
        <v>0</v>
      </c>
      <c r="T44" s="41">
        <f t="shared" si="4"/>
        <v>412</v>
      </c>
      <c r="U44" s="41">
        <v>412</v>
      </c>
      <c r="V44" s="42" t="s">
        <v>43</v>
      </c>
      <c r="W44" s="43"/>
      <c r="X44" s="43"/>
    </row>
    <row r="45" s="25" customFormat="1" ht="44.25" customHeight="1">
      <c r="A45" s="33">
        <v>27</v>
      </c>
      <c r="B45" s="44" t="s">
        <v>80</v>
      </c>
      <c r="C45" s="33" t="s">
        <v>41</v>
      </c>
      <c r="D45" s="35" t="s">
        <v>81</v>
      </c>
      <c r="E45" s="36" t="s">
        <v>37</v>
      </c>
      <c r="F45" s="33" t="s">
        <v>46</v>
      </c>
      <c r="G45" s="37">
        <v>2</v>
      </c>
      <c r="H45" s="37">
        <v>2</v>
      </c>
      <c r="I45" s="38">
        <v>162.09999999999999</v>
      </c>
      <c r="J45" s="38">
        <v>637.89999999999998</v>
      </c>
      <c r="K45" s="38">
        <v>0</v>
      </c>
      <c r="L45" s="38">
        <v>2</v>
      </c>
      <c r="M45" s="39">
        <f t="shared" si="2"/>
        <v>262814.79999999999</v>
      </c>
      <c r="N45" s="38">
        <v>0</v>
      </c>
      <c r="O45" s="38">
        <v>0</v>
      </c>
      <c r="P45" s="38">
        <v>0</v>
      </c>
      <c r="Q45" s="40">
        <f>'Таблица 3 '!C38</f>
        <v>262814.79999999999</v>
      </c>
      <c r="R45" s="38">
        <f t="shared" si="3"/>
        <v>262814.79999999999</v>
      </c>
      <c r="S45" s="38">
        <v>0</v>
      </c>
      <c r="T45" s="41">
        <f t="shared" si="4"/>
        <v>412</v>
      </c>
      <c r="U45" s="41">
        <v>412</v>
      </c>
      <c r="V45" s="42" t="s">
        <v>43</v>
      </c>
      <c r="W45" s="43"/>
      <c r="X45" s="43"/>
    </row>
    <row r="46" s="25" customFormat="1" ht="44.25" customHeight="1">
      <c r="A46" s="33">
        <v>28</v>
      </c>
      <c r="B46" s="44" t="s">
        <v>82</v>
      </c>
      <c r="C46" s="33" t="s">
        <v>41</v>
      </c>
      <c r="D46" s="35" t="s">
        <v>83</v>
      </c>
      <c r="E46" s="36" t="s">
        <v>37</v>
      </c>
      <c r="F46" s="33" t="s">
        <v>46</v>
      </c>
      <c r="G46" s="37">
        <v>2</v>
      </c>
      <c r="H46" s="37">
        <v>2</v>
      </c>
      <c r="I46" s="38">
        <v>589</v>
      </c>
      <c r="J46" s="38">
        <v>633.29999999999995</v>
      </c>
      <c r="K46" s="38">
        <v>0</v>
      </c>
      <c r="L46" s="38">
        <v>2</v>
      </c>
      <c r="M46" s="39">
        <f t="shared" si="2"/>
        <v>260919.59999999998</v>
      </c>
      <c r="N46" s="38">
        <v>0</v>
      </c>
      <c r="O46" s="38">
        <v>0</v>
      </c>
      <c r="P46" s="38">
        <v>0</v>
      </c>
      <c r="Q46" s="40">
        <f>'Таблица 3 '!C39</f>
        <v>260919.59999999998</v>
      </c>
      <c r="R46" s="38">
        <f t="shared" si="3"/>
        <v>260919.59999999998</v>
      </c>
      <c r="S46" s="38">
        <v>0</v>
      </c>
      <c r="T46" s="41">
        <f t="shared" si="4"/>
        <v>412</v>
      </c>
      <c r="U46" s="41">
        <v>412</v>
      </c>
      <c r="V46" s="42" t="s">
        <v>43</v>
      </c>
      <c r="W46" s="43"/>
      <c r="X46" s="43"/>
    </row>
    <row r="47" s="25" customFormat="1" ht="44.25" customHeight="1">
      <c r="A47" s="33">
        <v>29</v>
      </c>
      <c r="B47" s="44" t="s">
        <v>84</v>
      </c>
      <c r="C47" s="33" t="s">
        <v>41</v>
      </c>
      <c r="D47" s="35" t="s">
        <v>85</v>
      </c>
      <c r="E47" s="36" t="s">
        <v>37</v>
      </c>
      <c r="F47" s="33" t="s">
        <v>46</v>
      </c>
      <c r="G47" s="37">
        <v>2</v>
      </c>
      <c r="H47" s="37">
        <v>2</v>
      </c>
      <c r="I47" s="38">
        <v>698</v>
      </c>
      <c r="J47" s="38">
        <v>738</v>
      </c>
      <c r="K47" s="38">
        <v>0</v>
      </c>
      <c r="L47" s="38">
        <v>2</v>
      </c>
      <c r="M47" s="39">
        <f t="shared" si="2"/>
        <v>304056</v>
      </c>
      <c r="N47" s="38">
        <v>0</v>
      </c>
      <c r="O47" s="38">
        <v>0</v>
      </c>
      <c r="P47" s="38">
        <v>0</v>
      </c>
      <c r="Q47" s="40">
        <f>'Таблица 3 '!C40</f>
        <v>304056</v>
      </c>
      <c r="R47" s="38">
        <f t="shared" si="3"/>
        <v>304056</v>
      </c>
      <c r="S47" s="38">
        <v>0</v>
      </c>
      <c r="T47" s="41">
        <f t="shared" si="4"/>
        <v>412</v>
      </c>
      <c r="U47" s="41">
        <v>412</v>
      </c>
      <c r="V47" s="42" t="s">
        <v>43</v>
      </c>
      <c r="W47" s="43"/>
      <c r="X47" s="43"/>
    </row>
    <row r="48" s="25" customFormat="1" ht="44.25" customHeight="1">
      <c r="A48" s="33">
        <v>30</v>
      </c>
      <c r="B48" s="34" t="s">
        <v>86</v>
      </c>
      <c r="C48" s="33" t="s">
        <v>41</v>
      </c>
      <c r="D48" s="35" t="s">
        <v>87</v>
      </c>
      <c r="E48" s="36" t="s">
        <v>37</v>
      </c>
      <c r="F48" s="33" t="s">
        <v>42</v>
      </c>
      <c r="G48" s="37">
        <v>5</v>
      </c>
      <c r="H48" s="37">
        <v>3</v>
      </c>
      <c r="I48" s="38">
        <v>2776</v>
      </c>
      <c r="J48" s="38">
        <v>2757.5999999999999</v>
      </c>
      <c r="K48" s="38">
        <v>2632.8000000000002</v>
      </c>
      <c r="L48" s="38">
        <v>144</v>
      </c>
      <c r="M48" s="39">
        <f t="shared" si="2"/>
        <v>20453119.199999999</v>
      </c>
      <c r="N48" s="38">
        <v>0</v>
      </c>
      <c r="O48" s="38">
        <v>0</v>
      </c>
      <c r="P48" s="38">
        <v>0</v>
      </c>
      <c r="Q48" s="40">
        <f>'Таблица 3 '!C41</f>
        <v>20453119.199999999</v>
      </c>
      <c r="R48" s="38">
        <f t="shared" si="3"/>
        <v>20453119.199999999</v>
      </c>
      <c r="S48" s="38">
        <v>0</v>
      </c>
      <c r="T48" s="41">
        <f t="shared" si="4"/>
        <v>7417</v>
      </c>
      <c r="U48" s="41">
        <v>7417</v>
      </c>
      <c r="V48" s="42" t="s">
        <v>43</v>
      </c>
      <c r="W48" s="43"/>
      <c r="X48" s="43"/>
    </row>
    <row r="49" s="25" customFormat="1" ht="44.25" customHeight="1">
      <c r="A49" s="33">
        <v>31</v>
      </c>
      <c r="B49" s="34" t="s">
        <v>88</v>
      </c>
      <c r="C49" s="33" t="s">
        <v>41</v>
      </c>
      <c r="D49" s="35" t="s">
        <v>89</v>
      </c>
      <c r="E49" s="35" t="s">
        <v>56</v>
      </c>
      <c r="F49" s="33" t="s">
        <v>42</v>
      </c>
      <c r="G49" s="37">
        <v>9</v>
      </c>
      <c r="H49" s="37">
        <v>1</v>
      </c>
      <c r="I49" s="38">
        <v>4246.6000000000004</v>
      </c>
      <c r="J49" s="38">
        <v>4020.8000000000002</v>
      </c>
      <c r="K49" s="38">
        <v>3025.6999999999998</v>
      </c>
      <c r="L49" s="38">
        <v>139</v>
      </c>
      <c r="M49" s="39">
        <f t="shared" si="2"/>
        <v>6163886.4000000004</v>
      </c>
      <c r="N49" s="38">
        <v>0</v>
      </c>
      <c r="O49" s="38">
        <v>0</v>
      </c>
      <c r="P49" s="38">
        <v>0</v>
      </c>
      <c r="Q49" s="40">
        <f>'Таблица 3 '!C42</f>
        <v>6163886.4000000004</v>
      </c>
      <c r="R49" s="38">
        <f t="shared" si="3"/>
        <v>6163886.4000000004</v>
      </c>
      <c r="S49" s="38">
        <v>0</v>
      </c>
      <c r="T49" s="41">
        <f t="shared" si="4"/>
        <v>1533</v>
      </c>
      <c r="U49" s="41">
        <v>1533</v>
      </c>
      <c r="V49" s="42" t="s">
        <v>43</v>
      </c>
      <c r="W49" s="43"/>
      <c r="X49" s="43"/>
    </row>
    <row r="50" s="25" customFormat="1" ht="44.25" customHeight="1">
      <c r="A50" s="33">
        <v>32</v>
      </c>
      <c r="B50" s="45" t="s">
        <v>90</v>
      </c>
      <c r="C50" s="33" t="s">
        <v>41</v>
      </c>
      <c r="D50" s="35" t="s">
        <v>91</v>
      </c>
      <c r="E50" s="36" t="s">
        <v>37</v>
      </c>
      <c r="F50" s="33" t="s">
        <v>42</v>
      </c>
      <c r="G50" s="37">
        <v>5</v>
      </c>
      <c r="H50" s="37">
        <v>4</v>
      </c>
      <c r="I50" s="38">
        <v>3355.8000000000002</v>
      </c>
      <c r="J50" s="38">
        <v>3363.3000000000002</v>
      </c>
      <c r="K50" s="38">
        <v>3175.9000000000001</v>
      </c>
      <c r="L50" s="38">
        <v>174</v>
      </c>
      <c r="M50" s="39">
        <f t="shared" si="2"/>
        <v>10755833.4</v>
      </c>
      <c r="N50" s="38">
        <v>0</v>
      </c>
      <c r="O50" s="38">
        <v>0</v>
      </c>
      <c r="P50" s="38">
        <v>0</v>
      </c>
      <c r="Q50" s="40">
        <f>'Таблица 3 '!C43</f>
        <v>10755833.4</v>
      </c>
      <c r="R50" s="38">
        <f t="shared" si="3"/>
        <v>10755833.4</v>
      </c>
      <c r="S50" s="38">
        <v>0</v>
      </c>
      <c r="T50" s="41">
        <f t="shared" si="4"/>
        <v>3198</v>
      </c>
      <c r="U50" s="41">
        <v>3198</v>
      </c>
      <c r="V50" s="42" t="s">
        <v>43</v>
      </c>
      <c r="W50" s="43"/>
      <c r="X50" s="43"/>
    </row>
    <row r="51" s="25" customFormat="1" ht="44.25" customHeight="1">
      <c r="A51" s="33">
        <v>33</v>
      </c>
      <c r="B51" s="34" t="s">
        <v>92</v>
      </c>
      <c r="C51" s="33" t="s">
        <v>41</v>
      </c>
      <c r="D51" s="35" t="s">
        <v>93</v>
      </c>
      <c r="E51" s="36" t="s">
        <v>37</v>
      </c>
      <c r="F51" s="33" t="s">
        <v>42</v>
      </c>
      <c r="G51" s="37">
        <v>4</v>
      </c>
      <c r="H51" s="37">
        <v>1</v>
      </c>
      <c r="I51" s="38">
        <v>869.89999999999998</v>
      </c>
      <c r="J51" s="38">
        <v>847.10000000000002</v>
      </c>
      <c r="K51" s="38">
        <v>642.70000000000005</v>
      </c>
      <c r="L51" s="38">
        <v>52</v>
      </c>
      <c r="M51" s="39">
        <f t="shared" si="2"/>
        <v>5127496.2999999998</v>
      </c>
      <c r="N51" s="38">
        <v>0</v>
      </c>
      <c r="O51" s="38">
        <v>0</v>
      </c>
      <c r="P51" s="38">
        <v>0</v>
      </c>
      <c r="Q51" s="40">
        <f>'Таблица 3 '!C44</f>
        <v>5127496.2999999998</v>
      </c>
      <c r="R51" s="38">
        <f t="shared" si="3"/>
        <v>5127496.2999999998</v>
      </c>
      <c r="S51" s="38">
        <v>0</v>
      </c>
      <c r="T51" s="41">
        <f t="shared" si="4"/>
        <v>6053</v>
      </c>
      <c r="U51" s="41">
        <v>6053</v>
      </c>
      <c r="V51" s="42" t="s">
        <v>43</v>
      </c>
      <c r="W51" s="43"/>
      <c r="X51" s="43"/>
    </row>
    <row r="52" s="25" customFormat="1" ht="44.25" customHeight="1">
      <c r="A52" s="33">
        <v>34</v>
      </c>
      <c r="B52" s="34" t="s">
        <v>94</v>
      </c>
      <c r="C52" s="33" t="s">
        <v>41</v>
      </c>
      <c r="D52" s="35" t="s">
        <v>95</v>
      </c>
      <c r="E52" s="35" t="s">
        <v>96</v>
      </c>
      <c r="F52" s="33" t="s">
        <v>42</v>
      </c>
      <c r="G52" s="37">
        <v>4</v>
      </c>
      <c r="H52" s="37">
        <v>6</v>
      </c>
      <c r="I52" s="38">
        <v>4579.6999999999998</v>
      </c>
      <c r="J52" s="38">
        <v>4405.5</v>
      </c>
      <c r="K52" s="38">
        <v>4234.3999999999996</v>
      </c>
      <c r="L52" s="38">
        <v>67</v>
      </c>
      <c r="M52" s="39">
        <f t="shared" si="2"/>
        <v>9753777</v>
      </c>
      <c r="N52" s="38">
        <v>0</v>
      </c>
      <c r="O52" s="38">
        <v>0</v>
      </c>
      <c r="P52" s="38">
        <v>0</v>
      </c>
      <c r="Q52" s="40">
        <f>'Таблица 3 '!C45</f>
        <v>9753777</v>
      </c>
      <c r="R52" s="38">
        <f t="shared" si="3"/>
        <v>9753777</v>
      </c>
      <c r="S52" s="38">
        <v>0</v>
      </c>
      <c r="T52" s="41">
        <f t="shared" si="4"/>
        <v>2214</v>
      </c>
      <c r="U52" s="41">
        <v>2214</v>
      </c>
      <c r="V52" s="42" t="s">
        <v>43</v>
      </c>
      <c r="W52" s="43"/>
      <c r="X52" s="43"/>
    </row>
    <row r="53" s="25" customFormat="1" ht="44.25" customHeight="1">
      <c r="A53" s="33">
        <v>35</v>
      </c>
      <c r="B53" s="34" t="s">
        <v>97</v>
      </c>
      <c r="C53" s="33" t="s">
        <v>41</v>
      </c>
      <c r="D53" s="35" t="s">
        <v>98</v>
      </c>
      <c r="E53" s="36" t="s">
        <v>37</v>
      </c>
      <c r="F53" s="33" t="s">
        <v>42</v>
      </c>
      <c r="G53" s="37">
        <v>5</v>
      </c>
      <c r="H53" s="37">
        <v>2</v>
      </c>
      <c r="I53" s="38">
        <v>1789.4000000000001</v>
      </c>
      <c r="J53" s="38">
        <v>1785.3</v>
      </c>
      <c r="K53" s="38">
        <v>1785.3</v>
      </c>
      <c r="L53" s="38">
        <v>77</v>
      </c>
      <c r="M53" s="39">
        <f t="shared" si="2"/>
        <v>14998305.300000001</v>
      </c>
      <c r="N53" s="38">
        <v>0</v>
      </c>
      <c r="O53" s="38">
        <v>0</v>
      </c>
      <c r="P53" s="38">
        <v>0</v>
      </c>
      <c r="Q53" s="40">
        <f>'Таблица 3 '!C46</f>
        <v>14998305.300000001</v>
      </c>
      <c r="R53" s="38">
        <f t="shared" si="3"/>
        <v>14998305.300000001</v>
      </c>
      <c r="S53" s="38">
        <v>0</v>
      </c>
      <c r="T53" s="41">
        <f t="shared" si="4"/>
        <v>8401</v>
      </c>
      <c r="U53" s="41">
        <v>8401</v>
      </c>
      <c r="V53" s="42" t="s">
        <v>43</v>
      </c>
      <c r="W53" s="43"/>
      <c r="X53" s="43"/>
    </row>
    <row r="54" s="25" customFormat="1" ht="44.25" customHeight="1">
      <c r="A54" s="33">
        <v>36</v>
      </c>
      <c r="B54" s="34" t="s">
        <v>99</v>
      </c>
      <c r="C54" s="33" t="s">
        <v>41</v>
      </c>
      <c r="D54" s="35" t="s">
        <v>83</v>
      </c>
      <c r="E54" s="36" t="s">
        <v>37</v>
      </c>
      <c r="F54" s="33" t="s">
        <v>46</v>
      </c>
      <c r="G54" s="37">
        <v>5</v>
      </c>
      <c r="H54" s="37">
        <v>2</v>
      </c>
      <c r="I54" s="38">
        <v>2558.3000000000002</v>
      </c>
      <c r="J54" s="38">
        <v>1950.5</v>
      </c>
      <c r="K54" s="38">
        <v>1630.3</v>
      </c>
      <c r="L54" s="38">
        <v>54</v>
      </c>
      <c r="M54" s="39">
        <f t="shared" si="2"/>
        <v>14636552</v>
      </c>
      <c r="N54" s="38">
        <v>0</v>
      </c>
      <c r="O54" s="38">
        <v>0</v>
      </c>
      <c r="P54" s="38">
        <v>0</v>
      </c>
      <c r="Q54" s="40">
        <f>'Таблица 3 '!C47</f>
        <v>14636552</v>
      </c>
      <c r="R54" s="38">
        <f t="shared" si="3"/>
        <v>14636552</v>
      </c>
      <c r="S54" s="38">
        <v>0</v>
      </c>
      <c r="T54" s="41">
        <f t="shared" si="4"/>
        <v>7504</v>
      </c>
      <c r="U54" s="41">
        <v>7504</v>
      </c>
      <c r="V54" s="42" t="s">
        <v>43</v>
      </c>
      <c r="W54" s="43"/>
      <c r="X54" s="43"/>
    </row>
    <row r="55" s="25" customFormat="1" ht="44.25" customHeight="1">
      <c r="A55" s="33">
        <v>37</v>
      </c>
      <c r="B55" s="34" t="s">
        <v>100</v>
      </c>
      <c r="C55" s="33" t="s">
        <v>41</v>
      </c>
      <c r="D55" s="35" t="s">
        <v>85</v>
      </c>
      <c r="E55" s="35" t="s">
        <v>56</v>
      </c>
      <c r="F55" s="33" t="s">
        <v>42</v>
      </c>
      <c r="G55" s="37">
        <v>9</v>
      </c>
      <c r="H55" s="37">
        <v>1</v>
      </c>
      <c r="I55" s="38">
        <v>2776.6999999999998</v>
      </c>
      <c r="J55" s="38">
        <v>2774.4000000000001</v>
      </c>
      <c r="K55" s="38">
        <v>2139.5999999999999</v>
      </c>
      <c r="L55" s="38">
        <v>84</v>
      </c>
      <c r="M55" s="39">
        <f t="shared" si="2"/>
        <v>26465044.5</v>
      </c>
      <c r="N55" s="38">
        <v>0</v>
      </c>
      <c r="O55" s="38">
        <v>0</v>
      </c>
      <c r="P55" s="38">
        <v>0</v>
      </c>
      <c r="Q55" s="40">
        <f>'Таблица 3 '!C48</f>
        <v>26465044.5</v>
      </c>
      <c r="R55" s="38">
        <f t="shared" si="3"/>
        <v>26465044.5</v>
      </c>
      <c r="S55" s="38">
        <v>0</v>
      </c>
      <c r="T55" s="41">
        <f t="shared" si="4"/>
        <v>9539.0154628027685</v>
      </c>
      <c r="U55" s="41">
        <v>2214</v>
      </c>
      <c r="V55" s="42" t="s">
        <v>43</v>
      </c>
      <c r="W55" s="43"/>
      <c r="X55" s="43"/>
    </row>
    <row r="56" s="25" customFormat="1" ht="44.25" customHeight="1">
      <c r="A56" s="33">
        <v>38</v>
      </c>
      <c r="B56" s="34" t="s">
        <v>101</v>
      </c>
      <c r="C56" s="33" t="s">
        <v>41</v>
      </c>
      <c r="D56" s="35" t="s">
        <v>98</v>
      </c>
      <c r="E56" s="36" t="s">
        <v>37</v>
      </c>
      <c r="F56" s="33" t="s">
        <v>46</v>
      </c>
      <c r="G56" s="37">
        <v>5</v>
      </c>
      <c r="H56" s="37">
        <v>4</v>
      </c>
      <c r="I56" s="38">
        <v>4222.6000000000004</v>
      </c>
      <c r="J56" s="38">
        <v>3268.5</v>
      </c>
      <c r="K56" s="38">
        <v>3206</v>
      </c>
      <c r="L56" s="38">
        <v>138</v>
      </c>
      <c r="M56" s="39">
        <f t="shared" si="2"/>
        <v>6142521.6000000006</v>
      </c>
      <c r="N56" s="38">
        <v>0</v>
      </c>
      <c r="O56" s="38">
        <v>0</v>
      </c>
      <c r="P56" s="38">
        <v>0</v>
      </c>
      <c r="Q56" s="40">
        <f>'Таблица 3 '!C49</f>
        <v>6142521.6000000006</v>
      </c>
      <c r="R56" s="38">
        <f t="shared" si="3"/>
        <v>6142521.6000000006</v>
      </c>
      <c r="S56" s="38">
        <v>0</v>
      </c>
      <c r="T56" s="41">
        <f t="shared" si="4"/>
        <v>1879.3090408444243</v>
      </c>
      <c r="U56" s="41">
        <v>7417</v>
      </c>
      <c r="V56" s="42" t="s">
        <v>43</v>
      </c>
      <c r="W56" s="43"/>
      <c r="X56" s="43"/>
    </row>
    <row r="57" s="25" customFormat="1" ht="44.25" customHeight="1">
      <c r="A57" s="33">
        <v>39</v>
      </c>
      <c r="B57" s="34" t="s">
        <v>102</v>
      </c>
      <c r="C57" s="33" t="s">
        <v>41</v>
      </c>
      <c r="D57" s="35" t="s">
        <v>93</v>
      </c>
      <c r="E57" s="36" t="s">
        <v>37</v>
      </c>
      <c r="F57" s="33" t="s">
        <v>42</v>
      </c>
      <c r="G57" s="37">
        <v>4</v>
      </c>
      <c r="H57" s="37">
        <v>2</v>
      </c>
      <c r="I57" s="38">
        <v>1259.7</v>
      </c>
      <c r="J57" s="38">
        <v>1266.5999999999999</v>
      </c>
      <c r="K57" s="38">
        <v>1213.0999999999999</v>
      </c>
      <c r="L57" s="38">
        <v>47</v>
      </c>
      <c r="M57" s="39">
        <f t="shared" si="2"/>
        <v>3800862.5999999996</v>
      </c>
      <c r="N57" s="38">
        <v>0</v>
      </c>
      <c r="O57" s="38">
        <v>0</v>
      </c>
      <c r="P57" s="38">
        <v>0</v>
      </c>
      <c r="Q57" s="40">
        <f>'Таблица 3 '!C50</f>
        <v>3800862.5999999996</v>
      </c>
      <c r="R57" s="38">
        <f t="shared" si="3"/>
        <v>3800862.5999999996</v>
      </c>
      <c r="S57" s="38">
        <v>0</v>
      </c>
      <c r="T57" s="41">
        <f t="shared" si="4"/>
        <v>3000.8389388915207</v>
      </c>
      <c r="U57" s="41">
        <v>3000.8389388915207</v>
      </c>
      <c r="V57" s="42" t="s">
        <v>43</v>
      </c>
      <c r="W57" s="43"/>
      <c r="X57" s="43"/>
    </row>
    <row r="58" s="25" customFormat="1" ht="44.25" customHeight="1">
      <c r="A58" s="33">
        <v>40</v>
      </c>
      <c r="B58" s="34" t="s">
        <v>103</v>
      </c>
      <c r="C58" s="33" t="s">
        <v>41</v>
      </c>
      <c r="D58" s="35" t="s">
        <v>104</v>
      </c>
      <c r="E58" s="35" t="s">
        <v>61</v>
      </c>
      <c r="F58" s="33" t="s">
        <v>46</v>
      </c>
      <c r="G58" s="37">
        <v>9</v>
      </c>
      <c r="H58" s="37">
        <v>3</v>
      </c>
      <c r="I58" s="38">
        <v>5926.6999999999998</v>
      </c>
      <c r="J58" s="38">
        <v>5814.3999999999996</v>
      </c>
      <c r="K58" s="38">
        <v>5416.6000000000004</v>
      </c>
      <c r="L58" s="38">
        <v>197</v>
      </c>
      <c r="M58" s="39">
        <f t="shared" si="2"/>
        <v>17765215</v>
      </c>
      <c r="N58" s="38">
        <v>0</v>
      </c>
      <c r="O58" s="38">
        <v>0</v>
      </c>
      <c r="P58" s="38">
        <v>0</v>
      </c>
      <c r="Q58" s="40">
        <f>'Таблица 3 '!C51</f>
        <v>17765215</v>
      </c>
      <c r="R58" s="38">
        <f t="shared" si="3"/>
        <v>17765215</v>
      </c>
      <c r="S58" s="38">
        <v>0</v>
      </c>
      <c r="T58" s="41">
        <f t="shared" si="4"/>
        <v>3055.3823266373142</v>
      </c>
      <c r="U58" s="46">
        <v>5263147</v>
      </c>
      <c r="V58" s="42" t="s">
        <v>43</v>
      </c>
      <c r="W58" s="43"/>
      <c r="X58" s="43"/>
    </row>
    <row r="59" s="25" customFormat="1" ht="44.25" customHeight="1">
      <c r="A59" s="33">
        <v>41</v>
      </c>
      <c r="B59" s="45" t="s">
        <v>105</v>
      </c>
      <c r="C59" s="33" t="s">
        <v>41</v>
      </c>
      <c r="D59" s="35" t="s">
        <v>106</v>
      </c>
      <c r="E59" s="35" t="s">
        <v>107</v>
      </c>
      <c r="F59" s="33" t="s">
        <v>42</v>
      </c>
      <c r="G59" s="37">
        <v>5</v>
      </c>
      <c r="H59" s="37">
        <v>4</v>
      </c>
      <c r="I59" s="38">
        <v>2807</v>
      </c>
      <c r="J59" s="38">
        <v>2730.0999999999999</v>
      </c>
      <c r="K59" s="38">
        <v>2698.0999999999999</v>
      </c>
      <c r="L59" s="38">
        <v>119</v>
      </c>
      <c r="M59" s="39">
        <f t="shared" si="2"/>
        <v>6044441.3999999994</v>
      </c>
      <c r="N59" s="38">
        <v>0</v>
      </c>
      <c r="O59" s="38">
        <v>0</v>
      </c>
      <c r="P59" s="38">
        <v>0</v>
      </c>
      <c r="Q59" s="40">
        <f>'Таблица 3 '!C52</f>
        <v>6044441.3999999994</v>
      </c>
      <c r="R59" s="38">
        <f t="shared" si="3"/>
        <v>6044441.3999999994</v>
      </c>
      <c r="S59" s="38">
        <v>0</v>
      </c>
      <c r="T59" s="41">
        <f t="shared" si="4"/>
        <v>2214</v>
      </c>
      <c r="U59" s="41">
        <v>2214</v>
      </c>
      <c r="V59" s="42" t="s">
        <v>43</v>
      </c>
      <c r="W59" s="43"/>
      <c r="X59" s="43"/>
    </row>
    <row r="60" s="25" customFormat="1" ht="44.25" customHeight="1">
      <c r="A60" s="33">
        <v>42</v>
      </c>
      <c r="B60" s="45" t="s">
        <v>108</v>
      </c>
      <c r="C60" s="33" t="s">
        <v>41</v>
      </c>
      <c r="D60" s="35" t="s">
        <v>91</v>
      </c>
      <c r="E60" s="35">
        <v>2025</v>
      </c>
      <c r="F60" s="33" t="s">
        <v>42</v>
      </c>
      <c r="G60" s="37">
        <v>5</v>
      </c>
      <c r="H60" s="37">
        <v>6</v>
      </c>
      <c r="I60" s="38">
        <v>4546.1000000000004</v>
      </c>
      <c r="J60" s="38">
        <v>4505.3999999999996</v>
      </c>
      <c r="K60" s="38">
        <v>4458.5</v>
      </c>
      <c r="L60" s="38">
        <v>177</v>
      </c>
      <c r="M60" s="39">
        <f t="shared" si="2"/>
        <v>24973432.199999999</v>
      </c>
      <c r="N60" s="38">
        <v>0</v>
      </c>
      <c r="O60" s="38">
        <v>0</v>
      </c>
      <c r="P60" s="38">
        <v>0</v>
      </c>
      <c r="Q60" s="40">
        <f>'Таблица 3 '!C53</f>
        <v>24973432.199999999</v>
      </c>
      <c r="R60" s="38">
        <f t="shared" si="3"/>
        <v>24973432.199999999</v>
      </c>
      <c r="S60" s="38">
        <v>0</v>
      </c>
      <c r="T60" s="41">
        <f t="shared" si="4"/>
        <v>5543</v>
      </c>
      <c r="U60" s="41">
        <v>5543</v>
      </c>
      <c r="V60" s="42" t="s">
        <v>43</v>
      </c>
      <c r="W60" s="43"/>
      <c r="X60" s="43"/>
    </row>
    <row r="61" s="25" customFormat="1" ht="44.25" customHeight="1">
      <c r="A61" s="33">
        <v>43</v>
      </c>
      <c r="B61" s="45" t="s">
        <v>109</v>
      </c>
      <c r="C61" s="33" t="s">
        <v>41</v>
      </c>
      <c r="D61" s="35" t="s">
        <v>87</v>
      </c>
      <c r="E61" s="36" t="s">
        <v>37</v>
      </c>
      <c r="F61" s="33" t="s">
        <v>42</v>
      </c>
      <c r="G61" s="37">
        <v>5</v>
      </c>
      <c r="H61" s="37">
        <v>4</v>
      </c>
      <c r="I61" s="38">
        <v>3181.9000000000001</v>
      </c>
      <c r="J61" s="38">
        <v>3152.5</v>
      </c>
      <c r="K61" s="38">
        <v>3094</v>
      </c>
      <c r="L61" s="38">
        <v>71</v>
      </c>
      <c r="M61" s="39">
        <f t="shared" si="2"/>
        <v>6979635</v>
      </c>
      <c r="N61" s="38">
        <v>0</v>
      </c>
      <c r="O61" s="38">
        <v>0</v>
      </c>
      <c r="P61" s="38">
        <v>0</v>
      </c>
      <c r="Q61" s="40">
        <f>'Таблица 3 '!C54</f>
        <v>6979635</v>
      </c>
      <c r="R61" s="38">
        <f t="shared" si="3"/>
        <v>6979635</v>
      </c>
      <c r="S61" s="38">
        <v>0</v>
      </c>
      <c r="T61" s="41">
        <f t="shared" si="4"/>
        <v>2214</v>
      </c>
      <c r="U61" s="41">
        <v>3747</v>
      </c>
      <c r="V61" s="42" t="s">
        <v>43</v>
      </c>
      <c r="W61" s="43"/>
      <c r="X61" s="43"/>
    </row>
    <row r="62" s="25" customFormat="1" ht="44.25" customHeight="1">
      <c r="A62" s="33">
        <v>44</v>
      </c>
      <c r="B62" s="45" t="s">
        <v>110</v>
      </c>
      <c r="C62" s="33" t="s">
        <v>41</v>
      </c>
      <c r="D62" s="35" t="s">
        <v>111</v>
      </c>
      <c r="E62" s="36" t="s">
        <v>37</v>
      </c>
      <c r="F62" s="33" t="s">
        <v>46</v>
      </c>
      <c r="G62" s="37">
        <v>5</v>
      </c>
      <c r="H62" s="37">
        <v>6</v>
      </c>
      <c r="I62" s="38">
        <v>5714.6999999999998</v>
      </c>
      <c r="J62" s="38">
        <v>5731.1999999999998</v>
      </c>
      <c r="K62" s="38">
        <v>4448.5600000000004</v>
      </c>
      <c r="L62" s="38">
        <v>277</v>
      </c>
      <c r="M62" s="39">
        <f t="shared" si="2"/>
        <v>42508310.399999999</v>
      </c>
      <c r="N62" s="38">
        <v>0</v>
      </c>
      <c r="O62" s="38">
        <v>0</v>
      </c>
      <c r="P62" s="38">
        <v>0</v>
      </c>
      <c r="Q62" s="40">
        <f>'Таблица 3 '!C55</f>
        <v>42508310.399999999</v>
      </c>
      <c r="R62" s="38">
        <f t="shared" si="3"/>
        <v>42508310.399999999</v>
      </c>
      <c r="S62" s="38">
        <v>0</v>
      </c>
      <c r="T62" s="41">
        <f t="shared" si="4"/>
        <v>7417</v>
      </c>
      <c r="U62" s="41">
        <v>7417</v>
      </c>
      <c r="V62" s="42" t="s">
        <v>43</v>
      </c>
      <c r="W62" s="43"/>
      <c r="X62" s="43"/>
    </row>
    <row r="63" s="25" customFormat="1" ht="44.25" customHeight="1">
      <c r="A63" s="33">
        <v>45</v>
      </c>
      <c r="B63" s="45" t="s">
        <v>112</v>
      </c>
      <c r="C63" s="33" t="s">
        <v>41</v>
      </c>
      <c r="D63" s="35" t="s">
        <v>113</v>
      </c>
      <c r="E63" s="35" t="s">
        <v>61</v>
      </c>
      <c r="F63" s="33" t="s">
        <v>42</v>
      </c>
      <c r="G63" s="37">
        <v>9</v>
      </c>
      <c r="H63" s="37">
        <v>8</v>
      </c>
      <c r="I63" s="38">
        <v>5087.6999999999998</v>
      </c>
      <c r="J63" s="38">
        <v>7642.6999999999998</v>
      </c>
      <c r="K63" s="38">
        <v>6843.1000000000004</v>
      </c>
      <c r="L63" s="38">
        <v>243</v>
      </c>
      <c r="M63" s="39">
        <f t="shared" si="2"/>
        <v>45634561.699999996</v>
      </c>
      <c r="N63" s="38">
        <v>0</v>
      </c>
      <c r="O63" s="38">
        <v>0</v>
      </c>
      <c r="P63" s="38">
        <v>0</v>
      </c>
      <c r="Q63" s="40">
        <f>'Таблица 3 '!C56</f>
        <v>45634561.699999996</v>
      </c>
      <c r="R63" s="38">
        <f t="shared" si="3"/>
        <v>45634561.699999996</v>
      </c>
      <c r="S63" s="38">
        <v>0</v>
      </c>
      <c r="T63" s="41">
        <f t="shared" si="4"/>
        <v>5971</v>
      </c>
      <c r="U63" s="41">
        <v>5971</v>
      </c>
      <c r="V63" s="42" t="s">
        <v>43</v>
      </c>
      <c r="W63" s="43"/>
      <c r="X63" s="43"/>
    </row>
    <row r="64" s="25" customFormat="1" ht="44.25" customHeight="1">
      <c r="A64" s="33">
        <v>46</v>
      </c>
      <c r="B64" s="34" t="s">
        <v>114</v>
      </c>
      <c r="C64" s="33" t="s">
        <v>41</v>
      </c>
      <c r="D64" s="35" t="s">
        <v>115</v>
      </c>
      <c r="E64" s="36" t="s">
        <v>37</v>
      </c>
      <c r="F64" s="33" t="s">
        <v>42</v>
      </c>
      <c r="G64" s="37">
        <v>3</v>
      </c>
      <c r="H64" s="37">
        <v>2</v>
      </c>
      <c r="I64" s="38">
        <v>1323.5999999999999</v>
      </c>
      <c r="J64" s="38">
        <v>1087.9000000000001</v>
      </c>
      <c r="K64" s="38">
        <v>812.35000000000002</v>
      </c>
      <c r="L64" s="38">
        <v>49</v>
      </c>
      <c r="M64" s="39">
        <f t="shared" si="2"/>
        <v>10252369.600000001</v>
      </c>
      <c r="N64" s="38">
        <v>0</v>
      </c>
      <c r="O64" s="38">
        <v>0</v>
      </c>
      <c r="P64" s="38">
        <v>0</v>
      </c>
      <c r="Q64" s="40">
        <f>'Таблица 3 '!C57</f>
        <v>10252369.600000001</v>
      </c>
      <c r="R64" s="38">
        <f t="shared" si="3"/>
        <v>10252369.600000001</v>
      </c>
      <c r="S64" s="38">
        <v>0</v>
      </c>
      <c r="T64" s="41">
        <f t="shared" si="4"/>
        <v>9424</v>
      </c>
      <c r="U64" s="41">
        <v>9424</v>
      </c>
      <c r="V64" s="42" t="s">
        <v>43</v>
      </c>
      <c r="W64" s="43"/>
      <c r="X64" s="43"/>
    </row>
    <row r="65" s="25" customFormat="1" ht="44.25" customHeight="1">
      <c r="A65" s="33">
        <v>47</v>
      </c>
      <c r="B65" s="34" t="s">
        <v>116</v>
      </c>
      <c r="C65" s="33" t="s">
        <v>41</v>
      </c>
      <c r="D65" s="35" t="s">
        <v>117</v>
      </c>
      <c r="E65" s="35" t="s">
        <v>64</v>
      </c>
      <c r="F65" s="33" t="s">
        <v>46</v>
      </c>
      <c r="G65" s="37">
        <v>5</v>
      </c>
      <c r="H65" s="37">
        <v>6</v>
      </c>
      <c r="I65" s="38">
        <v>5767.5</v>
      </c>
      <c r="J65" s="38">
        <v>5746.6999999999998</v>
      </c>
      <c r="K65" s="38">
        <v>5568</v>
      </c>
      <c r="L65" s="38">
        <v>229</v>
      </c>
      <c r="M65" s="39">
        <f t="shared" si="2"/>
        <v>24124646.600000001</v>
      </c>
      <c r="N65" s="38">
        <v>0</v>
      </c>
      <c r="O65" s="38">
        <v>0</v>
      </c>
      <c r="P65" s="38">
        <v>0</v>
      </c>
      <c r="Q65" s="40">
        <f>'Таблица 3 '!C58</f>
        <v>24124646.600000001</v>
      </c>
      <c r="R65" s="38">
        <f t="shared" si="3"/>
        <v>24124646.600000001</v>
      </c>
      <c r="S65" s="38">
        <v>0</v>
      </c>
      <c r="T65" s="41">
        <f t="shared" si="4"/>
        <v>4198</v>
      </c>
      <c r="U65" s="41">
        <v>4198</v>
      </c>
      <c r="V65" s="42" t="s">
        <v>43</v>
      </c>
      <c r="W65" s="43"/>
      <c r="X65" s="43"/>
    </row>
    <row r="66" s="25" customFormat="1" ht="44.25" customHeight="1">
      <c r="A66" s="33">
        <v>48</v>
      </c>
      <c r="B66" s="34" t="s">
        <v>118</v>
      </c>
      <c r="C66" s="33" t="s">
        <v>41</v>
      </c>
      <c r="D66" s="35" t="s">
        <v>119</v>
      </c>
      <c r="E66" s="36" t="s">
        <v>37</v>
      </c>
      <c r="F66" s="33" t="s">
        <v>46</v>
      </c>
      <c r="G66" s="37">
        <v>5</v>
      </c>
      <c r="H66" s="37">
        <v>6</v>
      </c>
      <c r="I66" s="38">
        <v>6841.3999999999996</v>
      </c>
      <c r="J66" s="38">
        <v>6127.8999999999996</v>
      </c>
      <c r="K66" s="38">
        <v>5500.6000000000004</v>
      </c>
      <c r="L66" s="38">
        <v>242</v>
      </c>
      <c r="M66" s="39">
        <f t="shared" si="2"/>
        <v>48214317.200000003</v>
      </c>
      <c r="N66" s="38">
        <v>0</v>
      </c>
      <c r="O66" s="38">
        <v>0</v>
      </c>
      <c r="P66" s="38">
        <v>0</v>
      </c>
      <c r="Q66" s="40">
        <f>'Таблица 3 '!C59</f>
        <v>48214317.200000003</v>
      </c>
      <c r="R66" s="38">
        <f t="shared" si="3"/>
        <v>48214317.200000003</v>
      </c>
      <c r="S66" s="38">
        <v>0</v>
      </c>
      <c r="T66" s="41">
        <f t="shared" si="4"/>
        <v>7868.0000000000009</v>
      </c>
      <c r="U66" s="41">
        <v>7868.0000000000009</v>
      </c>
      <c r="V66" s="42" t="s">
        <v>43</v>
      </c>
      <c r="W66" s="43"/>
      <c r="X66" s="43"/>
    </row>
    <row r="67" s="25" customFormat="1" ht="44.25" customHeight="1">
      <c r="A67" s="33">
        <v>49</v>
      </c>
      <c r="B67" s="34" t="s">
        <v>120</v>
      </c>
      <c r="C67" s="33" t="s">
        <v>41</v>
      </c>
      <c r="D67" s="35" t="s">
        <v>117</v>
      </c>
      <c r="E67" s="36" t="s">
        <v>37</v>
      </c>
      <c r="F67" s="33" t="s">
        <v>46</v>
      </c>
      <c r="G67" s="37">
        <v>5</v>
      </c>
      <c r="H67" s="37">
        <v>6</v>
      </c>
      <c r="I67" s="38">
        <v>5866.3999999999996</v>
      </c>
      <c r="J67" s="38">
        <v>5742.8000000000002</v>
      </c>
      <c r="K67" s="38">
        <v>5272.3000000000002</v>
      </c>
      <c r="L67" s="38">
        <v>262</v>
      </c>
      <c r="M67" s="39">
        <f t="shared" si="2"/>
        <v>21518271.600000001</v>
      </c>
      <c r="N67" s="38">
        <v>0</v>
      </c>
      <c r="O67" s="38">
        <v>0</v>
      </c>
      <c r="P67" s="38">
        <v>0</v>
      </c>
      <c r="Q67" s="40">
        <f>'Таблица 3 '!C60</f>
        <v>21518271.600000001</v>
      </c>
      <c r="R67" s="38">
        <f t="shared" si="3"/>
        <v>21518271.600000001</v>
      </c>
      <c r="S67" s="38">
        <v>0</v>
      </c>
      <c r="T67" s="41">
        <f t="shared" si="4"/>
        <v>3747</v>
      </c>
      <c r="U67" s="41">
        <v>3747</v>
      </c>
      <c r="V67" s="42" t="s">
        <v>43</v>
      </c>
      <c r="W67" s="43"/>
      <c r="X67" s="43"/>
    </row>
    <row r="68" s="25" customFormat="1" ht="44.25" customHeight="1">
      <c r="A68" s="33">
        <v>50</v>
      </c>
      <c r="B68" s="34" t="s">
        <v>121</v>
      </c>
      <c r="C68" s="33" t="s">
        <v>41</v>
      </c>
      <c r="D68" s="35" t="s">
        <v>122</v>
      </c>
      <c r="E68" s="36" t="s">
        <v>37</v>
      </c>
      <c r="F68" s="33" t="s">
        <v>46</v>
      </c>
      <c r="G68" s="37">
        <v>5</v>
      </c>
      <c r="H68" s="37">
        <v>4</v>
      </c>
      <c r="I68" s="38">
        <v>3829.3000000000002</v>
      </c>
      <c r="J68" s="38">
        <v>3827.9000000000001</v>
      </c>
      <c r="K68" s="38">
        <v>3677.6999999999998</v>
      </c>
      <c r="L68" s="38">
        <v>171</v>
      </c>
      <c r="M68" s="39">
        <f t="shared" si="2"/>
        <v>12241624.200000001</v>
      </c>
      <c r="N68" s="38">
        <v>0</v>
      </c>
      <c r="O68" s="38">
        <v>0</v>
      </c>
      <c r="P68" s="38">
        <v>0</v>
      </c>
      <c r="Q68" s="40">
        <f>'Таблица 3 '!C61</f>
        <v>12241624.200000001</v>
      </c>
      <c r="R68" s="38">
        <f t="shared" si="3"/>
        <v>12241624.200000001</v>
      </c>
      <c r="S68" s="38">
        <v>0</v>
      </c>
      <c r="T68" s="41">
        <f t="shared" si="4"/>
        <v>3198</v>
      </c>
      <c r="U68" s="41">
        <v>3198</v>
      </c>
      <c r="V68" s="42" t="s">
        <v>43</v>
      </c>
      <c r="W68" s="43"/>
      <c r="X68" s="43"/>
    </row>
    <row r="69" s="25" customFormat="1" ht="44.25" customHeight="1">
      <c r="A69" s="33">
        <v>51</v>
      </c>
      <c r="B69" s="34" t="s">
        <v>123</v>
      </c>
      <c r="C69" s="33" t="s">
        <v>41</v>
      </c>
      <c r="D69" s="35" t="s">
        <v>124</v>
      </c>
      <c r="E69" s="35" t="s">
        <v>64</v>
      </c>
      <c r="F69" s="33" t="s">
        <v>46</v>
      </c>
      <c r="G69" s="37">
        <v>5</v>
      </c>
      <c r="H69" s="37">
        <v>4</v>
      </c>
      <c r="I69" s="38">
        <v>6254.5</v>
      </c>
      <c r="J69" s="38">
        <v>4492.6999999999998</v>
      </c>
      <c r="K69" s="38">
        <v>2712</v>
      </c>
      <c r="L69" s="38">
        <v>208</v>
      </c>
      <c r="M69" s="39">
        <f t="shared" si="2"/>
        <v>11973045.5</v>
      </c>
      <c r="N69" s="38">
        <v>0</v>
      </c>
      <c r="O69" s="38">
        <v>0</v>
      </c>
      <c r="P69" s="38">
        <v>0</v>
      </c>
      <c r="Q69" s="40">
        <f>'Таблица 3 '!C62</f>
        <v>11973045.5</v>
      </c>
      <c r="R69" s="38">
        <f t="shared" si="3"/>
        <v>11973045.5</v>
      </c>
      <c r="S69" s="38">
        <v>0</v>
      </c>
      <c r="T69" s="41">
        <f t="shared" si="4"/>
        <v>2665</v>
      </c>
      <c r="U69" s="41">
        <v>3284.0000000000005</v>
      </c>
      <c r="V69" s="42" t="s">
        <v>43</v>
      </c>
      <c r="W69" s="43"/>
      <c r="X69" s="43"/>
    </row>
    <row r="70" s="25" customFormat="1" ht="44.25" customHeight="1">
      <c r="A70" s="33">
        <v>52</v>
      </c>
      <c r="B70" s="34" t="s">
        <v>125</v>
      </c>
      <c r="C70" s="33" t="s">
        <v>41</v>
      </c>
      <c r="D70" s="35">
        <v>1979</v>
      </c>
      <c r="E70" s="35" t="s">
        <v>37</v>
      </c>
      <c r="F70" s="33" t="s">
        <v>46</v>
      </c>
      <c r="G70" s="37">
        <v>5</v>
      </c>
      <c r="H70" s="37">
        <v>4</v>
      </c>
      <c r="I70" s="38">
        <v>4731.8999999999996</v>
      </c>
      <c r="J70" s="38">
        <v>3440.9000000000001</v>
      </c>
      <c r="K70" s="38">
        <v>3396.4000000000001</v>
      </c>
      <c r="L70" s="38">
        <v>172</v>
      </c>
      <c r="M70" s="39">
        <f t="shared" si="2"/>
        <v>17903002.699999999</v>
      </c>
      <c r="N70" s="38">
        <v>0</v>
      </c>
      <c r="O70" s="38">
        <v>0</v>
      </c>
      <c r="P70" s="38">
        <v>0</v>
      </c>
      <c r="Q70" s="40">
        <f>'Таблица 3 '!C63</f>
        <v>17903002.699999999</v>
      </c>
      <c r="R70" s="38">
        <f t="shared" si="3"/>
        <v>17903002.699999999</v>
      </c>
      <c r="S70" s="38">
        <v>0</v>
      </c>
      <c r="T70" s="41">
        <f t="shared" si="4"/>
        <v>5203</v>
      </c>
      <c r="U70" s="41">
        <v>5203</v>
      </c>
      <c r="V70" s="42" t="s">
        <v>43</v>
      </c>
      <c r="W70" s="43"/>
      <c r="X70" s="43"/>
    </row>
    <row r="71" s="25" customFormat="1" ht="44.25" customHeight="1">
      <c r="A71" s="33">
        <v>53</v>
      </c>
      <c r="B71" s="34" t="s">
        <v>126</v>
      </c>
      <c r="C71" s="33" t="s">
        <v>41</v>
      </c>
      <c r="D71" s="35" t="s">
        <v>127</v>
      </c>
      <c r="E71" s="35" t="s">
        <v>61</v>
      </c>
      <c r="F71" s="33" t="s">
        <v>46</v>
      </c>
      <c r="G71" s="37">
        <v>5</v>
      </c>
      <c r="H71" s="37">
        <v>3</v>
      </c>
      <c r="I71" s="38">
        <v>3663.5999999999999</v>
      </c>
      <c r="J71" s="38">
        <v>3331.5</v>
      </c>
      <c r="K71" s="38">
        <v>2937</v>
      </c>
      <c r="L71" s="38">
        <v>126</v>
      </c>
      <c r="M71" s="39">
        <f t="shared" si="2"/>
        <v>6243231</v>
      </c>
      <c r="N71" s="38">
        <v>0</v>
      </c>
      <c r="O71" s="38">
        <v>0</v>
      </c>
      <c r="P71" s="38">
        <v>0</v>
      </c>
      <c r="Q71" s="40">
        <f>'Таблица 3 '!C64</f>
        <v>6243231</v>
      </c>
      <c r="R71" s="38">
        <f t="shared" si="3"/>
        <v>6243231</v>
      </c>
      <c r="S71" s="38">
        <v>0</v>
      </c>
      <c r="T71" s="41">
        <f t="shared" si="4"/>
        <v>1874</v>
      </c>
      <c r="U71" s="41">
        <v>2214</v>
      </c>
      <c r="V71" s="42" t="s">
        <v>43</v>
      </c>
      <c r="W71" s="43"/>
      <c r="X71" s="43"/>
    </row>
    <row r="72" s="25" customFormat="1" ht="44.25" customHeight="1">
      <c r="A72" s="33">
        <v>54</v>
      </c>
      <c r="B72" s="34" t="s">
        <v>128</v>
      </c>
      <c r="C72" s="33" t="s">
        <v>41</v>
      </c>
      <c r="D72" s="35" t="s">
        <v>85</v>
      </c>
      <c r="E72" s="36" t="s">
        <v>37</v>
      </c>
      <c r="F72" s="33" t="s">
        <v>42</v>
      </c>
      <c r="G72" s="37">
        <v>5</v>
      </c>
      <c r="H72" s="37">
        <v>4</v>
      </c>
      <c r="I72" s="38">
        <v>3373</v>
      </c>
      <c r="J72" s="38">
        <v>3359.8000000000002</v>
      </c>
      <c r="K72" s="38">
        <v>3152.0999999999999</v>
      </c>
      <c r="L72" s="38">
        <v>175</v>
      </c>
      <c r="M72" s="39">
        <f t="shared" si="2"/>
        <v>18623371.400000002</v>
      </c>
      <c r="N72" s="38">
        <v>0</v>
      </c>
      <c r="O72" s="38">
        <v>0</v>
      </c>
      <c r="P72" s="38">
        <v>0</v>
      </c>
      <c r="Q72" s="40">
        <f>'Таблица 3 '!C65</f>
        <v>18623371.400000002</v>
      </c>
      <c r="R72" s="38">
        <f t="shared" si="3"/>
        <v>18623371.400000002</v>
      </c>
      <c r="S72" s="38">
        <v>0</v>
      </c>
      <c r="T72" s="41">
        <f t="shared" si="4"/>
        <v>5543</v>
      </c>
      <c r="U72" s="41">
        <v>5543</v>
      </c>
      <c r="V72" s="42" t="s">
        <v>43</v>
      </c>
      <c r="W72" s="43"/>
      <c r="X72" s="43"/>
    </row>
    <row r="73" s="25" customFormat="1" ht="44.25" customHeight="1">
      <c r="A73" s="33">
        <v>55</v>
      </c>
      <c r="B73" s="34" t="s">
        <v>129</v>
      </c>
      <c r="C73" s="33" t="s">
        <v>41</v>
      </c>
      <c r="D73" s="35" t="s">
        <v>124</v>
      </c>
      <c r="E73" s="35" t="s">
        <v>107</v>
      </c>
      <c r="F73" s="33" t="s">
        <v>46</v>
      </c>
      <c r="G73" s="37">
        <v>10</v>
      </c>
      <c r="H73" s="37">
        <v>2</v>
      </c>
      <c r="I73" s="38">
        <v>4338.6000000000004</v>
      </c>
      <c r="J73" s="38">
        <v>4275.1999999999998</v>
      </c>
      <c r="K73" s="38">
        <v>4036.4000000000001</v>
      </c>
      <c r="L73" s="38">
        <v>142</v>
      </c>
      <c r="M73" s="39">
        <f t="shared" si="2"/>
        <v>11979182</v>
      </c>
      <c r="N73" s="38">
        <v>0</v>
      </c>
      <c r="O73" s="38">
        <v>0</v>
      </c>
      <c r="P73" s="38">
        <v>0</v>
      </c>
      <c r="Q73" s="40">
        <f>'Таблица 3 '!C66</f>
        <v>11979182</v>
      </c>
      <c r="R73" s="38">
        <f t="shared" si="3"/>
        <v>11979182</v>
      </c>
      <c r="S73" s="38">
        <v>0</v>
      </c>
      <c r="T73" s="41">
        <f t="shared" si="4"/>
        <v>2802.016747754491</v>
      </c>
      <c r="U73" s="46">
        <v>5263147</v>
      </c>
      <c r="V73" s="42" t="s">
        <v>43</v>
      </c>
      <c r="W73" s="43"/>
      <c r="X73" s="43"/>
    </row>
    <row r="74" s="25" customFormat="1" ht="44.25" customHeight="1">
      <c r="A74" s="33">
        <v>56</v>
      </c>
      <c r="B74" s="34" t="s">
        <v>130</v>
      </c>
      <c r="C74" s="33" t="s">
        <v>41</v>
      </c>
      <c r="D74" s="35" t="s">
        <v>111</v>
      </c>
      <c r="E74" s="35" t="s">
        <v>50</v>
      </c>
      <c r="F74" s="33" t="s">
        <v>46</v>
      </c>
      <c r="G74" s="37">
        <v>5</v>
      </c>
      <c r="H74" s="37">
        <v>6</v>
      </c>
      <c r="I74" s="38">
        <v>6587.8000000000002</v>
      </c>
      <c r="J74" s="38">
        <v>4864.3000000000002</v>
      </c>
      <c r="K74" s="38">
        <v>4410.8999999999996</v>
      </c>
      <c r="L74" s="38">
        <v>208</v>
      </c>
      <c r="M74" s="39">
        <f t="shared" si="2"/>
        <v>11309497.5</v>
      </c>
      <c r="N74" s="38">
        <v>0</v>
      </c>
      <c r="O74" s="38">
        <v>0</v>
      </c>
      <c r="P74" s="38">
        <v>0</v>
      </c>
      <c r="Q74" s="40">
        <f>'Таблица 3 '!C67</f>
        <v>11309497.5</v>
      </c>
      <c r="R74" s="38">
        <f t="shared" si="3"/>
        <v>11309497.5</v>
      </c>
      <c r="S74" s="38">
        <v>0</v>
      </c>
      <c r="T74" s="41">
        <f t="shared" si="4"/>
        <v>2325</v>
      </c>
      <c r="U74" s="41">
        <v>2665</v>
      </c>
      <c r="V74" s="42" t="s">
        <v>43</v>
      </c>
      <c r="W74" s="43"/>
      <c r="X74" s="43"/>
    </row>
    <row r="75" s="25" customFormat="1" ht="44.25" customHeight="1">
      <c r="A75" s="33">
        <v>57</v>
      </c>
      <c r="B75" s="45" t="s">
        <v>131</v>
      </c>
      <c r="C75" s="33" t="s">
        <v>41</v>
      </c>
      <c r="D75" s="35" t="s">
        <v>119</v>
      </c>
      <c r="E75" s="35" t="s">
        <v>50</v>
      </c>
      <c r="F75" s="33" t="s">
        <v>42</v>
      </c>
      <c r="G75" s="37">
        <v>5</v>
      </c>
      <c r="H75" s="37">
        <v>4</v>
      </c>
      <c r="I75" s="38">
        <v>3726.8000000000002</v>
      </c>
      <c r="J75" s="38">
        <v>3165.4000000000001</v>
      </c>
      <c r="K75" s="38">
        <v>2711.6999999999998</v>
      </c>
      <c r="L75" s="38">
        <v>116</v>
      </c>
      <c r="M75" s="39">
        <f t="shared" si="2"/>
        <v>13475107.800000001</v>
      </c>
      <c r="N75" s="38">
        <v>0</v>
      </c>
      <c r="O75" s="38">
        <v>0</v>
      </c>
      <c r="P75" s="38">
        <v>0</v>
      </c>
      <c r="Q75" s="40">
        <f>'Таблица 3 '!C68</f>
        <v>13475107.800000001</v>
      </c>
      <c r="R75" s="38">
        <f t="shared" si="3"/>
        <v>13475107.800000001</v>
      </c>
      <c r="S75" s="38">
        <v>0</v>
      </c>
      <c r="T75" s="41">
        <f t="shared" si="4"/>
        <v>4257</v>
      </c>
      <c r="U75" s="41">
        <v>4257</v>
      </c>
      <c r="V75" s="42" t="s">
        <v>43</v>
      </c>
      <c r="W75" s="43"/>
      <c r="X75" s="43"/>
    </row>
    <row r="76" s="25" customFormat="1" ht="44.25" customHeight="1">
      <c r="A76" s="33">
        <v>58</v>
      </c>
      <c r="B76" s="44" t="s">
        <v>132</v>
      </c>
      <c r="C76" s="33" t="s">
        <v>41</v>
      </c>
      <c r="D76" s="35" t="s">
        <v>133</v>
      </c>
      <c r="E76" s="36" t="s">
        <v>37</v>
      </c>
      <c r="F76" s="33" t="s">
        <v>42</v>
      </c>
      <c r="G76" s="37">
        <v>2</v>
      </c>
      <c r="H76" s="37">
        <v>2</v>
      </c>
      <c r="I76" s="38">
        <v>633</v>
      </c>
      <c r="J76" s="38">
        <v>540.70000000000005</v>
      </c>
      <c r="K76" s="38">
        <v>432.68000000000001</v>
      </c>
      <c r="L76" s="38">
        <v>28</v>
      </c>
      <c r="M76" s="39">
        <f t="shared" si="2"/>
        <v>222768.40000000002</v>
      </c>
      <c r="N76" s="38">
        <v>0</v>
      </c>
      <c r="O76" s="38">
        <v>0</v>
      </c>
      <c r="P76" s="38">
        <v>0</v>
      </c>
      <c r="Q76" s="40">
        <f>'Таблица 3 '!C69</f>
        <v>222768.40000000002</v>
      </c>
      <c r="R76" s="38">
        <f t="shared" si="3"/>
        <v>222768.40000000002</v>
      </c>
      <c r="S76" s="38">
        <v>0</v>
      </c>
      <c r="T76" s="41">
        <f t="shared" si="4"/>
        <v>412</v>
      </c>
      <c r="U76" s="41">
        <v>412</v>
      </c>
      <c r="V76" s="42" t="s">
        <v>43</v>
      </c>
      <c r="W76" s="43"/>
      <c r="X76" s="43"/>
    </row>
    <row r="77" s="25" customFormat="1" ht="44.25" customHeight="1">
      <c r="A77" s="33">
        <v>59</v>
      </c>
      <c r="B77" s="44" t="s">
        <v>134</v>
      </c>
      <c r="C77" s="33" t="s">
        <v>41</v>
      </c>
      <c r="D77" s="35">
        <v>1984</v>
      </c>
      <c r="E77" s="36" t="s">
        <v>37</v>
      </c>
      <c r="F77" s="33" t="s">
        <v>46</v>
      </c>
      <c r="G77" s="37">
        <v>5</v>
      </c>
      <c r="H77" s="37">
        <v>6</v>
      </c>
      <c r="I77" s="38">
        <v>4230.8000000000002</v>
      </c>
      <c r="J77" s="38">
        <v>4685.3999999999996</v>
      </c>
      <c r="K77" s="38">
        <v>4223</v>
      </c>
      <c r="L77" s="38">
        <v>90</v>
      </c>
      <c r="M77" s="39">
        <f t="shared" si="2"/>
        <v>22012852.399999999</v>
      </c>
      <c r="N77" s="38">
        <v>0</v>
      </c>
      <c r="O77" s="38">
        <v>0</v>
      </c>
      <c r="P77" s="38">
        <v>0</v>
      </c>
      <c r="Q77" s="40">
        <f>'Таблица 3 '!C70</f>
        <v>22012852.399999999</v>
      </c>
      <c r="R77" s="38">
        <f t="shared" si="3"/>
        <v>22012852.399999999</v>
      </c>
      <c r="S77" s="38">
        <v>0</v>
      </c>
      <c r="T77" s="41">
        <f t="shared" si="4"/>
        <v>4698.1799632902212</v>
      </c>
      <c r="U77" s="41">
        <v>4698.1800000000003</v>
      </c>
      <c r="V77" s="42" t="s">
        <v>43</v>
      </c>
      <c r="W77" s="43"/>
      <c r="X77" s="43"/>
    </row>
    <row r="78" s="25" customFormat="1" ht="44.25" customHeight="1">
      <c r="A78" s="33">
        <v>60</v>
      </c>
      <c r="B78" s="34" t="s">
        <v>135</v>
      </c>
      <c r="C78" s="33" t="s">
        <v>41</v>
      </c>
      <c r="D78" s="35" t="s">
        <v>81</v>
      </c>
      <c r="E78" s="36" t="s">
        <v>37</v>
      </c>
      <c r="F78" s="33" t="s">
        <v>42</v>
      </c>
      <c r="G78" s="37">
        <v>4</v>
      </c>
      <c r="H78" s="37">
        <v>3</v>
      </c>
      <c r="I78" s="38">
        <v>2189.8000000000002</v>
      </c>
      <c r="J78" s="38">
        <v>1996.8</v>
      </c>
      <c r="K78" s="38">
        <v>1968</v>
      </c>
      <c r="L78" s="38">
        <v>112</v>
      </c>
      <c r="M78" s="39">
        <f t="shared" si="2"/>
        <v>11068262.4</v>
      </c>
      <c r="N78" s="38">
        <v>0</v>
      </c>
      <c r="O78" s="38">
        <v>0</v>
      </c>
      <c r="P78" s="38">
        <v>0</v>
      </c>
      <c r="Q78" s="40">
        <f>'Таблица 3 '!C71</f>
        <v>11068262.4</v>
      </c>
      <c r="R78" s="38">
        <f t="shared" si="3"/>
        <v>11068262.4</v>
      </c>
      <c r="S78" s="38">
        <v>0</v>
      </c>
      <c r="T78" s="41">
        <f t="shared" si="4"/>
        <v>5543</v>
      </c>
      <c r="U78" s="41">
        <v>5543</v>
      </c>
      <c r="V78" s="42" t="s">
        <v>43</v>
      </c>
      <c r="W78" s="43"/>
      <c r="X78" s="43"/>
    </row>
    <row r="79" s="25" customFormat="1" ht="44.25" customHeight="1">
      <c r="A79" s="33">
        <v>61</v>
      </c>
      <c r="B79" s="34" t="s">
        <v>136</v>
      </c>
      <c r="C79" s="33" t="s">
        <v>41</v>
      </c>
      <c r="D79" s="35" t="s">
        <v>89</v>
      </c>
      <c r="E79" s="35" t="s">
        <v>48</v>
      </c>
      <c r="F79" s="33" t="s">
        <v>42</v>
      </c>
      <c r="G79" s="37">
        <v>5</v>
      </c>
      <c r="H79" s="37">
        <v>5</v>
      </c>
      <c r="I79" s="38">
        <v>4976.5</v>
      </c>
      <c r="J79" s="38">
        <v>3660.3000000000002</v>
      </c>
      <c r="K79" s="38">
        <v>3609.3000000000002</v>
      </c>
      <c r="L79" s="38">
        <v>147</v>
      </c>
      <c r="M79" s="39">
        <f t="shared" si="2"/>
        <v>20289042.900000002</v>
      </c>
      <c r="N79" s="38">
        <v>0</v>
      </c>
      <c r="O79" s="38">
        <v>0</v>
      </c>
      <c r="P79" s="38">
        <v>0</v>
      </c>
      <c r="Q79" s="40">
        <f>'Таблица 3 '!C72</f>
        <v>20289042.900000002</v>
      </c>
      <c r="R79" s="38">
        <f t="shared" si="3"/>
        <v>20289042.900000002</v>
      </c>
      <c r="S79" s="38">
        <v>0</v>
      </c>
      <c r="T79" s="41">
        <f t="shared" si="4"/>
        <v>5543</v>
      </c>
      <c r="U79" s="41">
        <v>5543</v>
      </c>
      <c r="V79" s="42" t="s">
        <v>43</v>
      </c>
      <c r="W79" s="43"/>
      <c r="X79" s="43"/>
    </row>
    <row r="80" s="25" customFormat="1" ht="44.25" customHeight="1">
      <c r="A80" s="33">
        <v>62</v>
      </c>
      <c r="B80" s="34" t="s">
        <v>137</v>
      </c>
      <c r="C80" s="33" t="s">
        <v>41</v>
      </c>
      <c r="D80" s="35" t="s">
        <v>138</v>
      </c>
      <c r="E80" s="35" t="s">
        <v>48</v>
      </c>
      <c r="F80" s="33" t="s">
        <v>46</v>
      </c>
      <c r="G80" s="37">
        <v>5</v>
      </c>
      <c r="H80" s="37">
        <v>2</v>
      </c>
      <c r="I80" s="38">
        <v>4337.6999999999998</v>
      </c>
      <c r="J80" s="38">
        <v>2933.3000000000002</v>
      </c>
      <c r="K80" s="38">
        <v>2721.9000000000001</v>
      </c>
      <c r="L80" s="38">
        <v>38</v>
      </c>
      <c r="M80" s="39">
        <f t="shared" si="2"/>
        <v>16517412.300000001</v>
      </c>
      <c r="N80" s="38">
        <v>0</v>
      </c>
      <c r="O80" s="38">
        <v>0</v>
      </c>
      <c r="P80" s="38">
        <v>0</v>
      </c>
      <c r="Q80" s="40">
        <f>'Таблица 3 '!C73</f>
        <v>16517412.300000001</v>
      </c>
      <c r="R80" s="38">
        <f t="shared" si="3"/>
        <v>16517412.300000001</v>
      </c>
      <c r="S80" s="38">
        <v>0</v>
      </c>
      <c r="T80" s="41">
        <f t="shared" si="4"/>
        <v>5631</v>
      </c>
      <c r="U80" s="41">
        <v>1533</v>
      </c>
      <c r="V80" s="42" t="s">
        <v>43</v>
      </c>
      <c r="W80" s="43"/>
      <c r="X80" s="43"/>
    </row>
    <row r="81" s="25" customFormat="1" ht="44.25" customHeight="1">
      <c r="A81" s="33">
        <v>63</v>
      </c>
      <c r="B81" s="34" t="s">
        <v>139</v>
      </c>
      <c r="C81" s="33" t="s">
        <v>41</v>
      </c>
      <c r="D81" s="35" t="s">
        <v>87</v>
      </c>
      <c r="E81" s="36" t="s">
        <v>37</v>
      </c>
      <c r="F81" s="33" t="s">
        <v>42</v>
      </c>
      <c r="G81" s="37">
        <v>5</v>
      </c>
      <c r="H81" s="37">
        <v>4</v>
      </c>
      <c r="I81" s="38">
        <v>3376.6300000000001</v>
      </c>
      <c r="J81" s="38">
        <v>3316.8000000000002</v>
      </c>
      <c r="K81" s="38">
        <v>3316.8000000000002</v>
      </c>
      <c r="L81" s="38">
        <v>71</v>
      </c>
      <c r="M81" s="39">
        <f t="shared" si="2"/>
        <v>25254115.200000003</v>
      </c>
      <c r="N81" s="38">
        <v>0</v>
      </c>
      <c r="O81" s="38">
        <v>0</v>
      </c>
      <c r="P81" s="38">
        <v>0</v>
      </c>
      <c r="Q81" s="40">
        <f>'Таблица 3 '!C74</f>
        <v>25254115.200000003</v>
      </c>
      <c r="R81" s="38">
        <f t="shared" si="3"/>
        <v>25254115.200000003</v>
      </c>
      <c r="S81" s="38">
        <v>0</v>
      </c>
      <c r="T81" s="41">
        <f t="shared" si="4"/>
        <v>7614.0000000000009</v>
      </c>
      <c r="U81" s="41">
        <v>7614.0000000000009</v>
      </c>
      <c r="V81" s="42" t="s">
        <v>43</v>
      </c>
      <c r="W81" s="43"/>
      <c r="X81" s="43"/>
    </row>
    <row r="82" s="25" customFormat="1" ht="44.25" customHeight="1">
      <c r="A82" s="33">
        <v>64</v>
      </c>
      <c r="B82" s="34" t="s">
        <v>140</v>
      </c>
      <c r="C82" s="33" t="s">
        <v>41</v>
      </c>
      <c r="D82" s="35" t="s">
        <v>122</v>
      </c>
      <c r="E82" s="35" t="s">
        <v>96</v>
      </c>
      <c r="F82" s="33" t="s">
        <v>42</v>
      </c>
      <c r="G82" s="37">
        <v>5</v>
      </c>
      <c r="H82" s="37">
        <v>4</v>
      </c>
      <c r="I82" s="38">
        <v>4574.1000000000004</v>
      </c>
      <c r="J82" s="38">
        <v>3350.3000000000002</v>
      </c>
      <c r="K82" s="38">
        <v>3349.4000000000001</v>
      </c>
      <c r="L82" s="38">
        <v>131</v>
      </c>
      <c r="M82" s="39">
        <f t="shared" si="2"/>
        <v>18570712.900000002</v>
      </c>
      <c r="N82" s="38">
        <v>0</v>
      </c>
      <c r="O82" s="38">
        <v>0</v>
      </c>
      <c r="P82" s="38">
        <v>0</v>
      </c>
      <c r="Q82" s="40">
        <f>'Таблица 3 '!C75</f>
        <v>18570712.900000002</v>
      </c>
      <c r="R82" s="38">
        <f t="shared" si="3"/>
        <v>18570712.900000002</v>
      </c>
      <c r="S82" s="38">
        <v>0</v>
      </c>
      <c r="T82" s="41">
        <f t="shared" si="4"/>
        <v>5543</v>
      </c>
      <c r="U82" s="41">
        <v>5543</v>
      </c>
      <c r="V82" s="42" t="s">
        <v>43</v>
      </c>
      <c r="W82" s="43"/>
      <c r="X82" s="43"/>
    </row>
    <row r="83" s="25" customFormat="1" ht="44.25" customHeight="1">
      <c r="A83" s="33">
        <v>65</v>
      </c>
      <c r="B83" s="34" t="s">
        <v>141</v>
      </c>
      <c r="C83" s="33" t="s">
        <v>41</v>
      </c>
      <c r="D83" s="35" t="s">
        <v>142</v>
      </c>
      <c r="E83" s="36" t="s">
        <v>37</v>
      </c>
      <c r="F83" s="33" t="s">
        <v>42</v>
      </c>
      <c r="G83" s="37">
        <v>5</v>
      </c>
      <c r="H83" s="37">
        <v>6</v>
      </c>
      <c r="I83" s="38">
        <v>5252</v>
      </c>
      <c r="J83" s="38">
        <v>4468.5</v>
      </c>
      <c r="K83" s="38">
        <v>3749</v>
      </c>
      <c r="L83" s="38">
        <v>180</v>
      </c>
      <c r="M83" s="39">
        <f t="shared" ref="M83:M108" si="5">SUM(N83:Q83)</f>
        <v>16743469.5</v>
      </c>
      <c r="N83" s="38">
        <v>0</v>
      </c>
      <c r="O83" s="38">
        <v>0</v>
      </c>
      <c r="P83" s="38">
        <v>0</v>
      </c>
      <c r="Q83" s="40">
        <f>'Таблица 3 '!C76</f>
        <v>16743469.5</v>
      </c>
      <c r="R83" s="38">
        <f t="shared" ref="R83:R108" si="6">Q83</f>
        <v>16743469.5</v>
      </c>
      <c r="S83" s="38">
        <v>0</v>
      </c>
      <c r="T83" s="41">
        <f t="shared" ref="T83:T146" si="7">M83/J83</f>
        <v>3747</v>
      </c>
      <c r="U83" s="41">
        <v>3747</v>
      </c>
      <c r="V83" s="42" t="s">
        <v>43</v>
      </c>
      <c r="W83" s="43"/>
      <c r="X83" s="43"/>
    </row>
    <row r="84" s="25" customFormat="1" ht="44.25" customHeight="1">
      <c r="A84" s="33">
        <v>66</v>
      </c>
      <c r="B84" s="34" t="s">
        <v>143</v>
      </c>
      <c r="C84" s="33" t="s">
        <v>41</v>
      </c>
      <c r="D84" s="35" t="s">
        <v>144</v>
      </c>
      <c r="E84" s="35" t="s">
        <v>50</v>
      </c>
      <c r="F84" s="33" t="s">
        <v>42</v>
      </c>
      <c r="G84" s="37">
        <v>4</v>
      </c>
      <c r="H84" s="37">
        <v>5</v>
      </c>
      <c r="I84" s="38">
        <v>5437.8999999999996</v>
      </c>
      <c r="J84" s="38">
        <v>5240.6999999999998</v>
      </c>
      <c r="K84" s="38">
        <v>2768.4000000000001</v>
      </c>
      <c r="L84" s="38">
        <v>65</v>
      </c>
      <c r="M84" s="39">
        <f t="shared" si="5"/>
        <v>29049200.099999998</v>
      </c>
      <c r="N84" s="38">
        <v>0</v>
      </c>
      <c r="O84" s="38">
        <v>0</v>
      </c>
      <c r="P84" s="38">
        <v>0</v>
      </c>
      <c r="Q84" s="40">
        <f>'Таблица 3 '!C77</f>
        <v>29049200.099999998</v>
      </c>
      <c r="R84" s="38">
        <f t="shared" si="6"/>
        <v>29049200.099999998</v>
      </c>
      <c r="S84" s="38">
        <v>0</v>
      </c>
      <c r="T84" s="41">
        <f t="shared" si="7"/>
        <v>5543</v>
      </c>
      <c r="U84" s="41">
        <v>5543</v>
      </c>
      <c r="V84" s="42" t="s">
        <v>43</v>
      </c>
      <c r="W84" s="43"/>
      <c r="X84" s="43"/>
    </row>
    <row r="85" s="25" customFormat="1" ht="44.25" customHeight="1">
      <c r="A85" s="33">
        <v>67</v>
      </c>
      <c r="B85" s="34" t="s">
        <v>145</v>
      </c>
      <c r="C85" s="33" t="s">
        <v>41</v>
      </c>
      <c r="D85" s="35" t="s">
        <v>146</v>
      </c>
      <c r="E85" s="36" t="s">
        <v>37</v>
      </c>
      <c r="F85" s="33" t="s">
        <v>42</v>
      </c>
      <c r="G85" s="37">
        <v>4</v>
      </c>
      <c r="H85" s="37">
        <v>5</v>
      </c>
      <c r="I85" s="38">
        <v>5160.3000000000002</v>
      </c>
      <c r="J85" s="38">
        <v>4617</v>
      </c>
      <c r="K85" s="38">
        <v>3542.5999999999999</v>
      </c>
      <c r="L85" s="38">
        <v>98</v>
      </c>
      <c r="M85" s="39">
        <f t="shared" si="5"/>
        <v>25238426.969999999</v>
      </c>
      <c r="N85" s="38">
        <v>0</v>
      </c>
      <c r="O85" s="38">
        <v>0</v>
      </c>
      <c r="P85" s="38">
        <v>0</v>
      </c>
      <c r="Q85" s="40">
        <f>'Таблица 3 '!C78</f>
        <v>25238426.969999999</v>
      </c>
      <c r="R85" s="38">
        <f t="shared" si="6"/>
        <v>25238426.969999999</v>
      </c>
      <c r="S85" s="38">
        <v>0</v>
      </c>
      <c r="T85" s="41">
        <f t="shared" si="7"/>
        <v>5466.4125990903185</v>
      </c>
      <c r="U85" s="41">
        <v>12941.412599090318</v>
      </c>
      <c r="V85" s="42" t="s">
        <v>43</v>
      </c>
      <c r="W85" s="43"/>
      <c r="X85" s="43"/>
    </row>
    <row r="86" s="25" customFormat="1" ht="44.25" customHeight="1">
      <c r="A86" s="33">
        <v>68</v>
      </c>
      <c r="B86" s="34" t="s">
        <v>147</v>
      </c>
      <c r="C86" s="33" t="s">
        <v>41</v>
      </c>
      <c r="D86" s="35" t="s">
        <v>93</v>
      </c>
      <c r="E86" s="35" t="s">
        <v>96</v>
      </c>
      <c r="F86" s="33" t="s">
        <v>42</v>
      </c>
      <c r="G86" s="37">
        <v>4</v>
      </c>
      <c r="H86" s="37">
        <v>3</v>
      </c>
      <c r="I86" s="38">
        <v>2912.9400000000001</v>
      </c>
      <c r="J86" s="38">
        <v>2239.0999999999999</v>
      </c>
      <c r="K86" s="38">
        <v>1546.9000000000001</v>
      </c>
      <c r="L86" s="38">
        <v>73</v>
      </c>
      <c r="M86" s="39">
        <f t="shared" si="5"/>
        <v>27561081.899999999</v>
      </c>
      <c r="N86" s="38">
        <v>0</v>
      </c>
      <c r="O86" s="38">
        <v>0</v>
      </c>
      <c r="P86" s="38">
        <v>0</v>
      </c>
      <c r="Q86" s="40">
        <f>'Таблица 3 '!C79</f>
        <v>27561081.899999999</v>
      </c>
      <c r="R86" s="38">
        <f t="shared" si="6"/>
        <v>27561081.899999999</v>
      </c>
      <c r="S86" s="38">
        <v>0</v>
      </c>
      <c r="T86" s="41">
        <f t="shared" si="7"/>
        <v>12309</v>
      </c>
      <c r="U86" s="41">
        <v>12309</v>
      </c>
      <c r="V86" s="42" t="s">
        <v>43</v>
      </c>
      <c r="W86" s="43"/>
      <c r="X86" s="43"/>
    </row>
    <row r="87" s="25" customFormat="1" ht="44.25" customHeight="1">
      <c r="A87" s="33">
        <v>69</v>
      </c>
      <c r="B87" s="34" t="s">
        <v>148</v>
      </c>
      <c r="C87" s="33" t="s">
        <v>41</v>
      </c>
      <c r="D87" s="35" t="s">
        <v>149</v>
      </c>
      <c r="E87" s="35" t="s">
        <v>150</v>
      </c>
      <c r="F87" s="33" t="s">
        <v>42</v>
      </c>
      <c r="G87" s="37">
        <v>3</v>
      </c>
      <c r="H87" s="37">
        <v>3</v>
      </c>
      <c r="I87" s="38">
        <v>3007.0599999999999</v>
      </c>
      <c r="J87" s="38">
        <v>1992.4000000000001</v>
      </c>
      <c r="K87" s="38">
        <v>1542.4000000000001</v>
      </c>
      <c r="L87" s="38">
        <v>36</v>
      </c>
      <c r="M87" s="39">
        <f t="shared" si="5"/>
        <v>35574302</v>
      </c>
      <c r="N87" s="38">
        <v>0</v>
      </c>
      <c r="O87" s="38">
        <v>0</v>
      </c>
      <c r="P87" s="38">
        <v>0</v>
      </c>
      <c r="Q87" s="40">
        <f>'Таблица 3 '!C80</f>
        <v>35574302</v>
      </c>
      <c r="R87" s="38">
        <f t="shared" si="6"/>
        <v>35574302</v>
      </c>
      <c r="S87" s="38">
        <v>0</v>
      </c>
      <c r="T87" s="41">
        <f t="shared" si="7"/>
        <v>17855</v>
      </c>
      <c r="U87" s="41">
        <v>17855</v>
      </c>
      <c r="V87" s="42" t="s">
        <v>43</v>
      </c>
      <c r="W87" s="43"/>
      <c r="X87" s="43"/>
    </row>
    <row r="88" s="25" customFormat="1" ht="44.25" customHeight="1">
      <c r="A88" s="33">
        <v>70</v>
      </c>
      <c r="B88" s="34" t="s">
        <v>151</v>
      </c>
      <c r="C88" s="33" t="s">
        <v>41</v>
      </c>
      <c r="D88" s="35" t="s">
        <v>152</v>
      </c>
      <c r="E88" s="36" t="s">
        <v>37</v>
      </c>
      <c r="F88" s="33" t="s">
        <v>42</v>
      </c>
      <c r="G88" s="37">
        <v>2</v>
      </c>
      <c r="H88" s="37">
        <v>1</v>
      </c>
      <c r="I88" s="38">
        <v>486.74000000000001</v>
      </c>
      <c r="J88" s="38">
        <v>267</v>
      </c>
      <c r="K88" s="38">
        <v>264.80000000000001</v>
      </c>
      <c r="L88" s="38">
        <v>10</v>
      </c>
      <c r="M88" s="39">
        <f t="shared" si="5"/>
        <v>1598529</v>
      </c>
      <c r="N88" s="38">
        <v>0</v>
      </c>
      <c r="O88" s="38">
        <v>0</v>
      </c>
      <c r="P88" s="38">
        <v>0</v>
      </c>
      <c r="Q88" s="40">
        <f>'Таблица 3 '!C81</f>
        <v>1598529</v>
      </c>
      <c r="R88" s="38">
        <f t="shared" si="6"/>
        <v>1598529</v>
      </c>
      <c r="S88" s="38">
        <v>0</v>
      </c>
      <c r="T88" s="41">
        <f t="shared" si="7"/>
        <v>5987</v>
      </c>
      <c r="U88" s="41">
        <v>5987</v>
      </c>
      <c r="V88" s="42" t="s">
        <v>43</v>
      </c>
      <c r="W88" s="43"/>
      <c r="X88" s="43"/>
    </row>
    <row r="89" s="25" customFormat="1" ht="44.25" customHeight="1">
      <c r="A89" s="33">
        <v>71</v>
      </c>
      <c r="B89" s="34" t="s">
        <v>153</v>
      </c>
      <c r="C89" s="33" t="s">
        <v>41</v>
      </c>
      <c r="D89" s="35" t="s">
        <v>149</v>
      </c>
      <c r="E89" s="35" t="s">
        <v>154</v>
      </c>
      <c r="F89" s="33" t="s">
        <v>42</v>
      </c>
      <c r="G89" s="37">
        <v>4</v>
      </c>
      <c r="H89" s="37">
        <v>3</v>
      </c>
      <c r="I89" s="38">
        <v>2525.5999999999999</v>
      </c>
      <c r="J89" s="38">
        <v>2375.0999999999999</v>
      </c>
      <c r="K89" s="38">
        <v>1863.0999999999999</v>
      </c>
      <c r="L89" s="38">
        <v>66</v>
      </c>
      <c r="M89" s="39">
        <f t="shared" si="5"/>
        <v>16877460.599999998</v>
      </c>
      <c r="N89" s="38">
        <v>0</v>
      </c>
      <c r="O89" s="38">
        <v>0</v>
      </c>
      <c r="P89" s="38">
        <v>0</v>
      </c>
      <c r="Q89" s="40">
        <f>'Таблица 3 '!C82</f>
        <v>16877460.599999998</v>
      </c>
      <c r="R89" s="38">
        <f t="shared" si="6"/>
        <v>16877460.599999998</v>
      </c>
      <c r="S89" s="38">
        <v>0</v>
      </c>
      <c r="T89" s="41">
        <f t="shared" si="7"/>
        <v>7105.9999999999991</v>
      </c>
      <c r="U89" s="41">
        <v>7105.9999999999991</v>
      </c>
      <c r="V89" s="42" t="s">
        <v>43</v>
      </c>
      <c r="W89" s="43"/>
      <c r="X89" s="43"/>
    </row>
    <row r="90" s="25" customFormat="1" ht="44.25" customHeight="1">
      <c r="A90" s="33">
        <v>72</v>
      </c>
      <c r="B90" s="34" t="s">
        <v>155</v>
      </c>
      <c r="C90" s="33" t="s">
        <v>41</v>
      </c>
      <c r="D90" s="35" t="s">
        <v>156</v>
      </c>
      <c r="E90" s="36" t="s">
        <v>37</v>
      </c>
      <c r="F90" s="33" t="s">
        <v>42</v>
      </c>
      <c r="G90" s="37">
        <v>3</v>
      </c>
      <c r="H90" s="37">
        <v>2</v>
      </c>
      <c r="I90" s="38">
        <v>2481.8400000000001</v>
      </c>
      <c r="J90" s="38">
        <v>1356.4000000000001</v>
      </c>
      <c r="K90" s="38">
        <v>1737.72</v>
      </c>
      <c r="L90" s="38">
        <v>37</v>
      </c>
      <c r="M90" s="39">
        <f t="shared" si="5"/>
        <v>24218522</v>
      </c>
      <c r="N90" s="38">
        <v>0</v>
      </c>
      <c r="O90" s="38">
        <v>0</v>
      </c>
      <c r="P90" s="38">
        <v>0</v>
      </c>
      <c r="Q90" s="40">
        <f>'Таблица 3 '!C83</f>
        <v>24218522</v>
      </c>
      <c r="R90" s="38">
        <f t="shared" si="6"/>
        <v>24218522</v>
      </c>
      <c r="S90" s="38">
        <v>0</v>
      </c>
      <c r="T90" s="41">
        <f t="shared" si="7"/>
        <v>17855</v>
      </c>
      <c r="U90" s="41">
        <v>17855</v>
      </c>
      <c r="V90" s="42" t="s">
        <v>43</v>
      </c>
      <c r="W90" s="43"/>
      <c r="X90" s="43"/>
    </row>
    <row r="91" s="25" customFormat="1" ht="44.25" customHeight="1">
      <c r="A91" s="33">
        <v>73</v>
      </c>
      <c r="B91" s="34" t="s">
        <v>157</v>
      </c>
      <c r="C91" s="33" t="s">
        <v>41</v>
      </c>
      <c r="D91" s="35" t="s">
        <v>89</v>
      </c>
      <c r="E91" s="36" t="s">
        <v>37</v>
      </c>
      <c r="F91" s="33" t="s">
        <v>46</v>
      </c>
      <c r="G91" s="37">
        <v>5</v>
      </c>
      <c r="H91" s="37">
        <v>14</v>
      </c>
      <c r="I91" s="38">
        <v>11214.799999999999</v>
      </c>
      <c r="J91" s="38">
        <v>10007.200000000001</v>
      </c>
      <c r="K91" s="38">
        <v>9359</v>
      </c>
      <c r="L91" s="38">
        <v>410</v>
      </c>
      <c r="M91" s="39">
        <f t="shared" si="5"/>
        <v>56350543.200000003</v>
      </c>
      <c r="N91" s="38">
        <v>0</v>
      </c>
      <c r="O91" s="38">
        <v>0</v>
      </c>
      <c r="P91" s="38">
        <v>0</v>
      </c>
      <c r="Q91" s="40">
        <f>'Таблица 3 '!C84</f>
        <v>56350543.200000003</v>
      </c>
      <c r="R91" s="38">
        <f t="shared" si="6"/>
        <v>56350543.200000003</v>
      </c>
      <c r="S91" s="38">
        <v>0</v>
      </c>
      <c r="T91" s="41">
        <v>5631</v>
      </c>
      <c r="U91" s="41">
        <v>5631</v>
      </c>
      <c r="V91" s="42" t="s">
        <v>43</v>
      </c>
      <c r="W91" s="43"/>
      <c r="X91" s="43"/>
    </row>
    <row r="92" s="25" customFormat="1" ht="44.25" customHeight="1">
      <c r="A92" s="33">
        <v>74</v>
      </c>
      <c r="B92" s="34" t="s">
        <v>158</v>
      </c>
      <c r="C92" s="33" t="s">
        <v>41</v>
      </c>
      <c r="D92" s="35" t="s">
        <v>106</v>
      </c>
      <c r="E92" s="36" t="s">
        <v>37</v>
      </c>
      <c r="F92" s="33" t="s">
        <v>42</v>
      </c>
      <c r="G92" s="37">
        <v>5</v>
      </c>
      <c r="H92" s="37">
        <v>8</v>
      </c>
      <c r="I92" s="38">
        <v>9456.3999999999996</v>
      </c>
      <c r="J92" s="38">
        <v>5716.3000000000002</v>
      </c>
      <c r="K92" s="38">
        <v>5239.5</v>
      </c>
      <c r="L92" s="38">
        <v>167</v>
      </c>
      <c r="M92" s="39">
        <f t="shared" si="5"/>
        <v>31685450.900000002</v>
      </c>
      <c r="N92" s="38">
        <v>0</v>
      </c>
      <c r="O92" s="38">
        <v>0</v>
      </c>
      <c r="P92" s="38">
        <v>0</v>
      </c>
      <c r="Q92" s="40">
        <f>'Таблица 3 '!C85</f>
        <v>31685450.900000002</v>
      </c>
      <c r="R92" s="38">
        <f t="shared" si="6"/>
        <v>31685450.900000002</v>
      </c>
      <c r="S92" s="38">
        <v>0</v>
      </c>
      <c r="T92" s="41">
        <f t="shared" si="7"/>
        <v>5543</v>
      </c>
      <c r="U92" s="41">
        <v>5543</v>
      </c>
      <c r="V92" s="42" t="s">
        <v>43</v>
      </c>
      <c r="W92" s="43"/>
      <c r="X92" s="43"/>
    </row>
    <row r="93" s="25" customFormat="1" ht="44.25" customHeight="1">
      <c r="A93" s="33">
        <v>75</v>
      </c>
      <c r="B93" s="34" t="s">
        <v>159</v>
      </c>
      <c r="C93" s="33" t="s">
        <v>41</v>
      </c>
      <c r="D93" s="35" t="s">
        <v>160</v>
      </c>
      <c r="E93" s="36" t="s">
        <v>37</v>
      </c>
      <c r="F93" s="33" t="s">
        <v>46</v>
      </c>
      <c r="G93" s="37">
        <v>5</v>
      </c>
      <c r="H93" s="37">
        <v>2</v>
      </c>
      <c r="I93" s="38">
        <v>4073.1999999999998</v>
      </c>
      <c r="J93" s="38">
        <v>3074.1999999999998</v>
      </c>
      <c r="K93" s="38">
        <v>3219.5999999999999</v>
      </c>
      <c r="L93" s="38">
        <v>163</v>
      </c>
      <c r="M93" s="39">
        <f t="shared" si="5"/>
        <v>5032465.3999999994</v>
      </c>
      <c r="N93" s="38">
        <v>0</v>
      </c>
      <c r="O93" s="38">
        <v>0</v>
      </c>
      <c r="P93" s="38">
        <v>0</v>
      </c>
      <c r="Q93" s="40">
        <f>'Таблица 3 '!C86</f>
        <v>5032465.3999999994</v>
      </c>
      <c r="R93" s="38">
        <f t="shared" si="6"/>
        <v>5032465.3999999994</v>
      </c>
      <c r="S93" s="38">
        <v>0</v>
      </c>
      <c r="T93" s="41">
        <f t="shared" si="7"/>
        <v>1637</v>
      </c>
      <c r="U93" s="41">
        <v>1637</v>
      </c>
      <c r="V93" s="42" t="s">
        <v>43</v>
      </c>
      <c r="W93" s="43"/>
      <c r="X93" s="43"/>
    </row>
    <row r="94" s="25" customFormat="1" ht="44.25" customHeight="1">
      <c r="A94" s="33">
        <v>76</v>
      </c>
      <c r="B94" s="34" t="s">
        <v>161</v>
      </c>
      <c r="C94" s="33" t="s">
        <v>41</v>
      </c>
      <c r="D94" s="35" t="s">
        <v>93</v>
      </c>
      <c r="E94" s="35" t="s">
        <v>150</v>
      </c>
      <c r="F94" s="33" t="s">
        <v>42</v>
      </c>
      <c r="G94" s="37">
        <v>2</v>
      </c>
      <c r="H94" s="37">
        <v>2</v>
      </c>
      <c r="I94" s="38">
        <v>605.79999999999995</v>
      </c>
      <c r="J94" s="38">
        <v>575.20000000000005</v>
      </c>
      <c r="K94" s="38">
        <v>374.30000000000001</v>
      </c>
      <c r="L94" s="38">
        <v>35</v>
      </c>
      <c r="M94" s="39">
        <f t="shared" si="5"/>
        <v>5420684.8000000007</v>
      </c>
      <c r="N94" s="38">
        <v>0</v>
      </c>
      <c r="O94" s="38">
        <v>0</v>
      </c>
      <c r="P94" s="38">
        <v>0</v>
      </c>
      <c r="Q94" s="40">
        <f>'Таблица 3 '!C87</f>
        <v>5420684.8000000007</v>
      </c>
      <c r="R94" s="38">
        <f t="shared" si="6"/>
        <v>5420684.8000000007</v>
      </c>
      <c r="S94" s="38">
        <v>0</v>
      </c>
      <c r="T94" s="41">
        <f t="shared" si="7"/>
        <v>9424</v>
      </c>
      <c r="U94" s="41">
        <v>9424</v>
      </c>
      <c r="V94" s="42" t="s">
        <v>43</v>
      </c>
      <c r="W94" s="43"/>
      <c r="X94" s="43"/>
    </row>
    <row r="95" s="25" customFormat="1" ht="44.25" customHeight="1">
      <c r="A95" s="33">
        <v>77</v>
      </c>
      <c r="B95" s="34" t="s">
        <v>162</v>
      </c>
      <c r="C95" s="33" t="s">
        <v>41</v>
      </c>
      <c r="D95" s="35" t="s">
        <v>156</v>
      </c>
      <c r="E95" s="35" t="s">
        <v>56</v>
      </c>
      <c r="F95" s="33" t="s">
        <v>42</v>
      </c>
      <c r="G95" s="37">
        <v>2</v>
      </c>
      <c r="H95" s="37">
        <v>2</v>
      </c>
      <c r="I95" s="38">
        <v>922.89999999999998</v>
      </c>
      <c r="J95" s="38">
        <v>836.39999999999998</v>
      </c>
      <c r="K95" s="38">
        <v>630.70000000000005</v>
      </c>
      <c r="L95" s="38">
        <v>27</v>
      </c>
      <c r="M95" s="39">
        <f t="shared" si="5"/>
        <v>7882233.5999999996</v>
      </c>
      <c r="N95" s="38">
        <v>0</v>
      </c>
      <c r="O95" s="38">
        <v>0</v>
      </c>
      <c r="P95" s="38">
        <v>0</v>
      </c>
      <c r="Q95" s="40">
        <f>'Таблица 3 '!C88</f>
        <v>7882233.5999999996</v>
      </c>
      <c r="R95" s="38">
        <f t="shared" si="6"/>
        <v>7882233.5999999996</v>
      </c>
      <c r="S95" s="38">
        <v>0</v>
      </c>
      <c r="T95" s="41">
        <f t="shared" si="7"/>
        <v>9424</v>
      </c>
      <c r="U95" s="41">
        <v>9424</v>
      </c>
      <c r="V95" s="42" t="s">
        <v>43</v>
      </c>
      <c r="W95" s="43"/>
      <c r="X95" s="43"/>
    </row>
    <row r="96" s="25" customFormat="1" ht="44.25" customHeight="1">
      <c r="A96" s="33">
        <v>78</v>
      </c>
      <c r="B96" s="34" t="s">
        <v>163</v>
      </c>
      <c r="C96" s="33" t="s">
        <v>41</v>
      </c>
      <c r="D96" s="35">
        <v>1958</v>
      </c>
      <c r="E96" s="35" t="s">
        <v>37</v>
      </c>
      <c r="F96" s="33" t="s">
        <v>42</v>
      </c>
      <c r="G96" s="37">
        <v>2</v>
      </c>
      <c r="H96" s="37">
        <v>1</v>
      </c>
      <c r="I96" s="38">
        <v>378.39999999999998</v>
      </c>
      <c r="J96" s="38">
        <v>294.30000000000001</v>
      </c>
      <c r="K96" s="38">
        <v>294.30000000000001</v>
      </c>
      <c r="L96" s="38">
        <v>26</v>
      </c>
      <c r="M96" s="39">
        <f t="shared" si="5"/>
        <v>2602494.2000000002</v>
      </c>
      <c r="N96" s="38">
        <v>0</v>
      </c>
      <c r="O96" s="38">
        <v>0</v>
      </c>
      <c r="P96" s="38">
        <v>0</v>
      </c>
      <c r="Q96" s="40">
        <f>'Таблица 3 '!C89</f>
        <v>2602494.2000000002</v>
      </c>
      <c r="R96" s="38">
        <f t="shared" si="6"/>
        <v>2602494.2000000002</v>
      </c>
      <c r="S96" s="38">
        <v>0</v>
      </c>
      <c r="T96" s="41">
        <f t="shared" si="7"/>
        <v>8842.9976214746857</v>
      </c>
      <c r="U96" s="41">
        <v>8843</v>
      </c>
      <c r="V96" s="42" t="s">
        <v>43</v>
      </c>
      <c r="W96" s="43"/>
      <c r="X96" s="43"/>
    </row>
    <row r="97" s="25" customFormat="1" ht="44.25" customHeight="1">
      <c r="A97" s="33">
        <v>79</v>
      </c>
      <c r="B97" s="34" t="s">
        <v>164</v>
      </c>
      <c r="C97" s="33" t="s">
        <v>41</v>
      </c>
      <c r="D97" s="35" t="s">
        <v>152</v>
      </c>
      <c r="E97" s="35" t="s">
        <v>154</v>
      </c>
      <c r="F97" s="33" t="s">
        <v>42</v>
      </c>
      <c r="G97" s="37">
        <v>3</v>
      </c>
      <c r="H97" s="37">
        <v>2</v>
      </c>
      <c r="I97" s="38">
        <v>1133.4000000000001</v>
      </c>
      <c r="J97" s="38">
        <v>1121.8</v>
      </c>
      <c r="K97" s="38">
        <v>858.10000000000002</v>
      </c>
      <c r="L97" s="38">
        <v>59</v>
      </c>
      <c r="M97" s="39">
        <f t="shared" si="5"/>
        <v>9920077.4000000004</v>
      </c>
      <c r="N97" s="38">
        <v>0</v>
      </c>
      <c r="O97" s="38">
        <v>0</v>
      </c>
      <c r="P97" s="38">
        <v>0</v>
      </c>
      <c r="Q97" s="40">
        <f>'Таблица 3 '!C90</f>
        <v>9920077.4000000004</v>
      </c>
      <c r="R97" s="38">
        <f t="shared" si="6"/>
        <v>9920077.4000000004</v>
      </c>
      <c r="S97" s="38">
        <v>0</v>
      </c>
      <c r="T97" s="41">
        <f t="shared" si="7"/>
        <v>8843</v>
      </c>
      <c r="U97" s="41">
        <v>8843</v>
      </c>
      <c r="V97" s="42" t="s">
        <v>43</v>
      </c>
      <c r="W97" s="43"/>
      <c r="X97" s="43"/>
    </row>
    <row r="98" s="25" customFormat="1" ht="44.25" customHeight="1">
      <c r="A98" s="33">
        <v>80</v>
      </c>
      <c r="B98" s="34" t="s">
        <v>165</v>
      </c>
      <c r="C98" s="33" t="s">
        <v>41</v>
      </c>
      <c r="D98" s="35">
        <v>1958</v>
      </c>
      <c r="E98" s="35" t="s">
        <v>37</v>
      </c>
      <c r="F98" s="33" t="s">
        <v>42</v>
      </c>
      <c r="G98" s="37">
        <v>3</v>
      </c>
      <c r="H98" s="37">
        <v>3</v>
      </c>
      <c r="I98" s="38">
        <v>4717.1000000000004</v>
      </c>
      <c r="J98" s="38">
        <v>2313.0999999999999</v>
      </c>
      <c r="K98" s="38">
        <v>2313.0999999999999</v>
      </c>
      <c r="L98" s="38">
        <v>219</v>
      </c>
      <c r="M98" s="39">
        <f t="shared" si="5"/>
        <v>20454743.300000001</v>
      </c>
      <c r="N98" s="38">
        <v>0</v>
      </c>
      <c r="O98" s="38">
        <v>0</v>
      </c>
      <c r="P98" s="38">
        <v>0</v>
      </c>
      <c r="Q98" s="40">
        <f>'Таблица 3 '!C91</f>
        <v>20454743.300000001</v>
      </c>
      <c r="R98" s="38">
        <f t="shared" si="6"/>
        <v>20454743.300000001</v>
      </c>
      <c r="S98" s="38">
        <v>0</v>
      </c>
      <c r="T98" s="41">
        <f t="shared" si="7"/>
        <v>8843</v>
      </c>
      <c r="U98" s="41">
        <v>8843</v>
      </c>
      <c r="V98" s="42" t="s">
        <v>43</v>
      </c>
      <c r="W98" s="43"/>
      <c r="X98" s="43"/>
    </row>
    <row r="99" s="25" customFormat="1" ht="44.25" customHeight="1">
      <c r="A99" s="33">
        <v>81</v>
      </c>
      <c r="B99" s="34" t="s">
        <v>166</v>
      </c>
      <c r="C99" s="33" t="s">
        <v>41</v>
      </c>
      <c r="D99" s="35" t="s">
        <v>93</v>
      </c>
      <c r="E99" s="36" t="s">
        <v>37</v>
      </c>
      <c r="F99" s="33" t="s">
        <v>42</v>
      </c>
      <c r="G99" s="37">
        <v>4</v>
      </c>
      <c r="H99" s="37">
        <v>3</v>
      </c>
      <c r="I99" s="38">
        <v>1915.0999999999999</v>
      </c>
      <c r="J99" s="38">
        <v>1915.0999999999999</v>
      </c>
      <c r="K99" s="38">
        <v>1618.8</v>
      </c>
      <c r="L99" s="38">
        <v>29</v>
      </c>
      <c r="M99" s="39">
        <f t="shared" si="5"/>
        <v>23572965.899999999</v>
      </c>
      <c r="N99" s="38">
        <v>0</v>
      </c>
      <c r="O99" s="38">
        <v>0</v>
      </c>
      <c r="P99" s="38">
        <v>0</v>
      </c>
      <c r="Q99" s="40">
        <f>'Таблица 3 '!C92</f>
        <v>23572965.899999999</v>
      </c>
      <c r="R99" s="38">
        <f t="shared" si="6"/>
        <v>23572965.899999999</v>
      </c>
      <c r="S99" s="38">
        <v>0</v>
      </c>
      <c r="T99" s="41">
        <f t="shared" si="7"/>
        <v>12309</v>
      </c>
      <c r="U99" s="41">
        <v>12309</v>
      </c>
      <c r="V99" s="42" t="s">
        <v>43</v>
      </c>
      <c r="W99" s="43"/>
      <c r="X99" s="43"/>
    </row>
    <row r="100" s="25" customFormat="1" ht="44.25" customHeight="1">
      <c r="A100" s="33">
        <v>82</v>
      </c>
      <c r="B100" s="34" t="s">
        <v>167</v>
      </c>
      <c r="C100" s="33" t="s">
        <v>41</v>
      </c>
      <c r="D100" s="35" t="s">
        <v>98</v>
      </c>
      <c r="E100" s="35" t="s">
        <v>50</v>
      </c>
      <c r="F100" s="33" t="s">
        <v>46</v>
      </c>
      <c r="G100" s="37">
        <v>5</v>
      </c>
      <c r="H100" s="37">
        <v>4</v>
      </c>
      <c r="I100" s="38">
        <v>3947.1999999999998</v>
      </c>
      <c r="J100" s="38">
        <v>2349.4000000000001</v>
      </c>
      <c r="K100" s="38">
        <v>1939</v>
      </c>
      <c r="L100" s="38">
        <v>80</v>
      </c>
      <c r="M100" s="39">
        <f t="shared" si="5"/>
        <v>798796</v>
      </c>
      <c r="N100" s="38">
        <v>0</v>
      </c>
      <c r="O100" s="38">
        <v>0</v>
      </c>
      <c r="P100" s="38">
        <v>0</v>
      </c>
      <c r="Q100" s="40">
        <f>'Таблица 3 '!C93</f>
        <v>798796</v>
      </c>
      <c r="R100" s="38">
        <f t="shared" si="6"/>
        <v>798796</v>
      </c>
      <c r="S100" s="38">
        <v>0</v>
      </c>
      <c r="T100" s="41">
        <f t="shared" si="7"/>
        <v>340</v>
      </c>
      <c r="U100" s="41">
        <v>340</v>
      </c>
      <c r="V100" s="42" t="s">
        <v>43</v>
      </c>
      <c r="W100" s="43"/>
      <c r="X100" s="43"/>
    </row>
    <row r="101" s="25" customFormat="1" ht="44.25" customHeight="1">
      <c r="A101" s="33">
        <v>83</v>
      </c>
      <c r="B101" s="34" t="s">
        <v>168</v>
      </c>
      <c r="C101" s="33" t="s">
        <v>41</v>
      </c>
      <c r="D101" s="35" t="s">
        <v>169</v>
      </c>
      <c r="E101" s="35" t="s">
        <v>64</v>
      </c>
      <c r="F101" s="33" t="s">
        <v>42</v>
      </c>
      <c r="G101" s="37">
        <v>12</v>
      </c>
      <c r="H101" s="37">
        <v>1</v>
      </c>
      <c r="I101" s="38">
        <v>8382.8999999999996</v>
      </c>
      <c r="J101" s="38">
        <v>6068</v>
      </c>
      <c r="K101" s="38">
        <v>5217</v>
      </c>
      <c r="L101" s="38">
        <v>132</v>
      </c>
      <c r="M101" s="39">
        <f t="shared" si="5"/>
        <v>12588734</v>
      </c>
      <c r="N101" s="38">
        <v>0</v>
      </c>
      <c r="O101" s="38">
        <v>0</v>
      </c>
      <c r="P101" s="38">
        <v>0</v>
      </c>
      <c r="Q101" s="40">
        <f>'Таблица 3 '!C94</f>
        <v>12588734</v>
      </c>
      <c r="R101" s="38">
        <f t="shared" si="6"/>
        <v>12588734</v>
      </c>
      <c r="S101" s="38">
        <v>0</v>
      </c>
      <c r="T101" s="41">
        <f t="shared" si="7"/>
        <v>2074.6100856954517</v>
      </c>
      <c r="U101" s="46">
        <v>5263147</v>
      </c>
      <c r="V101" s="42" t="s">
        <v>43</v>
      </c>
      <c r="W101" s="43"/>
      <c r="X101" s="43"/>
    </row>
    <row r="102" s="25" customFormat="1" ht="44.25" customHeight="1">
      <c r="A102" s="33">
        <v>84</v>
      </c>
      <c r="B102" s="34" t="s">
        <v>170</v>
      </c>
      <c r="C102" s="33" t="s">
        <v>41</v>
      </c>
      <c r="D102" s="35" t="s">
        <v>171</v>
      </c>
      <c r="E102" s="36" t="s">
        <v>37</v>
      </c>
      <c r="F102" s="33" t="s">
        <v>46</v>
      </c>
      <c r="G102" s="37">
        <v>9</v>
      </c>
      <c r="H102" s="37">
        <v>2</v>
      </c>
      <c r="I102" s="38">
        <v>4428.5</v>
      </c>
      <c r="J102" s="38">
        <v>4318.1000000000004</v>
      </c>
      <c r="K102" s="38">
        <v>4029.4000000000001</v>
      </c>
      <c r="L102" s="38">
        <v>154</v>
      </c>
      <c r="M102" s="39">
        <f t="shared" si="5"/>
        <v>10525614</v>
      </c>
      <c r="N102" s="38">
        <v>0</v>
      </c>
      <c r="O102" s="38">
        <v>0</v>
      </c>
      <c r="P102" s="38">
        <v>0</v>
      </c>
      <c r="Q102" s="40">
        <f>'Таблица 3 '!C95</f>
        <v>10525614</v>
      </c>
      <c r="R102" s="38">
        <f t="shared" si="6"/>
        <v>10525614</v>
      </c>
      <c r="S102" s="38">
        <v>0</v>
      </c>
      <c r="T102" s="41">
        <f t="shared" si="7"/>
        <v>2437.5567958129732</v>
      </c>
      <c r="U102" s="46">
        <v>5262807</v>
      </c>
      <c r="V102" s="42" t="s">
        <v>43</v>
      </c>
      <c r="W102" s="43"/>
      <c r="X102" s="43"/>
    </row>
    <row r="103" s="25" customFormat="1" ht="44.25" customHeight="1">
      <c r="A103" s="33">
        <v>85</v>
      </c>
      <c r="B103" s="34" t="s">
        <v>172</v>
      </c>
      <c r="C103" s="33" t="s">
        <v>41</v>
      </c>
      <c r="D103" s="35">
        <v>1999</v>
      </c>
      <c r="E103" s="36" t="s">
        <v>37</v>
      </c>
      <c r="F103" s="33" t="s">
        <v>42</v>
      </c>
      <c r="G103" s="37">
        <v>10</v>
      </c>
      <c r="H103" s="37">
        <v>10</v>
      </c>
      <c r="I103" s="38">
        <v>24768.5</v>
      </c>
      <c r="J103" s="38">
        <v>24763.099999999999</v>
      </c>
      <c r="K103" s="38">
        <v>23772.200000000001</v>
      </c>
      <c r="L103" s="38"/>
      <c r="M103" s="39">
        <f t="shared" si="5"/>
        <v>8419454</v>
      </c>
      <c r="N103" s="38">
        <v>0</v>
      </c>
      <c r="O103" s="38">
        <v>0</v>
      </c>
      <c r="P103" s="38">
        <v>0</v>
      </c>
      <c r="Q103" s="40">
        <f>'Таблица 3 '!C96</f>
        <v>8419454</v>
      </c>
      <c r="R103" s="38">
        <f t="shared" si="6"/>
        <v>8419454</v>
      </c>
      <c r="S103" s="38">
        <v>0</v>
      </c>
      <c r="T103" s="41">
        <f t="shared" si="7"/>
        <v>340</v>
      </c>
      <c r="U103" s="46">
        <v>340</v>
      </c>
      <c r="V103" s="42" t="s">
        <v>43</v>
      </c>
      <c r="W103" s="43"/>
      <c r="X103" s="43"/>
    </row>
    <row r="104" s="25" customFormat="1" ht="44.25" customHeight="1">
      <c r="A104" s="33">
        <v>86</v>
      </c>
      <c r="B104" s="45" t="s">
        <v>173</v>
      </c>
      <c r="C104" s="33" t="s">
        <v>41</v>
      </c>
      <c r="D104" s="35" t="s">
        <v>174</v>
      </c>
      <c r="E104" s="35">
        <v>2024</v>
      </c>
      <c r="F104" s="33" t="s">
        <v>46</v>
      </c>
      <c r="G104" s="37">
        <v>9</v>
      </c>
      <c r="H104" s="37">
        <v>1</v>
      </c>
      <c r="I104" s="38">
        <v>2556.9000000000001</v>
      </c>
      <c r="J104" s="38">
        <v>2555.0999999999999</v>
      </c>
      <c r="K104" s="38">
        <v>2381.5</v>
      </c>
      <c r="L104" s="38">
        <v>152</v>
      </c>
      <c r="M104" s="39">
        <f t="shared" si="5"/>
        <v>6131541</v>
      </c>
      <c r="N104" s="38">
        <v>0</v>
      </c>
      <c r="O104" s="38">
        <v>0</v>
      </c>
      <c r="P104" s="38">
        <v>0</v>
      </c>
      <c r="Q104" s="40">
        <f>'Таблица 3 '!C97</f>
        <v>6131541</v>
      </c>
      <c r="R104" s="38">
        <f t="shared" si="6"/>
        <v>6131541</v>
      </c>
      <c r="S104" s="38">
        <v>0</v>
      </c>
      <c r="T104" s="41">
        <f t="shared" si="7"/>
        <v>2399.7264294939532</v>
      </c>
      <c r="U104" s="46">
        <v>5263147</v>
      </c>
      <c r="V104" s="42" t="s">
        <v>43</v>
      </c>
      <c r="W104" s="43"/>
      <c r="X104" s="43"/>
    </row>
    <row r="105" s="25" customFormat="1" ht="44.25" customHeight="1">
      <c r="A105" s="33">
        <v>87</v>
      </c>
      <c r="B105" s="44" t="s">
        <v>175</v>
      </c>
      <c r="C105" s="33" t="s">
        <v>41</v>
      </c>
      <c r="D105" s="35" t="s">
        <v>133</v>
      </c>
      <c r="E105" s="36" t="s">
        <v>37</v>
      </c>
      <c r="F105" s="33" t="s">
        <v>42</v>
      </c>
      <c r="G105" s="37">
        <v>2</v>
      </c>
      <c r="H105" s="37">
        <v>2</v>
      </c>
      <c r="I105" s="38">
        <v>511</v>
      </c>
      <c r="J105" s="38">
        <v>264.64999999999998</v>
      </c>
      <c r="K105" s="38">
        <v>281.69999999999999</v>
      </c>
      <c r="L105" s="38">
        <v>12</v>
      </c>
      <c r="M105" s="39">
        <f t="shared" si="5"/>
        <v>218071.60000000001</v>
      </c>
      <c r="N105" s="38">
        <v>0</v>
      </c>
      <c r="O105" s="38">
        <v>0</v>
      </c>
      <c r="P105" s="38">
        <v>0</v>
      </c>
      <c r="Q105" s="40">
        <f>'Таблица 3 '!C98</f>
        <v>218071.60000000001</v>
      </c>
      <c r="R105" s="38">
        <f t="shared" si="6"/>
        <v>218071.60000000001</v>
      </c>
      <c r="S105" s="38">
        <v>0</v>
      </c>
      <c r="T105" s="41">
        <f t="shared" si="7"/>
        <v>824.00000000000011</v>
      </c>
      <c r="U105" s="41">
        <v>824.00000000000011</v>
      </c>
      <c r="V105" s="42" t="s">
        <v>43</v>
      </c>
      <c r="W105" s="43"/>
      <c r="X105" s="43"/>
    </row>
    <row r="106" s="25" customFormat="1" ht="44.25" customHeight="1">
      <c r="A106" s="33">
        <v>88</v>
      </c>
      <c r="B106" s="44" t="s">
        <v>176</v>
      </c>
      <c r="C106" s="33" t="s">
        <v>41</v>
      </c>
      <c r="D106" s="35" t="s">
        <v>119</v>
      </c>
      <c r="E106" s="36" t="s">
        <v>37</v>
      </c>
      <c r="F106" s="33" t="s">
        <v>42</v>
      </c>
      <c r="G106" s="37">
        <v>2</v>
      </c>
      <c r="H106" s="37">
        <v>2</v>
      </c>
      <c r="I106" s="38">
        <v>424.39999999999998</v>
      </c>
      <c r="J106" s="38">
        <v>376.5</v>
      </c>
      <c r="K106" s="38">
        <v>323.69999999999999</v>
      </c>
      <c r="L106" s="38">
        <v>23</v>
      </c>
      <c r="M106" s="39">
        <f t="shared" si="5"/>
        <v>155118</v>
      </c>
      <c r="N106" s="38">
        <v>0</v>
      </c>
      <c r="O106" s="38">
        <v>0</v>
      </c>
      <c r="P106" s="38">
        <v>0</v>
      </c>
      <c r="Q106" s="40">
        <f>'Таблица 3 '!C99</f>
        <v>155118</v>
      </c>
      <c r="R106" s="38">
        <f t="shared" si="6"/>
        <v>155118</v>
      </c>
      <c r="S106" s="38">
        <v>0</v>
      </c>
      <c r="T106" s="41">
        <f t="shared" si="7"/>
        <v>412</v>
      </c>
      <c r="U106" s="41">
        <v>412</v>
      </c>
      <c r="V106" s="42" t="s">
        <v>43</v>
      </c>
      <c r="W106" s="43"/>
      <c r="X106" s="43"/>
    </row>
    <row r="107" s="25" customFormat="1" ht="44.25" customHeight="1">
      <c r="A107" s="33">
        <v>89</v>
      </c>
      <c r="B107" s="34" t="s">
        <v>177</v>
      </c>
      <c r="C107" s="33" t="s">
        <v>41</v>
      </c>
      <c r="D107" s="35" t="s">
        <v>124</v>
      </c>
      <c r="E107" s="35" t="s">
        <v>48</v>
      </c>
      <c r="F107" s="33" t="s">
        <v>46</v>
      </c>
      <c r="G107" s="37">
        <v>9</v>
      </c>
      <c r="H107" s="37">
        <v>3</v>
      </c>
      <c r="I107" s="38">
        <v>8660.3400000000001</v>
      </c>
      <c r="J107" s="38">
        <v>7372.3999999999996</v>
      </c>
      <c r="K107" s="38">
        <v>7234.1000000000004</v>
      </c>
      <c r="L107" s="38">
        <v>145</v>
      </c>
      <c r="M107" s="39">
        <f t="shared" si="5"/>
        <v>15788421</v>
      </c>
      <c r="N107" s="38">
        <v>0</v>
      </c>
      <c r="O107" s="38">
        <v>0</v>
      </c>
      <c r="P107" s="38">
        <v>0</v>
      </c>
      <c r="Q107" s="40">
        <f>'Таблица 3 '!C100</f>
        <v>15788421</v>
      </c>
      <c r="R107" s="38">
        <f t="shared" si="6"/>
        <v>15788421</v>
      </c>
      <c r="S107" s="38">
        <v>0</v>
      </c>
      <c r="T107" s="41">
        <f t="shared" si="7"/>
        <v>2141.5578373392655</v>
      </c>
      <c r="U107" s="46">
        <v>5262807</v>
      </c>
      <c r="V107" s="42" t="s">
        <v>43</v>
      </c>
      <c r="W107" s="43"/>
      <c r="X107" s="43"/>
    </row>
    <row r="108" s="25" customFormat="1" ht="44.25" customHeight="1">
      <c r="A108" s="33">
        <v>90</v>
      </c>
      <c r="B108" s="34" t="s">
        <v>178</v>
      </c>
      <c r="C108" s="33" t="s">
        <v>41</v>
      </c>
      <c r="D108" s="35" t="s">
        <v>85</v>
      </c>
      <c r="E108" s="36" t="s">
        <v>37</v>
      </c>
      <c r="F108" s="33" t="s">
        <v>46</v>
      </c>
      <c r="G108" s="37">
        <v>5</v>
      </c>
      <c r="H108" s="37">
        <v>4</v>
      </c>
      <c r="I108" s="38">
        <v>4036.5999999999999</v>
      </c>
      <c r="J108" s="38">
        <v>3678.6999999999998</v>
      </c>
      <c r="K108" s="38">
        <v>0</v>
      </c>
      <c r="L108" s="38">
        <v>145</v>
      </c>
      <c r="M108" s="39">
        <f t="shared" si="5"/>
        <v>22337066.399999999</v>
      </c>
      <c r="N108" s="38">
        <v>0</v>
      </c>
      <c r="O108" s="38">
        <v>0</v>
      </c>
      <c r="P108" s="38">
        <v>0</v>
      </c>
      <c r="Q108" s="40">
        <f>'Таблица 3 '!C101</f>
        <v>22337066.399999999</v>
      </c>
      <c r="R108" s="38">
        <f t="shared" si="6"/>
        <v>22337066.399999999</v>
      </c>
      <c r="S108" s="38">
        <v>0</v>
      </c>
      <c r="T108" s="41">
        <f t="shared" si="7"/>
        <v>6072</v>
      </c>
      <c r="U108" s="41">
        <v>7988.0000000000009</v>
      </c>
      <c r="V108" s="42" t="s">
        <v>43</v>
      </c>
      <c r="W108" s="43"/>
      <c r="X108" s="43"/>
    </row>
    <row r="109" s="25" customFormat="1" ht="24.75" customHeight="1">
      <c r="A109" s="47" t="s">
        <v>179</v>
      </c>
      <c r="B109" s="47"/>
      <c r="C109" s="48" t="s">
        <v>38</v>
      </c>
      <c r="D109" s="48" t="s">
        <v>38</v>
      </c>
      <c r="E109" s="48" t="s">
        <v>38</v>
      </c>
      <c r="F109" s="48" t="s">
        <v>38</v>
      </c>
      <c r="G109" s="49" t="s">
        <v>38</v>
      </c>
      <c r="H109" s="49" t="s">
        <v>38</v>
      </c>
      <c r="I109" s="50">
        <f t="shared" ref="I109:S109" si="8">SUM(I110:I116)</f>
        <v>6697.1800000000003</v>
      </c>
      <c r="J109" s="50">
        <f t="shared" si="8"/>
        <v>5949.4799999999996</v>
      </c>
      <c r="K109" s="50">
        <f t="shared" si="8"/>
        <v>5348.9500000000007</v>
      </c>
      <c r="L109" s="51">
        <f t="shared" si="8"/>
        <v>221</v>
      </c>
      <c r="M109" s="50">
        <f t="shared" si="8"/>
        <v>9709673.6099999994</v>
      </c>
      <c r="N109" s="50">
        <f t="shared" si="8"/>
        <v>0</v>
      </c>
      <c r="O109" s="50">
        <f t="shared" si="8"/>
        <v>0</v>
      </c>
      <c r="P109" s="50">
        <f t="shared" si="8"/>
        <v>0</v>
      </c>
      <c r="Q109" s="50">
        <f t="shared" si="8"/>
        <v>9709673.6099999994</v>
      </c>
      <c r="R109" s="50">
        <f t="shared" si="8"/>
        <v>9709673.6099999994</v>
      </c>
      <c r="S109" s="50">
        <f t="shared" si="8"/>
        <v>0</v>
      </c>
      <c r="T109" s="52" t="s">
        <v>38</v>
      </c>
      <c r="U109" s="53" t="s">
        <v>38</v>
      </c>
      <c r="V109" s="53" t="s">
        <v>38</v>
      </c>
      <c r="W109" s="54"/>
      <c r="X109" s="43"/>
    </row>
    <row r="110" s="25" customFormat="1" ht="44.25" customHeight="1">
      <c r="A110" s="55">
        <v>1</v>
      </c>
      <c r="B110" s="56" t="s">
        <v>180</v>
      </c>
      <c r="C110" s="33" t="s">
        <v>41</v>
      </c>
      <c r="D110" s="55">
        <v>2007</v>
      </c>
      <c r="E110" s="36" t="s">
        <v>37</v>
      </c>
      <c r="F110" s="33" t="s">
        <v>42</v>
      </c>
      <c r="G110" s="57">
        <v>3</v>
      </c>
      <c r="H110" s="57">
        <v>1</v>
      </c>
      <c r="I110" s="58">
        <v>760.80999999999995</v>
      </c>
      <c r="J110" s="58">
        <v>727.01999999999998</v>
      </c>
      <c r="K110" s="58">
        <v>616.72000000000003</v>
      </c>
      <c r="L110" s="59">
        <v>22</v>
      </c>
      <c r="M110" s="58">
        <f t="shared" ref="M110:M116" si="9">SUM(N110:Q110)</f>
        <v>982204.02000000002</v>
      </c>
      <c r="N110" s="60">
        <v>0</v>
      </c>
      <c r="O110" s="60">
        <v>0</v>
      </c>
      <c r="P110" s="60">
        <v>0</v>
      </c>
      <c r="Q110" s="58">
        <f>'Таблица 3 '!C103</f>
        <v>982204.02000000002</v>
      </c>
      <c r="R110" s="58">
        <f t="shared" ref="R110:R116" si="10">Q110</f>
        <v>982204.02000000002</v>
      </c>
      <c r="S110" s="60">
        <v>0</v>
      </c>
      <c r="T110" s="60">
        <f t="shared" ref="T110:T118" si="11">M110/J110</f>
        <v>1351</v>
      </c>
      <c r="U110" s="58">
        <f t="shared" ref="U110:U118" si="12">T110</f>
        <v>1351</v>
      </c>
      <c r="V110" s="61" t="s">
        <v>43</v>
      </c>
      <c r="W110" s="62"/>
      <c r="X110" s="63"/>
      <c r="Y110" s="43"/>
    </row>
    <row r="111" s="25" customFormat="1" ht="44.25" customHeight="1">
      <c r="A111" s="55">
        <v>2</v>
      </c>
      <c r="B111" s="56" t="s">
        <v>181</v>
      </c>
      <c r="C111" s="33" t="s">
        <v>41</v>
      </c>
      <c r="D111" s="55">
        <v>1978</v>
      </c>
      <c r="E111" s="36" t="s">
        <v>37</v>
      </c>
      <c r="F111" s="33" t="s">
        <v>42</v>
      </c>
      <c r="G111" s="57">
        <v>2</v>
      </c>
      <c r="H111" s="57">
        <v>2</v>
      </c>
      <c r="I111" s="58">
        <v>663.72000000000003</v>
      </c>
      <c r="J111" s="58">
        <v>526.00999999999999</v>
      </c>
      <c r="K111" s="58">
        <v>439.00999999999999</v>
      </c>
      <c r="L111" s="59">
        <v>23</v>
      </c>
      <c r="M111" s="58">
        <f t="shared" si="9"/>
        <v>640680.18000000005</v>
      </c>
      <c r="N111" s="60">
        <v>0</v>
      </c>
      <c r="O111" s="60">
        <v>0</v>
      </c>
      <c r="P111" s="60">
        <v>0</v>
      </c>
      <c r="Q111" s="58">
        <f>'Таблица 3 '!C104</f>
        <v>640680.18000000005</v>
      </c>
      <c r="R111" s="58">
        <f t="shared" si="10"/>
        <v>640680.18000000005</v>
      </c>
      <c r="S111" s="60">
        <v>0</v>
      </c>
      <c r="T111" s="60">
        <f t="shared" si="11"/>
        <v>1218.0000000000002</v>
      </c>
      <c r="U111" s="58">
        <f t="shared" si="12"/>
        <v>1218.0000000000002</v>
      </c>
      <c r="V111" s="61" t="s">
        <v>43</v>
      </c>
      <c r="W111" s="62"/>
      <c r="X111" s="43"/>
    </row>
    <row r="112" s="25" customFormat="1" ht="44.25" customHeight="1">
      <c r="A112" s="55">
        <v>3</v>
      </c>
      <c r="B112" s="56" t="s">
        <v>182</v>
      </c>
      <c r="C112" s="33" t="s">
        <v>41</v>
      </c>
      <c r="D112" s="55">
        <v>1985</v>
      </c>
      <c r="E112" s="36" t="s">
        <v>37</v>
      </c>
      <c r="F112" s="33" t="s">
        <v>42</v>
      </c>
      <c r="G112" s="57">
        <v>2</v>
      </c>
      <c r="H112" s="57">
        <v>3</v>
      </c>
      <c r="I112" s="58">
        <v>1106.2</v>
      </c>
      <c r="J112" s="58">
        <v>903.54999999999995</v>
      </c>
      <c r="K112" s="58">
        <v>903.54999999999995</v>
      </c>
      <c r="L112" s="59">
        <v>33</v>
      </c>
      <c r="M112" s="58">
        <f t="shared" si="9"/>
        <v>528576.75</v>
      </c>
      <c r="N112" s="60">
        <v>0</v>
      </c>
      <c r="O112" s="60">
        <v>0</v>
      </c>
      <c r="P112" s="60">
        <v>0</v>
      </c>
      <c r="Q112" s="58">
        <f>'Таблица 3 '!C105</f>
        <v>528576.75</v>
      </c>
      <c r="R112" s="58">
        <f t="shared" si="10"/>
        <v>528576.75</v>
      </c>
      <c r="S112" s="60">
        <v>0</v>
      </c>
      <c r="T112" s="60">
        <f t="shared" si="11"/>
        <v>585</v>
      </c>
      <c r="U112" s="58">
        <f t="shared" si="12"/>
        <v>585</v>
      </c>
      <c r="V112" s="61" t="s">
        <v>43</v>
      </c>
      <c r="W112" s="62"/>
      <c r="X112" s="43"/>
    </row>
    <row r="113" s="25" customFormat="1" ht="44.25" customHeight="1">
      <c r="A113" s="55">
        <v>4</v>
      </c>
      <c r="B113" s="56" t="s">
        <v>183</v>
      </c>
      <c r="C113" s="33" t="s">
        <v>41</v>
      </c>
      <c r="D113" s="55">
        <v>1967</v>
      </c>
      <c r="E113" s="36" t="s">
        <v>37</v>
      </c>
      <c r="F113" s="33" t="s">
        <v>42</v>
      </c>
      <c r="G113" s="57">
        <v>2</v>
      </c>
      <c r="H113" s="57">
        <v>3</v>
      </c>
      <c r="I113" s="58">
        <v>531.29999999999995</v>
      </c>
      <c r="J113" s="58">
        <v>492.12</v>
      </c>
      <c r="K113" s="58">
        <v>492.12</v>
      </c>
      <c r="L113" s="59">
        <v>22</v>
      </c>
      <c r="M113" s="58">
        <f t="shared" si="9"/>
        <v>202753.44</v>
      </c>
      <c r="N113" s="60">
        <v>0</v>
      </c>
      <c r="O113" s="60">
        <v>0</v>
      </c>
      <c r="P113" s="60">
        <v>0</v>
      </c>
      <c r="Q113" s="58">
        <f>'Таблица 3 '!C106</f>
        <v>202753.44</v>
      </c>
      <c r="R113" s="58">
        <f t="shared" si="10"/>
        <v>202753.44</v>
      </c>
      <c r="S113" s="60">
        <v>0</v>
      </c>
      <c r="T113" s="60">
        <f t="shared" si="11"/>
        <v>412</v>
      </c>
      <c r="U113" s="58">
        <f t="shared" si="12"/>
        <v>412</v>
      </c>
      <c r="V113" s="61" t="s">
        <v>43</v>
      </c>
      <c r="W113" s="62"/>
      <c r="X113" s="63"/>
      <c r="Y113" s="43"/>
    </row>
    <row r="114" s="25" customFormat="1" ht="44.25" customHeight="1">
      <c r="A114" s="55">
        <v>5</v>
      </c>
      <c r="B114" s="56" t="s">
        <v>184</v>
      </c>
      <c r="C114" s="33" t="s">
        <v>41</v>
      </c>
      <c r="D114" s="55">
        <v>1975</v>
      </c>
      <c r="E114" s="36" t="s">
        <v>37</v>
      </c>
      <c r="F114" s="33" t="s">
        <v>42</v>
      </c>
      <c r="G114" s="57">
        <v>2</v>
      </c>
      <c r="H114" s="57">
        <v>2</v>
      </c>
      <c r="I114" s="58">
        <v>778.26999999999998</v>
      </c>
      <c r="J114" s="58">
        <v>726</v>
      </c>
      <c r="K114" s="58">
        <v>694.89999999999998</v>
      </c>
      <c r="L114" s="59">
        <v>28</v>
      </c>
      <c r="M114" s="58">
        <f t="shared" si="9"/>
        <v>884268</v>
      </c>
      <c r="N114" s="60">
        <v>0</v>
      </c>
      <c r="O114" s="60">
        <v>0</v>
      </c>
      <c r="P114" s="60">
        <v>0</v>
      </c>
      <c r="Q114" s="58">
        <f>'Таблица 3 '!C107</f>
        <v>884268</v>
      </c>
      <c r="R114" s="58">
        <f t="shared" si="10"/>
        <v>884268</v>
      </c>
      <c r="S114" s="60">
        <v>0</v>
      </c>
      <c r="T114" s="60">
        <f t="shared" si="11"/>
        <v>1218</v>
      </c>
      <c r="U114" s="58">
        <f t="shared" si="12"/>
        <v>1218</v>
      </c>
      <c r="V114" s="61" t="s">
        <v>43</v>
      </c>
      <c r="W114" s="62"/>
      <c r="X114" s="63"/>
      <c r="Y114" s="43"/>
    </row>
    <row r="115" s="25" customFormat="1" ht="44.25" customHeight="1">
      <c r="A115" s="55">
        <v>6</v>
      </c>
      <c r="B115" s="56" t="s">
        <v>185</v>
      </c>
      <c r="C115" s="33" t="s">
        <v>41</v>
      </c>
      <c r="D115" s="55">
        <v>2007</v>
      </c>
      <c r="E115" s="36" t="s">
        <v>37</v>
      </c>
      <c r="F115" s="33" t="s">
        <v>42</v>
      </c>
      <c r="G115" s="57">
        <v>3</v>
      </c>
      <c r="H115" s="57">
        <v>2</v>
      </c>
      <c r="I115" s="58">
        <v>1142.95</v>
      </c>
      <c r="J115" s="58">
        <v>1009.22</v>
      </c>
      <c r="K115" s="58">
        <v>860.13</v>
      </c>
      <c r="L115" s="59">
        <v>31</v>
      </c>
      <c r="M115" s="58">
        <f t="shared" si="9"/>
        <v>2895452.1799999997</v>
      </c>
      <c r="N115" s="60">
        <v>0</v>
      </c>
      <c r="O115" s="60">
        <v>0</v>
      </c>
      <c r="P115" s="60">
        <v>0</v>
      </c>
      <c r="Q115" s="58">
        <f>'Таблица 3 '!C108</f>
        <v>2895452.1799999997</v>
      </c>
      <c r="R115" s="58">
        <f t="shared" si="10"/>
        <v>2895452.1799999997</v>
      </c>
      <c r="S115" s="60">
        <v>0</v>
      </c>
      <c r="T115" s="60">
        <f t="shared" si="11"/>
        <v>2868.9999999999995</v>
      </c>
      <c r="U115" s="58">
        <f t="shared" si="12"/>
        <v>2868.9999999999995</v>
      </c>
      <c r="V115" s="61" t="s">
        <v>43</v>
      </c>
      <c r="W115" s="62"/>
      <c r="X115" s="63"/>
      <c r="Y115" s="43"/>
    </row>
    <row r="116" s="25" customFormat="1" ht="44.25" customHeight="1">
      <c r="A116" s="55">
        <v>7</v>
      </c>
      <c r="B116" s="56" t="s">
        <v>186</v>
      </c>
      <c r="C116" s="33" t="s">
        <v>41</v>
      </c>
      <c r="D116" s="55">
        <v>2007</v>
      </c>
      <c r="E116" s="36" t="s">
        <v>37</v>
      </c>
      <c r="F116" s="33" t="s">
        <v>42</v>
      </c>
      <c r="G116" s="57">
        <v>3</v>
      </c>
      <c r="H116" s="57">
        <v>3</v>
      </c>
      <c r="I116" s="58">
        <v>1713.9300000000001</v>
      </c>
      <c r="J116" s="58">
        <v>1565.5599999999999</v>
      </c>
      <c r="K116" s="58">
        <v>1342.52</v>
      </c>
      <c r="L116" s="59">
        <v>62</v>
      </c>
      <c r="M116" s="58">
        <f t="shared" si="9"/>
        <v>3575739.04</v>
      </c>
      <c r="N116" s="60">
        <v>0</v>
      </c>
      <c r="O116" s="60">
        <v>0</v>
      </c>
      <c r="P116" s="60">
        <v>0</v>
      </c>
      <c r="Q116" s="58">
        <f>'Таблица 3 '!C109</f>
        <v>3575739.04</v>
      </c>
      <c r="R116" s="58">
        <f t="shared" si="10"/>
        <v>3575739.04</v>
      </c>
      <c r="S116" s="60">
        <v>0</v>
      </c>
      <c r="T116" s="60">
        <f t="shared" si="11"/>
        <v>2284</v>
      </c>
      <c r="U116" s="58">
        <f t="shared" si="12"/>
        <v>2284</v>
      </c>
      <c r="V116" s="61" t="s">
        <v>43</v>
      </c>
      <c r="W116" s="62"/>
      <c r="X116" s="43"/>
    </row>
    <row r="117" s="25" customFormat="1" ht="25.800000000000001" customHeight="1">
      <c r="A117" s="26" t="s">
        <v>187</v>
      </c>
      <c r="B117" s="26"/>
      <c r="C117" s="28" t="s">
        <v>37</v>
      </c>
      <c r="D117" s="28" t="s">
        <v>37</v>
      </c>
      <c r="E117" s="28" t="s">
        <v>37</v>
      </c>
      <c r="F117" s="28" t="s">
        <v>37</v>
      </c>
      <c r="G117" s="28" t="s">
        <v>37</v>
      </c>
      <c r="H117" s="28" t="s">
        <v>37</v>
      </c>
      <c r="I117" s="64">
        <f>I118</f>
        <v>396.98000000000002</v>
      </c>
      <c r="J117" s="64">
        <f t="shared" ref="J117:S117" si="13">J118</f>
        <v>356.82999999999998</v>
      </c>
      <c r="K117" s="64">
        <f t="shared" si="13"/>
        <v>356.82999999999998</v>
      </c>
      <c r="L117" s="65">
        <f t="shared" si="13"/>
        <v>14</v>
      </c>
      <c r="M117" s="64">
        <f t="shared" si="13"/>
        <v>3362765.9199999999</v>
      </c>
      <c r="N117" s="64">
        <f t="shared" si="13"/>
        <v>0</v>
      </c>
      <c r="O117" s="64">
        <f t="shared" si="13"/>
        <v>0</v>
      </c>
      <c r="P117" s="64">
        <f t="shared" si="13"/>
        <v>0</v>
      </c>
      <c r="Q117" s="64">
        <f t="shared" si="13"/>
        <v>3362765.9199999999</v>
      </c>
      <c r="R117" s="64">
        <f t="shared" si="13"/>
        <v>3362765.9199999999</v>
      </c>
      <c r="S117" s="64">
        <f t="shared" si="13"/>
        <v>0</v>
      </c>
      <c r="T117" s="66" t="s">
        <v>37</v>
      </c>
      <c r="U117" s="66" t="s">
        <v>37</v>
      </c>
      <c r="V117" s="28" t="s">
        <v>37</v>
      </c>
    </row>
    <row r="118" s="67" customFormat="1" ht="45.600000000000001" customHeight="1">
      <c r="A118" s="57">
        <v>1</v>
      </c>
      <c r="B118" s="68" t="s">
        <v>188</v>
      </c>
      <c r="C118" s="33" t="s">
        <v>41</v>
      </c>
      <c r="D118" s="57">
        <v>1958</v>
      </c>
      <c r="E118" s="57" t="s">
        <v>37</v>
      </c>
      <c r="F118" s="33" t="s">
        <v>42</v>
      </c>
      <c r="G118" s="57">
        <v>2</v>
      </c>
      <c r="H118" s="57">
        <v>1</v>
      </c>
      <c r="I118" s="60">
        <v>396.98000000000002</v>
      </c>
      <c r="J118" s="60">
        <v>356.82999999999998</v>
      </c>
      <c r="K118" s="60">
        <v>356.82999999999998</v>
      </c>
      <c r="L118" s="69">
        <v>14</v>
      </c>
      <c r="M118" s="60">
        <f>SUM(N118:Q118)</f>
        <v>3362765.9199999999</v>
      </c>
      <c r="N118" s="60">
        <v>0</v>
      </c>
      <c r="O118" s="60">
        <v>0</v>
      </c>
      <c r="P118" s="60">
        <v>0</v>
      </c>
      <c r="Q118" s="60">
        <f>'Таблица 3 '!C111</f>
        <v>3362765.9199999999</v>
      </c>
      <c r="R118" s="60">
        <f>Q118</f>
        <v>3362765.9199999999</v>
      </c>
      <c r="S118" s="60">
        <v>0</v>
      </c>
      <c r="T118" s="60">
        <f t="shared" si="11"/>
        <v>9424</v>
      </c>
      <c r="U118" s="60">
        <f t="shared" si="12"/>
        <v>9424</v>
      </c>
      <c r="V118" s="61" t="s">
        <v>43</v>
      </c>
    </row>
    <row r="119" s="67" customFormat="1" ht="28.800000000000001" customHeight="1">
      <c r="A119" s="70" t="s">
        <v>189</v>
      </c>
      <c r="B119" s="70"/>
      <c r="C119" s="27" t="s">
        <v>37</v>
      </c>
      <c r="D119" s="27" t="s">
        <v>37</v>
      </c>
      <c r="E119" s="27" t="s">
        <v>37</v>
      </c>
      <c r="F119" s="27" t="s">
        <v>37</v>
      </c>
      <c r="G119" s="28" t="s">
        <v>37</v>
      </c>
      <c r="H119" s="28" t="s">
        <v>37</v>
      </c>
      <c r="I119" s="71">
        <f>SUM(I120:I135)</f>
        <v>29648.810000000009</v>
      </c>
      <c r="J119" s="71">
        <f t="shared" ref="J119:S119" si="14">SUM(J120:J135)</f>
        <v>23138.390000000003</v>
      </c>
      <c r="K119" s="71">
        <f t="shared" si="14"/>
        <v>20796.590000000004</v>
      </c>
      <c r="L119" s="72">
        <f t="shared" si="14"/>
        <v>981</v>
      </c>
      <c r="M119" s="71">
        <f t="shared" si="14"/>
        <v>46243885.320000008</v>
      </c>
      <c r="N119" s="71">
        <f t="shared" si="14"/>
        <v>0</v>
      </c>
      <c r="O119" s="71">
        <f t="shared" si="14"/>
        <v>0</v>
      </c>
      <c r="P119" s="71">
        <f t="shared" si="14"/>
        <v>0</v>
      </c>
      <c r="Q119" s="71">
        <f t="shared" si="14"/>
        <v>46243885.320000008</v>
      </c>
      <c r="R119" s="71">
        <f t="shared" si="14"/>
        <v>46243885.320000008</v>
      </c>
      <c r="S119" s="71">
        <f t="shared" si="14"/>
        <v>0</v>
      </c>
      <c r="T119" s="28" t="s">
        <v>37</v>
      </c>
      <c r="U119" s="28" t="s">
        <v>37</v>
      </c>
      <c r="V119" s="28" t="s">
        <v>37</v>
      </c>
      <c r="W119" s="73"/>
      <c r="X119" s="73"/>
    </row>
    <row r="120" s="67" customFormat="1" ht="42.75" customHeight="1">
      <c r="A120" s="55">
        <v>1</v>
      </c>
      <c r="B120" s="74" t="s">
        <v>190</v>
      </c>
      <c r="C120" s="55" t="s">
        <v>41</v>
      </c>
      <c r="D120" s="55">
        <v>1973</v>
      </c>
      <c r="E120" s="55" t="s">
        <v>37</v>
      </c>
      <c r="F120" s="33" t="s">
        <v>191</v>
      </c>
      <c r="G120" s="57">
        <v>4</v>
      </c>
      <c r="H120" s="57">
        <v>4</v>
      </c>
      <c r="I120" s="60">
        <v>3243.4000000000001</v>
      </c>
      <c r="J120" s="60">
        <v>2747.5999999999999</v>
      </c>
      <c r="K120" s="60">
        <v>934.29999999999995</v>
      </c>
      <c r="L120" s="69">
        <v>150</v>
      </c>
      <c r="M120" s="60">
        <f t="shared" ref="M120:M135" si="15">SUM(N120:Q120)</f>
        <v>541277.19999999995</v>
      </c>
      <c r="N120" s="60">
        <v>0</v>
      </c>
      <c r="O120" s="60">
        <v>0</v>
      </c>
      <c r="P120" s="60">
        <v>0</v>
      </c>
      <c r="Q120" s="60">
        <f>'Таблица 3 '!C113</f>
        <v>541277.19999999995</v>
      </c>
      <c r="R120" s="60">
        <f t="shared" ref="R120:R135" si="16">Q120</f>
        <v>541277.19999999995</v>
      </c>
      <c r="S120" s="60">
        <v>0</v>
      </c>
      <c r="T120" s="60">
        <f t="shared" si="7"/>
        <v>197</v>
      </c>
      <c r="U120" s="60">
        <f t="shared" ref="U120:U135" si="17">M120/J120</f>
        <v>197</v>
      </c>
      <c r="V120" s="42" t="s">
        <v>43</v>
      </c>
    </row>
    <row r="121" s="67" customFormat="1" ht="42.75" customHeight="1">
      <c r="A121" s="55">
        <v>2</v>
      </c>
      <c r="B121" s="74" t="s">
        <v>192</v>
      </c>
      <c r="C121" s="55" t="s">
        <v>41</v>
      </c>
      <c r="D121" s="55">
        <v>1965</v>
      </c>
      <c r="E121" s="55" t="s">
        <v>37</v>
      </c>
      <c r="F121" s="33" t="s">
        <v>191</v>
      </c>
      <c r="G121" s="57">
        <v>2</v>
      </c>
      <c r="H121" s="57">
        <v>2</v>
      </c>
      <c r="I121" s="60">
        <v>655.60000000000002</v>
      </c>
      <c r="J121" s="60">
        <v>613.5</v>
      </c>
      <c r="K121" s="60">
        <v>613.5</v>
      </c>
      <c r="L121" s="69">
        <v>22</v>
      </c>
      <c r="M121" s="60">
        <f t="shared" si="15"/>
        <v>4118527.4900000002</v>
      </c>
      <c r="N121" s="60">
        <v>0</v>
      </c>
      <c r="O121" s="60">
        <v>0</v>
      </c>
      <c r="P121" s="60">
        <v>0</v>
      </c>
      <c r="Q121" s="60">
        <f>'Таблица 3 '!C114</f>
        <v>4118527.4900000002</v>
      </c>
      <c r="R121" s="60">
        <f t="shared" si="16"/>
        <v>4118527.4900000002</v>
      </c>
      <c r="S121" s="60">
        <v>0</v>
      </c>
      <c r="T121" s="60">
        <f t="shared" si="7"/>
        <v>6713.166242868786</v>
      </c>
      <c r="U121" s="60">
        <f t="shared" si="17"/>
        <v>6713.166242868786</v>
      </c>
      <c r="V121" s="42" t="s">
        <v>43</v>
      </c>
    </row>
    <row r="122" s="67" customFormat="1" ht="42.75" customHeight="1">
      <c r="A122" s="55">
        <v>3</v>
      </c>
      <c r="B122" s="74" t="s">
        <v>193</v>
      </c>
      <c r="C122" s="55" t="s">
        <v>41</v>
      </c>
      <c r="D122" s="55">
        <v>1971</v>
      </c>
      <c r="E122" s="55">
        <v>2024</v>
      </c>
      <c r="F122" s="33" t="s">
        <v>191</v>
      </c>
      <c r="G122" s="57">
        <v>5</v>
      </c>
      <c r="H122" s="57">
        <v>4</v>
      </c>
      <c r="I122" s="60">
        <v>4306.4200000000001</v>
      </c>
      <c r="J122" s="60">
        <v>3140</v>
      </c>
      <c r="K122" s="60">
        <v>3011.5999999999999</v>
      </c>
      <c r="L122" s="69">
        <v>76</v>
      </c>
      <c r="M122" s="60">
        <f t="shared" si="15"/>
        <v>982820</v>
      </c>
      <c r="N122" s="60">
        <v>0</v>
      </c>
      <c r="O122" s="60">
        <v>0</v>
      </c>
      <c r="P122" s="60">
        <v>0</v>
      </c>
      <c r="Q122" s="60">
        <f>'Таблица 3 '!C115</f>
        <v>982820</v>
      </c>
      <c r="R122" s="60">
        <f t="shared" si="16"/>
        <v>982820</v>
      </c>
      <c r="S122" s="60">
        <v>0</v>
      </c>
      <c r="T122" s="60">
        <f t="shared" si="7"/>
        <v>313</v>
      </c>
      <c r="U122" s="60">
        <f t="shared" si="17"/>
        <v>313</v>
      </c>
      <c r="V122" s="42" t="s">
        <v>43</v>
      </c>
    </row>
    <row r="123" s="67" customFormat="1" ht="42.75" customHeight="1">
      <c r="A123" s="55">
        <v>4</v>
      </c>
      <c r="B123" s="74" t="s">
        <v>194</v>
      </c>
      <c r="C123" s="55" t="s">
        <v>41</v>
      </c>
      <c r="D123" s="55">
        <v>1976</v>
      </c>
      <c r="E123" s="55" t="s">
        <v>37</v>
      </c>
      <c r="F123" s="33" t="s">
        <v>191</v>
      </c>
      <c r="G123" s="57">
        <v>2</v>
      </c>
      <c r="H123" s="57">
        <v>2</v>
      </c>
      <c r="I123" s="60">
        <v>1181.5999999999999</v>
      </c>
      <c r="J123" s="60">
        <v>736.70000000000005</v>
      </c>
      <c r="K123" s="60">
        <v>695.5</v>
      </c>
      <c r="L123" s="69">
        <v>26</v>
      </c>
      <c r="M123" s="60">
        <f t="shared" si="15"/>
        <v>4718563.5000000009</v>
      </c>
      <c r="N123" s="60">
        <v>0</v>
      </c>
      <c r="O123" s="60">
        <v>0</v>
      </c>
      <c r="P123" s="60">
        <v>0</v>
      </c>
      <c r="Q123" s="60">
        <f>'Таблица 3 '!C116</f>
        <v>4718563.5000000009</v>
      </c>
      <c r="R123" s="60">
        <f t="shared" si="16"/>
        <v>4718563.5000000009</v>
      </c>
      <c r="S123" s="60">
        <v>0</v>
      </c>
      <c r="T123" s="60">
        <f t="shared" si="7"/>
        <v>6405.0000000000009</v>
      </c>
      <c r="U123" s="60">
        <f t="shared" si="17"/>
        <v>6405.0000000000009</v>
      </c>
      <c r="V123" s="42" t="s">
        <v>43</v>
      </c>
    </row>
    <row r="124" s="67" customFormat="1" ht="42.75" customHeight="1">
      <c r="A124" s="55">
        <v>5</v>
      </c>
      <c r="B124" s="74" t="s">
        <v>195</v>
      </c>
      <c r="C124" s="55" t="s">
        <v>41</v>
      </c>
      <c r="D124" s="55">
        <v>1974</v>
      </c>
      <c r="E124" s="55" t="s">
        <v>37</v>
      </c>
      <c r="F124" s="33" t="s">
        <v>191</v>
      </c>
      <c r="G124" s="57">
        <v>2</v>
      </c>
      <c r="H124" s="57">
        <v>2</v>
      </c>
      <c r="I124" s="60">
        <v>1551</v>
      </c>
      <c r="J124" s="60">
        <v>720.20000000000005</v>
      </c>
      <c r="K124" s="60">
        <v>720.20000000000005</v>
      </c>
      <c r="L124" s="69">
        <v>33</v>
      </c>
      <c r="M124" s="60">
        <f t="shared" si="15"/>
        <v>421317</v>
      </c>
      <c r="N124" s="60">
        <v>0</v>
      </c>
      <c r="O124" s="60">
        <v>0</v>
      </c>
      <c r="P124" s="60">
        <v>0</v>
      </c>
      <c r="Q124" s="60">
        <f>'Таблица 3 '!C117</f>
        <v>421317</v>
      </c>
      <c r="R124" s="60">
        <f t="shared" si="16"/>
        <v>421317</v>
      </c>
      <c r="S124" s="60">
        <v>0</v>
      </c>
      <c r="T124" s="60">
        <f t="shared" si="7"/>
        <v>585</v>
      </c>
      <c r="U124" s="60">
        <f t="shared" si="17"/>
        <v>585</v>
      </c>
      <c r="V124" s="42" t="s">
        <v>43</v>
      </c>
    </row>
    <row r="125" s="67" customFormat="1" ht="42.75" customHeight="1">
      <c r="A125" s="55">
        <v>6</v>
      </c>
      <c r="B125" s="74" t="s">
        <v>196</v>
      </c>
      <c r="C125" s="55" t="s">
        <v>41</v>
      </c>
      <c r="D125" s="55">
        <v>1986</v>
      </c>
      <c r="E125" s="55">
        <v>2024</v>
      </c>
      <c r="F125" s="33" t="s">
        <v>191</v>
      </c>
      <c r="G125" s="57">
        <v>5</v>
      </c>
      <c r="H125" s="57">
        <v>10</v>
      </c>
      <c r="I125" s="60">
        <v>8544.5</v>
      </c>
      <c r="J125" s="60">
        <v>6130.6099999999997</v>
      </c>
      <c r="K125" s="60">
        <v>5964.3100000000004</v>
      </c>
      <c r="L125" s="69">
        <v>253</v>
      </c>
      <c r="M125" s="60">
        <f t="shared" si="15"/>
        <v>4003288.3300000001</v>
      </c>
      <c r="N125" s="60">
        <v>0</v>
      </c>
      <c r="O125" s="60">
        <v>0</v>
      </c>
      <c r="P125" s="60">
        <v>0</v>
      </c>
      <c r="Q125" s="60">
        <f>'Таблица 3 '!C118</f>
        <v>4003288.3300000001</v>
      </c>
      <c r="R125" s="60">
        <f t="shared" si="16"/>
        <v>4003288.3300000001</v>
      </c>
      <c r="S125" s="60">
        <v>0</v>
      </c>
      <c r="T125" s="60">
        <f t="shared" si="7"/>
        <v>653</v>
      </c>
      <c r="U125" s="60">
        <f t="shared" si="17"/>
        <v>653</v>
      </c>
      <c r="V125" s="42" t="s">
        <v>43</v>
      </c>
    </row>
    <row r="126" s="67" customFormat="1" ht="42.75" customHeight="1">
      <c r="A126" s="55">
        <v>7</v>
      </c>
      <c r="B126" s="74" t="s">
        <v>197</v>
      </c>
      <c r="C126" s="55" t="s">
        <v>41</v>
      </c>
      <c r="D126" s="55">
        <v>1955</v>
      </c>
      <c r="E126" s="55" t="s">
        <v>37</v>
      </c>
      <c r="F126" s="33" t="s">
        <v>191</v>
      </c>
      <c r="G126" s="57">
        <v>2</v>
      </c>
      <c r="H126" s="57">
        <v>2</v>
      </c>
      <c r="I126" s="60">
        <v>436.69999999999999</v>
      </c>
      <c r="J126" s="60">
        <v>392.60000000000002</v>
      </c>
      <c r="K126" s="60">
        <v>392.60000000000002</v>
      </c>
      <c r="L126" s="69">
        <v>20</v>
      </c>
      <c r="M126" s="60">
        <f t="shared" si="15"/>
        <v>1984200.3999999999</v>
      </c>
      <c r="N126" s="60">
        <v>0</v>
      </c>
      <c r="O126" s="60">
        <v>0</v>
      </c>
      <c r="P126" s="60">
        <v>0</v>
      </c>
      <c r="Q126" s="60">
        <f>'Таблица 3 '!C119</f>
        <v>1984200.3999999999</v>
      </c>
      <c r="R126" s="60">
        <f t="shared" si="16"/>
        <v>1984200.3999999999</v>
      </c>
      <c r="S126" s="60">
        <v>0</v>
      </c>
      <c r="T126" s="60">
        <f t="shared" si="7"/>
        <v>5053.9999999999991</v>
      </c>
      <c r="U126" s="60">
        <f t="shared" si="17"/>
        <v>5053.9999999999991</v>
      </c>
      <c r="V126" s="42" t="s">
        <v>43</v>
      </c>
    </row>
    <row r="127" s="67" customFormat="1" ht="42.75" customHeight="1">
      <c r="A127" s="55">
        <v>8</v>
      </c>
      <c r="B127" s="74" t="s">
        <v>198</v>
      </c>
      <c r="C127" s="55" t="s">
        <v>41</v>
      </c>
      <c r="D127" s="55">
        <v>1963</v>
      </c>
      <c r="E127" s="55" t="s">
        <v>37</v>
      </c>
      <c r="F127" s="33" t="s">
        <v>191</v>
      </c>
      <c r="G127" s="57">
        <v>2</v>
      </c>
      <c r="H127" s="57">
        <v>2</v>
      </c>
      <c r="I127" s="60">
        <v>405.77999999999997</v>
      </c>
      <c r="J127" s="60">
        <v>365.19999999999999</v>
      </c>
      <c r="K127" s="60">
        <v>321</v>
      </c>
      <c r="L127" s="69">
        <v>23</v>
      </c>
      <c r="M127" s="60">
        <f t="shared" si="15"/>
        <v>1845720.7999999998</v>
      </c>
      <c r="N127" s="60">
        <v>0</v>
      </c>
      <c r="O127" s="60">
        <v>0</v>
      </c>
      <c r="P127" s="60">
        <v>0</v>
      </c>
      <c r="Q127" s="60">
        <f>'Таблица 3 '!C120</f>
        <v>1845720.7999999998</v>
      </c>
      <c r="R127" s="60">
        <f t="shared" si="16"/>
        <v>1845720.7999999998</v>
      </c>
      <c r="S127" s="60">
        <v>0</v>
      </c>
      <c r="T127" s="60">
        <f t="shared" si="7"/>
        <v>5054</v>
      </c>
      <c r="U127" s="60">
        <f t="shared" si="17"/>
        <v>5054</v>
      </c>
      <c r="V127" s="42" t="s">
        <v>43</v>
      </c>
    </row>
    <row r="128" s="67" customFormat="1" ht="42.75" customHeight="1">
      <c r="A128" s="55">
        <v>9</v>
      </c>
      <c r="B128" s="74" t="s">
        <v>199</v>
      </c>
      <c r="C128" s="55" t="s">
        <v>41</v>
      </c>
      <c r="D128" s="55">
        <v>1963</v>
      </c>
      <c r="E128" s="55">
        <v>2024</v>
      </c>
      <c r="F128" s="33" t="s">
        <v>191</v>
      </c>
      <c r="G128" s="57">
        <v>2</v>
      </c>
      <c r="H128" s="57">
        <v>2</v>
      </c>
      <c r="I128" s="60">
        <v>893.89999999999998</v>
      </c>
      <c r="J128" s="60">
        <v>829.10000000000002</v>
      </c>
      <c r="K128" s="60">
        <v>829.10000000000002</v>
      </c>
      <c r="L128" s="69">
        <v>21</v>
      </c>
      <c r="M128" s="60">
        <f t="shared" si="15"/>
        <v>1440146.7</v>
      </c>
      <c r="N128" s="60">
        <v>0</v>
      </c>
      <c r="O128" s="60">
        <v>0</v>
      </c>
      <c r="P128" s="60">
        <v>0</v>
      </c>
      <c r="Q128" s="60">
        <f>'Таблица 3 '!C121</f>
        <v>1440146.7</v>
      </c>
      <c r="R128" s="60">
        <f t="shared" si="16"/>
        <v>1440146.7</v>
      </c>
      <c r="S128" s="60">
        <v>0</v>
      </c>
      <c r="T128" s="60">
        <f t="shared" si="7"/>
        <v>1737</v>
      </c>
      <c r="U128" s="60">
        <f t="shared" si="17"/>
        <v>1737</v>
      </c>
      <c r="V128" s="42" t="s">
        <v>43</v>
      </c>
    </row>
    <row r="129" s="67" customFormat="1" ht="42.75" customHeight="1">
      <c r="A129" s="55">
        <v>10</v>
      </c>
      <c r="B129" s="74" t="s">
        <v>200</v>
      </c>
      <c r="C129" s="55" t="s">
        <v>41</v>
      </c>
      <c r="D129" s="55">
        <v>1961</v>
      </c>
      <c r="E129" s="55" t="s">
        <v>37</v>
      </c>
      <c r="F129" s="33" t="s">
        <v>191</v>
      </c>
      <c r="G129" s="57">
        <v>2</v>
      </c>
      <c r="H129" s="57">
        <v>2</v>
      </c>
      <c r="I129" s="60">
        <v>633.5</v>
      </c>
      <c r="J129" s="60">
        <v>606.60000000000002</v>
      </c>
      <c r="K129" s="60">
        <v>606.60000000000002</v>
      </c>
      <c r="L129" s="69">
        <v>31</v>
      </c>
      <c r="M129" s="60">
        <f t="shared" si="15"/>
        <v>5614083</v>
      </c>
      <c r="N129" s="60">
        <v>0</v>
      </c>
      <c r="O129" s="60">
        <v>0</v>
      </c>
      <c r="P129" s="60">
        <v>0</v>
      </c>
      <c r="Q129" s="60">
        <f>'Таблица 3 '!C122</f>
        <v>5614083</v>
      </c>
      <c r="R129" s="60">
        <f t="shared" si="16"/>
        <v>5614083</v>
      </c>
      <c r="S129" s="60">
        <v>0</v>
      </c>
      <c r="T129" s="60">
        <f t="shared" si="7"/>
        <v>9255</v>
      </c>
      <c r="U129" s="60">
        <f t="shared" si="17"/>
        <v>9255</v>
      </c>
      <c r="V129" s="42" t="s">
        <v>43</v>
      </c>
    </row>
    <row r="130" s="67" customFormat="1" ht="42.75" customHeight="1">
      <c r="A130" s="55">
        <v>11</v>
      </c>
      <c r="B130" s="74" t="s">
        <v>201</v>
      </c>
      <c r="C130" s="55" t="s">
        <v>41</v>
      </c>
      <c r="D130" s="55">
        <v>1991</v>
      </c>
      <c r="E130" s="55">
        <v>2024</v>
      </c>
      <c r="F130" s="33" t="s">
        <v>191</v>
      </c>
      <c r="G130" s="57">
        <v>5</v>
      </c>
      <c r="H130" s="57">
        <v>8</v>
      </c>
      <c r="I130" s="60">
        <v>5246.8299999999999</v>
      </c>
      <c r="J130" s="60">
        <v>4460.5</v>
      </c>
      <c r="K130" s="60">
        <v>4343.3000000000002</v>
      </c>
      <c r="L130" s="69">
        <v>176</v>
      </c>
      <c r="M130" s="60">
        <f t="shared" si="15"/>
        <v>878718.5</v>
      </c>
      <c r="N130" s="60">
        <v>0</v>
      </c>
      <c r="O130" s="60">
        <v>0</v>
      </c>
      <c r="P130" s="60">
        <v>0</v>
      </c>
      <c r="Q130" s="60">
        <f>'Таблица 3 '!C123</f>
        <v>878718.5</v>
      </c>
      <c r="R130" s="60">
        <f t="shared" si="16"/>
        <v>878718.5</v>
      </c>
      <c r="S130" s="60">
        <v>0</v>
      </c>
      <c r="T130" s="60">
        <f t="shared" si="7"/>
        <v>197</v>
      </c>
      <c r="U130" s="60">
        <f t="shared" si="17"/>
        <v>197</v>
      </c>
      <c r="V130" s="42" t="s">
        <v>43</v>
      </c>
    </row>
    <row r="131" s="67" customFormat="1" ht="42.75" customHeight="1">
      <c r="A131" s="55">
        <v>12</v>
      </c>
      <c r="B131" s="74" t="s">
        <v>202</v>
      </c>
      <c r="C131" s="55" t="s">
        <v>41</v>
      </c>
      <c r="D131" s="55">
        <v>1977</v>
      </c>
      <c r="E131" s="55" t="s">
        <v>37</v>
      </c>
      <c r="F131" s="33" t="s">
        <v>191</v>
      </c>
      <c r="G131" s="57">
        <v>2</v>
      </c>
      <c r="H131" s="57">
        <v>3</v>
      </c>
      <c r="I131" s="60">
        <v>885.89999999999998</v>
      </c>
      <c r="J131" s="60">
        <v>857.10000000000002</v>
      </c>
      <c r="K131" s="60">
        <v>857.10000000000002</v>
      </c>
      <c r="L131" s="69">
        <v>35</v>
      </c>
      <c r="M131" s="60">
        <f t="shared" si="15"/>
        <v>5489725.5</v>
      </c>
      <c r="N131" s="60">
        <v>0</v>
      </c>
      <c r="O131" s="60">
        <v>0</v>
      </c>
      <c r="P131" s="60">
        <v>0</v>
      </c>
      <c r="Q131" s="60">
        <f>'Таблица 3 '!C124</f>
        <v>5489725.5</v>
      </c>
      <c r="R131" s="60">
        <f t="shared" si="16"/>
        <v>5489725.5</v>
      </c>
      <c r="S131" s="60">
        <v>0</v>
      </c>
      <c r="T131" s="60">
        <f t="shared" si="7"/>
        <v>6405</v>
      </c>
      <c r="U131" s="60">
        <f t="shared" si="17"/>
        <v>6405</v>
      </c>
      <c r="V131" s="42" t="s">
        <v>43</v>
      </c>
    </row>
    <row r="132" s="67" customFormat="1" ht="42.75" customHeight="1">
      <c r="A132" s="55">
        <v>13</v>
      </c>
      <c r="B132" s="74" t="s">
        <v>203</v>
      </c>
      <c r="C132" s="55" t="s">
        <v>41</v>
      </c>
      <c r="D132" s="55">
        <v>1966</v>
      </c>
      <c r="E132" s="55" t="s">
        <v>37</v>
      </c>
      <c r="F132" s="33" t="s">
        <v>191</v>
      </c>
      <c r="G132" s="57">
        <v>2</v>
      </c>
      <c r="H132" s="57">
        <v>2</v>
      </c>
      <c r="I132" s="60">
        <v>673.89999999999998</v>
      </c>
      <c r="J132" s="60">
        <v>625.89999999999998</v>
      </c>
      <c r="K132" s="60">
        <v>625.89999999999998</v>
      </c>
      <c r="L132" s="69">
        <v>31</v>
      </c>
      <c r="M132" s="60">
        <f t="shared" si="15"/>
        <v>1345059.1000000001</v>
      </c>
      <c r="N132" s="60">
        <v>0</v>
      </c>
      <c r="O132" s="60">
        <v>0</v>
      </c>
      <c r="P132" s="60">
        <v>0</v>
      </c>
      <c r="Q132" s="60">
        <f>'Таблица 3 '!C125</f>
        <v>1345059.1000000001</v>
      </c>
      <c r="R132" s="60">
        <f t="shared" si="16"/>
        <v>1345059.1000000001</v>
      </c>
      <c r="S132" s="60">
        <v>0</v>
      </c>
      <c r="T132" s="60">
        <f t="shared" si="7"/>
        <v>2149</v>
      </c>
      <c r="U132" s="60">
        <f t="shared" si="17"/>
        <v>2149</v>
      </c>
      <c r="V132" s="42" t="s">
        <v>43</v>
      </c>
    </row>
    <row r="133" s="67" customFormat="1" ht="42.75" customHeight="1">
      <c r="A133" s="55">
        <v>14</v>
      </c>
      <c r="B133" s="74" t="s">
        <v>204</v>
      </c>
      <c r="C133" s="55" t="s">
        <v>41</v>
      </c>
      <c r="D133" s="55">
        <v>1961</v>
      </c>
      <c r="E133" s="55" t="s">
        <v>37</v>
      </c>
      <c r="F133" s="33" t="s">
        <v>191</v>
      </c>
      <c r="G133" s="57">
        <v>2</v>
      </c>
      <c r="H133" s="57">
        <v>2</v>
      </c>
      <c r="I133" s="60">
        <v>669.88</v>
      </c>
      <c r="J133" s="60">
        <v>636.58000000000004</v>
      </c>
      <c r="K133" s="60">
        <v>636.58000000000004</v>
      </c>
      <c r="L133" s="69">
        <v>36</v>
      </c>
      <c r="M133" s="60">
        <f t="shared" si="15"/>
        <v>11628406.860000001</v>
      </c>
      <c r="N133" s="60">
        <v>0</v>
      </c>
      <c r="O133" s="60">
        <v>0</v>
      </c>
      <c r="P133" s="60">
        <v>0</v>
      </c>
      <c r="Q133" s="60">
        <f>'Таблица 3 '!C126</f>
        <v>11628406.860000001</v>
      </c>
      <c r="R133" s="60">
        <f t="shared" si="16"/>
        <v>11628406.860000001</v>
      </c>
      <c r="S133" s="60">
        <v>0</v>
      </c>
      <c r="T133" s="60">
        <f t="shared" si="7"/>
        <v>18267</v>
      </c>
      <c r="U133" s="60">
        <f t="shared" si="17"/>
        <v>18267</v>
      </c>
      <c r="V133" s="42" t="s">
        <v>43</v>
      </c>
    </row>
    <row r="134" s="67" customFormat="1" ht="42.75" customHeight="1">
      <c r="A134" s="55">
        <v>15</v>
      </c>
      <c r="B134" s="74" t="s">
        <v>205</v>
      </c>
      <c r="C134" s="75" t="s">
        <v>41</v>
      </c>
      <c r="D134" s="55">
        <v>1963</v>
      </c>
      <c r="E134" s="55" t="s">
        <v>37</v>
      </c>
      <c r="F134" s="33" t="s">
        <v>191</v>
      </c>
      <c r="G134" s="57">
        <v>2</v>
      </c>
      <c r="H134" s="57">
        <v>2</v>
      </c>
      <c r="I134" s="60" t="s">
        <v>206</v>
      </c>
      <c r="J134" s="60" t="s">
        <v>207</v>
      </c>
      <c r="K134" s="60" t="s">
        <v>207</v>
      </c>
      <c r="L134" s="69">
        <v>31</v>
      </c>
      <c r="M134" s="60">
        <f t="shared" si="15"/>
        <v>858884.73999999999</v>
      </c>
      <c r="N134" s="60">
        <v>0</v>
      </c>
      <c r="O134" s="60">
        <v>0</v>
      </c>
      <c r="P134" s="60">
        <v>0</v>
      </c>
      <c r="Q134" s="60">
        <f>'Таблица 3 '!C127</f>
        <v>858884.73999999999</v>
      </c>
      <c r="R134" s="60">
        <f t="shared" si="16"/>
        <v>858884.73999999999</v>
      </c>
      <c r="S134" s="60">
        <v>0</v>
      </c>
      <c r="T134" s="60">
        <v>1200.4300000000001</v>
      </c>
      <c r="U134" s="60">
        <v>1200.4300000000001</v>
      </c>
      <c r="V134" s="42" t="s">
        <v>43</v>
      </c>
      <c r="W134" s="73"/>
      <c r="X134" s="73"/>
    </row>
    <row r="135" s="67" customFormat="1" ht="42.75" customHeight="1">
      <c r="A135" s="55">
        <v>16</v>
      </c>
      <c r="B135" s="74" t="s">
        <v>208</v>
      </c>
      <c r="C135" s="75" t="s">
        <v>41</v>
      </c>
      <c r="D135" s="55">
        <v>1961</v>
      </c>
      <c r="E135" s="55">
        <v>2024</v>
      </c>
      <c r="F135" s="33" t="s">
        <v>191</v>
      </c>
      <c r="G135" s="57">
        <v>2</v>
      </c>
      <c r="H135" s="57">
        <v>1</v>
      </c>
      <c r="I135" s="60">
        <v>319.89999999999998</v>
      </c>
      <c r="J135" s="60">
        <v>276.19999999999999</v>
      </c>
      <c r="K135" s="60">
        <v>245</v>
      </c>
      <c r="L135" s="69">
        <v>17</v>
      </c>
      <c r="M135" s="60">
        <f t="shared" si="15"/>
        <v>373146.20000000001</v>
      </c>
      <c r="N135" s="60">
        <v>0</v>
      </c>
      <c r="O135" s="60">
        <v>0</v>
      </c>
      <c r="P135" s="60">
        <v>0</v>
      </c>
      <c r="Q135" s="60">
        <f>'Таблица 3 '!C128</f>
        <v>373146.20000000001</v>
      </c>
      <c r="R135" s="60">
        <f t="shared" si="16"/>
        <v>373146.20000000001</v>
      </c>
      <c r="S135" s="60">
        <v>0</v>
      </c>
      <c r="T135" s="60">
        <f t="shared" si="7"/>
        <v>1351</v>
      </c>
      <c r="U135" s="60">
        <f t="shared" si="17"/>
        <v>1351</v>
      </c>
      <c r="V135" s="42" t="s">
        <v>43</v>
      </c>
    </row>
    <row r="136" s="67" customFormat="1" ht="24.600000000000001" customHeight="1">
      <c r="A136" s="70" t="s">
        <v>209</v>
      </c>
      <c r="B136" s="70"/>
      <c r="C136" s="76" t="s">
        <v>37</v>
      </c>
      <c r="D136" s="76" t="s">
        <v>37</v>
      </c>
      <c r="E136" s="76" t="s">
        <v>37</v>
      </c>
      <c r="F136" s="76" t="s">
        <v>37</v>
      </c>
      <c r="G136" s="77" t="s">
        <v>37</v>
      </c>
      <c r="H136" s="77" t="s">
        <v>37</v>
      </c>
      <c r="I136" s="78">
        <f>SUM(I137:I140)</f>
        <v>4059</v>
      </c>
      <c r="J136" s="78">
        <f t="shared" ref="J136:S141" si="18">SUM(J137:J140)</f>
        <v>2625.4000000000001</v>
      </c>
      <c r="K136" s="78">
        <f t="shared" si="18"/>
        <v>2542.0999999999999</v>
      </c>
      <c r="L136" s="79">
        <f t="shared" si="18"/>
        <v>157</v>
      </c>
      <c r="M136" s="78">
        <f t="shared" si="18"/>
        <v>3362941.7999999998</v>
      </c>
      <c r="N136" s="78">
        <f t="shared" si="18"/>
        <v>0</v>
      </c>
      <c r="O136" s="78">
        <f t="shared" si="18"/>
        <v>0</v>
      </c>
      <c r="P136" s="78">
        <f t="shared" si="18"/>
        <v>0</v>
      </c>
      <c r="Q136" s="78">
        <f t="shared" si="18"/>
        <v>3362941.7999999998</v>
      </c>
      <c r="R136" s="78">
        <f t="shared" si="18"/>
        <v>3362941.7999999998</v>
      </c>
      <c r="S136" s="78">
        <f t="shared" si="18"/>
        <v>0</v>
      </c>
      <c r="T136" s="80" t="s">
        <v>37</v>
      </c>
      <c r="U136" s="80" t="s">
        <v>37</v>
      </c>
      <c r="V136" s="80" t="s">
        <v>37</v>
      </c>
      <c r="W136" s="73"/>
      <c r="X136" s="73"/>
    </row>
    <row r="137" s="67" customFormat="1" ht="42" customHeight="1">
      <c r="A137" s="55">
        <v>1</v>
      </c>
      <c r="B137" s="74" t="s">
        <v>210</v>
      </c>
      <c r="C137" s="55" t="s">
        <v>41</v>
      </c>
      <c r="D137" s="81" t="s">
        <v>89</v>
      </c>
      <c r="E137" s="55">
        <v>2021</v>
      </c>
      <c r="F137" s="33" t="s">
        <v>191</v>
      </c>
      <c r="G137" s="57">
        <v>2</v>
      </c>
      <c r="H137" s="57">
        <v>2</v>
      </c>
      <c r="I137" s="82">
        <v>994.10000000000002</v>
      </c>
      <c r="J137" s="82">
        <v>569.29999999999995</v>
      </c>
      <c r="K137" s="82">
        <v>569.29999999999995</v>
      </c>
      <c r="L137" s="69">
        <v>35</v>
      </c>
      <c r="M137" s="82">
        <f t="shared" ref="M137:M140" si="19">SUM(N137:Q137)</f>
        <v>655833.59999999998</v>
      </c>
      <c r="N137" s="60">
        <v>0</v>
      </c>
      <c r="O137" s="60">
        <v>0</v>
      </c>
      <c r="P137" s="60">
        <v>0</v>
      </c>
      <c r="Q137" s="82">
        <f>'Таблица 3 '!C130</f>
        <v>655833.59999999998</v>
      </c>
      <c r="R137" s="60">
        <f t="shared" ref="R137:R140" si="20">Q137</f>
        <v>655833.59999999998</v>
      </c>
      <c r="S137" s="60">
        <v>0</v>
      </c>
      <c r="T137" s="60">
        <f t="shared" si="7"/>
        <v>1152</v>
      </c>
      <c r="U137" s="60">
        <f t="shared" ref="U137:U200" si="21">T137</f>
        <v>1152</v>
      </c>
      <c r="V137" s="82" t="s">
        <v>43</v>
      </c>
      <c r="W137" s="73"/>
      <c r="X137" s="73"/>
    </row>
    <row r="138" s="67" customFormat="1" ht="42" customHeight="1">
      <c r="A138" s="55">
        <v>2</v>
      </c>
      <c r="B138" s="74" t="s">
        <v>211</v>
      </c>
      <c r="C138" s="55" t="s">
        <v>41</v>
      </c>
      <c r="D138" s="55">
        <v>1979</v>
      </c>
      <c r="E138" s="55">
        <v>2021</v>
      </c>
      <c r="F138" s="33" t="s">
        <v>191</v>
      </c>
      <c r="G138" s="57">
        <v>2</v>
      </c>
      <c r="H138" s="57">
        <v>2</v>
      </c>
      <c r="I138" s="60">
        <v>1196</v>
      </c>
      <c r="J138" s="60">
        <v>749</v>
      </c>
      <c r="K138" s="60">
        <v>718.5</v>
      </c>
      <c r="L138" s="69">
        <v>51</v>
      </c>
      <c r="M138" s="82">
        <f t="shared" si="19"/>
        <v>862848</v>
      </c>
      <c r="N138" s="60">
        <v>0</v>
      </c>
      <c r="O138" s="60">
        <v>0</v>
      </c>
      <c r="P138" s="60">
        <v>0</v>
      </c>
      <c r="Q138" s="82">
        <f>'Таблица 3 '!C131</f>
        <v>862848</v>
      </c>
      <c r="R138" s="60">
        <f t="shared" si="20"/>
        <v>862848</v>
      </c>
      <c r="S138" s="60">
        <v>0</v>
      </c>
      <c r="T138" s="60">
        <f t="shared" si="7"/>
        <v>1152</v>
      </c>
      <c r="U138" s="60">
        <f t="shared" si="21"/>
        <v>1152</v>
      </c>
      <c r="V138" s="82" t="s">
        <v>43</v>
      </c>
      <c r="W138" s="73"/>
      <c r="X138" s="73"/>
    </row>
    <row r="139" s="67" customFormat="1" ht="42" customHeight="1">
      <c r="A139" s="55">
        <v>3</v>
      </c>
      <c r="B139" s="74" t="s">
        <v>212</v>
      </c>
      <c r="C139" s="55" t="s">
        <v>41</v>
      </c>
      <c r="D139" s="55">
        <v>1985</v>
      </c>
      <c r="E139" s="55">
        <v>2023</v>
      </c>
      <c r="F139" s="33" t="s">
        <v>191</v>
      </c>
      <c r="G139" s="57">
        <v>2</v>
      </c>
      <c r="H139" s="57">
        <v>2</v>
      </c>
      <c r="I139" s="60">
        <v>1204.9000000000001</v>
      </c>
      <c r="J139" s="60">
        <v>728.5</v>
      </c>
      <c r="K139" s="60">
        <v>675.70000000000005</v>
      </c>
      <c r="L139" s="69">
        <v>43</v>
      </c>
      <c r="M139" s="82">
        <f t="shared" si="19"/>
        <v>839232</v>
      </c>
      <c r="N139" s="60">
        <v>0</v>
      </c>
      <c r="O139" s="60">
        <v>0</v>
      </c>
      <c r="P139" s="60">
        <v>0</v>
      </c>
      <c r="Q139" s="82">
        <f>'Таблица 3 '!C132</f>
        <v>839232</v>
      </c>
      <c r="R139" s="60">
        <f t="shared" si="20"/>
        <v>839232</v>
      </c>
      <c r="S139" s="60">
        <v>0</v>
      </c>
      <c r="T139" s="60">
        <f t="shared" si="7"/>
        <v>1152</v>
      </c>
      <c r="U139" s="60">
        <f t="shared" si="21"/>
        <v>1152</v>
      </c>
      <c r="V139" s="82" t="s">
        <v>43</v>
      </c>
      <c r="W139" s="73"/>
      <c r="X139" s="73"/>
    </row>
    <row r="140" s="67" customFormat="1" ht="42" customHeight="1">
      <c r="A140" s="55">
        <v>4</v>
      </c>
      <c r="B140" s="74" t="s">
        <v>213</v>
      </c>
      <c r="C140" s="55" t="s">
        <v>41</v>
      </c>
      <c r="D140" s="55">
        <v>1988</v>
      </c>
      <c r="E140" s="55" t="s">
        <v>37</v>
      </c>
      <c r="F140" s="33" t="s">
        <v>191</v>
      </c>
      <c r="G140" s="57">
        <v>2</v>
      </c>
      <c r="H140" s="57">
        <v>2</v>
      </c>
      <c r="I140" s="60">
        <v>664</v>
      </c>
      <c r="J140" s="60">
        <v>578.60000000000002</v>
      </c>
      <c r="K140" s="60">
        <v>578.60000000000002</v>
      </c>
      <c r="L140" s="69">
        <v>28</v>
      </c>
      <c r="M140" s="82">
        <f t="shared" si="19"/>
        <v>1005028.2</v>
      </c>
      <c r="N140" s="60">
        <v>0</v>
      </c>
      <c r="O140" s="60">
        <v>0</v>
      </c>
      <c r="P140" s="60">
        <v>0</v>
      </c>
      <c r="Q140" s="82">
        <f>'Таблица 3 '!C133</f>
        <v>1005028.2</v>
      </c>
      <c r="R140" s="60">
        <f t="shared" si="20"/>
        <v>1005028.2</v>
      </c>
      <c r="S140" s="60">
        <v>0</v>
      </c>
      <c r="T140" s="60">
        <f t="shared" si="7"/>
        <v>1736.9999999999998</v>
      </c>
      <c r="U140" s="60">
        <f t="shared" si="21"/>
        <v>1736.9999999999998</v>
      </c>
      <c r="V140" s="82" t="s">
        <v>43</v>
      </c>
      <c r="W140" s="73"/>
      <c r="X140" s="73"/>
    </row>
    <row r="141" s="25" customFormat="1" ht="28.5" customHeight="1">
      <c r="A141" s="26" t="s">
        <v>214</v>
      </c>
      <c r="B141" s="26"/>
      <c r="C141" s="28" t="s">
        <v>38</v>
      </c>
      <c r="D141" s="28" t="s">
        <v>38</v>
      </c>
      <c r="E141" s="28" t="s">
        <v>38</v>
      </c>
      <c r="F141" s="28" t="s">
        <v>38</v>
      </c>
      <c r="G141" s="28" t="s">
        <v>38</v>
      </c>
      <c r="H141" s="28" t="s">
        <v>38</v>
      </c>
      <c r="I141" s="83">
        <f>SUM(I142:I145)</f>
        <v>8148.8000000000002</v>
      </c>
      <c r="J141" s="83">
        <f t="shared" si="18"/>
        <v>6996.6999999999998</v>
      </c>
      <c r="K141" s="83">
        <f t="shared" si="18"/>
        <v>5473.1000000000004</v>
      </c>
      <c r="L141" s="84">
        <f t="shared" si="18"/>
        <v>237</v>
      </c>
      <c r="M141" s="83">
        <f t="shared" si="18"/>
        <v>27220715.099999994</v>
      </c>
      <c r="N141" s="83">
        <f t="shared" si="18"/>
        <v>0</v>
      </c>
      <c r="O141" s="83">
        <f t="shared" si="18"/>
        <v>0</v>
      </c>
      <c r="P141" s="83">
        <f t="shared" si="18"/>
        <v>0</v>
      </c>
      <c r="Q141" s="83">
        <f t="shared" si="18"/>
        <v>27220715.099999994</v>
      </c>
      <c r="R141" s="83">
        <f t="shared" si="18"/>
        <v>27220715.099999994</v>
      </c>
      <c r="S141" s="83">
        <f t="shared" si="18"/>
        <v>0</v>
      </c>
      <c r="T141" s="66" t="s">
        <v>38</v>
      </c>
      <c r="U141" s="66" t="s">
        <v>38</v>
      </c>
      <c r="V141" s="28" t="s">
        <v>38</v>
      </c>
    </row>
    <row r="142" s="67" customFormat="1" ht="41.399999999999999">
      <c r="A142" s="57">
        <v>1</v>
      </c>
      <c r="B142" s="85" t="s">
        <v>215</v>
      </c>
      <c r="C142" s="55" t="s">
        <v>41</v>
      </c>
      <c r="D142" s="57">
        <v>1994</v>
      </c>
      <c r="E142" s="57">
        <v>2023</v>
      </c>
      <c r="F142" s="33" t="s">
        <v>191</v>
      </c>
      <c r="G142" s="57">
        <v>5</v>
      </c>
      <c r="H142" s="57">
        <v>6</v>
      </c>
      <c r="I142" s="60">
        <v>4739</v>
      </c>
      <c r="J142" s="60">
        <v>4196.1999999999998</v>
      </c>
      <c r="K142" s="60">
        <v>4027.3000000000002</v>
      </c>
      <c r="L142" s="69">
        <v>152</v>
      </c>
      <c r="M142" s="82">
        <f t="shared" ref="M142:M145" si="22">SUM(N142:Q142)</f>
        <v>19852222.199999996</v>
      </c>
      <c r="N142" s="60">
        <v>0</v>
      </c>
      <c r="O142" s="60">
        <v>0</v>
      </c>
      <c r="P142" s="60">
        <v>0</v>
      </c>
      <c r="Q142" s="82">
        <f>'Таблица 3 '!C135</f>
        <v>19852222.199999996</v>
      </c>
      <c r="R142" s="60">
        <f t="shared" ref="R142:R145" si="23">Q142</f>
        <v>19852222.199999996</v>
      </c>
      <c r="S142" s="60">
        <v>0</v>
      </c>
      <c r="T142" s="60">
        <f t="shared" ref="T142:T147" si="24">M142/J142</f>
        <v>4730.9999999999991</v>
      </c>
      <c r="U142" s="60">
        <f t="shared" si="21"/>
        <v>4730.9999999999991</v>
      </c>
      <c r="V142" s="61" t="s">
        <v>43</v>
      </c>
    </row>
    <row r="143" s="67" customFormat="1" ht="41.399999999999999">
      <c r="A143" s="57">
        <v>2</v>
      </c>
      <c r="B143" s="86" t="s">
        <v>216</v>
      </c>
      <c r="C143" s="55" t="s">
        <v>41</v>
      </c>
      <c r="D143" s="87">
        <v>1977</v>
      </c>
      <c r="E143" s="57">
        <v>2025</v>
      </c>
      <c r="F143" s="33" t="s">
        <v>191</v>
      </c>
      <c r="G143" s="57">
        <v>2</v>
      </c>
      <c r="H143" s="57">
        <v>2</v>
      </c>
      <c r="I143" s="60">
        <v>792.5</v>
      </c>
      <c r="J143" s="60">
        <v>727.5</v>
      </c>
      <c r="K143" s="60">
        <v>727.5</v>
      </c>
      <c r="L143" s="69">
        <v>26</v>
      </c>
      <c r="M143" s="82">
        <f t="shared" si="22"/>
        <v>1868947.5</v>
      </c>
      <c r="N143" s="82">
        <v>0</v>
      </c>
      <c r="O143" s="82">
        <v>0</v>
      </c>
      <c r="P143" s="82">
        <v>0</v>
      </c>
      <c r="Q143" s="82">
        <f>'Таблица 3 '!C136</f>
        <v>1868947.5</v>
      </c>
      <c r="R143" s="60">
        <f t="shared" si="23"/>
        <v>1868947.5</v>
      </c>
      <c r="S143" s="60">
        <v>0</v>
      </c>
      <c r="T143" s="60">
        <f t="shared" si="24"/>
        <v>2569</v>
      </c>
      <c r="U143" s="60">
        <f t="shared" si="21"/>
        <v>2569</v>
      </c>
      <c r="V143" s="61" t="s">
        <v>43</v>
      </c>
    </row>
    <row r="144" s="67" customFormat="1" ht="41.399999999999999">
      <c r="A144" s="57">
        <v>3</v>
      </c>
      <c r="B144" s="85" t="s">
        <v>217</v>
      </c>
      <c r="C144" s="55" t="s">
        <v>41</v>
      </c>
      <c r="D144" s="57">
        <v>1974</v>
      </c>
      <c r="E144" s="57" t="s">
        <v>38</v>
      </c>
      <c r="F144" s="33" t="s">
        <v>191</v>
      </c>
      <c r="G144" s="57">
        <v>2</v>
      </c>
      <c r="H144" s="57">
        <v>2</v>
      </c>
      <c r="I144" s="60">
        <v>782</v>
      </c>
      <c r="J144" s="60">
        <v>726.29999999999995</v>
      </c>
      <c r="K144" s="60">
        <v>685.79999999999995</v>
      </c>
      <c r="L144" s="69">
        <v>29</v>
      </c>
      <c r="M144" s="82">
        <f t="shared" si="22"/>
        <v>2109901.5</v>
      </c>
      <c r="N144" s="60">
        <v>0</v>
      </c>
      <c r="O144" s="60">
        <v>0</v>
      </c>
      <c r="P144" s="60">
        <v>0</v>
      </c>
      <c r="Q144" s="82">
        <f>'Таблица 3 '!C137</f>
        <v>2109901.5</v>
      </c>
      <c r="R144" s="60">
        <f t="shared" si="23"/>
        <v>2109901.5</v>
      </c>
      <c r="S144" s="60">
        <v>0</v>
      </c>
      <c r="T144" s="60">
        <f t="shared" si="24"/>
        <v>2905</v>
      </c>
      <c r="U144" s="60">
        <f t="shared" si="21"/>
        <v>2905</v>
      </c>
      <c r="V144" s="61" t="s">
        <v>43</v>
      </c>
    </row>
    <row r="145" s="67" customFormat="1" ht="41.399999999999999">
      <c r="A145" s="57">
        <v>4</v>
      </c>
      <c r="B145" s="86" t="s">
        <v>218</v>
      </c>
      <c r="C145" s="55" t="s">
        <v>41</v>
      </c>
      <c r="D145" s="87">
        <v>1994</v>
      </c>
      <c r="E145" s="57">
        <v>2021</v>
      </c>
      <c r="F145" s="33" t="s">
        <v>191</v>
      </c>
      <c r="G145" s="57">
        <v>5</v>
      </c>
      <c r="H145" s="57">
        <v>2</v>
      </c>
      <c r="I145" s="60">
        <v>1835.3</v>
      </c>
      <c r="J145" s="60">
        <v>1346.7</v>
      </c>
      <c r="K145" s="60">
        <v>32.5</v>
      </c>
      <c r="L145" s="69">
        <v>30</v>
      </c>
      <c r="M145" s="82">
        <f t="shared" si="22"/>
        <v>3389643.8999999999</v>
      </c>
      <c r="N145" s="82">
        <v>0</v>
      </c>
      <c r="O145" s="82">
        <v>0</v>
      </c>
      <c r="P145" s="82">
        <v>0</v>
      </c>
      <c r="Q145" s="82">
        <f>'Таблица 3 '!C138</f>
        <v>3389643.8999999999</v>
      </c>
      <c r="R145" s="60">
        <f t="shared" si="23"/>
        <v>3389643.8999999999</v>
      </c>
      <c r="S145" s="60">
        <v>0</v>
      </c>
      <c r="T145" s="60">
        <f t="shared" si="24"/>
        <v>2517</v>
      </c>
      <c r="U145" s="60">
        <f t="shared" si="21"/>
        <v>2517</v>
      </c>
      <c r="V145" s="61" t="s">
        <v>43</v>
      </c>
    </row>
    <row r="146" s="25" customFormat="1" ht="27.600000000000001" customHeight="1">
      <c r="A146" s="26" t="s">
        <v>219</v>
      </c>
      <c r="B146" s="26"/>
      <c r="C146" s="28" t="s">
        <v>37</v>
      </c>
      <c r="D146" s="28" t="s">
        <v>37</v>
      </c>
      <c r="E146" s="28" t="s">
        <v>37</v>
      </c>
      <c r="F146" s="28" t="s">
        <v>37</v>
      </c>
      <c r="G146" s="28" t="s">
        <v>37</v>
      </c>
      <c r="H146" s="28" t="s">
        <v>37</v>
      </c>
      <c r="I146" s="64">
        <f>I147</f>
        <v>6976</v>
      </c>
      <c r="J146" s="64">
        <f t="shared" ref="J146:S148" si="25">J147</f>
        <v>5325.1999999999998</v>
      </c>
      <c r="K146" s="64">
        <f t="shared" si="25"/>
        <v>5173</v>
      </c>
      <c r="L146" s="65">
        <f t="shared" si="25"/>
        <v>120</v>
      </c>
      <c r="M146" s="64">
        <f t="shared" si="25"/>
        <v>26769435</v>
      </c>
      <c r="N146" s="64">
        <f t="shared" si="25"/>
        <v>0</v>
      </c>
      <c r="O146" s="64">
        <f t="shared" si="25"/>
        <v>0</v>
      </c>
      <c r="P146" s="64">
        <f t="shared" si="25"/>
        <v>0</v>
      </c>
      <c r="Q146" s="64">
        <f t="shared" si="25"/>
        <v>26769435</v>
      </c>
      <c r="R146" s="64">
        <f t="shared" si="25"/>
        <v>26769435</v>
      </c>
      <c r="S146" s="64">
        <f t="shared" si="25"/>
        <v>0</v>
      </c>
      <c r="T146" s="66" t="s">
        <v>37</v>
      </c>
      <c r="U146" s="66" t="s">
        <v>37</v>
      </c>
      <c r="V146" s="28" t="s">
        <v>37</v>
      </c>
    </row>
    <row r="147" s="67" customFormat="1" ht="42" customHeight="1">
      <c r="A147" s="55">
        <v>1</v>
      </c>
      <c r="B147" s="68" t="s">
        <v>220</v>
      </c>
      <c r="C147" s="33" t="s">
        <v>41</v>
      </c>
      <c r="D147" s="33">
        <v>1988</v>
      </c>
      <c r="E147" s="33" t="s">
        <v>37</v>
      </c>
      <c r="F147" s="33" t="s">
        <v>46</v>
      </c>
      <c r="G147" s="37">
        <v>5</v>
      </c>
      <c r="H147" s="37">
        <v>5</v>
      </c>
      <c r="I147" s="38">
        <v>6976</v>
      </c>
      <c r="J147" s="38">
        <v>5325.1999999999998</v>
      </c>
      <c r="K147" s="38">
        <v>5173</v>
      </c>
      <c r="L147" s="88">
        <v>120</v>
      </c>
      <c r="M147" s="60">
        <f>SUM(N147:Q147)</f>
        <v>26769435</v>
      </c>
      <c r="N147" s="60">
        <v>0</v>
      </c>
      <c r="O147" s="60">
        <v>0</v>
      </c>
      <c r="P147" s="60">
        <v>0</v>
      </c>
      <c r="Q147" s="60">
        <f>'Таблица 3 '!C140</f>
        <v>26769435</v>
      </c>
      <c r="R147" s="60">
        <f>Q147</f>
        <v>26769435</v>
      </c>
      <c r="S147" s="60">
        <v>0</v>
      </c>
      <c r="T147" s="60">
        <f t="shared" si="24"/>
        <v>5026.9351385863447</v>
      </c>
      <c r="U147" s="60">
        <f t="shared" si="21"/>
        <v>5026.9351385863447</v>
      </c>
      <c r="V147" s="61" t="s">
        <v>43</v>
      </c>
    </row>
    <row r="148" s="67" customFormat="1" ht="27.600000000000001" customHeight="1">
      <c r="A148" s="89" t="s">
        <v>221</v>
      </c>
      <c r="B148" s="89"/>
      <c r="C148" s="27" t="s">
        <v>37</v>
      </c>
      <c r="D148" s="27" t="s">
        <v>37</v>
      </c>
      <c r="E148" s="27" t="s">
        <v>37</v>
      </c>
      <c r="F148" s="27" t="s">
        <v>37</v>
      </c>
      <c r="G148" s="27" t="s">
        <v>37</v>
      </c>
      <c r="H148" s="27" t="s">
        <v>37</v>
      </c>
      <c r="I148" s="31">
        <f>I149</f>
        <v>402</v>
      </c>
      <c r="J148" s="31">
        <f t="shared" si="25"/>
        <v>355</v>
      </c>
      <c r="K148" s="31">
        <f t="shared" si="25"/>
        <v>303.89999999999998</v>
      </c>
      <c r="L148" s="90">
        <f t="shared" si="25"/>
        <v>18</v>
      </c>
      <c r="M148" s="31">
        <f t="shared" si="25"/>
        <v>479605</v>
      </c>
      <c r="N148" s="31">
        <f t="shared" si="25"/>
        <v>0</v>
      </c>
      <c r="O148" s="31">
        <f t="shared" si="25"/>
        <v>0</v>
      </c>
      <c r="P148" s="31">
        <f t="shared" si="25"/>
        <v>0</v>
      </c>
      <c r="Q148" s="31">
        <f t="shared" si="25"/>
        <v>479605</v>
      </c>
      <c r="R148" s="31">
        <f t="shared" si="25"/>
        <v>479605</v>
      </c>
      <c r="S148" s="31">
        <f t="shared" si="25"/>
        <v>0</v>
      </c>
      <c r="T148" s="77" t="s">
        <v>37</v>
      </c>
      <c r="U148" s="77" t="s">
        <v>37</v>
      </c>
      <c r="V148" s="77" t="s">
        <v>37</v>
      </c>
      <c r="W148" s="73"/>
      <c r="X148" s="73"/>
    </row>
    <row r="149" s="67" customFormat="1" ht="43.799999999999997" customHeight="1">
      <c r="A149" s="55">
        <v>1</v>
      </c>
      <c r="B149" s="91" t="s">
        <v>222</v>
      </c>
      <c r="C149" s="55" t="s">
        <v>41</v>
      </c>
      <c r="D149" s="81" t="s">
        <v>223</v>
      </c>
      <c r="E149" s="55" t="s">
        <v>37</v>
      </c>
      <c r="F149" s="33" t="s">
        <v>191</v>
      </c>
      <c r="G149" s="57">
        <v>2</v>
      </c>
      <c r="H149" s="57">
        <v>2</v>
      </c>
      <c r="I149" s="58">
        <v>402</v>
      </c>
      <c r="J149" s="58">
        <v>355</v>
      </c>
      <c r="K149" s="58">
        <v>303.89999999999998</v>
      </c>
      <c r="L149" s="61">
        <v>18</v>
      </c>
      <c r="M149" s="58">
        <f>SUM(N149:Q149)</f>
        <v>479605</v>
      </c>
      <c r="N149" s="58">
        <f>SUM(N150:N164)</f>
        <v>0</v>
      </c>
      <c r="O149" s="58">
        <f>SUM(O150:O164)</f>
        <v>0</v>
      </c>
      <c r="P149" s="58">
        <f>SUM(P150:P164)</f>
        <v>0</v>
      </c>
      <c r="Q149" s="58">
        <f>'Таблица 3 '!C142</f>
        <v>479605</v>
      </c>
      <c r="R149" s="58">
        <f>Q149</f>
        <v>479605</v>
      </c>
      <c r="S149" s="58">
        <f>SUM(S150:S164)</f>
        <v>0</v>
      </c>
      <c r="T149" s="58">
        <f t="shared" ref="T147:T171" si="26">M149/J149</f>
        <v>1351</v>
      </c>
      <c r="U149" s="58">
        <f t="shared" si="21"/>
        <v>1351</v>
      </c>
      <c r="V149" s="42" t="s">
        <v>43</v>
      </c>
      <c r="W149" s="73"/>
      <c r="X149" s="73"/>
    </row>
    <row r="150" s="67" customFormat="1" ht="28.199999999999999" customHeight="1">
      <c r="A150" s="89" t="s">
        <v>224</v>
      </c>
      <c r="B150" s="89"/>
      <c r="C150" s="27" t="s">
        <v>37</v>
      </c>
      <c r="D150" s="27" t="s">
        <v>37</v>
      </c>
      <c r="E150" s="27" t="s">
        <v>37</v>
      </c>
      <c r="F150" s="27" t="s">
        <v>37</v>
      </c>
      <c r="G150" s="27" t="s">
        <v>37</v>
      </c>
      <c r="H150" s="27" t="s">
        <v>37</v>
      </c>
      <c r="I150" s="71">
        <f>SUM(I151:I156)</f>
        <v>18133.119999999999</v>
      </c>
      <c r="J150" s="71">
        <f t="shared" ref="J150:S150" si="27">SUM(J151:J156)</f>
        <v>14650.65</v>
      </c>
      <c r="K150" s="71">
        <f t="shared" si="27"/>
        <v>14553.59</v>
      </c>
      <c r="L150" s="72">
        <f t="shared" si="27"/>
        <v>478</v>
      </c>
      <c r="M150" s="71">
        <f t="shared" si="27"/>
        <v>49643054.910000004</v>
      </c>
      <c r="N150" s="71">
        <f t="shared" si="27"/>
        <v>0</v>
      </c>
      <c r="O150" s="71">
        <f t="shared" si="27"/>
        <v>0</v>
      </c>
      <c r="P150" s="71">
        <f t="shared" si="27"/>
        <v>0</v>
      </c>
      <c r="Q150" s="71">
        <f t="shared" si="27"/>
        <v>49643054.910000004</v>
      </c>
      <c r="R150" s="71">
        <f t="shared" si="27"/>
        <v>49643054.910000004</v>
      </c>
      <c r="S150" s="71">
        <f t="shared" si="27"/>
        <v>0</v>
      </c>
      <c r="T150" s="77" t="s">
        <v>37</v>
      </c>
      <c r="U150" s="77" t="s">
        <v>37</v>
      </c>
      <c r="V150" s="77" t="s">
        <v>37</v>
      </c>
      <c r="W150" s="73"/>
      <c r="X150" s="73"/>
    </row>
    <row r="151" s="67" customFormat="1" ht="41.399999999999999">
      <c r="A151" s="57">
        <v>1</v>
      </c>
      <c r="B151" s="92" t="s">
        <v>225</v>
      </c>
      <c r="C151" s="55" t="s">
        <v>41</v>
      </c>
      <c r="D151" s="81" t="s">
        <v>85</v>
      </c>
      <c r="E151" s="57">
        <v>2018</v>
      </c>
      <c r="F151" s="33" t="s">
        <v>191</v>
      </c>
      <c r="G151" s="57">
        <v>4</v>
      </c>
      <c r="H151" s="57">
        <v>3</v>
      </c>
      <c r="I151" s="93">
        <v>2597</v>
      </c>
      <c r="J151" s="60">
        <v>2402.8200000000002</v>
      </c>
      <c r="K151" s="60">
        <v>2402.8200000000002</v>
      </c>
      <c r="L151" s="69">
        <v>61</v>
      </c>
      <c r="M151" s="82">
        <f t="shared" ref="M151:M156" si="28">SUM(N151:Q151)</f>
        <v>816958.80000000005</v>
      </c>
      <c r="N151" s="60">
        <v>0</v>
      </c>
      <c r="O151" s="60">
        <v>0</v>
      </c>
      <c r="P151" s="60">
        <v>0</v>
      </c>
      <c r="Q151" s="60">
        <f>'Таблица 3 '!C144</f>
        <v>816958.80000000005</v>
      </c>
      <c r="R151" s="60">
        <f t="shared" ref="R151:R156" si="29">Q151</f>
        <v>816958.80000000005</v>
      </c>
      <c r="S151" s="60">
        <v>0</v>
      </c>
      <c r="T151" s="60">
        <f t="shared" ref="T151:T153" si="30">M151/J151</f>
        <v>340</v>
      </c>
      <c r="U151" s="60">
        <f t="shared" si="21"/>
        <v>340</v>
      </c>
      <c r="V151" s="61" t="s">
        <v>43</v>
      </c>
    </row>
    <row r="152" s="67" customFormat="1" ht="41.399999999999999">
      <c r="A152" s="57">
        <v>2</v>
      </c>
      <c r="B152" s="92" t="s">
        <v>226</v>
      </c>
      <c r="C152" s="55" t="s">
        <v>41</v>
      </c>
      <c r="D152" s="81" t="s">
        <v>73</v>
      </c>
      <c r="E152" s="55" t="s">
        <v>37</v>
      </c>
      <c r="F152" s="57" t="s">
        <v>46</v>
      </c>
      <c r="G152" s="57">
        <v>5</v>
      </c>
      <c r="H152" s="57">
        <v>2</v>
      </c>
      <c r="I152" s="93">
        <v>4559</v>
      </c>
      <c r="J152" s="60">
        <v>2996.7800000000002</v>
      </c>
      <c r="K152" s="60">
        <v>2996.7800000000002</v>
      </c>
      <c r="L152" s="69">
        <v>156</v>
      </c>
      <c r="M152" s="82">
        <f t="shared" si="28"/>
        <v>8639934.0600000005</v>
      </c>
      <c r="N152" s="60">
        <v>0</v>
      </c>
      <c r="O152" s="60">
        <v>0</v>
      </c>
      <c r="P152" s="60">
        <v>0</v>
      </c>
      <c r="Q152" s="60">
        <f>'Таблица 3 '!C145</f>
        <v>8639934.0600000005</v>
      </c>
      <c r="R152" s="60">
        <f t="shared" si="29"/>
        <v>8639934.0600000005</v>
      </c>
      <c r="S152" s="60">
        <v>0</v>
      </c>
      <c r="T152" s="60">
        <f t="shared" si="30"/>
        <v>2883.0725178358102</v>
      </c>
      <c r="U152" s="60">
        <f t="shared" si="21"/>
        <v>2883.0725178358102</v>
      </c>
      <c r="V152" s="61" t="s">
        <v>43</v>
      </c>
    </row>
    <row r="153" s="67" customFormat="1" ht="41.399999999999999">
      <c r="A153" s="57">
        <v>3</v>
      </c>
      <c r="B153" s="92" t="s">
        <v>227</v>
      </c>
      <c r="C153" s="55" t="s">
        <v>41</v>
      </c>
      <c r="D153" s="81" t="s">
        <v>228</v>
      </c>
      <c r="E153" s="55" t="s">
        <v>37</v>
      </c>
      <c r="F153" s="57" t="s">
        <v>46</v>
      </c>
      <c r="G153" s="57">
        <v>5</v>
      </c>
      <c r="H153" s="57">
        <v>3</v>
      </c>
      <c r="I153" s="93">
        <v>4005</v>
      </c>
      <c r="J153" s="60">
        <v>3109.6999999999998</v>
      </c>
      <c r="K153" s="60">
        <v>3109.6999999999998</v>
      </c>
      <c r="L153" s="94">
        <v>132</v>
      </c>
      <c r="M153" s="82">
        <f t="shared" si="28"/>
        <v>14628028.799999999</v>
      </c>
      <c r="N153" s="60">
        <v>0</v>
      </c>
      <c r="O153" s="60">
        <v>0</v>
      </c>
      <c r="P153" s="60">
        <v>0</v>
      </c>
      <c r="Q153" s="60">
        <f>'Таблица 3 '!C146</f>
        <v>14628028.799999999</v>
      </c>
      <c r="R153" s="60">
        <f t="shared" si="29"/>
        <v>14628028.799999999</v>
      </c>
      <c r="S153" s="60">
        <v>0</v>
      </c>
      <c r="T153" s="60">
        <f t="shared" si="30"/>
        <v>4704</v>
      </c>
      <c r="U153" s="60">
        <f t="shared" si="21"/>
        <v>4704</v>
      </c>
      <c r="V153" s="61" t="s">
        <v>43</v>
      </c>
    </row>
    <row r="154" s="67" customFormat="1" ht="44.25" customHeight="1">
      <c r="A154" s="57">
        <v>4</v>
      </c>
      <c r="B154" s="74" t="s">
        <v>229</v>
      </c>
      <c r="C154" s="75" t="s">
        <v>41</v>
      </c>
      <c r="D154" s="81">
        <v>1999</v>
      </c>
      <c r="E154" s="55" t="s">
        <v>37</v>
      </c>
      <c r="F154" s="33" t="s">
        <v>191</v>
      </c>
      <c r="G154" s="57">
        <v>5</v>
      </c>
      <c r="H154" s="57">
        <v>3</v>
      </c>
      <c r="I154" s="93">
        <v>2769.8000000000002</v>
      </c>
      <c r="J154" s="60">
        <v>2423.6799999999998</v>
      </c>
      <c r="K154" s="60">
        <v>2373.3800000000001</v>
      </c>
      <c r="L154" s="69">
        <v>48</v>
      </c>
      <c r="M154" s="82">
        <f t="shared" si="28"/>
        <v>6100402.5599999996</v>
      </c>
      <c r="N154" s="60">
        <v>0</v>
      </c>
      <c r="O154" s="60">
        <v>0</v>
      </c>
      <c r="P154" s="60">
        <v>0</v>
      </c>
      <c r="Q154" s="60">
        <f>'Таблица 3 '!C147</f>
        <v>6100402.5599999996</v>
      </c>
      <c r="R154" s="60">
        <f t="shared" si="29"/>
        <v>6100402.5599999996</v>
      </c>
      <c r="S154" s="60">
        <v>0</v>
      </c>
      <c r="T154" s="60">
        <f t="shared" si="26"/>
        <v>2517</v>
      </c>
      <c r="U154" s="60">
        <f t="shared" si="21"/>
        <v>2517</v>
      </c>
      <c r="V154" s="42" t="s">
        <v>43</v>
      </c>
      <c r="W154" s="73"/>
      <c r="X154" s="73"/>
    </row>
    <row r="155" s="95" customFormat="1" ht="44.25" customHeight="1">
      <c r="A155" s="57">
        <v>5</v>
      </c>
      <c r="B155" s="45" t="s">
        <v>230</v>
      </c>
      <c r="C155" s="96" t="s">
        <v>41</v>
      </c>
      <c r="D155" s="35">
        <v>1977</v>
      </c>
      <c r="E155" s="55" t="s">
        <v>37</v>
      </c>
      <c r="F155" s="33" t="s">
        <v>191</v>
      </c>
      <c r="G155" s="37">
        <v>5</v>
      </c>
      <c r="H155" s="37">
        <v>4</v>
      </c>
      <c r="I155" s="97">
        <v>3245.98</v>
      </c>
      <c r="J155" s="38">
        <v>3084.0900000000001</v>
      </c>
      <c r="K155" s="38">
        <v>3084.0900000000001</v>
      </c>
      <c r="L155" s="88">
        <v>65</v>
      </c>
      <c r="M155" s="82">
        <f t="shared" si="28"/>
        <v>17095110.870000001</v>
      </c>
      <c r="N155" s="38">
        <v>0</v>
      </c>
      <c r="O155" s="38">
        <v>0</v>
      </c>
      <c r="P155" s="38">
        <v>0</v>
      </c>
      <c r="Q155" s="60">
        <f>'Таблица 3 '!C148</f>
        <v>17095110.870000001</v>
      </c>
      <c r="R155" s="60">
        <f t="shared" si="29"/>
        <v>17095110.870000001</v>
      </c>
      <c r="S155" s="38">
        <v>0</v>
      </c>
      <c r="T155" s="60">
        <f t="shared" si="26"/>
        <v>5543</v>
      </c>
      <c r="U155" s="60">
        <f t="shared" si="21"/>
        <v>5543</v>
      </c>
      <c r="V155" s="42" t="s">
        <v>43</v>
      </c>
    </row>
    <row r="156" s="67" customFormat="1" ht="44.25" customHeight="1">
      <c r="A156" s="57">
        <v>6</v>
      </c>
      <c r="B156" s="74" t="s">
        <v>231</v>
      </c>
      <c r="C156" s="75" t="s">
        <v>41</v>
      </c>
      <c r="D156" s="81">
        <v>1967</v>
      </c>
      <c r="E156" s="55" t="s">
        <v>37</v>
      </c>
      <c r="F156" s="33" t="s">
        <v>191</v>
      </c>
      <c r="G156" s="57">
        <v>2</v>
      </c>
      <c r="H156" s="57">
        <v>2</v>
      </c>
      <c r="I156" s="93">
        <v>956.34000000000003</v>
      </c>
      <c r="J156" s="60">
        <v>633.58000000000004</v>
      </c>
      <c r="K156" s="60">
        <v>586.82000000000005</v>
      </c>
      <c r="L156" s="69">
        <v>16</v>
      </c>
      <c r="M156" s="82">
        <f t="shared" si="28"/>
        <v>2362619.8199999998</v>
      </c>
      <c r="N156" s="60">
        <v>0</v>
      </c>
      <c r="O156" s="60">
        <v>0</v>
      </c>
      <c r="P156" s="60">
        <v>0</v>
      </c>
      <c r="Q156" s="60">
        <f>'Таблица 3 '!C149</f>
        <v>2362619.8199999998</v>
      </c>
      <c r="R156" s="60">
        <f t="shared" si="29"/>
        <v>2362619.8199999998</v>
      </c>
      <c r="S156" s="60">
        <v>0</v>
      </c>
      <c r="T156" s="60">
        <f t="shared" si="26"/>
        <v>3728.9999999999995</v>
      </c>
      <c r="U156" s="60">
        <f t="shared" si="21"/>
        <v>3728.9999999999995</v>
      </c>
      <c r="V156" s="42" t="s">
        <v>43</v>
      </c>
      <c r="W156" s="73"/>
      <c r="X156" s="73"/>
    </row>
    <row r="157" s="67" customFormat="1" ht="24.600000000000001" customHeight="1">
      <c r="A157" s="26" t="s">
        <v>232</v>
      </c>
      <c r="B157" s="26"/>
      <c r="C157" s="27" t="s">
        <v>37</v>
      </c>
      <c r="D157" s="27" t="s">
        <v>37</v>
      </c>
      <c r="E157" s="27" t="s">
        <v>37</v>
      </c>
      <c r="F157" s="27" t="s">
        <v>37</v>
      </c>
      <c r="G157" s="28" t="s">
        <v>37</v>
      </c>
      <c r="H157" s="28" t="s">
        <v>37</v>
      </c>
      <c r="I157" s="29">
        <f>SUM(I158:I159)</f>
        <v>1380.0999999999999</v>
      </c>
      <c r="J157" s="29">
        <f t="shared" ref="J157:S160" si="31">SUM(J158:J159)</f>
        <v>1307.3</v>
      </c>
      <c r="K157" s="29">
        <f t="shared" si="31"/>
        <v>1098.0999999999999</v>
      </c>
      <c r="L157" s="30">
        <f t="shared" si="31"/>
        <v>46</v>
      </c>
      <c r="M157" s="29">
        <f t="shared" si="31"/>
        <v>1766162.3</v>
      </c>
      <c r="N157" s="29">
        <f t="shared" si="31"/>
        <v>0</v>
      </c>
      <c r="O157" s="29">
        <f t="shared" si="31"/>
        <v>0</v>
      </c>
      <c r="P157" s="29">
        <f t="shared" si="31"/>
        <v>0</v>
      </c>
      <c r="Q157" s="29">
        <f t="shared" si="31"/>
        <v>1766162.3</v>
      </c>
      <c r="R157" s="29">
        <f t="shared" si="31"/>
        <v>1766162.3</v>
      </c>
      <c r="S157" s="29">
        <f t="shared" si="31"/>
        <v>0</v>
      </c>
      <c r="T157" s="64" t="s">
        <v>38</v>
      </c>
      <c r="U157" s="64" t="s">
        <v>38</v>
      </c>
      <c r="V157" s="98" t="s">
        <v>38</v>
      </c>
      <c r="W157" s="73"/>
      <c r="X157" s="73"/>
    </row>
    <row r="158" s="67" customFormat="1" ht="45" customHeight="1">
      <c r="A158" s="55">
        <v>1</v>
      </c>
      <c r="B158" s="91" t="s">
        <v>233</v>
      </c>
      <c r="C158" s="55" t="s">
        <v>41</v>
      </c>
      <c r="D158" s="55">
        <v>1972</v>
      </c>
      <c r="E158" s="55" t="s">
        <v>38</v>
      </c>
      <c r="F158" s="55" t="s">
        <v>46</v>
      </c>
      <c r="G158" s="57">
        <v>2</v>
      </c>
      <c r="H158" s="57">
        <v>2</v>
      </c>
      <c r="I158" s="92">
        <v>690.89999999999998</v>
      </c>
      <c r="J158" s="92">
        <v>652.39999999999998</v>
      </c>
      <c r="K158" s="92">
        <v>474.30000000000001</v>
      </c>
      <c r="L158" s="92">
        <v>29</v>
      </c>
      <c r="M158" s="58">
        <f t="shared" ref="M158:M159" si="32">SUM(N158:Q158)</f>
        <v>881392.40000000002</v>
      </c>
      <c r="N158" s="99">
        <v>0</v>
      </c>
      <c r="O158" s="99">
        <v>0</v>
      </c>
      <c r="P158" s="99">
        <v>0</v>
      </c>
      <c r="Q158" s="58">
        <f>'Таблица 3 '!C151</f>
        <v>881392.40000000002</v>
      </c>
      <c r="R158" s="58">
        <f t="shared" ref="R158:R159" si="33">Q158</f>
        <v>881392.40000000002</v>
      </c>
      <c r="S158" s="99">
        <v>0</v>
      </c>
      <c r="T158" s="60">
        <f t="shared" si="26"/>
        <v>1351</v>
      </c>
      <c r="U158" s="60">
        <f t="shared" si="21"/>
        <v>1351</v>
      </c>
      <c r="V158" s="100" t="s">
        <v>43</v>
      </c>
      <c r="W158" s="73"/>
      <c r="X158" s="73"/>
    </row>
    <row r="159" s="67" customFormat="1" ht="45" customHeight="1">
      <c r="A159" s="55">
        <v>2</v>
      </c>
      <c r="B159" s="91" t="s">
        <v>234</v>
      </c>
      <c r="C159" s="55" t="s">
        <v>41</v>
      </c>
      <c r="D159" s="55">
        <v>1975</v>
      </c>
      <c r="E159" s="55" t="s">
        <v>38</v>
      </c>
      <c r="F159" s="55" t="s">
        <v>46</v>
      </c>
      <c r="G159" s="57">
        <v>2</v>
      </c>
      <c r="H159" s="57">
        <v>2</v>
      </c>
      <c r="I159" s="92">
        <v>689.20000000000005</v>
      </c>
      <c r="J159" s="92">
        <v>654.89999999999998</v>
      </c>
      <c r="K159" s="92">
        <v>623.79999999999995</v>
      </c>
      <c r="L159" s="92">
        <v>17</v>
      </c>
      <c r="M159" s="58">
        <f t="shared" si="32"/>
        <v>884769.90000000002</v>
      </c>
      <c r="N159" s="58">
        <v>0</v>
      </c>
      <c r="O159" s="58">
        <v>0</v>
      </c>
      <c r="P159" s="58">
        <v>0</v>
      </c>
      <c r="Q159" s="58">
        <f>'Таблица 3 '!C152</f>
        <v>884769.90000000002</v>
      </c>
      <c r="R159" s="58">
        <f t="shared" si="33"/>
        <v>884769.90000000002</v>
      </c>
      <c r="S159" s="58">
        <v>0</v>
      </c>
      <c r="T159" s="60">
        <f t="shared" si="26"/>
        <v>1351</v>
      </c>
      <c r="U159" s="60">
        <f t="shared" si="21"/>
        <v>1351</v>
      </c>
      <c r="V159" s="100" t="s">
        <v>43</v>
      </c>
      <c r="W159" s="73"/>
      <c r="X159" s="73"/>
    </row>
    <row r="160" s="67" customFormat="1" ht="24" customHeight="1">
      <c r="A160" s="26" t="s">
        <v>235</v>
      </c>
      <c r="B160" s="26"/>
      <c r="C160" s="28" t="s">
        <v>37</v>
      </c>
      <c r="D160" s="28" t="s">
        <v>37</v>
      </c>
      <c r="E160" s="28" t="s">
        <v>37</v>
      </c>
      <c r="F160" s="28" t="s">
        <v>37</v>
      </c>
      <c r="G160" s="28" t="s">
        <v>37</v>
      </c>
      <c r="H160" s="28" t="s">
        <v>37</v>
      </c>
      <c r="I160" s="64">
        <f>SUM(I161:I162)</f>
        <v>1402.72</v>
      </c>
      <c r="J160" s="64">
        <f t="shared" si="31"/>
        <v>1234.04</v>
      </c>
      <c r="K160" s="64">
        <f t="shared" si="31"/>
        <v>1191.1399999999999</v>
      </c>
      <c r="L160" s="65">
        <f t="shared" si="31"/>
        <v>37</v>
      </c>
      <c r="M160" s="64">
        <f t="shared" si="31"/>
        <v>4688902.0199999996</v>
      </c>
      <c r="N160" s="64">
        <f t="shared" si="31"/>
        <v>0</v>
      </c>
      <c r="O160" s="64">
        <f t="shared" si="31"/>
        <v>0</v>
      </c>
      <c r="P160" s="64">
        <f t="shared" si="31"/>
        <v>0</v>
      </c>
      <c r="Q160" s="64">
        <f t="shared" si="31"/>
        <v>4688902.0199999996</v>
      </c>
      <c r="R160" s="64">
        <f t="shared" si="31"/>
        <v>4688902.0199999996</v>
      </c>
      <c r="S160" s="64">
        <f t="shared" si="31"/>
        <v>0</v>
      </c>
      <c r="T160" s="66" t="s">
        <v>37</v>
      </c>
      <c r="U160" s="66" t="s">
        <v>37</v>
      </c>
      <c r="V160" s="28" t="s">
        <v>37</v>
      </c>
    </row>
    <row r="161" s="67" customFormat="1" ht="42" customHeight="1">
      <c r="A161" s="55">
        <v>1</v>
      </c>
      <c r="B161" s="56" t="s">
        <v>236</v>
      </c>
      <c r="C161" s="33" t="s">
        <v>41</v>
      </c>
      <c r="D161" s="57">
        <v>1970</v>
      </c>
      <c r="E161" s="57">
        <v>2018</v>
      </c>
      <c r="F161" s="33" t="s">
        <v>191</v>
      </c>
      <c r="G161" s="57">
        <v>2</v>
      </c>
      <c r="H161" s="57">
        <v>2</v>
      </c>
      <c r="I161" s="60">
        <v>413.82999999999998</v>
      </c>
      <c r="J161" s="60">
        <v>377.30000000000001</v>
      </c>
      <c r="K161" s="60">
        <v>334.39999999999998</v>
      </c>
      <c r="L161" s="69">
        <v>8</v>
      </c>
      <c r="M161" s="60">
        <f t="shared" ref="M161:M162" si="34">SUM(N161:Q161)</f>
        <v>655370.10000000009</v>
      </c>
      <c r="N161" s="60">
        <v>0</v>
      </c>
      <c r="O161" s="60">
        <v>0</v>
      </c>
      <c r="P161" s="60">
        <v>0</v>
      </c>
      <c r="Q161" s="60">
        <f>'Таблица 3 '!C154</f>
        <v>655370.10000000009</v>
      </c>
      <c r="R161" s="60">
        <f t="shared" ref="R161:R162" si="35">Q161</f>
        <v>655370.10000000009</v>
      </c>
      <c r="S161" s="60">
        <v>0</v>
      </c>
      <c r="T161" s="60">
        <f t="shared" ref="T161:T162" si="36">M161/J161</f>
        <v>1737.0000000000002</v>
      </c>
      <c r="U161" s="60">
        <f t="shared" si="21"/>
        <v>1737.0000000000002</v>
      </c>
      <c r="V161" s="61" t="s">
        <v>43</v>
      </c>
    </row>
    <row r="162" s="67" customFormat="1" ht="42" customHeight="1">
      <c r="A162" s="57">
        <v>2</v>
      </c>
      <c r="B162" s="56" t="s">
        <v>237</v>
      </c>
      <c r="C162" s="33" t="s">
        <v>41</v>
      </c>
      <c r="D162" s="57">
        <v>1979</v>
      </c>
      <c r="E162" s="57" t="s">
        <v>37</v>
      </c>
      <c r="F162" s="33" t="s">
        <v>191</v>
      </c>
      <c r="G162" s="57">
        <v>2</v>
      </c>
      <c r="H162" s="57">
        <v>3</v>
      </c>
      <c r="I162" s="60">
        <v>988.88999999999999</v>
      </c>
      <c r="J162" s="60">
        <v>856.74000000000001</v>
      </c>
      <c r="K162" s="60">
        <v>856.74000000000001</v>
      </c>
      <c r="L162" s="69">
        <v>29</v>
      </c>
      <c r="M162" s="60">
        <f t="shared" si="34"/>
        <v>4033531.9199999999</v>
      </c>
      <c r="N162" s="60">
        <v>0</v>
      </c>
      <c r="O162" s="60">
        <v>0</v>
      </c>
      <c r="P162" s="60">
        <v>0</v>
      </c>
      <c r="Q162" s="60">
        <f>'Таблица 3 '!C155</f>
        <v>4033531.9199999999</v>
      </c>
      <c r="R162" s="60">
        <f t="shared" si="35"/>
        <v>4033531.9199999999</v>
      </c>
      <c r="S162" s="60">
        <v>0</v>
      </c>
      <c r="T162" s="60">
        <f t="shared" si="36"/>
        <v>4708</v>
      </c>
      <c r="U162" s="60">
        <f t="shared" si="21"/>
        <v>4708</v>
      </c>
      <c r="V162" s="61" t="s">
        <v>43</v>
      </c>
    </row>
    <row r="163" s="67" customFormat="1" ht="25.5" customHeight="1">
      <c r="A163" s="70" t="s">
        <v>238</v>
      </c>
      <c r="B163" s="70"/>
      <c r="C163" s="27" t="s">
        <v>37</v>
      </c>
      <c r="D163" s="27" t="s">
        <v>37</v>
      </c>
      <c r="E163" s="27" t="s">
        <v>37</v>
      </c>
      <c r="F163" s="27" t="s">
        <v>37</v>
      </c>
      <c r="G163" s="28" t="s">
        <v>37</v>
      </c>
      <c r="H163" s="28" t="s">
        <v>37</v>
      </c>
      <c r="I163" s="71">
        <f>I164</f>
        <v>3199</v>
      </c>
      <c r="J163" s="71">
        <f t="shared" ref="J163:S163" si="37">J164</f>
        <v>2083.4000000000001</v>
      </c>
      <c r="K163" s="71">
        <f t="shared" si="37"/>
        <v>0</v>
      </c>
      <c r="L163" s="72">
        <f t="shared" si="37"/>
        <v>10</v>
      </c>
      <c r="M163" s="78">
        <f t="shared" si="37"/>
        <v>708356</v>
      </c>
      <c r="N163" s="71">
        <f t="shared" si="37"/>
        <v>0</v>
      </c>
      <c r="O163" s="71">
        <f t="shared" si="37"/>
        <v>0</v>
      </c>
      <c r="P163" s="71">
        <f t="shared" si="37"/>
        <v>0</v>
      </c>
      <c r="Q163" s="78">
        <f t="shared" si="37"/>
        <v>708356</v>
      </c>
      <c r="R163" s="71">
        <f t="shared" si="37"/>
        <v>708356</v>
      </c>
      <c r="S163" s="71">
        <f t="shared" si="37"/>
        <v>0</v>
      </c>
      <c r="T163" s="28" t="s">
        <v>37</v>
      </c>
      <c r="U163" s="28" t="s">
        <v>37</v>
      </c>
      <c r="V163" s="28" t="s">
        <v>37</v>
      </c>
      <c r="W163" s="73"/>
      <c r="X163" s="73"/>
    </row>
    <row r="164" s="67" customFormat="1" ht="41.399999999999999">
      <c r="A164" s="55">
        <v>1</v>
      </c>
      <c r="B164" s="74" t="s">
        <v>239</v>
      </c>
      <c r="C164" s="55" t="s">
        <v>41</v>
      </c>
      <c r="D164" s="55">
        <v>1967</v>
      </c>
      <c r="E164" s="55" t="s">
        <v>37</v>
      </c>
      <c r="F164" s="55" t="s">
        <v>46</v>
      </c>
      <c r="G164" s="57">
        <v>5</v>
      </c>
      <c r="H164" s="57">
        <v>3</v>
      </c>
      <c r="I164" s="60">
        <v>3199</v>
      </c>
      <c r="J164" s="60">
        <v>2083.4000000000001</v>
      </c>
      <c r="K164" s="60">
        <v>0</v>
      </c>
      <c r="L164" s="69">
        <v>10</v>
      </c>
      <c r="M164" s="82">
        <f>SUM(N164:Q164)</f>
        <v>708356</v>
      </c>
      <c r="N164" s="60">
        <v>0</v>
      </c>
      <c r="O164" s="60">
        <v>0</v>
      </c>
      <c r="P164" s="60">
        <v>0</v>
      </c>
      <c r="Q164" s="82">
        <f>'Таблица 3 '!C157</f>
        <v>708356</v>
      </c>
      <c r="R164" s="60">
        <f>Q164</f>
        <v>708356</v>
      </c>
      <c r="S164" s="60">
        <v>0</v>
      </c>
      <c r="T164" s="60">
        <f t="shared" si="26"/>
        <v>340</v>
      </c>
      <c r="U164" s="60">
        <f t="shared" si="21"/>
        <v>340</v>
      </c>
      <c r="V164" s="42" t="s">
        <v>43</v>
      </c>
      <c r="W164" s="73"/>
      <c r="X164" s="73"/>
    </row>
    <row r="165" s="67" customFormat="1" ht="24" customHeight="1">
      <c r="A165" s="89" t="s">
        <v>240</v>
      </c>
      <c r="B165" s="89"/>
      <c r="C165" s="101" t="s">
        <v>37</v>
      </c>
      <c r="D165" s="102" t="s">
        <v>37</v>
      </c>
      <c r="E165" s="102" t="s">
        <v>37</v>
      </c>
      <c r="F165" s="101" t="s">
        <v>37</v>
      </c>
      <c r="G165" s="103" t="s">
        <v>37</v>
      </c>
      <c r="H165" s="103" t="s">
        <v>37</v>
      </c>
      <c r="I165" s="78">
        <f>SUM(I166:I169)</f>
        <v>13348.1</v>
      </c>
      <c r="J165" s="78">
        <f t="shared" ref="J165:S165" si="38">SUM(J166:J169)</f>
        <v>12069.299999999999</v>
      </c>
      <c r="K165" s="78">
        <f t="shared" si="38"/>
        <v>11299.200000000001</v>
      </c>
      <c r="L165" s="79">
        <f t="shared" si="38"/>
        <v>549</v>
      </c>
      <c r="M165" s="78">
        <f t="shared" si="38"/>
        <v>60428961.100000001</v>
      </c>
      <c r="N165" s="78">
        <f t="shared" si="38"/>
        <v>0</v>
      </c>
      <c r="O165" s="78">
        <f t="shared" si="38"/>
        <v>0</v>
      </c>
      <c r="P165" s="78">
        <f t="shared" si="38"/>
        <v>0</v>
      </c>
      <c r="Q165" s="78">
        <f t="shared" si="38"/>
        <v>60428961.100000001</v>
      </c>
      <c r="R165" s="78">
        <f t="shared" si="38"/>
        <v>60428961.100000001</v>
      </c>
      <c r="S165" s="78">
        <f t="shared" si="38"/>
        <v>0</v>
      </c>
      <c r="T165" s="77" t="s">
        <v>37</v>
      </c>
      <c r="U165" s="77" t="s">
        <v>37</v>
      </c>
      <c r="V165" s="77" t="s">
        <v>37</v>
      </c>
      <c r="W165" s="73"/>
    </row>
    <row r="166" s="67" customFormat="1" ht="48" customHeight="1">
      <c r="A166" s="55">
        <v>1</v>
      </c>
      <c r="B166" s="91" t="s">
        <v>241</v>
      </c>
      <c r="C166" s="55" t="s">
        <v>41</v>
      </c>
      <c r="D166" s="81">
        <v>1992</v>
      </c>
      <c r="E166" s="81">
        <v>2018</v>
      </c>
      <c r="F166" s="33" t="s">
        <v>191</v>
      </c>
      <c r="G166" s="57" t="s">
        <v>242</v>
      </c>
      <c r="H166" s="57" t="s">
        <v>243</v>
      </c>
      <c r="I166" s="60">
        <v>4378.1999999999998</v>
      </c>
      <c r="J166" s="60">
        <v>3819.9000000000001</v>
      </c>
      <c r="K166" s="60">
        <v>3601.5999999999999</v>
      </c>
      <c r="L166" s="69">
        <v>146</v>
      </c>
      <c r="M166" s="82">
        <f t="shared" ref="M166:M169" si="39">SUM(N166:Q166)</f>
        <v>10180033.5</v>
      </c>
      <c r="N166" s="60">
        <v>0</v>
      </c>
      <c r="O166" s="60">
        <v>0</v>
      </c>
      <c r="P166" s="60">
        <v>0</v>
      </c>
      <c r="Q166" s="60">
        <f>'Таблица 3 '!C159</f>
        <v>10180033.5</v>
      </c>
      <c r="R166" s="60">
        <f t="shared" ref="R166:R169" si="40">Q166</f>
        <v>10180033.5</v>
      </c>
      <c r="S166" s="60">
        <v>0</v>
      </c>
      <c r="T166" s="58">
        <f t="shared" si="26"/>
        <v>2665</v>
      </c>
      <c r="U166" s="104">
        <f t="shared" si="21"/>
        <v>2665</v>
      </c>
      <c r="V166" s="61" t="s">
        <v>43</v>
      </c>
      <c r="W166" s="73"/>
    </row>
    <row r="167" s="67" customFormat="1" ht="48" customHeight="1">
      <c r="A167" s="55">
        <v>2</v>
      </c>
      <c r="B167" s="74" t="s">
        <v>244</v>
      </c>
      <c r="C167" s="55" t="s">
        <v>41</v>
      </c>
      <c r="D167" s="81">
        <v>1968</v>
      </c>
      <c r="E167" s="55" t="s">
        <v>37</v>
      </c>
      <c r="F167" s="55" t="s">
        <v>46</v>
      </c>
      <c r="G167" s="57" t="s">
        <v>242</v>
      </c>
      <c r="H167" s="57" t="s">
        <v>243</v>
      </c>
      <c r="I167" s="60">
        <v>3338.5</v>
      </c>
      <c r="J167" s="60">
        <v>3262.9000000000001</v>
      </c>
      <c r="K167" s="60">
        <v>2752.4000000000001</v>
      </c>
      <c r="L167" s="69">
        <v>179</v>
      </c>
      <c r="M167" s="82">
        <f t="shared" si="39"/>
        <v>18086254.699999999</v>
      </c>
      <c r="N167" s="60">
        <v>0</v>
      </c>
      <c r="O167" s="60">
        <v>0</v>
      </c>
      <c r="P167" s="60">
        <v>0</v>
      </c>
      <c r="Q167" s="60">
        <f>'Таблица 3 '!C160</f>
        <v>18086254.699999999</v>
      </c>
      <c r="R167" s="60">
        <f t="shared" si="40"/>
        <v>18086254.699999999</v>
      </c>
      <c r="S167" s="60">
        <v>0</v>
      </c>
      <c r="T167" s="58">
        <f t="shared" si="26"/>
        <v>5543</v>
      </c>
      <c r="U167" s="104">
        <f t="shared" si="21"/>
        <v>5543</v>
      </c>
      <c r="V167" s="61" t="s">
        <v>43</v>
      </c>
      <c r="W167" s="73"/>
    </row>
    <row r="168" s="67" customFormat="1" ht="48" customHeight="1">
      <c r="A168" s="55">
        <v>3</v>
      </c>
      <c r="B168" s="91" t="s">
        <v>245</v>
      </c>
      <c r="C168" s="55" t="s">
        <v>41</v>
      </c>
      <c r="D168" s="81">
        <v>1960</v>
      </c>
      <c r="E168" s="55" t="s">
        <v>37</v>
      </c>
      <c r="F168" s="33" t="s">
        <v>191</v>
      </c>
      <c r="G168" s="57" t="s">
        <v>246</v>
      </c>
      <c r="H168" s="57" t="s">
        <v>246</v>
      </c>
      <c r="I168" s="60">
        <v>652.29999999999995</v>
      </c>
      <c r="J168" s="60">
        <v>628.29999999999995</v>
      </c>
      <c r="K168" s="60">
        <v>587</v>
      </c>
      <c r="L168" s="69">
        <v>38</v>
      </c>
      <c r="M168" s="82">
        <f t="shared" si="39"/>
        <v>8005170.2999999998</v>
      </c>
      <c r="N168" s="60">
        <v>0</v>
      </c>
      <c r="O168" s="60">
        <v>0</v>
      </c>
      <c r="P168" s="60">
        <v>0</v>
      </c>
      <c r="Q168" s="60">
        <f>'Таблица 3 '!C161</f>
        <v>8005170.2999999998</v>
      </c>
      <c r="R168" s="60">
        <f t="shared" si="40"/>
        <v>8005170.2999999998</v>
      </c>
      <c r="S168" s="60">
        <v>0</v>
      </c>
      <c r="T168" s="58">
        <f t="shared" si="26"/>
        <v>12741</v>
      </c>
      <c r="U168" s="104">
        <f t="shared" si="21"/>
        <v>12741</v>
      </c>
      <c r="V168" s="61" t="s">
        <v>43</v>
      </c>
      <c r="W168" s="73"/>
    </row>
    <row r="169" s="67" customFormat="1" ht="48" customHeight="1">
      <c r="A169" s="55">
        <v>4</v>
      </c>
      <c r="B169" s="91" t="s">
        <v>247</v>
      </c>
      <c r="C169" s="55" t="s">
        <v>41</v>
      </c>
      <c r="D169" s="81">
        <v>1988</v>
      </c>
      <c r="E169" s="81">
        <v>2018</v>
      </c>
      <c r="F169" s="33" t="s">
        <v>191</v>
      </c>
      <c r="G169" s="57" t="s">
        <v>248</v>
      </c>
      <c r="H169" s="57" t="s">
        <v>243</v>
      </c>
      <c r="I169" s="60">
        <v>4979.1000000000004</v>
      </c>
      <c r="J169" s="60">
        <v>4358.1999999999998</v>
      </c>
      <c r="K169" s="60">
        <v>4358.1999999999998</v>
      </c>
      <c r="L169" s="69">
        <v>186</v>
      </c>
      <c r="M169" s="82">
        <f t="shared" si="39"/>
        <v>24157502.600000001</v>
      </c>
      <c r="N169" s="60">
        <v>0</v>
      </c>
      <c r="O169" s="60">
        <v>0</v>
      </c>
      <c r="P169" s="60">
        <v>0</v>
      </c>
      <c r="Q169" s="60">
        <f>'Таблица 3 '!C162</f>
        <v>24157502.600000001</v>
      </c>
      <c r="R169" s="60">
        <f t="shared" si="40"/>
        <v>24157502.600000001</v>
      </c>
      <c r="S169" s="60">
        <v>0</v>
      </c>
      <c r="T169" s="58">
        <f t="shared" si="26"/>
        <v>5543.0000000000009</v>
      </c>
      <c r="U169" s="104">
        <f t="shared" si="21"/>
        <v>5543.0000000000009</v>
      </c>
      <c r="V169" s="61" t="s">
        <v>43</v>
      </c>
      <c r="W169" s="73"/>
    </row>
    <row r="170" s="67" customFormat="1" ht="25.5" customHeight="1">
      <c r="A170" s="70" t="s">
        <v>249</v>
      </c>
      <c r="B170" s="70"/>
      <c r="C170" s="76" t="s">
        <v>37</v>
      </c>
      <c r="D170" s="76" t="s">
        <v>37</v>
      </c>
      <c r="E170" s="76" t="s">
        <v>37</v>
      </c>
      <c r="F170" s="76" t="s">
        <v>37</v>
      </c>
      <c r="G170" s="77" t="s">
        <v>37</v>
      </c>
      <c r="H170" s="77" t="s">
        <v>37</v>
      </c>
      <c r="I170" s="105">
        <f>I171</f>
        <v>3992.9099999999999</v>
      </c>
      <c r="J170" s="105">
        <f t="shared" ref="J170:S170" si="41">J171</f>
        <v>3283.5999999999999</v>
      </c>
      <c r="K170" s="105">
        <f t="shared" si="41"/>
        <v>2227.8600000000001</v>
      </c>
      <c r="L170" s="106">
        <f t="shared" si="41"/>
        <v>149</v>
      </c>
      <c r="M170" s="105">
        <f t="shared" si="41"/>
        <v>18436066.400000002</v>
      </c>
      <c r="N170" s="105">
        <f t="shared" si="41"/>
        <v>0</v>
      </c>
      <c r="O170" s="105">
        <f t="shared" si="41"/>
        <v>0</v>
      </c>
      <c r="P170" s="105">
        <f t="shared" si="41"/>
        <v>0</v>
      </c>
      <c r="Q170" s="105">
        <f t="shared" si="41"/>
        <v>18436066.400000002</v>
      </c>
      <c r="R170" s="105">
        <f t="shared" si="41"/>
        <v>18436066.400000002</v>
      </c>
      <c r="S170" s="105">
        <f t="shared" si="41"/>
        <v>0</v>
      </c>
      <c r="T170" s="77" t="s">
        <v>37</v>
      </c>
      <c r="U170" s="77" t="s">
        <v>37</v>
      </c>
      <c r="V170" s="77" t="s">
        <v>37</v>
      </c>
      <c r="W170" s="73"/>
    </row>
    <row r="171" s="67" customFormat="1" ht="48" customHeight="1">
      <c r="A171" s="33">
        <v>1</v>
      </c>
      <c r="B171" s="45" t="s">
        <v>250</v>
      </c>
      <c r="C171" s="33" t="s">
        <v>41</v>
      </c>
      <c r="D171" s="35">
        <v>1974</v>
      </c>
      <c r="E171" s="33">
        <v>2018</v>
      </c>
      <c r="F171" s="33" t="s">
        <v>46</v>
      </c>
      <c r="G171" s="37">
        <v>5</v>
      </c>
      <c r="H171" s="37">
        <v>4</v>
      </c>
      <c r="I171" s="39">
        <v>3992.9099999999999</v>
      </c>
      <c r="J171" s="39">
        <v>3283.5999999999999</v>
      </c>
      <c r="K171" s="39">
        <v>2227.8600000000001</v>
      </c>
      <c r="L171" s="88">
        <v>149</v>
      </c>
      <c r="M171" s="39">
        <f>SUM(N171:Q171)</f>
        <v>18436066.400000002</v>
      </c>
      <c r="N171" s="38">
        <v>0</v>
      </c>
      <c r="O171" s="38">
        <v>0</v>
      </c>
      <c r="P171" s="38">
        <v>0</v>
      </c>
      <c r="Q171" s="39">
        <f>'Таблица 3 '!C164</f>
        <v>18436066.400000002</v>
      </c>
      <c r="R171" s="38">
        <f>Q171</f>
        <v>18436066.400000002</v>
      </c>
      <c r="S171" s="38">
        <v>0</v>
      </c>
      <c r="T171" s="38">
        <f t="shared" si="26"/>
        <v>5614.5895967840188</v>
      </c>
      <c r="U171" s="38">
        <f>M171/J171</f>
        <v>5614.5895967840188</v>
      </c>
      <c r="V171" s="107" t="s">
        <v>43</v>
      </c>
      <c r="W171" s="73"/>
      <c r="X171" s="73"/>
    </row>
    <row r="172" s="67" customFormat="1" ht="24" customHeight="1">
      <c r="A172" s="70" t="s">
        <v>251</v>
      </c>
      <c r="B172" s="70"/>
      <c r="C172" s="76" t="s">
        <v>37</v>
      </c>
      <c r="D172" s="76" t="s">
        <v>37</v>
      </c>
      <c r="E172" s="76" t="s">
        <v>37</v>
      </c>
      <c r="F172" s="76" t="s">
        <v>37</v>
      </c>
      <c r="G172" s="77" t="s">
        <v>37</v>
      </c>
      <c r="H172" s="77" t="s">
        <v>37</v>
      </c>
      <c r="I172" s="71">
        <f>SUM(I173:I181)</f>
        <v>29954.199999999997</v>
      </c>
      <c r="J172" s="71">
        <f t="shared" ref="J172:S172" si="42">SUM(J173:J181)</f>
        <v>22923.299999999999</v>
      </c>
      <c r="K172" s="71">
        <f t="shared" si="42"/>
        <v>20884.899999999998</v>
      </c>
      <c r="L172" s="72">
        <f t="shared" si="42"/>
        <v>986</v>
      </c>
      <c r="M172" s="71">
        <f t="shared" si="42"/>
        <v>56844886.400000006</v>
      </c>
      <c r="N172" s="71">
        <f t="shared" si="42"/>
        <v>0</v>
      </c>
      <c r="O172" s="71">
        <f t="shared" si="42"/>
        <v>0</v>
      </c>
      <c r="P172" s="71">
        <f t="shared" si="42"/>
        <v>0</v>
      </c>
      <c r="Q172" s="71">
        <f t="shared" si="42"/>
        <v>56844886.400000006</v>
      </c>
      <c r="R172" s="71">
        <f t="shared" si="42"/>
        <v>56844886.400000006</v>
      </c>
      <c r="S172" s="71">
        <f t="shared" si="42"/>
        <v>0</v>
      </c>
      <c r="T172" s="80" t="s">
        <v>37</v>
      </c>
      <c r="U172" s="80" t="s">
        <v>37</v>
      </c>
      <c r="V172" s="77" t="s">
        <v>37</v>
      </c>
      <c r="W172" s="73"/>
      <c r="X172" s="73"/>
    </row>
    <row r="173" s="67" customFormat="1" ht="41.399999999999999">
      <c r="A173" s="55">
        <v>1</v>
      </c>
      <c r="B173" s="68" t="s">
        <v>252</v>
      </c>
      <c r="C173" s="55" t="s">
        <v>41</v>
      </c>
      <c r="D173" s="57">
        <v>1962</v>
      </c>
      <c r="E173" s="57">
        <v>2025</v>
      </c>
      <c r="F173" s="55" t="s">
        <v>191</v>
      </c>
      <c r="G173" s="57">
        <v>2</v>
      </c>
      <c r="H173" s="57">
        <v>2</v>
      </c>
      <c r="I173" s="60">
        <v>295.19999999999999</v>
      </c>
      <c r="J173" s="60">
        <v>272.39999999999998</v>
      </c>
      <c r="K173" s="60">
        <v>212.40000000000001</v>
      </c>
      <c r="L173" s="69">
        <v>25</v>
      </c>
      <c r="M173" s="38">
        <f t="shared" ref="M173:M181" si="43">SUM(N173:Q173)</f>
        <v>1318688.3999999999</v>
      </c>
      <c r="N173" s="60">
        <v>0</v>
      </c>
      <c r="O173" s="60">
        <v>0</v>
      </c>
      <c r="P173" s="60">
        <v>0</v>
      </c>
      <c r="Q173" s="38">
        <f>'Таблица 3 '!C166</f>
        <v>1318688.3999999999</v>
      </c>
      <c r="R173" s="60">
        <f t="shared" ref="R173:R181" si="44">Q173</f>
        <v>1318688.3999999999</v>
      </c>
      <c r="S173" s="60">
        <v>0</v>
      </c>
      <c r="T173" s="60">
        <f t="shared" ref="T173:T236" si="45">M173/J173</f>
        <v>4841</v>
      </c>
      <c r="U173" s="60">
        <f t="shared" ref="U173:U181" si="46">T173</f>
        <v>4841</v>
      </c>
      <c r="V173" s="61" t="s">
        <v>43</v>
      </c>
    </row>
    <row r="174" s="67" customFormat="1" ht="41.399999999999999">
      <c r="A174" s="55">
        <v>2</v>
      </c>
      <c r="B174" s="68" t="s">
        <v>253</v>
      </c>
      <c r="C174" s="55" t="s">
        <v>41</v>
      </c>
      <c r="D174" s="57">
        <v>1979</v>
      </c>
      <c r="E174" s="57">
        <v>2024</v>
      </c>
      <c r="F174" s="55" t="s">
        <v>191</v>
      </c>
      <c r="G174" s="57">
        <v>2</v>
      </c>
      <c r="H174" s="57">
        <v>2</v>
      </c>
      <c r="I174" s="60">
        <v>637.5</v>
      </c>
      <c r="J174" s="60">
        <v>637.5</v>
      </c>
      <c r="K174" s="60">
        <v>637.5</v>
      </c>
      <c r="L174" s="69">
        <v>29</v>
      </c>
      <c r="M174" s="38">
        <f t="shared" si="43"/>
        <v>372937.5</v>
      </c>
      <c r="N174" s="60">
        <v>0</v>
      </c>
      <c r="O174" s="60">
        <v>0</v>
      </c>
      <c r="P174" s="60">
        <v>0</v>
      </c>
      <c r="Q174" s="38">
        <f>'Таблица 3 '!C167</f>
        <v>372937.5</v>
      </c>
      <c r="R174" s="60">
        <f t="shared" si="44"/>
        <v>372937.5</v>
      </c>
      <c r="S174" s="60">
        <v>0</v>
      </c>
      <c r="T174" s="60">
        <f t="shared" si="45"/>
        <v>585</v>
      </c>
      <c r="U174" s="60">
        <f t="shared" si="46"/>
        <v>585</v>
      </c>
      <c r="V174" s="61" t="s">
        <v>43</v>
      </c>
    </row>
    <row r="175" s="67" customFormat="1" ht="41.399999999999999">
      <c r="A175" s="57">
        <v>3</v>
      </c>
      <c r="B175" s="68" t="s">
        <v>254</v>
      </c>
      <c r="C175" s="55" t="s">
        <v>41</v>
      </c>
      <c r="D175" s="57">
        <v>1986</v>
      </c>
      <c r="E175" s="57" t="s">
        <v>37</v>
      </c>
      <c r="F175" s="55" t="s">
        <v>191</v>
      </c>
      <c r="G175" s="57">
        <v>2</v>
      </c>
      <c r="H175" s="57">
        <v>3</v>
      </c>
      <c r="I175" s="60">
        <v>921.29999999999995</v>
      </c>
      <c r="J175" s="60">
        <v>527.39999999999998</v>
      </c>
      <c r="K175" s="60">
        <v>527.39999999999998</v>
      </c>
      <c r="L175" s="69">
        <v>44</v>
      </c>
      <c r="M175" s="38">
        <f t="shared" si="43"/>
        <v>8302755.5999999996</v>
      </c>
      <c r="N175" s="60">
        <v>0</v>
      </c>
      <c r="O175" s="60">
        <v>0</v>
      </c>
      <c r="P175" s="60">
        <v>0</v>
      </c>
      <c r="Q175" s="38">
        <f>'Таблица 3 '!C168</f>
        <v>8302755.5999999996</v>
      </c>
      <c r="R175" s="60">
        <f t="shared" si="44"/>
        <v>8302755.5999999996</v>
      </c>
      <c r="S175" s="60">
        <v>0</v>
      </c>
      <c r="T175" s="60">
        <f t="shared" si="45"/>
        <v>15742.805460750853</v>
      </c>
      <c r="U175" s="60">
        <f t="shared" si="46"/>
        <v>15742.805460750853</v>
      </c>
      <c r="V175" s="61" t="s">
        <v>43</v>
      </c>
    </row>
    <row r="176" s="67" customFormat="1" ht="41.399999999999999">
      <c r="A176" s="55">
        <v>4</v>
      </c>
      <c r="B176" s="68" t="s">
        <v>255</v>
      </c>
      <c r="C176" s="55" t="s">
        <v>41</v>
      </c>
      <c r="D176" s="57">
        <v>1984</v>
      </c>
      <c r="E176" s="57" t="s">
        <v>37</v>
      </c>
      <c r="F176" s="57" t="s">
        <v>256</v>
      </c>
      <c r="G176" s="57">
        <v>2</v>
      </c>
      <c r="H176" s="57">
        <v>2</v>
      </c>
      <c r="I176" s="60">
        <v>536.89999999999998</v>
      </c>
      <c r="J176" s="60">
        <v>536.89999999999998</v>
      </c>
      <c r="K176" s="60">
        <v>536.89999999999998</v>
      </c>
      <c r="L176" s="69">
        <v>15</v>
      </c>
      <c r="M176" s="38">
        <f t="shared" si="43"/>
        <v>1873781</v>
      </c>
      <c r="N176" s="60">
        <v>0</v>
      </c>
      <c r="O176" s="60">
        <v>0</v>
      </c>
      <c r="P176" s="60">
        <v>0</v>
      </c>
      <c r="Q176" s="38">
        <f>'Таблица 3 '!C169</f>
        <v>1873781</v>
      </c>
      <c r="R176" s="60">
        <f t="shared" si="44"/>
        <v>1873781</v>
      </c>
      <c r="S176" s="60">
        <v>0</v>
      </c>
      <c r="T176" s="60">
        <f t="shared" si="45"/>
        <v>3490</v>
      </c>
      <c r="U176" s="60">
        <f t="shared" si="46"/>
        <v>3490</v>
      </c>
      <c r="V176" s="61" t="s">
        <v>43</v>
      </c>
    </row>
    <row r="177" s="67" customFormat="1" ht="45" customHeight="1">
      <c r="A177" s="55">
        <v>5</v>
      </c>
      <c r="B177" s="74" t="s">
        <v>257</v>
      </c>
      <c r="C177" s="55" t="s">
        <v>41</v>
      </c>
      <c r="D177" s="55">
        <v>1992</v>
      </c>
      <c r="E177" s="55" t="s">
        <v>37</v>
      </c>
      <c r="F177" s="55" t="s">
        <v>46</v>
      </c>
      <c r="G177" s="57">
        <v>5</v>
      </c>
      <c r="H177" s="57">
        <v>3</v>
      </c>
      <c r="I177" s="60">
        <v>4309</v>
      </c>
      <c r="J177" s="60">
        <v>3416.0999999999999</v>
      </c>
      <c r="K177" s="38">
        <v>3118</v>
      </c>
      <c r="L177" s="69">
        <v>143</v>
      </c>
      <c r="M177" s="38">
        <f t="shared" si="43"/>
        <v>20397533.100000001</v>
      </c>
      <c r="N177" s="38">
        <v>0</v>
      </c>
      <c r="O177" s="38">
        <v>0</v>
      </c>
      <c r="P177" s="38">
        <v>0</v>
      </c>
      <c r="Q177" s="38">
        <f>'Таблица 3 '!C170</f>
        <v>20397533.100000001</v>
      </c>
      <c r="R177" s="60">
        <f t="shared" si="44"/>
        <v>20397533.100000001</v>
      </c>
      <c r="S177" s="60">
        <v>0</v>
      </c>
      <c r="T177" s="60">
        <f t="shared" si="45"/>
        <v>5971.0000000000009</v>
      </c>
      <c r="U177" s="60">
        <f t="shared" si="46"/>
        <v>5971.0000000000009</v>
      </c>
      <c r="V177" s="61" t="s">
        <v>43</v>
      </c>
      <c r="W177" s="73"/>
      <c r="X177" s="73"/>
    </row>
    <row r="178" s="67" customFormat="1" ht="45" customHeight="1">
      <c r="A178" s="57">
        <v>6</v>
      </c>
      <c r="B178" s="74" t="s">
        <v>258</v>
      </c>
      <c r="C178" s="55" t="s">
        <v>41</v>
      </c>
      <c r="D178" s="55">
        <v>1990</v>
      </c>
      <c r="E178" s="55" t="s">
        <v>37</v>
      </c>
      <c r="F178" s="55" t="s">
        <v>42</v>
      </c>
      <c r="G178" s="57">
        <v>5</v>
      </c>
      <c r="H178" s="57">
        <v>6</v>
      </c>
      <c r="I178" s="60">
        <v>5641.3999999999996</v>
      </c>
      <c r="J178" s="60">
        <v>4175.6999999999998</v>
      </c>
      <c r="K178" s="38">
        <v>4086.9000000000001</v>
      </c>
      <c r="L178" s="69">
        <v>188</v>
      </c>
      <c r="M178" s="38">
        <f t="shared" si="43"/>
        <v>1419738</v>
      </c>
      <c r="N178" s="38">
        <v>0</v>
      </c>
      <c r="O178" s="38">
        <v>0</v>
      </c>
      <c r="P178" s="38">
        <v>0</v>
      </c>
      <c r="Q178" s="38">
        <f>'Таблица 3 '!C171</f>
        <v>1419738</v>
      </c>
      <c r="R178" s="60">
        <f t="shared" si="44"/>
        <v>1419738</v>
      </c>
      <c r="S178" s="60">
        <v>0</v>
      </c>
      <c r="T178" s="60">
        <f t="shared" si="45"/>
        <v>340</v>
      </c>
      <c r="U178" s="60">
        <f t="shared" si="46"/>
        <v>340</v>
      </c>
      <c r="V178" s="61" t="s">
        <v>43</v>
      </c>
      <c r="W178" s="73"/>
      <c r="X178" s="73"/>
    </row>
    <row r="179" s="67" customFormat="1" ht="45" customHeight="1">
      <c r="A179" s="55">
        <v>7</v>
      </c>
      <c r="B179" s="74" t="s">
        <v>259</v>
      </c>
      <c r="C179" s="55" t="s">
        <v>41</v>
      </c>
      <c r="D179" s="55">
        <v>1995</v>
      </c>
      <c r="E179" s="55" t="s">
        <v>37</v>
      </c>
      <c r="F179" s="55" t="s">
        <v>46</v>
      </c>
      <c r="G179" s="57">
        <v>9</v>
      </c>
      <c r="H179" s="57">
        <v>3</v>
      </c>
      <c r="I179" s="60">
        <v>8055</v>
      </c>
      <c r="J179" s="60">
        <v>6345.8000000000002</v>
      </c>
      <c r="K179" s="60">
        <v>5909.5</v>
      </c>
      <c r="L179" s="69">
        <v>260</v>
      </c>
      <c r="M179" s="38">
        <f t="shared" si="43"/>
        <v>2157572</v>
      </c>
      <c r="N179" s="38">
        <v>0</v>
      </c>
      <c r="O179" s="38">
        <v>0</v>
      </c>
      <c r="P179" s="38">
        <v>0</v>
      </c>
      <c r="Q179" s="38">
        <f>'Таблица 3 '!C172</f>
        <v>2157572</v>
      </c>
      <c r="R179" s="60">
        <f t="shared" si="44"/>
        <v>2157572</v>
      </c>
      <c r="S179" s="60">
        <v>0</v>
      </c>
      <c r="T179" s="60">
        <f t="shared" si="45"/>
        <v>340</v>
      </c>
      <c r="U179" s="60">
        <f t="shared" si="46"/>
        <v>340</v>
      </c>
      <c r="V179" s="61" t="s">
        <v>43</v>
      </c>
      <c r="W179" s="73"/>
      <c r="X179" s="73"/>
    </row>
    <row r="180" s="67" customFormat="1" ht="45" customHeight="1">
      <c r="A180" s="55">
        <v>8</v>
      </c>
      <c r="B180" s="74" t="s">
        <v>260</v>
      </c>
      <c r="C180" s="55" t="s">
        <v>41</v>
      </c>
      <c r="D180" s="55">
        <v>1979</v>
      </c>
      <c r="E180" s="55" t="s">
        <v>37</v>
      </c>
      <c r="F180" s="55" t="s">
        <v>42</v>
      </c>
      <c r="G180" s="57">
        <v>5</v>
      </c>
      <c r="H180" s="57">
        <v>2</v>
      </c>
      <c r="I180" s="60">
        <v>4765</v>
      </c>
      <c r="J180" s="60">
        <v>3518.8000000000002</v>
      </c>
      <c r="K180" s="38">
        <v>2715.6999999999998</v>
      </c>
      <c r="L180" s="69">
        <v>138</v>
      </c>
      <c r="M180" s="38">
        <f t="shared" si="43"/>
        <v>19814362.800000001</v>
      </c>
      <c r="N180" s="38">
        <v>0</v>
      </c>
      <c r="O180" s="38">
        <v>0</v>
      </c>
      <c r="P180" s="38">
        <v>0</v>
      </c>
      <c r="Q180" s="38">
        <f>'Таблица 3 '!C173</f>
        <v>19814362.800000001</v>
      </c>
      <c r="R180" s="60">
        <f t="shared" si="44"/>
        <v>19814362.800000001</v>
      </c>
      <c r="S180" s="60">
        <v>0</v>
      </c>
      <c r="T180" s="60">
        <f t="shared" si="45"/>
        <v>5631</v>
      </c>
      <c r="U180" s="60">
        <f t="shared" si="46"/>
        <v>5631</v>
      </c>
      <c r="V180" s="61" t="s">
        <v>43</v>
      </c>
      <c r="W180" s="73"/>
      <c r="X180" s="73"/>
    </row>
    <row r="181" s="67" customFormat="1" ht="45" customHeight="1">
      <c r="A181" s="57">
        <v>9</v>
      </c>
      <c r="B181" s="74" t="s">
        <v>261</v>
      </c>
      <c r="C181" s="55" t="s">
        <v>41</v>
      </c>
      <c r="D181" s="55">
        <v>1979</v>
      </c>
      <c r="E181" s="55" t="s">
        <v>37</v>
      </c>
      <c r="F181" s="55" t="s">
        <v>42</v>
      </c>
      <c r="G181" s="57">
        <v>5</v>
      </c>
      <c r="H181" s="57">
        <v>2</v>
      </c>
      <c r="I181" s="60">
        <v>4792.8999999999996</v>
      </c>
      <c r="J181" s="60">
        <v>3492.6999999999998</v>
      </c>
      <c r="K181" s="38">
        <v>3140.5999999999999</v>
      </c>
      <c r="L181" s="88">
        <v>144</v>
      </c>
      <c r="M181" s="38">
        <f t="shared" si="43"/>
        <v>1187518</v>
      </c>
      <c r="N181" s="38">
        <v>0</v>
      </c>
      <c r="O181" s="38">
        <v>0</v>
      </c>
      <c r="P181" s="38">
        <v>0</v>
      </c>
      <c r="Q181" s="38">
        <f>'Таблица 3 '!C174</f>
        <v>1187518</v>
      </c>
      <c r="R181" s="60">
        <f t="shared" si="44"/>
        <v>1187518</v>
      </c>
      <c r="S181" s="60">
        <v>0</v>
      </c>
      <c r="T181" s="60">
        <f t="shared" si="45"/>
        <v>340</v>
      </c>
      <c r="U181" s="60">
        <f t="shared" si="46"/>
        <v>340</v>
      </c>
      <c r="V181" s="61" t="s">
        <v>43</v>
      </c>
      <c r="W181" s="73"/>
      <c r="X181" s="73"/>
    </row>
    <row r="182" s="67" customFormat="1" ht="24.600000000000001" customHeight="1">
      <c r="A182" s="70" t="s">
        <v>262</v>
      </c>
      <c r="B182" s="70"/>
      <c r="C182" s="76" t="s">
        <v>37</v>
      </c>
      <c r="D182" s="76" t="s">
        <v>37</v>
      </c>
      <c r="E182" s="76" t="s">
        <v>37</v>
      </c>
      <c r="F182" s="76" t="s">
        <v>37</v>
      </c>
      <c r="G182" s="77" t="s">
        <v>37</v>
      </c>
      <c r="H182" s="77" t="s">
        <v>37</v>
      </c>
      <c r="I182" s="31">
        <f>SUM(I183:I189)</f>
        <v>12315.400000000001</v>
      </c>
      <c r="J182" s="31">
        <f t="shared" ref="J182:S182" si="47">SUM(J183:J189)</f>
        <v>6743.5999999999995</v>
      </c>
      <c r="K182" s="31">
        <f t="shared" si="47"/>
        <v>6457.3999999999996</v>
      </c>
      <c r="L182" s="108">
        <f t="shared" si="47"/>
        <v>215</v>
      </c>
      <c r="M182" s="31">
        <f t="shared" si="47"/>
        <v>48955098.399999999</v>
      </c>
      <c r="N182" s="31">
        <f t="shared" si="47"/>
        <v>0</v>
      </c>
      <c r="O182" s="31">
        <f t="shared" si="47"/>
        <v>0</v>
      </c>
      <c r="P182" s="31">
        <f t="shared" si="47"/>
        <v>0</v>
      </c>
      <c r="Q182" s="31">
        <f t="shared" si="47"/>
        <v>48955098.399999999</v>
      </c>
      <c r="R182" s="31">
        <f t="shared" si="47"/>
        <v>48955098.399999999</v>
      </c>
      <c r="S182" s="31">
        <f t="shared" si="47"/>
        <v>0</v>
      </c>
      <c r="T182" s="80" t="s">
        <v>38</v>
      </c>
      <c r="U182" s="80" t="s">
        <v>38</v>
      </c>
      <c r="V182" s="77" t="s">
        <v>38</v>
      </c>
      <c r="W182" s="32"/>
      <c r="X182" s="32"/>
    </row>
    <row r="183" s="67" customFormat="1" ht="45.75" customHeight="1">
      <c r="A183" s="33">
        <v>1</v>
      </c>
      <c r="B183" s="34" t="s">
        <v>263</v>
      </c>
      <c r="C183" s="55" t="s">
        <v>41</v>
      </c>
      <c r="D183" s="109">
        <v>1990</v>
      </c>
      <c r="E183" s="55" t="s">
        <v>37</v>
      </c>
      <c r="F183" s="33" t="s">
        <v>191</v>
      </c>
      <c r="G183" s="37">
        <v>4</v>
      </c>
      <c r="H183" s="37">
        <v>3</v>
      </c>
      <c r="I183" s="38">
        <v>3173.5999999999999</v>
      </c>
      <c r="J183" s="38">
        <v>2323.4000000000001</v>
      </c>
      <c r="K183" s="38">
        <v>2323.4000000000001</v>
      </c>
      <c r="L183" s="88">
        <v>76</v>
      </c>
      <c r="M183" s="39">
        <f t="shared" ref="M183:M189" si="48">SUM(N183:Q183)</f>
        <v>12088650.199999999</v>
      </c>
      <c r="N183" s="38">
        <v>0</v>
      </c>
      <c r="O183" s="38">
        <v>0</v>
      </c>
      <c r="P183" s="38">
        <v>0</v>
      </c>
      <c r="Q183" s="38">
        <f>'Таблица 3 '!C176</f>
        <v>12088650.199999999</v>
      </c>
      <c r="R183" s="38">
        <f t="shared" ref="R183:R189" si="49">Q183</f>
        <v>12088650.199999999</v>
      </c>
      <c r="S183" s="38">
        <v>0</v>
      </c>
      <c r="T183" s="38">
        <f t="shared" si="45"/>
        <v>5202.9999999999991</v>
      </c>
      <c r="U183" s="39">
        <f t="shared" si="21"/>
        <v>5202.9999999999991</v>
      </c>
      <c r="V183" s="42" t="s">
        <v>43</v>
      </c>
      <c r="W183" s="73"/>
      <c r="X183" s="73"/>
    </row>
    <row r="184" s="67" customFormat="1" ht="41.399999999999999">
      <c r="A184" s="33">
        <v>2</v>
      </c>
      <c r="B184" s="34" t="s">
        <v>264</v>
      </c>
      <c r="C184" s="55" t="s">
        <v>41</v>
      </c>
      <c r="D184" s="109">
        <v>1947</v>
      </c>
      <c r="E184" s="55" t="s">
        <v>37</v>
      </c>
      <c r="F184" s="33" t="s">
        <v>265</v>
      </c>
      <c r="G184" s="37" t="s">
        <v>246</v>
      </c>
      <c r="H184" s="37">
        <v>2</v>
      </c>
      <c r="I184" s="38">
        <v>1221</v>
      </c>
      <c r="J184" s="38">
        <v>542.79999999999995</v>
      </c>
      <c r="K184" s="38">
        <v>542.79999999999995</v>
      </c>
      <c r="L184" s="88">
        <v>15</v>
      </c>
      <c r="M184" s="39">
        <f t="shared" si="48"/>
        <v>4799980.4000000004</v>
      </c>
      <c r="N184" s="38">
        <v>0</v>
      </c>
      <c r="O184" s="38">
        <v>0</v>
      </c>
      <c r="P184" s="38">
        <v>0</v>
      </c>
      <c r="Q184" s="38">
        <f>'Таблица 3 '!C177</f>
        <v>4799980.4000000004</v>
      </c>
      <c r="R184" s="38">
        <f t="shared" si="49"/>
        <v>4799980.4000000004</v>
      </c>
      <c r="S184" s="38">
        <v>0</v>
      </c>
      <c r="T184" s="38">
        <f t="shared" si="45"/>
        <v>8843.0000000000018</v>
      </c>
      <c r="U184" s="39">
        <f t="shared" si="21"/>
        <v>8843.0000000000018</v>
      </c>
      <c r="V184" s="42" t="s">
        <v>43</v>
      </c>
      <c r="W184" s="73"/>
      <c r="X184" s="73"/>
    </row>
    <row r="185" s="67" customFormat="1" ht="41.399999999999999">
      <c r="A185" s="33">
        <v>3</v>
      </c>
      <c r="B185" s="34" t="s">
        <v>266</v>
      </c>
      <c r="C185" s="55" t="s">
        <v>41</v>
      </c>
      <c r="D185" s="109">
        <v>1947</v>
      </c>
      <c r="E185" s="55" t="s">
        <v>37</v>
      </c>
      <c r="F185" s="33" t="s">
        <v>265</v>
      </c>
      <c r="G185" s="37" t="s">
        <v>246</v>
      </c>
      <c r="H185" s="37" t="s">
        <v>246</v>
      </c>
      <c r="I185" s="38">
        <v>1360.8</v>
      </c>
      <c r="J185" s="38">
        <v>542.39999999999998</v>
      </c>
      <c r="K185" s="38">
        <v>542.39999999999998</v>
      </c>
      <c r="L185" s="88">
        <v>14</v>
      </c>
      <c r="M185" s="39">
        <f t="shared" si="48"/>
        <v>4888108.7999999998</v>
      </c>
      <c r="N185" s="38">
        <v>0</v>
      </c>
      <c r="O185" s="38">
        <v>0</v>
      </c>
      <c r="P185" s="38">
        <v>0</v>
      </c>
      <c r="Q185" s="38">
        <f>'Таблица 3 '!C178</f>
        <v>4888108.7999999998</v>
      </c>
      <c r="R185" s="38">
        <f t="shared" si="49"/>
        <v>4888108.7999999998</v>
      </c>
      <c r="S185" s="38">
        <v>0</v>
      </c>
      <c r="T185" s="38">
        <f t="shared" si="45"/>
        <v>9012</v>
      </c>
      <c r="U185" s="39">
        <f t="shared" si="21"/>
        <v>9012</v>
      </c>
      <c r="V185" s="42" t="s">
        <v>43</v>
      </c>
      <c r="W185" s="73"/>
      <c r="X185" s="73"/>
    </row>
    <row r="186" s="67" customFormat="1" ht="41.399999999999999">
      <c r="A186" s="33">
        <v>4</v>
      </c>
      <c r="B186" s="34" t="s">
        <v>267</v>
      </c>
      <c r="C186" s="55" t="s">
        <v>41</v>
      </c>
      <c r="D186" s="109">
        <v>1997</v>
      </c>
      <c r="E186" s="55" t="s">
        <v>37</v>
      </c>
      <c r="F186" s="33" t="s">
        <v>191</v>
      </c>
      <c r="G186" s="37" t="s">
        <v>268</v>
      </c>
      <c r="H186" s="37" t="s">
        <v>268</v>
      </c>
      <c r="I186" s="38">
        <v>2792.4000000000001</v>
      </c>
      <c r="J186" s="38">
        <v>1735.9000000000001</v>
      </c>
      <c r="K186" s="38">
        <v>1510.5999999999999</v>
      </c>
      <c r="L186" s="88">
        <v>48</v>
      </c>
      <c r="M186" s="39">
        <f t="shared" si="48"/>
        <v>15643930.800000001</v>
      </c>
      <c r="N186" s="38">
        <v>0</v>
      </c>
      <c r="O186" s="38">
        <v>0</v>
      </c>
      <c r="P186" s="38">
        <v>0</v>
      </c>
      <c r="Q186" s="38">
        <f>'Таблица 3 '!C179</f>
        <v>15643930.800000001</v>
      </c>
      <c r="R186" s="38">
        <f t="shared" si="49"/>
        <v>15643930.800000001</v>
      </c>
      <c r="S186" s="38">
        <v>0</v>
      </c>
      <c r="T186" s="38">
        <f t="shared" si="45"/>
        <v>9012</v>
      </c>
      <c r="U186" s="39">
        <f t="shared" si="21"/>
        <v>9012</v>
      </c>
      <c r="V186" s="42" t="s">
        <v>43</v>
      </c>
      <c r="W186" s="73"/>
      <c r="X186" s="73"/>
    </row>
    <row r="187" s="67" customFormat="1" ht="41.399999999999999">
      <c r="A187" s="33">
        <v>5</v>
      </c>
      <c r="B187" s="34" t="s">
        <v>269</v>
      </c>
      <c r="C187" s="55" t="s">
        <v>41</v>
      </c>
      <c r="D187" s="109">
        <v>1954</v>
      </c>
      <c r="E187" s="35" t="s">
        <v>50</v>
      </c>
      <c r="F187" s="33" t="s">
        <v>265</v>
      </c>
      <c r="G187" s="37">
        <v>2</v>
      </c>
      <c r="H187" s="37">
        <v>2</v>
      </c>
      <c r="I187" s="38">
        <v>1715</v>
      </c>
      <c r="J187" s="38">
        <v>731.39999999999998</v>
      </c>
      <c r="K187" s="38">
        <v>731.39999999999998</v>
      </c>
      <c r="L187" s="88">
        <v>30</v>
      </c>
      <c r="M187" s="39">
        <f t="shared" si="48"/>
        <v>6591376.7999999998</v>
      </c>
      <c r="N187" s="38">
        <v>0</v>
      </c>
      <c r="O187" s="38">
        <v>0</v>
      </c>
      <c r="P187" s="38">
        <v>0</v>
      </c>
      <c r="Q187" s="38">
        <f>'Таблица 3 '!C180</f>
        <v>6591376.7999999998</v>
      </c>
      <c r="R187" s="38">
        <f t="shared" si="49"/>
        <v>6591376.7999999998</v>
      </c>
      <c r="S187" s="38">
        <v>0</v>
      </c>
      <c r="T187" s="38">
        <f t="shared" si="45"/>
        <v>9012</v>
      </c>
      <c r="U187" s="39">
        <f t="shared" si="21"/>
        <v>9012</v>
      </c>
      <c r="V187" s="42" t="s">
        <v>43</v>
      </c>
      <c r="W187" s="73"/>
      <c r="X187" s="73"/>
    </row>
    <row r="188" s="67" customFormat="1" ht="41.399999999999999">
      <c r="A188" s="33">
        <v>6</v>
      </c>
      <c r="B188" s="34" t="s">
        <v>270</v>
      </c>
      <c r="C188" s="55" t="s">
        <v>41</v>
      </c>
      <c r="D188" s="109">
        <v>1953</v>
      </c>
      <c r="E188" s="35" t="s">
        <v>150</v>
      </c>
      <c r="F188" s="33" t="s">
        <v>265</v>
      </c>
      <c r="G188" s="37">
        <v>2</v>
      </c>
      <c r="H188" s="37">
        <v>1</v>
      </c>
      <c r="I188" s="38">
        <v>341.10000000000002</v>
      </c>
      <c r="J188" s="38">
        <v>228.80000000000001</v>
      </c>
      <c r="K188" s="38">
        <v>228.80000000000001</v>
      </c>
      <c r="L188" s="88">
        <v>5</v>
      </c>
      <c r="M188" s="39">
        <f t="shared" si="48"/>
        <v>2023278.3999999999</v>
      </c>
      <c r="N188" s="38">
        <v>0</v>
      </c>
      <c r="O188" s="38">
        <v>0</v>
      </c>
      <c r="P188" s="38">
        <v>0</v>
      </c>
      <c r="Q188" s="38">
        <f>'Таблица 3 '!C181</f>
        <v>2023278.3999999999</v>
      </c>
      <c r="R188" s="38">
        <f t="shared" si="49"/>
        <v>2023278.3999999999</v>
      </c>
      <c r="S188" s="38">
        <v>0</v>
      </c>
      <c r="T188" s="38">
        <f t="shared" si="45"/>
        <v>8843</v>
      </c>
      <c r="U188" s="39">
        <f t="shared" si="21"/>
        <v>8843</v>
      </c>
      <c r="V188" s="42" t="s">
        <v>43</v>
      </c>
      <c r="W188" s="73"/>
      <c r="X188" s="73"/>
    </row>
    <row r="189" s="67" customFormat="1" ht="41.399999999999999">
      <c r="A189" s="33">
        <v>7</v>
      </c>
      <c r="B189" s="34" t="s">
        <v>271</v>
      </c>
      <c r="C189" s="55" t="s">
        <v>41</v>
      </c>
      <c r="D189" s="109">
        <v>1952</v>
      </c>
      <c r="E189" s="55" t="s">
        <v>37</v>
      </c>
      <c r="F189" s="33" t="s">
        <v>265</v>
      </c>
      <c r="G189" s="37">
        <v>2</v>
      </c>
      <c r="H189" s="37">
        <v>2</v>
      </c>
      <c r="I189" s="38">
        <v>1711.5</v>
      </c>
      <c r="J189" s="38">
        <v>638.89999999999998</v>
      </c>
      <c r="K189" s="38">
        <v>578</v>
      </c>
      <c r="L189" s="88">
        <v>27</v>
      </c>
      <c r="M189" s="39">
        <f t="shared" si="48"/>
        <v>2919773</v>
      </c>
      <c r="N189" s="38">
        <v>0</v>
      </c>
      <c r="O189" s="38">
        <v>0</v>
      </c>
      <c r="P189" s="38">
        <v>0</v>
      </c>
      <c r="Q189" s="38">
        <f>'Таблица 3 '!C182</f>
        <v>2919773</v>
      </c>
      <c r="R189" s="38">
        <f t="shared" si="49"/>
        <v>2919773</v>
      </c>
      <c r="S189" s="38">
        <v>0</v>
      </c>
      <c r="T189" s="38">
        <f t="shared" si="45"/>
        <v>4570</v>
      </c>
      <c r="U189" s="39">
        <f t="shared" si="21"/>
        <v>4570</v>
      </c>
      <c r="V189" s="42" t="s">
        <v>43</v>
      </c>
      <c r="W189" s="73"/>
      <c r="X189" s="73"/>
    </row>
    <row r="190" s="25" customFormat="1" ht="26.399999999999999" customHeight="1">
      <c r="A190" s="110" t="s">
        <v>272</v>
      </c>
      <c r="B190" s="110"/>
      <c r="C190" s="28" t="s">
        <v>37</v>
      </c>
      <c r="D190" s="28" t="s">
        <v>37</v>
      </c>
      <c r="E190" s="28" t="s">
        <v>37</v>
      </c>
      <c r="F190" s="28" t="s">
        <v>37</v>
      </c>
      <c r="G190" s="28" t="s">
        <v>37</v>
      </c>
      <c r="H190" s="28" t="s">
        <v>37</v>
      </c>
      <c r="I190" s="64">
        <f>SUM(I191:I195)</f>
        <v>3358.6500000000001</v>
      </c>
      <c r="J190" s="64">
        <f t="shared" ref="J190:S190" si="50">SUM(J191:J195)</f>
        <v>2902.3600000000001</v>
      </c>
      <c r="K190" s="64">
        <f t="shared" si="50"/>
        <v>1828.3600000000001</v>
      </c>
      <c r="L190" s="65">
        <f t="shared" si="50"/>
        <v>90</v>
      </c>
      <c r="M190" s="64">
        <f t="shared" si="50"/>
        <v>16640205.879999999</v>
      </c>
      <c r="N190" s="64">
        <f t="shared" si="50"/>
        <v>0</v>
      </c>
      <c r="O190" s="64">
        <f t="shared" si="50"/>
        <v>0</v>
      </c>
      <c r="P190" s="64">
        <f t="shared" si="50"/>
        <v>0</v>
      </c>
      <c r="Q190" s="64">
        <f t="shared" si="50"/>
        <v>16640205.879999999</v>
      </c>
      <c r="R190" s="64">
        <f t="shared" si="50"/>
        <v>16640205.879999999</v>
      </c>
      <c r="S190" s="64">
        <f t="shared" si="50"/>
        <v>0</v>
      </c>
      <c r="T190" s="66" t="s">
        <v>37</v>
      </c>
      <c r="U190" s="66" t="s">
        <v>37</v>
      </c>
      <c r="V190" s="28" t="s">
        <v>37</v>
      </c>
    </row>
    <row r="191" s="67" customFormat="1" ht="41.399999999999999">
      <c r="A191" s="55">
        <v>1</v>
      </c>
      <c r="B191" s="68" t="s">
        <v>273</v>
      </c>
      <c r="C191" s="33" t="s">
        <v>41</v>
      </c>
      <c r="D191" s="57">
        <v>1988</v>
      </c>
      <c r="E191" s="57" t="s">
        <v>37</v>
      </c>
      <c r="F191" s="55" t="s">
        <v>274</v>
      </c>
      <c r="G191" s="57">
        <v>3</v>
      </c>
      <c r="H191" s="57">
        <v>2</v>
      </c>
      <c r="I191" s="60">
        <v>959</v>
      </c>
      <c r="J191" s="60">
        <v>569</v>
      </c>
      <c r="K191" s="60">
        <v>261</v>
      </c>
      <c r="L191" s="69">
        <v>12</v>
      </c>
      <c r="M191" s="60">
        <f t="shared" ref="M191:M195" si="51">SUM(N191:Q191)</f>
        <v>3406603</v>
      </c>
      <c r="N191" s="60">
        <v>0</v>
      </c>
      <c r="O191" s="60">
        <v>0</v>
      </c>
      <c r="P191" s="60">
        <v>0</v>
      </c>
      <c r="Q191" s="60">
        <f>'Таблица 3 '!C184</f>
        <v>3406603</v>
      </c>
      <c r="R191" s="60">
        <f t="shared" ref="R191:R195" si="52">Q191</f>
        <v>3406603</v>
      </c>
      <c r="S191" s="60">
        <v>0</v>
      </c>
      <c r="T191" s="60">
        <f t="shared" si="45"/>
        <v>5987</v>
      </c>
      <c r="U191" s="60">
        <f t="shared" si="21"/>
        <v>5987</v>
      </c>
      <c r="V191" s="61" t="s">
        <v>43</v>
      </c>
    </row>
    <row r="192" s="67" customFormat="1" ht="41.399999999999999">
      <c r="A192" s="57">
        <v>3</v>
      </c>
      <c r="B192" s="68" t="s">
        <v>275</v>
      </c>
      <c r="C192" s="33" t="s">
        <v>41</v>
      </c>
      <c r="D192" s="57">
        <v>1988</v>
      </c>
      <c r="E192" s="57" t="s">
        <v>37</v>
      </c>
      <c r="F192" s="33" t="s">
        <v>191</v>
      </c>
      <c r="G192" s="57">
        <v>3</v>
      </c>
      <c r="H192" s="57">
        <v>3</v>
      </c>
      <c r="I192" s="60">
        <v>721.5</v>
      </c>
      <c r="J192" s="60">
        <v>721.5</v>
      </c>
      <c r="K192" s="60">
        <v>0</v>
      </c>
      <c r="L192" s="69">
        <v>12</v>
      </c>
      <c r="M192" s="60">
        <f t="shared" si="51"/>
        <v>4319620.5</v>
      </c>
      <c r="N192" s="60">
        <v>0</v>
      </c>
      <c r="O192" s="60">
        <v>0</v>
      </c>
      <c r="P192" s="60">
        <v>0</v>
      </c>
      <c r="Q192" s="60">
        <f>'Таблица 3 '!C185</f>
        <v>4319620.5</v>
      </c>
      <c r="R192" s="60">
        <f t="shared" si="52"/>
        <v>4319620.5</v>
      </c>
      <c r="S192" s="60">
        <v>0</v>
      </c>
      <c r="T192" s="60">
        <f t="shared" si="45"/>
        <v>5987</v>
      </c>
      <c r="U192" s="60">
        <f t="shared" si="21"/>
        <v>5987</v>
      </c>
      <c r="V192" s="61" t="s">
        <v>43</v>
      </c>
    </row>
    <row r="193" s="67" customFormat="1" ht="41.399999999999999">
      <c r="A193" s="55">
        <v>4</v>
      </c>
      <c r="B193" s="56" t="s">
        <v>276</v>
      </c>
      <c r="C193" s="33" t="s">
        <v>41</v>
      </c>
      <c r="D193" s="57">
        <v>1971</v>
      </c>
      <c r="E193" s="57">
        <v>2024</v>
      </c>
      <c r="F193" s="33" t="s">
        <v>191</v>
      </c>
      <c r="G193" s="57">
        <v>2</v>
      </c>
      <c r="H193" s="57">
        <v>2</v>
      </c>
      <c r="I193" s="60">
        <v>671</v>
      </c>
      <c r="J193" s="60">
        <v>618.61000000000001</v>
      </c>
      <c r="K193" s="60">
        <v>574.11000000000001</v>
      </c>
      <c r="L193" s="69">
        <v>25</v>
      </c>
      <c r="M193" s="60">
        <f t="shared" si="51"/>
        <v>1910267.6799999999</v>
      </c>
      <c r="N193" s="60">
        <v>0</v>
      </c>
      <c r="O193" s="60">
        <v>0</v>
      </c>
      <c r="P193" s="60">
        <v>0</v>
      </c>
      <c r="Q193" s="60">
        <f>'Таблица 3 '!C186</f>
        <v>1910267.6799999999</v>
      </c>
      <c r="R193" s="60">
        <f t="shared" si="52"/>
        <v>1910267.6799999999</v>
      </c>
      <c r="S193" s="60">
        <v>0</v>
      </c>
      <c r="T193" s="60">
        <f t="shared" si="45"/>
        <v>3088</v>
      </c>
      <c r="U193" s="60">
        <f t="shared" si="21"/>
        <v>3088</v>
      </c>
      <c r="V193" s="61" t="s">
        <v>43</v>
      </c>
    </row>
    <row r="194" s="67" customFormat="1" ht="41.399999999999999">
      <c r="A194" s="57">
        <v>2</v>
      </c>
      <c r="B194" s="68" t="s">
        <v>277</v>
      </c>
      <c r="C194" s="33" t="s">
        <v>41</v>
      </c>
      <c r="D194" s="57">
        <v>1963</v>
      </c>
      <c r="E194" s="57" t="s">
        <v>37</v>
      </c>
      <c r="F194" s="33" t="s">
        <v>191</v>
      </c>
      <c r="G194" s="57">
        <v>2</v>
      </c>
      <c r="H194" s="57">
        <v>4</v>
      </c>
      <c r="I194" s="60">
        <v>316</v>
      </c>
      <c r="J194" s="60">
        <v>302.10000000000002</v>
      </c>
      <c r="K194" s="60">
        <v>302.10000000000002</v>
      </c>
      <c r="L194" s="69">
        <v>17</v>
      </c>
      <c r="M194" s="60">
        <f t="shared" si="51"/>
        <v>2216809.8000000003</v>
      </c>
      <c r="N194" s="60">
        <v>0</v>
      </c>
      <c r="O194" s="60">
        <v>0</v>
      </c>
      <c r="P194" s="60">
        <v>0</v>
      </c>
      <c r="Q194" s="60">
        <f>'Таблица 3 '!C187</f>
        <v>2216809.8000000003</v>
      </c>
      <c r="R194" s="60">
        <f t="shared" si="52"/>
        <v>2216809.8000000003</v>
      </c>
      <c r="S194" s="60">
        <v>0</v>
      </c>
      <c r="T194" s="60">
        <f t="shared" si="45"/>
        <v>7338</v>
      </c>
      <c r="U194" s="60">
        <f t="shared" si="21"/>
        <v>7338</v>
      </c>
      <c r="V194" s="61" t="s">
        <v>43</v>
      </c>
    </row>
    <row r="195" s="67" customFormat="1" ht="41.399999999999999">
      <c r="A195" s="55">
        <v>5</v>
      </c>
      <c r="B195" s="68" t="s">
        <v>278</v>
      </c>
      <c r="C195" s="33" t="s">
        <v>41</v>
      </c>
      <c r="D195" s="57">
        <v>1974</v>
      </c>
      <c r="E195" s="57" t="s">
        <v>37</v>
      </c>
      <c r="F195" s="33" t="s">
        <v>191</v>
      </c>
      <c r="G195" s="57">
        <v>2</v>
      </c>
      <c r="H195" s="57">
        <v>2</v>
      </c>
      <c r="I195" s="60">
        <v>691.14999999999998</v>
      </c>
      <c r="J195" s="60">
        <v>691.14999999999998</v>
      </c>
      <c r="K195" s="60">
        <v>691.14999999999998</v>
      </c>
      <c r="L195" s="69">
        <v>24</v>
      </c>
      <c r="M195" s="60">
        <f t="shared" si="51"/>
        <v>4786904.8999999994</v>
      </c>
      <c r="N195" s="60">
        <v>0</v>
      </c>
      <c r="O195" s="60">
        <v>0</v>
      </c>
      <c r="P195" s="60">
        <v>0</v>
      </c>
      <c r="Q195" s="60">
        <f>'Таблица 3 '!C188</f>
        <v>4786904.8999999994</v>
      </c>
      <c r="R195" s="60">
        <f t="shared" si="52"/>
        <v>4786904.8999999994</v>
      </c>
      <c r="S195" s="60">
        <v>0</v>
      </c>
      <c r="T195" s="60">
        <f t="shared" si="45"/>
        <v>6925.9999999999991</v>
      </c>
      <c r="U195" s="60">
        <f t="shared" si="21"/>
        <v>6925.9999999999991</v>
      </c>
      <c r="V195" s="61" t="s">
        <v>43</v>
      </c>
    </row>
    <row r="196" s="25" customFormat="1" ht="25.5" customHeight="1">
      <c r="A196" s="70" t="s">
        <v>279</v>
      </c>
      <c r="B196" s="70"/>
      <c r="C196" s="76" t="s">
        <v>37</v>
      </c>
      <c r="D196" s="76" t="s">
        <v>37</v>
      </c>
      <c r="E196" s="76" t="s">
        <v>37</v>
      </c>
      <c r="F196" s="76" t="s">
        <v>37</v>
      </c>
      <c r="G196" s="77" t="s">
        <v>37</v>
      </c>
      <c r="H196" s="77" t="s">
        <v>37</v>
      </c>
      <c r="I196" s="71">
        <f>SUM(I197:I198)</f>
        <v>2895.3899999999999</v>
      </c>
      <c r="J196" s="71">
        <f t="shared" ref="J196:S196" si="53">SUM(J197:J198)</f>
        <v>2315.1700000000001</v>
      </c>
      <c r="K196" s="71">
        <f t="shared" si="53"/>
        <v>2013.8699999999999</v>
      </c>
      <c r="L196" s="72">
        <f t="shared" si="53"/>
        <v>83</v>
      </c>
      <c r="M196" s="71">
        <f t="shared" si="53"/>
        <v>3280008.8200000003</v>
      </c>
      <c r="N196" s="71">
        <f t="shared" si="53"/>
        <v>0</v>
      </c>
      <c r="O196" s="71">
        <f t="shared" si="53"/>
        <v>0</v>
      </c>
      <c r="P196" s="71">
        <f t="shared" si="53"/>
        <v>0</v>
      </c>
      <c r="Q196" s="71">
        <f t="shared" si="53"/>
        <v>3280008.8200000003</v>
      </c>
      <c r="R196" s="71">
        <f t="shared" si="53"/>
        <v>3280008.8200000003</v>
      </c>
      <c r="S196" s="71">
        <f t="shared" si="53"/>
        <v>0</v>
      </c>
      <c r="T196" s="80" t="s">
        <v>37</v>
      </c>
      <c r="U196" s="80" t="s">
        <v>37</v>
      </c>
      <c r="V196" s="80" t="s">
        <v>37</v>
      </c>
      <c r="W196" s="32"/>
    </row>
    <row r="197" s="95" customFormat="1" ht="45.75" customHeight="1">
      <c r="A197" s="33">
        <v>1</v>
      </c>
      <c r="B197" s="111" t="s">
        <v>280</v>
      </c>
      <c r="C197" s="33" t="s">
        <v>41</v>
      </c>
      <c r="D197" s="33">
        <v>1987</v>
      </c>
      <c r="E197" s="33" t="s">
        <v>37</v>
      </c>
      <c r="F197" s="33" t="s">
        <v>191</v>
      </c>
      <c r="G197" s="37">
        <v>3</v>
      </c>
      <c r="H197" s="37">
        <v>3</v>
      </c>
      <c r="I197" s="38">
        <v>2264.3899999999999</v>
      </c>
      <c r="J197" s="38">
        <v>1717.8</v>
      </c>
      <c r="K197" s="38">
        <v>1524</v>
      </c>
      <c r="L197" s="88">
        <v>63</v>
      </c>
      <c r="M197" s="38">
        <f t="shared" ref="M197:M198" si="54">SUM(N197:Q197)</f>
        <v>707733.59999999998</v>
      </c>
      <c r="N197" s="38">
        <v>0</v>
      </c>
      <c r="O197" s="38">
        <v>0</v>
      </c>
      <c r="P197" s="38">
        <v>0</v>
      </c>
      <c r="Q197" s="38">
        <f>'Таблица 3 '!C190</f>
        <v>707733.59999999998</v>
      </c>
      <c r="R197" s="38">
        <f t="shared" ref="R197:R198" si="55">Q197</f>
        <v>707733.59999999998</v>
      </c>
      <c r="S197" s="38">
        <v>0</v>
      </c>
      <c r="T197" s="38">
        <f t="shared" si="45"/>
        <v>412</v>
      </c>
      <c r="U197" s="38">
        <f t="shared" ref="U197:U198" si="56">M197/J197</f>
        <v>412</v>
      </c>
      <c r="V197" s="42" t="s">
        <v>43</v>
      </c>
      <c r="W197" s="43"/>
      <c r="X197" s="43"/>
    </row>
    <row r="198" s="95" customFormat="1" ht="41.399999999999999">
      <c r="A198" s="33">
        <v>2</v>
      </c>
      <c r="B198" s="111" t="s">
        <v>281</v>
      </c>
      <c r="C198" s="33" t="s">
        <v>41</v>
      </c>
      <c r="D198" s="33">
        <v>1977</v>
      </c>
      <c r="E198" s="33">
        <v>2022</v>
      </c>
      <c r="F198" s="33" t="s">
        <v>191</v>
      </c>
      <c r="G198" s="37">
        <v>2</v>
      </c>
      <c r="H198" s="37">
        <v>2</v>
      </c>
      <c r="I198" s="38">
        <v>631</v>
      </c>
      <c r="J198" s="38">
        <v>597.37</v>
      </c>
      <c r="K198" s="38">
        <v>489.87</v>
      </c>
      <c r="L198" s="88">
        <v>20</v>
      </c>
      <c r="M198" s="38">
        <f t="shared" si="54"/>
        <v>2572275.2200000002</v>
      </c>
      <c r="N198" s="38">
        <v>0</v>
      </c>
      <c r="O198" s="38">
        <v>0</v>
      </c>
      <c r="P198" s="38">
        <v>0</v>
      </c>
      <c r="Q198" s="38">
        <f>'Таблица 3 '!C191</f>
        <v>2572275.2200000002</v>
      </c>
      <c r="R198" s="38">
        <f t="shared" si="55"/>
        <v>2572275.2200000002</v>
      </c>
      <c r="S198" s="38">
        <v>0</v>
      </c>
      <c r="T198" s="38">
        <f t="shared" si="45"/>
        <v>4306</v>
      </c>
      <c r="U198" s="38">
        <f t="shared" si="56"/>
        <v>4306</v>
      </c>
      <c r="V198" s="42" t="s">
        <v>43</v>
      </c>
      <c r="W198" s="43"/>
    </row>
    <row r="199" s="25" customFormat="1" ht="22.199999999999999" customHeight="1">
      <c r="A199" s="110" t="s">
        <v>282</v>
      </c>
      <c r="B199" s="110"/>
      <c r="C199" s="28" t="s">
        <v>37</v>
      </c>
      <c r="D199" s="28" t="s">
        <v>37</v>
      </c>
      <c r="E199" s="28" t="s">
        <v>37</v>
      </c>
      <c r="F199" s="28" t="s">
        <v>37</v>
      </c>
      <c r="G199" s="28" t="s">
        <v>37</v>
      </c>
      <c r="H199" s="28" t="s">
        <v>37</v>
      </c>
      <c r="I199" s="64">
        <f>SUM(I200:I207)</f>
        <v>14365.9</v>
      </c>
      <c r="J199" s="64">
        <f t="shared" ref="J199:S199" si="57">SUM(J200:J207)</f>
        <v>12895.869999999999</v>
      </c>
      <c r="K199" s="64">
        <f t="shared" si="57"/>
        <v>12319.17</v>
      </c>
      <c r="L199" s="65">
        <f t="shared" si="57"/>
        <v>426</v>
      </c>
      <c r="M199" s="64">
        <f t="shared" si="57"/>
        <v>17663921.32</v>
      </c>
      <c r="N199" s="64">
        <f t="shared" si="57"/>
        <v>0</v>
      </c>
      <c r="O199" s="64">
        <f t="shared" si="57"/>
        <v>0</v>
      </c>
      <c r="P199" s="64">
        <f t="shared" si="57"/>
        <v>0</v>
      </c>
      <c r="Q199" s="64">
        <f t="shared" si="57"/>
        <v>17663921.32</v>
      </c>
      <c r="R199" s="64">
        <f t="shared" si="57"/>
        <v>17663921.32</v>
      </c>
      <c r="S199" s="64">
        <f t="shared" si="57"/>
        <v>0</v>
      </c>
      <c r="T199" s="66" t="s">
        <v>37</v>
      </c>
      <c r="U199" s="66" t="s">
        <v>37</v>
      </c>
      <c r="V199" s="28" t="s">
        <v>37</v>
      </c>
    </row>
    <row r="200" s="67" customFormat="1" ht="41.399999999999999">
      <c r="A200" s="57">
        <v>1</v>
      </c>
      <c r="B200" s="68" t="s">
        <v>283</v>
      </c>
      <c r="C200" s="55" t="s">
        <v>41</v>
      </c>
      <c r="D200" s="57">
        <v>1976</v>
      </c>
      <c r="E200" s="57" t="s">
        <v>37</v>
      </c>
      <c r="F200" s="33" t="s">
        <v>191</v>
      </c>
      <c r="G200" s="57">
        <v>5</v>
      </c>
      <c r="H200" s="57">
        <v>6</v>
      </c>
      <c r="I200" s="60">
        <v>5019</v>
      </c>
      <c r="J200" s="60">
        <v>4452.5</v>
      </c>
      <c r="K200" s="60">
        <v>4332.6000000000004</v>
      </c>
      <c r="L200" s="69">
        <v>160</v>
      </c>
      <c r="M200" s="60">
        <f t="shared" ref="M200:M207" si="58">SUM(N200:Q200)</f>
        <v>3633240</v>
      </c>
      <c r="N200" s="60">
        <v>0</v>
      </c>
      <c r="O200" s="60">
        <v>0</v>
      </c>
      <c r="P200" s="60">
        <v>0</v>
      </c>
      <c r="Q200" s="60">
        <f>'Таблица 3 '!C193</f>
        <v>3633240</v>
      </c>
      <c r="R200" s="60">
        <f t="shared" ref="R200:R207" si="59">Q200</f>
        <v>3633240</v>
      </c>
      <c r="S200" s="60">
        <v>0</v>
      </c>
      <c r="T200" s="60">
        <f t="shared" si="45"/>
        <v>816</v>
      </c>
      <c r="U200" s="60">
        <f t="shared" ref="U200:U212" si="60">T200</f>
        <v>816</v>
      </c>
      <c r="V200" s="61" t="s">
        <v>43</v>
      </c>
    </row>
    <row r="201" s="67" customFormat="1" ht="41.399999999999999">
      <c r="A201" s="55">
        <v>2</v>
      </c>
      <c r="B201" s="68" t="s">
        <v>284</v>
      </c>
      <c r="C201" s="55" t="s">
        <v>41</v>
      </c>
      <c r="D201" s="57">
        <v>1978</v>
      </c>
      <c r="E201" s="57" t="s">
        <v>37</v>
      </c>
      <c r="F201" s="33" t="s">
        <v>191</v>
      </c>
      <c r="G201" s="57">
        <v>5</v>
      </c>
      <c r="H201" s="57">
        <v>4</v>
      </c>
      <c r="I201" s="60">
        <v>3234</v>
      </c>
      <c r="J201" s="60">
        <v>3143.3899999999999</v>
      </c>
      <c r="K201" s="60">
        <v>2880.0900000000001</v>
      </c>
      <c r="L201" s="69">
        <v>88</v>
      </c>
      <c r="M201" s="60">
        <f t="shared" si="58"/>
        <v>2565006.2399999998</v>
      </c>
      <c r="N201" s="60">
        <v>0</v>
      </c>
      <c r="O201" s="60">
        <v>0</v>
      </c>
      <c r="P201" s="60">
        <v>0</v>
      </c>
      <c r="Q201" s="60">
        <f>'Таблица 3 '!C194</f>
        <v>2565006.2399999998</v>
      </c>
      <c r="R201" s="60">
        <f t="shared" si="59"/>
        <v>2565006.2399999998</v>
      </c>
      <c r="S201" s="60">
        <v>0</v>
      </c>
      <c r="T201" s="60">
        <f t="shared" si="45"/>
        <v>816</v>
      </c>
      <c r="U201" s="60">
        <f t="shared" si="60"/>
        <v>816</v>
      </c>
      <c r="V201" s="61" t="s">
        <v>43</v>
      </c>
    </row>
    <row r="202" s="67" customFormat="1" ht="41.399999999999999">
      <c r="A202" s="57">
        <v>3</v>
      </c>
      <c r="B202" s="68" t="s">
        <v>285</v>
      </c>
      <c r="C202" s="55" t="s">
        <v>41</v>
      </c>
      <c r="D202" s="57">
        <v>1975</v>
      </c>
      <c r="E202" s="57" t="s">
        <v>37</v>
      </c>
      <c r="F202" s="33" t="s">
        <v>191</v>
      </c>
      <c r="G202" s="57">
        <v>2</v>
      </c>
      <c r="H202" s="57">
        <v>2</v>
      </c>
      <c r="I202" s="60">
        <v>793</v>
      </c>
      <c r="J202" s="60">
        <v>700.60000000000002</v>
      </c>
      <c r="K202" s="60">
        <v>700.60000000000002</v>
      </c>
      <c r="L202" s="69">
        <v>24</v>
      </c>
      <c r="M202" s="60">
        <f t="shared" si="58"/>
        <v>2163452.8000000003</v>
      </c>
      <c r="N202" s="60">
        <v>0</v>
      </c>
      <c r="O202" s="60">
        <v>0</v>
      </c>
      <c r="P202" s="60">
        <v>0</v>
      </c>
      <c r="Q202" s="60">
        <f>'Таблица 3 '!C195</f>
        <v>2163452.8000000003</v>
      </c>
      <c r="R202" s="60">
        <f t="shared" si="59"/>
        <v>2163452.8000000003</v>
      </c>
      <c r="S202" s="60">
        <v>0</v>
      </c>
      <c r="T202" s="60">
        <f t="shared" si="45"/>
        <v>3088.0000000000005</v>
      </c>
      <c r="U202" s="60">
        <f t="shared" si="60"/>
        <v>3088.0000000000005</v>
      </c>
      <c r="V202" s="61" t="s">
        <v>43</v>
      </c>
    </row>
    <row r="203" s="67" customFormat="1" ht="41.399999999999999">
      <c r="A203" s="55">
        <v>4</v>
      </c>
      <c r="B203" s="68" t="s">
        <v>286</v>
      </c>
      <c r="C203" s="55" t="s">
        <v>41</v>
      </c>
      <c r="D203" s="57">
        <v>1973</v>
      </c>
      <c r="E203" s="57" t="s">
        <v>37</v>
      </c>
      <c r="F203" s="33" t="s">
        <v>191</v>
      </c>
      <c r="G203" s="57">
        <v>2</v>
      </c>
      <c r="H203" s="57">
        <v>2</v>
      </c>
      <c r="I203" s="60">
        <v>791.29999999999995</v>
      </c>
      <c r="J203" s="60">
        <v>672.88</v>
      </c>
      <c r="K203" s="60">
        <v>672.88</v>
      </c>
      <c r="L203" s="69">
        <v>18</v>
      </c>
      <c r="M203" s="60">
        <f t="shared" si="58"/>
        <v>1302695.6799999999</v>
      </c>
      <c r="N203" s="60">
        <v>0</v>
      </c>
      <c r="O203" s="60">
        <v>0</v>
      </c>
      <c r="P203" s="60">
        <v>0</v>
      </c>
      <c r="Q203" s="60">
        <f>'Таблица 3 '!C196</f>
        <v>1302695.6799999999</v>
      </c>
      <c r="R203" s="60">
        <f t="shared" si="59"/>
        <v>1302695.6799999999</v>
      </c>
      <c r="S203" s="60">
        <v>0</v>
      </c>
      <c r="T203" s="60">
        <f t="shared" si="45"/>
        <v>1936</v>
      </c>
      <c r="U203" s="60">
        <f t="shared" si="60"/>
        <v>1936</v>
      </c>
      <c r="V203" s="61" t="s">
        <v>43</v>
      </c>
    </row>
    <row r="204" s="67" customFormat="1" ht="41.399999999999999">
      <c r="A204" s="57">
        <v>5</v>
      </c>
      <c r="B204" s="68" t="s">
        <v>287</v>
      </c>
      <c r="C204" s="55" t="s">
        <v>41</v>
      </c>
      <c r="D204" s="57">
        <v>2002</v>
      </c>
      <c r="E204" s="57" t="s">
        <v>37</v>
      </c>
      <c r="F204" s="33" t="s">
        <v>191</v>
      </c>
      <c r="G204" s="57">
        <v>5</v>
      </c>
      <c r="H204" s="57">
        <v>2</v>
      </c>
      <c r="I204" s="60">
        <v>2118.1999999999998</v>
      </c>
      <c r="J204" s="60">
        <v>2068.1999999999998</v>
      </c>
      <c r="K204" s="60">
        <v>1874.7</v>
      </c>
      <c r="L204" s="69">
        <v>71</v>
      </c>
      <c r="M204" s="60">
        <f t="shared" si="58"/>
        <v>2035108.7999999998</v>
      </c>
      <c r="N204" s="60">
        <v>0</v>
      </c>
      <c r="O204" s="60">
        <v>0</v>
      </c>
      <c r="P204" s="60">
        <v>0</v>
      </c>
      <c r="Q204" s="60">
        <f>'Таблица 3 '!C197</f>
        <v>2035108.7999999998</v>
      </c>
      <c r="R204" s="60">
        <f t="shared" si="59"/>
        <v>2035108.7999999998</v>
      </c>
      <c r="S204" s="60">
        <v>0</v>
      </c>
      <c r="T204" s="60">
        <f t="shared" si="45"/>
        <v>984</v>
      </c>
      <c r="U204" s="60">
        <f t="shared" si="60"/>
        <v>984</v>
      </c>
      <c r="V204" s="61" t="s">
        <v>43</v>
      </c>
    </row>
    <row r="205" s="67" customFormat="1" ht="41.399999999999999">
      <c r="A205" s="55">
        <v>6</v>
      </c>
      <c r="B205" s="68" t="s">
        <v>288</v>
      </c>
      <c r="C205" s="55" t="s">
        <v>41</v>
      </c>
      <c r="D205" s="57">
        <v>1964</v>
      </c>
      <c r="E205" s="57" t="s">
        <v>37</v>
      </c>
      <c r="F205" s="33" t="s">
        <v>191</v>
      </c>
      <c r="G205" s="57">
        <v>2</v>
      </c>
      <c r="H205" s="57">
        <v>2</v>
      </c>
      <c r="I205" s="60">
        <v>397</v>
      </c>
      <c r="J205" s="60">
        <v>353.39999999999998</v>
      </c>
      <c r="K205" s="60">
        <v>353.39999999999998</v>
      </c>
      <c r="L205" s="69">
        <v>13</v>
      </c>
      <c r="M205" s="60">
        <f t="shared" si="58"/>
        <v>2263526.9999999995</v>
      </c>
      <c r="N205" s="60">
        <v>0</v>
      </c>
      <c r="O205" s="60">
        <v>0</v>
      </c>
      <c r="P205" s="60">
        <v>0</v>
      </c>
      <c r="Q205" s="60">
        <f>'Таблица 3 '!C198</f>
        <v>2263526.9999999995</v>
      </c>
      <c r="R205" s="60">
        <f t="shared" si="59"/>
        <v>2263526.9999999995</v>
      </c>
      <c r="S205" s="60">
        <v>0</v>
      </c>
      <c r="T205" s="60">
        <f t="shared" si="45"/>
        <v>6404.9999999999991</v>
      </c>
      <c r="U205" s="60">
        <f t="shared" si="60"/>
        <v>6404.9999999999991</v>
      </c>
      <c r="V205" s="61" t="s">
        <v>43</v>
      </c>
    </row>
    <row r="206" s="67" customFormat="1" ht="41.399999999999999">
      <c r="A206" s="57">
        <v>7</v>
      </c>
      <c r="B206" s="68" t="s">
        <v>289</v>
      </c>
      <c r="C206" s="55" t="s">
        <v>41</v>
      </c>
      <c r="D206" s="57">
        <v>1968</v>
      </c>
      <c r="E206" s="57" t="s">
        <v>37</v>
      </c>
      <c r="F206" s="33" t="s">
        <v>191</v>
      </c>
      <c r="G206" s="57">
        <v>2</v>
      </c>
      <c r="H206" s="57">
        <v>2</v>
      </c>
      <c r="I206" s="60">
        <v>754.79999999999995</v>
      </c>
      <c r="J206" s="60">
        <v>700.39999999999998</v>
      </c>
      <c r="K206" s="60">
        <v>700.39999999999998</v>
      </c>
      <c r="L206" s="69">
        <v>36</v>
      </c>
      <c r="M206" s="60">
        <f t="shared" si="58"/>
        <v>1216594.7999999998</v>
      </c>
      <c r="N206" s="60">
        <v>0</v>
      </c>
      <c r="O206" s="60">
        <v>0</v>
      </c>
      <c r="P206" s="60">
        <v>0</v>
      </c>
      <c r="Q206" s="60">
        <f>'Таблица 3 '!C199</f>
        <v>1216594.7999999998</v>
      </c>
      <c r="R206" s="60">
        <f t="shared" si="59"/>
        <v>1216594.7999999998</v>
      </c>
      <c r="S206" s="60">
        <v>0</v>
      </c>
      <c r="T206" s="60">
        <f t="shared" si="45"/>
        <v>1736.9999999999998</v>
      </c>
      <c r="U206" s="60">
        <f t="shared" si="60"/>
        <v>1736.9999999999998</v>
      </c>
      <c r="V206" s="61" t="s">
        <v>43</v>
      </c>
    </row>
    <row r="207" s="67" customFormat="1" ht="41.399999999999999">
      <c r="A207" s="55">
        <v>8</v>
      </c>
      <c r="B207" s="68" t="s">
        <v>290</v>
      </c>
      <c r="C207" s="55" t="s">
        <v>41</v>
      </c>
      <c r="D207" s="57">
        <v>1974</v>
      </c>
      <c r="E207" s="57" t="s">
        <v>37</v>
      </c>
      <c r="F207" s="33" t="s">
        <v>191</v>
      </c>
      <c r="G207" s="57">
        <v>2</v>
      </c>
      <c r="H207" s="57">
        <v>2</v>
      </c>
      <c r="I207" s="60">
        <v>1258.5999999999999</v>
      </c>
      <c r="J207" s="60">
        <v>804.5</v>
      </c>
      <c r="K207" s="60">
        <v>804.5</v>
      </c>
      <c r="L207" s="69">
        <v>16</v>
      </c>
      <c r="M207" s="60">
        <f t="shared" si="58"/>
        <v>2484296</v>
      </c>
      <c r="N207" s="60">
        <v>0</v>
      </c>
      <c r="O207" s="60">
        <v>0</v>
      </c>
      <c r="P207" s="60">
        <v>0</v>
      </c>
      <c r="Q207" s="60">
        <f>'Таблица 3 '!C200</f>
        <v>2484296</v>
      </c>
      <c r="R207" s="60">
        <f t="shared" si="59"/>
        <v>2484296</v>
      </c>
      <c r="S207" s="60">
        <v>0</v>
      </c>
      <c r="T207" s="60">
        <f t="shared" si="45"/>
        <v>3088</v>
      </c>
      <c r="U207" s="60">
        <f t="shared" si="60"/>
        <v>3088</v>
      </c>
      <c r="V207" s="61" t="s">
        <v>43</v>
      </c>
    </row>
    <row r="208" s="95" customFormat="1" ht="29.25" customHeight="1">
      <c r="A208" s="70" t="s">
        <v>291</v>
      </c>
      <c r="B208" s="70"/>
      <c r="C208" s="76" t="s">
        <v>37</v>
      </c>
      <c r="D208" s="76" t="s">
        <v>37</v>
      </c>
      <c r="E208" s="76" t="s">
        <v>37</v>
      </c>
      <c r="F208" s="76" t="s">
        <v>37</v>
      </c>
      <c r="G208" s="77" t="s">
        <v>37</v>
      </c>
      <c r="H208" s="77" t="s">
        <v>37</v>
      </c>
      <c r="I208" s="31">
        <f>SUM(I209:I212)</f>
        <v>16271.1</v>
      </c>
      <c r="J208" s="31">
        <f t="shared" ref="J208:S208" si="61">SUM(J209:J212)</f>
        <v>14243.1</v>
      </c>
      <c r="K208" s="31">
        <f t="shared" si="61"/>
        <v>12725.200000000001</v>
      </c>
      <c r="L208" s="108">
        <f t="shared" si="61"/>
        <v>500</v>
      </c>
      <c r="M208" s="31">
        <f t="shared" si="61"/>
        <v>75848669.700000003</v>
      </c>
      <c r="N208" s="31">
        <f t="shared" si="61"/>
        <v>0</v>
      </c>
      <c r="O208" s="31">
        <f t="shared" si="61"/>
        <v>0</v>
      </c>
      <c r="P208" s="31">
        <f t="shared" si="61"/>
        <v>0</v>
      </c>
      <c r="Q208" s="31">
        <f t="shared" si="61"/>
        <v>75848669.700000003</v>
      </c>
      <c r="R208" s="31">
        <f t="shared" si="61"/>
        <v>75848669.700000003</v>
      </c>
      <c r="S208" s="31">
        <f t="shared" si="61"/>
        <v>0</v>
      </c>
      <c r="T208" s="80" t="s">
        <v>38</v>
      </c>
      <c r="U208" s="80" t="s">
        <v>38</v>
      </c>
      <c r="V208" s="77" t="s">
        <v>38</v>
      </c>
      <c r="W208" s="43"/>
    </row>
    <row r="209" s="95" customFormat="1" ht="41.399999999999999">
      <c r="A209" s="33">
        <v>1</v>
      </c>
      <c r="B209" s="111" t="s">
        <v>292</v>
      </c>
      <c r="C209" s="33" t="s">
        <v>41</v>
      </c>
      <c r="D209" s="33">
        <v>1982</v>
      </c>
      <c r="E209" s="33" t="s">
        <v>37</v>
      </c>
      <c r="F209" s="33" t="s">
        <v>46</v>
      </c>
      <c r="G209" s="37">
        <v>5</v>
      </c>
      <c r="H209" s="37">
        <v>5</v>
      </c>
      <c r="I209" s="38">
        <v>4092.6999999999998</v>
      </c>
      <c r="J209" s="38">
        <v>3660.0999999999999</v>
      </c>
      <c r="K209" s="38">
        <v>3291.6999999999998</v>
      </c>
      <c r="L209" s="88">
        <v>178</v>
      </c>
      <c r="M209" s="38">
        <f t="shared" ref="M209:M212" si="62">SUM(N209:Q209)</f>
        <v>19981406.400000002</v>
      </c>
      <c r="N209" s="38">
        <v>0</v>
      </c>
      <c r="O209" s="38">
        <v>0</v>
      </c>
      <c r="P209" s="38">
        <v>0</v>
      </c>
      <c r="Q209" s="38">
        <f>'Таблица 3 '!C202</f>
        <v>19981406.400000002</v>
      </c>
      <c r="R209" s="38">
        <f t="shared" ref="R209:R212" si="63">Q209</f>
        <v>19981406.400000002</v>
      </c>
      <c r="S209" s="38">
        <v>0</v>
      </c>
      <c r="T209" s="38">
        <f t="shared" si="45"/>
        <v>5459.2514958607699</v>
      </c>
      <c r="U209" s="38">
        <f t="shared" si="60"/>
        <v>5459.2514958607699</v>
      </c>
      <c r="V209" s="42" t="s">
        <v>43</v>
      </c>
      <c r="W209" s="43"/>
    </row>
    <row r="210" s="95" customFormat="1" ht="41.399999999999999">
      <c r="A210" s="33">
        <v>2</v>
      </c>
      <c r="B210" s="56" t="s">
        <v>293</v>
      </c>
      <c r="C210" s="33" t="s">
        <v>41</v>
      </c>
      <c r="D210" s="55">
        <v>1986</v>
      </c>
      <c r="E210" s="55">
        <v>2018</v>
      </c>
      <c r="F210" s="55" t="s">
        <v>46</v>
      </c>
      <c r="G210" s="57">
        <v>5</v>
      </c>
      <c r="H210" s="57">
        <v>5</v>
      </c>
      <c r="I210" s="60">
        <v>4126.8000000000002</v>
      </c>
      <c r="J210" s="60">
        <v>3687.4000000000001</v>
      </c>
      <c r="K210" s="60">
        <v>3236.5</v>
      </c>
      <c r="L210" s="69">
        <v>110</v>
      </c>
      <c r="M210" s="38">
        <f t="shared" si="62"/>
        <v>20439258.199999999</v>
      </c>
      <c r="N210" s="60">
        <v>0</v>
      </c>
      <c r="O210" s="60">
        <v>0</v>
      </c>
      <c r="P210" s="60">
        <v>0</v>
      </c>
      <c r="Q210" s="38">
        <f>'Таблица 3 '!C203</f>
        <v>20439258.199999999</v>
      </c>
      <c r="R210" s="38">
        <f t="shared" si="63"/>
        <v>20439258.199999999</v>
      </c>
      <c r="S210" s="60">
        <v>0</v>
      </c>
      <c r="T210" s="60">
        <f t="shared" si="45"/>
        <v>5543</v>
      </c>
      <c r="U210" s="38">
        <f t="shared" si="60"/>
        <v>5543</v>
      </c>
      <c r="V210" s="61" t="s">
        <v>43</v>
      </c>
      <c r="W210" s="43"/>
    </row>
    <row r="211" s="95" customFormat="1" ht="41.399999999999999">
      <c r="A211" s="33">
        <v>3</v>
      </c>
      <c r="B211" s="56" t="s">
        <v>294</v>
      </c>
      <c r="C211" s="33" t="s">
        <v>41</v>
      </c>
      <c r="D211" s="55">
        <v>1972</v>
      </c>
      <c r="E211" s="55">
        <v>2023</v>
      </c>
      <c r="F211" s="55" t="s">
        <v>46</v>
      </c>
      <c r="G211" s="57">
        <v>5</v>
      </c>
      <c r="H211" s="57">
        <v>4</v>
      </c>
      <c r="I211" s="60">
        <v>3867.5</v>
      </c>
      <c r="J211" s="60">
        <v>3867.5</v>
      </c>
      <c r="K211" s="60">
        <v>3474.9000000000001</v>
      </c>
      <c r="L211" s="69">
        <v>100</v>
      </c>
      <c r="M211" s="38">
        <f t="shared" si="62"/>
        <v>10306887.5</v>
      </c>
      <c r="N211" s="60">
        <v>0</v>
      </c>
      <c r="O211" s="60">
        <v>0</v>
      </c>
      <c r="P211" s="60">
        <v>0</v>
      </c>
      <c r="Q211" s="38">
        <f>'Таблица 3 '!C204</f>
        <v>10306887.5</v>
      </c>
      <c r="R211" s="38">
        <f t="shared" si="63"/>
        <v>10306887.5</v>
      </c>
      <c r="S211" s="60">
        <v>0</v>
      </c>
      <c r="T211" s="60">
        <f t="shared" si="45"/>
        <v>2665</v>
      </c>
      <c r="U211" s="38">
        <f t="shared" si="60"/>
        <v>2665</v>
      </c>
      <c r="V211" s="61" t="s">
        <v>43</v>
      </c>
      <c r="W211" s="43"/>
    </row>
    <row r="212" s="95" customFormat="1" ht="41.399999999999999">
      <c r="A212" s="33">
        <v>4</v>
      </c>
      <c r="B212" s="56" t="s">
        <v>295</v>
      </c>
      <c r="C212" s="33" t="s">
        <v>41</v>
      </c>
      <c r="D212" s="55">
        <v>1992</v>
      </c>
      <c r="E212" s="55" t="s">
        <v>37</v>
      </c>
      <c r="F212" s="55" t="s">
        <v>46</v>
      </c>
      <c r="G212" s="57">
        <v>5</v>
      </c>
      <c r="H212" s="57">
        <v>4</v>
      </c>
      <c r="I212" s="60">
        <v>4184.1000000000004</v>
      </c>
      <c r="J212" s="60">
        <v>3028.0999999999999</v>
      </c>
      <c r="K212" s="60">
        <v>2722.0999999999999</v>
      </c>
      <c r="L212" s="69">
        <v>112</v>
      </c>
      <c r="M212" s="38">
        <f t="shared" si="62"/>
        <v>25121117.599999998</v>
      </c>
      <c r="N212" s="60">
        <v>0</v>
      </c>
      <c r="O212" s="60">
        <v>0</v>
      </c>
      <c r="P212" s="60">
        <v>0</v>
      </c>
      <c r="Q212" s="38">
        <f>'Таблица 3 '!C205</f>
        <v>25121117.599999998</v>
      </c>
      <c r="R212" s="38">
        <f t="shared" si="63"/>
        <v>25121117.599999998</v>
      </c>
      <c r="S212" s="60">
        <v>0</v>
      </c>
      <c r="T212" s="60">
        <f t="shared" si="45"/>
        <v>8296</v>
      </c>
      <c r="U212" s="38">
        <f t="shared" si="60"/>
        <v>8296</v>
      </c>
      <c r="V212" s="61" t="s">
        <v>43</v>
      </c>
      <c r="W212" s="43"/>
    </row>
    <row r="213" s="67" customFormat="1" ht="27" customHeight="1">
      <c r="A213" s="70" t="s">
        <v>296</v>
      </c>
      <c r="B213" s="70"/>
      <c r="C213" s="76" t="s">
        <v>37</v>
      </c>
      <c r="D213" s="76" t="s">
        <v>37</v>
      </c>
      <c r="E213" s="76" t="s">
        <v>37</v>
      </c>
      <c r="F213" s="76" t="s">
        <v>37</v>
      </c>
      <c r="G213" s="77" t="s">
        <v>37</v>
      </c>
      <c r="H213" s="77" t="s">
        <v>37</v>
      </c>
      <c r="I213" s="31">
        <f>I214</f>
        <v>7351.6999999999998</v>
      </c>
      <c r="J213" s="31">
        <f t="shared" ref="J213:S213" si="64">J214</f>
        <v>5871.1999999999998</v>
      </c>
      <c r="K213" s="31">
        <f t="shared" si="64"/>
        <v>1856.6000000000001</v>
      </c>
      <c r="L213" s="108">
        <f t="shared" si="64"/>
        <v>129</v>
      </c>
      <c r="M213" s="31">
        <f t="shared" si="64"/>
        <v>22490688.560000002</v>
      </c>
      <c r="N213" s="31">
        <f t="shared" si="64"/>
        <v>0</v>
      </c>
      <c r="O213" s="31">
        <f t="shared" si="64"/>
        <v>0</v>
      </c>
      <c r="P213" s="31">
        <f t="shared" si="64"/>
        <v>0</v>
      </c>
      <c r="Q213" s="31">
        <f t="shared" si="64"/>
        <v>22490688.560000002</v>
      </c>
      <c r="R213" s="31">
        <f t="shared" si="64"/>
        <v>22490688.560000002</v>
      </c>
      <c r="S213" s="31">
        <f t="shared" si="64"/>
        <v>0</v>
      </c>
      <c r="T213" s="77" t="s">
        <v>38</v>
      </c>
      <c r="U213" s="77" t="s">
        <v>38</v>
      </c>
      <c r="V213" s="77" t="s">
        <v>38</v>
      </c>
      <c r="W213" s="73"/>
      <c r="X213" s="73"/>
    </row>
    <row r="214" s="67" customFormat="1" ht="27" customHeight="1">
      <c r="A214" s="70" t="s">
        <v>297</v>
      </c>
      <c r="B214" s="70"/>
      <c r="C214" s="76" t="s">
        <v>37</v>
      </c>
      <c r="D214" s="76" t="s">
        <v>37</v>
      </c>
      <c r="E214" s="76" t="s">
        <v>37</v>
      </c>
      <c r="F214" s="76" t="s">
        <v>37</v>
      </c>
      <c r="G214" s="77" t="s">
        <v>37</v>
      </c>
      <c r="H214" s="77" t="s">
        <v>37</v>
      </c>
      <c r="I214" s="31">
        <f>SUM(I215:I217)</f>
        <v>7351.6999999999998</v>
      </c>
      <c r="J214" s="31">
        <f t="shared" ref="J214:S214" si="65">SUM(J215:J217)</f>
        <v>5871.1999999999998</v>
      </c>
      <c r="K214" s="31">
        <f t="shared" si="65"/>
        <v>1856.6000000000001</v>
      </c>
      <c r="L214" s="108">
        <f t="shared" si="65"/>
        <v>129</v>
      </c>
      <c r="M214" s="31">
        <f t="shared" si="65"/>
        <v>22490688.560000002</v>
      </c>
      <c r="N214" s="31">
        <f t="shared" si="65"/>
        <v>0</v>
      </c>
      <c r="O214" s="31">
        <f t="shared" si="65"/>
        <v>0</v>
      </c>
      <c r="P214" s="31">
        <f t="shared" si="65"/>
        <v>0</v>
      </c>
      <c r="Q214" s="31">
        <f t="shared" si="65"/>
        <v>22490688.560000002</v>
      </c>
      <c r="R214" s="31">
        <f t="shared" si="65"/>
        <v>22490688.560000002</v>
      </c>
      <c r="S214" s="31">
        <f t="shared" si="65"/>
        <v>0</v>
      </c>
      <c r="T214" s="77" t="s">
        <v>38</v>
      </c>
      <c r="U214" s="77" t="s">
        <v>38</v>
      </c>
      <c r="V214" s="77" t="s">
        <v>38</v>
      </c>
      <c r="W214" s="73"/>
      <c r="X214" s="73"/>
    </row>
    <row r="215" s="67" customFormat="1" ht="45" customHeight="1">
      <c r="A215" s="33">
        <v>1</v>
      </c>
      <c r="B215" s="56" t="s">
        <v>298</v>
      </c>
      <c r="C215" s="33" t="s">
        <v>41</v>
      </c>
      <c r="D215" s="55">
        <v>1953</v>
      </c>
      <c r="E215" s="55" t="s">
        <v>37</v>
      </c>
      <c r="F215" s="33" t="s">
        <v>191</v>
      </c>
      <c r="G215" s="57">
        <v>2</v>
      </c>
      <c r="H215" s="57">
        <v>2</v>
      </c>
      <c r="I215" s="60">
        <v>979</v>
      </c>
      <c r="J215" s="60">
        <v>887.20000000000005</v>
      </c>
      <c r="K215" s="60">
        <v>887.20000000000005</v>
      </c>
      <c r="L215" s="69">
        <v>33</v>
      </c>
      <c r="M215" s="38">
        <f t="shared" ref="M215:M217" si="66">SUM(N215:Q215)</f>
        <v>365526.40000000002</v>
      </c>
      <c r="N215" s="38">
        <v>0</v>
      </c>
      <c r="O215" s="38">
        <v>0</v>
      </c>
      <c r="P215" s="38">
        <v>0</v>
      </c>
      <c r="Q215" s="38">
        <f>'Таблица 3 '!C208</f>
        <v>365526.40000000002</v>
      </c>
      <c r="R215" s="60">
        <f t="shared" ref="R215:R217" si="67">Q215</f>
        <v>365526.40000000002</v>
      </c>
      <c r="S215" s="60">
        <v>0</v>
      </c>
      <c r="T215" s="60">
        <f t="shared" si="45"/>
        <v>412</v>
      </c>
      <c r="U215" s="60">
        <f t="shared" ref="U215:U217" si="68">M215/J215</f>
        <v>412</v>
      </c>
      <c r="V215" s="60" t="s">
        <v>43</v>
      </c>
      <c r="W215" s="73"/>
      <c r="X215" s="73"/>
    </row>
    <row r="216" s="67" customFormat="1" ht="45" customHeight="1">
      <c r="A216" s="33">
        <v>2</v>
      </c>
      <c r="B216" s="56" t="s">
        <v>299</v>
      </c>
      <c r="C216" s="33" t="s">
        <v>41</v>
      </c>
      <c r="D216" s="55">
        <v>1952</v>
      </c>
      <c r="E216" s="55" t="s">
        <v>37</v>
      </c>
      <c r="F216" s="55" t="s">
        <v>265</v>
      </c>
      <c r="G216" s="57">
        <v>2</v>
      </c>
      <c r="H216" s="57">
        <v>2</v>
      </c>
      <c r="I216" s="60">
        <v>984.70000000000005</v>
      </c>
      <c r="J216" s="60">
        <v>886.10000000000002</v>
      </c>
      <c r="K216" s="60">
        <v>752.70000000000005</v>
      </c>
      <c r="L216" s="69">
        <v>17</v>
      </c>
      <c r="M216" s="38">
        <f t="shared" si="66"/>
        <v>5963044.5600000005</v>
      </c>
      <c r="N216" s="38">
        <v>0</v>
      </c>
      <c r="O216" s="38">
        <v>0</v>
      </c>
      <c r="P216" s="38">
        <v>0</v>
      </c>
      <c r="Q216" s="38">
        <f>'Таблица 3 '!C209</f>
        <v>5963044.5600000005</v>
      </c>
      <c r="R216" s="60">
        <f t="shared" si="67"/>
        <v>5963044.5600000005</v>
      </c>
      <c r="S216" s="60">
        <v>0</v>
      </c>
      <c r="T216" s="60">
        <f t="shared" si="45"/>
        <v>6729.539058796976</v>
      </c>
      <c r="U216" s="60">
        <f t="shared" si="68"/>
        <v>6729.539058796976</v>
      </c>
      <c r="V216" s="60" t="s">
        <v>43</v>
      </c>
      <c r="W216" s="73"/>
      <c r="X216" s="73"/>
    </row>
    <row r="217" s="67" customFormat="1" ht="45" customHeight="1">
      <c r="A217" s="33">
        <v>3</v>
      </c>
      <c r="B217" s="56" t="s">
        <v>300</v>
      </c>
      <c r="C217" s="33" t="s">
        <v>41</v>
      </c>
      <c r="D217" s="33">
        <v>1976</v>
      </c>
      <c r="E217" s="33">
        <v>2025</v>
      </c>
      <c r="F217" s="33" t="s">
        <v>191</v>
      </c>
      <c r="G217" s="37">
        <v>5</v>
      </c>
      <c r="H217" s="37">
        <v>6</v>
      </c>
      <c r="I217" s="38">
        <v>5388</v>
      </c>
      <c r="J217" s="38">
        <v>4097.8999999999996</v>
      </c>
      <c r="K217" s="38">
        <v>216.69999999999999</v>
      </c>
      <c r="L217" s="88">
        <v>79</v>
      </c>
      <c r="M217" s="38">
        <f t="shared" si="66"/>
        <v>16162117.6</v>
      </c>
      <c r="N217" s="38">
        <v>0</v>
      </c>
      <c r="O217" s="38">
        <v>0</v>
      </c>
      <c r="P217" s="38">
        <v>0</v>
      </c>
      <c r="Q217" s="38">
        <f>'Таблица 3 '!C210</f>
        <v>16162117.6</v>
      </c>
      <c r="R217" s="60">
        <f t="shared" si="67"/>
        <v>16162117.6</v>
      </c>
      <c r="S217" s="60">
        <v>0</v>
      </c>
      <c r="T217" s="60">
        <f t="shared" si="45"/>
        <v>3944.0000000000005</v>
      </c>
      <c r="U217" s="60">
        <f t="shared" si="68"/>
        <v>3944.0000000000005</v>
      </c>
      <c r="V217" s="60" t="s">
        <v>43</v>
      </c>
      <c r="W217" s="73"/>
      <c r="X217" s="73"/>
    </row>
    <row r="218" s="67" customFormat="1" ht="27" customHeight="1">
      <c r="A218" s="26" t="s">
        <v>301</v>
      </c>
      <c r="B218" s="26"/>
      <c r="C218" s="112" t="s">
        <v>37</v>
      </c>
      <c r="D218" s="113" t="s">
        <v>37</v>
      </c>
      <c r="E218" s="114" t="s">
        <v>37</v>
      </c>
      <c r="F218" s="112" t="s">
        <v>37</v>
      </c>
      <c r="G218" s="115" t="s">
        <v>37</v>
      </c>
      <c r="H218" s="115" t="s">
        <v>37</v>
      </c>
      <c r="I218" s="29">
        <f>I219</f>
        <v>2376.0999999999999</v>
      </c>
      <c r="J218" s="29">
        <f t="shared" ref="J218:S218" si="69">J219</f>
        <v>2198.6999999999998</v>
      </c>
      <c r="K218" s="29">
        <f t="shared" si="69"/>
        <v>2154</v>
      </c>
      <c r="L218" s="30">
        <f t="shared" si="69"/>
        <v>75</v>
      </c>
      <c r="M218" s="29">
        <f t="shared" si="69"/>
        <v>19810178.399999999</v>
      </c>
      <c r="N218" s="29">
        <f t="shared" si="69"/>
        <v>0</v>
      </c>
      <c r="O218" s="29">
        <f t="shared" si="69"/>
        <v>0</v>
      </c>
      <c r="P218" s="29">
        <f t="shared" si="69"/>
        <v>0</v>
      </c>
      <c r="Q218" s="29">
        <f t="shared" si="69"/>
        <v>19810178.399999999</v>
      </c>
      <c r="R218" s="29">
        <f t="shared" si="69"/>
        <v>19810178.399999999</v>
      </c>
      <c r="S218" s="29">
        <f t="shared" si="69"/>
        <v>0</v>
      </c>
      <c r="T218" s="28" t="s">
        <v>37</v>
      </c>
      <c r="U218" s="28" t="s">
        <v>37</v>
      </c>
      <c r="V218" s="28" t="s">
        <v>37</v>
      </c>
      <c r="W218" s="25"/>
      <c r="X218" s="25"/>
      <c r="Y218" s="25"/>
      <c r="Z218" s="25"/>
      <c r="AA218" s="25"/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116"/>
    </row>
    <row r="219" s="67" customFormat="1" ht="27" customHeight="1">
      <c r="A219" s="110" t="s">
        <v>302</v>
      </c>
      <c r="B219" s="110"/>
      <c r="C219" s="112" t="s">
        <v>37</v>
      </c>
      <c r="D219" s="113" t="s">
        <v>37</v>
      </c>
      <c r="E219" s="114" t="s">
        <v>37</v>
      </c>
      <c r="F219" s="112" t="s">
        <v>37</v>
      </c>
      <c r="G219" s="115" t="s">
        <v>37</v>
      </c>
      <c r="H219" s="115" t="s">
        <v>37</v>
      </c>
      <c r="I219" s="117">
        <f>SUM(I220:I221)</f>
        <v>2376.0999999999999</v>
      </c>
      <c r="J219" s="117">
        <f t="shared" ref="J219:S219" si="70">SUM(J220:J221)</f>
        <v>2198.6999999999998</v>
      </c>
      <c r="K219" s="117">
        <f t="shared" si="70"/>
        <v>2154</v>
      </c>
      <c r="L219" s="118">
        <f t="shared" si="70"/>
        <v>75</v>
      </c>
      <c r="M219" s="117">
        <f t="shared" si="70"/>
        <v>19810178.399999999</v>
      </c>
      <c r="N219" s="117">
        <f t="shared" si="70"/>
        <v>0</v>
      </c>
      <c r="O219" s="117">
        <f t="shared" si="70"/>
        <v>0</v>
      </c>
      <c r="P219" s="117">
        <f t="shared" si="70"/>
        <v>0</v>
      </c>
      <c r="Q219" s="117">
        <f t="shared" si="70"/>
        <v>19810178.399999999</v>
      </c>
      <c r="R219" s="117">
        <f t="shared" si="70"/>
        <v>19810178.399999999</v>
      </c>
      <c r="S219" s="117">
        <f t="shared" si="70"/>
        <v>0</v>
      </c>
      <c r="T219" s="28" t="s">
        <v>37</v>
      </c>
      <c r="U219" s="28" t="s">
        <v>37</v>
      </c>
      <c r="V219" s="28" t="s">
        <v>37</v>
      </c>
      <c r="W219" s="25"/>
      <c r="X219" s="119"/>
      <c r="Y219" s="119"/>
      <c r="Z219" s="119"/>
      <c r="AA219" s="119"/>
      <c r="AB219" s="119"/>
      <c r="AC219" s="119"/>
      <c r="AD219" s="119"/>
      <c r="AE219" s="119"/>
      <c r="AF219" s="119"/>
      <c r="AG219" s="119"/>
      <c r="AH219" s="119"/>
      <c r="AI219" s="119"/>
      <c r="AJ219" s="119"/>
      <c r="AK219" s="119"/>
      <c r="AL219" s="119"/>
      <c r="AM219" s="119"/>
      <c r="AN219" s="119"/>
      <c r="AO219" s="119"/>
      <c r="AP219" s="119"/>
      <c r="AQ219" s="119"/>
      <c r="AR219" s="119"/>
      <c r="AS219" s="119"/>
      <c r="AT219" s="119"/>
      <c r="AU219" s="119"/>
      <c r="AV219" s="119"/>
      <c r="AW219" s="119"/>
      <c r="AX219" s="119"/>
      <c r="AY219" s="119"/>
      <c r="AZ219" s="119"/>
      <c r="BA219" s="119"/>
      <c r="BB219" s="119"/>
      <c r="BC219" s="119"/>
      <c r="BD219" s="119"/>
      <c r="BE219" s="119"/>
      <c r="BF219" s="119"/>
      <c r="BG219" s="119"/>
      <c r="BH219" s="119"/>
      <c r="BI219" s="119"/>
      <c r="BJ219" s="119"/>
      <c r="BK219" s="119"/>
      <c r="BL219" s="119"/>
      <c r="BM219" s="119"/>
      <c r="BN219" s="119"/>
      <c r="BO219" s="119"/>
      <c r="BP219" s="119"/>
      <c r="BQ219" s="119"/>
      <c r="BR219" s="119"/>
      <c r="BS219" s="119"/>
      <c r="BT219" s="119"/>
      <c r="BU219" s="119"/>
      <c r="BV219" s="119"/>
      <c r="BW219" s="119"/>
      <c r="BX219" s="119"/>
      <c r="BY219" s="119"/>
      <c r="BZ219" s="119"/>
      <c r="CA219" s="119"/>
      <c r="CB219" s="119"/>
      <c r="CC219" s="119"/>
      <c r="CD219" s="119"/>
      <c r="CE219" s="119"/>
      <c r="CF219" s="119"/>
      <c r="CG219" s="119"/>
      <c r="CH219" s="119"/>
      <c r="CI219" s="119"/>
      <c r="CJ219" s="119"/>
      <c r="CK219" s="119"/>
      <c r="CL219" s="119"/>
      <c r="CM219" s="119"/>
      <c r="CN219" s="119"/>
      <c r="CO219" s="119"/>
      <c r="CP219" s="119"/>
      <c r="CQ219" s="119"/>
      <c r="CR219" s="119"/>
      <c r="CS219" s="119"/>
      <c r="CT219" s="119"/>
    </row>
    <row r="220" s="67" customFormat="1" ht="45" customHeight="1">
      <c r="A220" s="55">
        <v>1</v>
      </c>
      <c r="B220" s="56" t="s">
        <v>303</v>
      </c>
      <c r="C220" s="55" t="s">
        <v>41</v>
      </c>
      <c r="D220" s="55">
        <v>1960</v>
      </c>
      <c r="E220" s="55">
        <v>2019</v>
      </c>
      <c r="F220" s="33" t="s">
        <v>191</v>
      </c>
      <c r="G220" s="57">
        <v>2</v>
      </c>
      <c r="H220" s="57">
        <v>2</v>
      </c>
      <c r="I220" s="60">
        <v>683.60000000000002</v>
      </c>
      <c r="J220" s="60">
        <v>630.60000000000002</v>
      </c>
      <c r="K220" s="60">
        <v>585.89999999999998</v>
      </c>
      <c r="L220" s="69">
        <v>21</v>
      </c>
      <c r="M220" s="38">
        <f t="shared" ref="M220:M221" si="71">SUM(N220:Q220)</f>
        <v>5682967.2000000002</v>
      </c>
      <c r="N220" s="38">
        <v>0</v>
      </c>
      <c r="O220" s="38">
        <v>0</v>
      </c>
      <c r="P220" s="38">
        <v>0</v>
      </c>
      <c r="Q220" s="38">
        <f>'Таблица 3 '!C213</f>
        <v>5682967.2000000002</v>
      </c>
      <c r="R220" s="60">
        <f t="shared" ref="R220:R221" si="72">Q220</f>
        <v>5682967.2000000002</v>
      </c>
      <c r="S220" s="60">
        <v>0</v>
      </c>
      <c r="T220" s="60">
        <f t="shared" si="45"/>
        <v>9012</v>
      </c>
      <c r="U220" s="60">
        <f t="shared" ref="U220:U230" si="73">T220</f>
        <v>9012</v>
      </c>
      <c r="V220" s="61" t="s">
        <v>43</v>
      </c>
      <c r="W220" s="73"/>
      <c r="X220" s="73"/>
    </row>
    <row r="221" s="67" customFormat="1" ht="45" customHeight="1">
      <c r="A221" s="55">
        <v>2</v>
      </c>
      <c r="B221" s="56" t="s">
        <v>304</v>
      </c>
      <c r="C221" s="33" t="s">
        <v>41</v>
      </c>
      <c r="D221" s="33">
        <v>1993</v>
      </c>
      <c r="E221" s="33" t="s">
        <v>38</v>
      </c>
      <c r="F221" s="33" t="s">
        <v>191</v>
      </c>
      <c r="G221" s="37">
        <v>3</v>
      </c>
      <c r="H221" s="37">
        <v>3</v>
      </c>
      <c r="I221" s="38">
        <v>1692.5</v>
      </c>
      <c r="J221" s="38">
        <v>1568.0999999999999</v>
      </c>
      <c r="K221" s="38">
        <v>1568.0999999999999</v>
      </c>
      <c r="L221" s="88">
        <v>54</v>
      </c>
      <c r="M221" s="38">
        <f t="shared" si="71"/>
        <v>14127211.199999999</v>
      </c>
      <c r="N221" s="38">
        <v>0</v>
      </c>
      <c r="O221" s="38">
        <v>0</v>
      </c>
      <c r="P221" s="38"/>
      <c r="Q221" s="38">
        <f>'Таблица 3 '!C214</f>
        <v>14127211.199999999</v>
      </c>
      <c r="R221" s="60">
        <f t="shared" si="72"/>
        <v>14127211.199999999</v>
      </c>
      <c r="S221" s="60">
        <v>0</v>
      </c>
      <c r="T221" s="60">
        <f t="shared" si="45"/>
        <v>9009.1264587717615</v>
      </c>
      <c r="U221" s="60">
        <f t="shared" si="73"/>
        <v>9009.1264587717615</v>
      </c>
      <c r="V221" s="61" t="s">
        <v>43</v>
      </c>
      <c r="W221" s="73"/>
      <c r="X221" s="73"/>
    </row>
    <row r="222" s="67" customFormat="1" ht="24.75" customHeight="1">
      <c r="A222" s="26" t="s">
        <v>305</v>
      </c>
      <c r="B222" s="26"/>
      <c r="C222" s="112" t="s">
        <v>37</v>
      </c>
      <c r="D222" s="113" t="s">
        <v>37</v>
      </c>
      <c r="E222" s="114" t="s">
        <v>37</v>
      </c>
      <c r="F222" s="112" t="s">
        <v>37</v>
      </c>
      <c r="G222" s="115" t="s">
        <v>37</v>
      </c>
      <c r="H222" s="115" t="s">
        <v>37</v>
      </c>
      <c r="I222" s="29">
        <f>I223+I231+I238</f>
        <v>23864.800000000003</v>
      </c>
      <c r="J222" s="29">
        <f t="shared" ref="J222:S222" si="74">J223+J231+J238</f>
        <v>20707.299999999999</v>
      </c>
      <c r="K222" s="29">
        <f t="shared" si="74"/>
        <v>17854.400000000001</v>
      </c>
      <c r="L222" s="30">
        <f t="shared" si="74"/>
        <v>861</v>
      </c>
      <c r="M222" s="29">
        <f t="shared" si="74"/>
        <v>84162511.199999988</v>
      </c>
      <c r="N222" s="29">
        <f t="shared" si="74"/>
        <v>0</v>
      </c>
      <c r="O222" s="29">
        <f t="shared" si="74"/>
        <v>0</v>
      </c>
      <c r="P222" s="29">
        <f t="shared" si="74"/>
        <v>0</v>
      </c>
      <c r="Q222" s="29">
        <f t="shared" si="74"/>
        <v>84162511.199999988</v>
      </c>
      <c r="R222" s="29">
        <f t="shared" si="74"/>
        <v>84162511.199999988</v>
      </c>
      <c r="S222" s="29">
        <f t="shared" si="74"/>
        <v>0</v>
      </c>
      <c r="T222" s="28" t="s">
        <v>37</v>
      </c>
      <c r="U222" s="28" t="s">
        <v>37</v>
      </c>
      <c r="V222" s="28" t="s">
        <v>37</v>
      </c>
      <c r="W222" s="25"/>
      <c r="X222" s="25"/>
      <c r="Y222" s="25"/>
      <c r="Z222" s="25"/>
      <c r="AA222" s="25"/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116"/>
    </row>
    <row r="223" s="67" customFormat="1" ht="24.75" customHeight="1">
      <c r="A223" s="110" t="s">
        <v>306</v>
      </c>
      <c r="B223" s="110"/>
      <c r="C223" s="112" t="s">
        <v>37</v>
      </c>
      <c r="D223" s="113" t="s">
        <v>37</v>
      </c>
      <c r="E223" s="114" t="s">
        <v>37</v>
      </c>
      <c r="F223" s="112" t="s">
        <v>37</v>
      </c>
      <c r="G223" s="115" t="s">
        <v>37</v>
      </c>
      <c r="H223" s="115" t="s">
        <v>37</v>
      </c>
      <c r="I223" s="117">
        <f>SUM(I224:I230)</f>
        <v>10687.700000000001</v>
      </c>
      <c r="J223" s="117">
        <f t="shared" ref="J223:S223" si="75">SUM(J224:J230)</f>
        <v>9675.5</v>
      </c>
      <c r="K223" s="117">
        <f t="shared" si="75"/>
        <v>9413.7000000000007</v>
      </c>
      <c r="L223" s="118">
        <f t="shared" si="75"/>
        <v>391</v>
      </c>
      <c r="M223" s="117">
        <f t="shared" si="75"/>
        <v>47797628.399999999</v>
      </c>
      <c r="N223" s="117">
        <f t="shared" si="75"/>
        <v>0</v>
      </c>
      <c r="O223" s="117">
        <f t="shared" si="75"/>
        <v>0</v>
      </c>
      <c r="P223" s="117">
        <f t="shared" si="75"/>
        <v>0</v>
      </c>
      <c r="Q223" s="117">
        <f t="shared" si="75"/>
        <v>47797628.399999999</v>
      </c>
      <c r="R223" s="117">
        <f t="shared" si="75"/>
        <v>47797628.399999999</v>
      </c>
      <c r="S223" s="117">
        <f t="shared" si="75"/>
        <v>0</v>
      </c>
      <c r="T223" s="28" t="s">
        <v>37</v>
      </c>
      <c r="U223" s="28" t="s">
        <v>37</v>
      </c>
      <c r="V223" s="28" t="s">
        <v>37</v>
      </c>
      <c r="W223" s="25"/>
      <c r="X223" s="119"/>
      <c r="Y223" s="119"/>
      <c r="Z223" s="119"/>
      <c r="AA223" s="119"/>
      <c r="AB223" s="119"/>
      <c r="AC223" s="119"/>
      <c r="AD223" s="119"/>
      <c r="AE223" s="119"/>
      <c r="AF223" s="119"/>
      <c r="AG223" s="119"/>
      <c r="AH223" s="119"/>
      <c r="AI223" s="119"/>
      <c r="AJ223" s="119"/>
      <c r="AK223" s="119"/>
      <c r="AL223" s="119"/>
      <c r="AM223" s="119"/>
      <c r="AN223" s="119"/>
      <c r="AO223" s="119"/>
      <c r="AP223" s="119"/>
      <c r="AQ223" s="119"/>
      <c r="AR223" s="119"/>
      <c r="AS223" s="119"/>
      <c r="AT223" s="119"/>
      <c r="AU223" s="119"/>
      <c r="AV223" s="119"/>
      <c r="AW223" s="119"/>
      <c r="AX223" s="119"/>
      <c r="AY223" s="119"/>
      <c r="AZ223" s="119"/>
      <c r="BA223" s="119"/>
      <c r="BB223" s="119"/>
      <c r="BC223" s="119"/>
      <c r="BD223" s="119"/>
      <c r="BE223" s="119"/>
      <c r="BF223" s="119"/>
      <c r="BG223" s="119"/>
      <c r="BH223" s="119"/>
      <c r="BI223" s="119"/>
      <c r="BJ223" s="119"/>
      <c r="BK223" s="119"/>
      <c r="BL223" s="119"/>
      <c r="BM223" s="119"/>
      <c r="BN223" s="119"/>
      <c r="BO223" s="119"/>
      <c r="BP223" s="119"/>
      <c r="BQ223" s="119"/>
      <c r="BR223" s="119"/>
      <c r="BS223" s="119"/>
      <c r="BT223" s="119"/>
      <c r="BU223" s="119"/>
      <c r="BV223" s="119"/>
      <c r="BW223" s="119"/>
      <c r="BX223" s="119"/>
      <c r="BY223" s="119"/>
      <c r="BZ223" s="119"/>
      <c r="CA223" s="119"/>
      <c r="CB223" s="119"/>
      <c r="CC223" s="119"/>
      <c r="CD223" s="119"/>
      <c r="CE223" s="119"/>
      <c r="CF223" s="119"/>
      <c r="CG223" s="119"/>
      <c r="CH223" s="119"/>
      <c r="CI223" s="119"/>
      <c r="CJ223" s="119"/>
      <c r="CK223" s="119"/>
      <c r="CL223" s="119"/>
      <c r="CM223" s="119"/>
      <c r="CN223" s="119"/>
      <c r="CO223" s="119"/>
      <c r="CP223" s="119"/>
      <c r="CQ223" s="119"/>
      <c r="CR223" s="119"/>
      <c r="CS223" s="119"/>
      <c r="CT223" s="119"/>
    </row>
    <row r="224" s="67" customFormat="1" ht="44.25" customHeight="1">
      <c r="A224" s="55">
        <v>1</v>
      </c>
      <c r="B224" s="91" t="s">
        <v>307</v>
      </c>
      <c r="C224" s="33" t="s">
        <v>41</v>
      </c>
      <c r="D224" s="81">
        <v>1965</v>
      </c>
      <c r="E224" s="81" t="s">
        <v>308</v>
      </c>
      <c r="F224" s="33" t="s">
        <v>191</v>
      </c>
      <c r="G224" s="57" t="s">
        <v>243</v>
      </c>
      <c r="H224" s="57" t="s">
        <v>268</v>
      </c>
      <c r="I224" s="58">
        <v>2106.4000000000001</v>
      </c>
      <c r="J224" s="58">
        <v>1957.8</v>
      </c>
      <c r="K224" s="58">
        <v>1873.3</v>
      </c>
      <c r="L224" s="59">
        <v>79</v>
      </c>
      <c r="M224" s="58">
        <f t="shared" ref="M224:M230" si="76">SUM(N224:Q224)</f>
        <v>10186433.4</v>
      </c>
      <c r="N224" s="58">
        <v>0</v>
      </c>
      <c r="O224" s="58">
        <v>0</v>
      </c>
      <c r="P224" s="58">
        <v>0</v>
      </c>
      <c r="Q224" s="58">
        <f>'Таблица 3 '!C217</f>
        <v>10186433.4</v>
      </c>
      <c r="R224" s="58">
        <f t="shared" ref="R224:R230" si="77">Q224</f>
        <v>10186433.4</v>
      </c>
      <c r="S224" s="58">
        <v>0</v>
      </c>
      <c r="T224" s="60">
        <f t="shared" si="45"/>
        <v>5203</v>
      </c>
      <c r="U224" s="120">
        <f t="shared" si="73"/>
        <v>5203</v>
      </c>
      <c r="V224" s="61" t="s">
        <v>43</v>
      </c>
      <c r="W224" s="25"/>
      <c r="X224" s="25"/>
      <c r="Y224" s="25"/>
      <c r="Z224" s="25"/>
      <c r="AA224" s="25"/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</row>
    <row r="225" s="67" customFormat="1" ht="44.25" customHeight="1">
      <c r="A225" s="55">
        <v>2</v>
      </c>
      <c r="B225" s="121" t="s">
        <v>309</v>
      </c>
      <c r="C225" s="33" t="s">
        <v>41</v>
      </c>
      <c r="D225" s="81" t="s">
        <v>81</v>
      </c>
      <c r="E225" s="33" t="s">
        <v>37</v>
      </c>
      <c r="F225" s="33" t="s">
        <v>191</v>
      </c>
      <c r="G225" s="57" t="s">
        <v>243</v>
      </c>
      <c r="H225" s="57" t="s">
        <v>268</v>
      </c>
      <c r="I225" s="58">
        <v>2124.4000000000001</v>
      </c>
      <c r="J225" s="58">
        <v>1974.5999999999999</v>
      </c>
      <c r="K225" s="58">
        <v>1858.4000000000001</v>
      </c>
      <c r="L225" s="59">
        <v>84</v>
      </c>
      <c r="M225" s="58">
        <f t="shared" si="76"/>
        <v>4371764.4000000004</v>
      </c>
      <c r="N225" s="58">
        <v>0</v>
      </c>
      <c r="O225" s="58">
        <v>0</v>
      </c>
      <c r="P225" s="58">
        <v>0</v>
      </c>
      <c r="Q225" s="58">
        <f>'Таблица 3 '!C218</f>
        <v>4371764.4000000004</v>
      </c>
      <c r="R225" s="58">
        <f t="shared" si="77"/>
        <v>4371764.4000000004</v>
      </c>
      <c r="S225" s="58">
        <v>0</v>
      </c>
      <c r="T225" s="60">
        <f t="shared" si="45"/>
        <v>2214.0000000000005</v>
      </c>
      <c r="U225" s="120">
        <f t="shared" si="73"/>
        <v>2214.0000000000005</v>
      </c>
      <c r="V225" s="61" t="s">
        <v>43</v>
      </c>
      <c r="W225" s="25"/>
      <c r="X225" s="25"/>
      <c r="Y225" s="25"/>
      <c r="Z225" s="25"/>
      <c r="AA225" s="25"/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</row>
    <row r="226" s="67" customFormat="1" ht="44.25" customHeight="1">
      <c r="A226" s="55">
        <v>3</v>
      </c>
      <c r="B226" s="91" t="s">
        <v>310</v>
      </c>
      <c r="C226" s="33" t="s">
        <v>41</v>
      </c>
      <c r="D226" s="81" t="s">
        <v>152</v>
      </c>
      <c r="E226" s="33" t="s">
        <v>37</v>
      </c>
      <c r="F226" s="55" t="s">
        <v>311</v>
      </c>
      <c r="G226" s="57" t="s">
        <v>246</v>
      </c>
      <c r="H226" s="57" t="s">
        <v>312</v>
      </c>
      <c r="I226" s="58">
        <v>562.20000000000005</v>
      </c>
      <c r="J226" s="58">
        <v>520.20000000000005</v>
      </c>
      <c r="K226" s="58">
        <v>520.20000000000005</v>
      </c>
      <c r="L226" s="59">
        <v>26</v>
      </c>
      <c r="M226" s="58">
        <f t="shared" si="76"/>
        <v>3602905.2000000002</v>
      </c>
      <c r="N226" s="58">
        <f>SUM(N227)</f>
        <v>0</v>
      </c>
      <c r="O226" s="58">
        <f>SUM(O227)</f>
        <v>0</v>
      </c>
      <c r="P226" s="58">
        <f>SUM(P227)</f>
        <v>0</v>
      </c>
      <c r="Q226" s="58">
        <f>'Таблица 3 '!C219</f>
        <v>3602905.2000000002</v>
      </c>
      <c r="R226" s="58">
        <f t="shared" si="77"/>
        <v>3602905.2000000002</v>
      </c>
      <c r="S226" s="58">
        <f>SUM(S227)</f>
        <v>0</v>
      </c>
      <c r="T226" s="60">
        <f t="shared" si="45"/>
        <v>6926</v>
      </c>
      <c r="U226" s="120">
        <f t="shared" si="73"/>
        <v>6926</v>
      </c>
      <c r="V226" s="61" t="s">
        <v>43</v>
      </c>
      <c r="W226" s="25"/>
      <c r="X226" s="25"/>
      <c r="Y226" s="25"/>
      <c r="Z226" s="25"/>
      <c r="AA226" s="25"/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</row>
    <row r="227" s="67" customFormat="1" ht="44.25" customHeight="1">
      <c r="A227" s="55">
        <v>4</v>
      </c>
      <c r="B227" s="34" t="s">
        <v>313</v>
      </c>
      <c r="C227" s="33" t="s">
        <v>41</v>
      </c>
      <c r="D227" s="81" t="s">
        <v>81</v>
      </c>
      <c r="E227" s="33" t="s">
        <v>37</v>
      </c>
      <c r="F227" s="33" t="s">
        <v>191</v>
      </c>
      <c r="G227" s="57" t="s">
        <v>246</v>
      </c>
      <c r="H227" s="57" t="s">
        <v>246</v>
      </c>
      <c r="I227" s="58">
        <v>521.60000000000002</v>
      </c>
      <c r="J227" s="58">
        <v>471.60000000000002</v>
      </c>
      <c r="K227" s="58">
        <v>471.60000000000002</v>
      </c>
      <c r="L227" s="59">
        <v>19</v>
      </c>
      <c r="M227" s="58">
        <f t="shared" si="76"/>
        <v>4444358.4000000004</v>
      </c>
      <c r="N227" s="58">
        <v>0</v>
      </c>
      <c r="O227" s="58">
        <v>0</v>
      </c>
      <c r="P227" s="58">
        <v>0</v>
      </c>
      <c r="Q227" s="58">
        <f>'Таблица 3 '!C220</f>
        <v>4444358.4000000004</v>
      </c>
      <c r="R227" s="58">
        <f t="shared" si="77"/>
        <v>4444358.4000000004</v>
      </c>
      <c r="S227" s="58">
        <v>0</v>
      </c>
      <c r="T227" s="60">
        <f t="shared" si="45"/>
        <v>9424</v>
      </c>
      <c r="U227" s="120">
        <f t="shared" si="73"/>
        <v>9424</v>
      </c>
      <c r="V227" s="61" t="s">
        <v>43</v>
      </c>
      <c r="W227" s="25"/>
      <c r="X227" s="25"/>
      <c r="Y227" s="25"/>
      <c r="Z227" s="25"/>
      <c r="AA227" s="25"/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</row>
    <row r="228" s="67" customFormat="1" ht="44.25" customHeight="1">
      <c r="A228" s="55">
        <v>5</v>
      </c>
      <c r="B228" s="91" t="s">
        <v>314</v>
      </c>
      <c r="C228" s="33" t="s">
        <v>41</v>
      </c>
      <c r="D228" s="81" t="s">
        <v>152</v>
      </c>
      <c r="E228" s="33" t="s">
        <v>37</v>
      </c>
      <c r="F228" s="55" t="s">
        <v>311</v>
      </c>
      <c r="G228" s="57" t="s">
        <v>246</v>
      </c>
      <c r="H228" s="57" t="s">
        <v>312</v>
      </c>
      <c r="I228" s="58">
        <v>570.20000000000005</v>
      </c>
      <c r="J228" s="58">
        <v>526</v>
      </c>
      <c r="K228" s="58">
        <v>464.89999999999998</v>
      </c>
      <c r="L228" s="59">
        <v>27</v>
      </c>
      <c r="M228" s="58">
        <f t="shared" si="76"/>
        <v>3643076</v>
      </c>
      <c r="N228" s="58">
        <v>0</v>
      </c>
      <c r="O228" s="58">
        <v>0</v>
      </c>
      <c r="P228" s="58">
        <v>0</v>
      </c>
      <c r="Q228" s="58">
        <f>'Таблица 3 '!C221</f>
        <v>3643076</v>
      </c>
      <c r="R228" s="58">
        <f t="shared" si="77"/>
        <v>3643076</v>
      </c>
      <c r="S228" s="58">
        <v>0</v>
      </c>
      <c r="T228" s="60">
        <f t="shared" si="45"/>
        <v>6926</v>
      </c>
      <c r="U228" s="120">
        <f t="shared" si="73"/>
        <v>6926</v>
      </c>
      <c r="V228" s="61" t="s">
        <v>43</v>
      </c>
      <c r="W228" s="25"/>
      <c r="X228" s="25"/>
      <c r="Y228" s="25"/>
      <c r="Z228" s="25"/>
      <c r="AA228" s="25"/>
      <c r="AB228" s="25"/>
      <c r="AC228" s="25"/>
      <c r="AD228" s="25"/>
      <c r="AE228" s="25"/>
      <c r="AF228" s="25"/>
      <c r="AG228" s="25"/>
      <c r="AH228" s="25"/>
      <c r="AI228" s="25"/>
      <c r="AJ228" s="25"/>
      <c r="AK228" s="25"/>
      <c r="AL228" s="25"/>
      <c r="AM228" s="25"/>
      <c r="AN228" s="25"/>
      <c r="AO228" s="25"/>
      <c r="AP228" s="25"/>
      <c r="AQ228" s="25"/>
      <c r="AR228" s="25"/>
      <c r="AS228" s="25"/>
      <c r="AT228" s="25"/>
      <c r="AU228" s="25"/>
      <c r="AV228" s="25"/>
      <c r="AW228" s="25"/>
      <c r="AX228" s="25"/>
      <c r="AY228" s="25"/>
      <c r="AZ228" s="25"/>
      <c r="BA228" s="25"/>
      <c r="BB228" s="25"/>
      <c r="BC228" s="25"/>
      <c r="BD228" s="25"/>
      <c r="BE228" s="25"/>
      <c r="BF228" s="25"/>
      <c r="BG228" s="25"/>
      <c r="BH228" s="25"/>
      <c r="BI228" s="25"/>
      <c r="BJ228" s="25"/>
      <c r="BK228" s="25"/>
      <c r="BL228" s="25"/>
      <c r="BM228" s="25"/>
      <c r="BN228" s="25"/>
      <c r="BO228" s="25"/>
      <c r="BP228" s="25"/>
      <c r="BQ228" s="25"/>
      <c r="BR228" s="25"/>
      <c r="BS228" s="25"/>
      <c r="BT228" s="25"/>
      <c r="BU228" s="25"/>
      <c r="BV228" s="25"/>
      <c r="BW228" s="25"/>
      <c r="BX228" s="25"/>
      <c r="BY228" s="25"/>
      <c r="BZ228" s="25"/>
      <c r="CA228" s="25"/>
      <c r="CB228" s="25"/>
      <c r="CC228" s="25"/>
      <c r="CD228" s="25"/>
      <c r="CE228" s="25"/>
      <c r="CF228" s="25"/>
      <c r="CG228" s="25"/>
      <c r="CH228" s="25"/>
      <c r="CI228" s="25"/>
      <c r="CJ228" s="25"/>
      <c r="CK228" s="25"/>
      <c r="CL228" s="25"/>
      <c r="CM228" s="25"/>
      <c r="CN228" s="25"/>
      <c r="CO228" s="25"/>
      <c r="CP228" s="25"/>
      <c r="CQ228" s="25"/>
      <c r="CR228" s="25"/>
      <c r="CS228" s="25"/>
      <c r="CT228" s="25"/>
    </row>
    <row r="229" s="67" customFormat="1" ht="44.25" customHeight="1">
      <c r="A229" s="55">
        <v>6</v>
      </c>
      <c r="B229" s="91" t="s">
        <v>315</v>
      </c>
      <c r="C229" s="33" t="s">
        <v>41</v>
      </c>
      <c r="D229" s="81" t="s">
        <v>89</v>
      </c>
      <c r="E229" s="33" t="s">
        <v>37</v>
      </c>
      <c r="F229" s="33" t="s">
        <v>191</v>
      </c>
      <c r="G229" s="57" t="s">
        <v>268</v>
      </c>
      <c r="H229" s="57" t="s">
        <v>268</v>
      </c>
      <c r="I229" s="58">
        <v>1615.2</v>
      </c>
      <c r="J229" s="58">
        <v>1447.5999999999999</v>
      </c>
      <c r="K229" s="58">
        <v>1447.5999999999999</v>
      </c>
      <c r="L229" s="59">
        <v>54</v>
      </c>
      <c r="M229" s="58">
        <f t="shared" si="76"/>
        <v>6152300</v>
      </c>
      <c r="N229" s="58">
        <v>0</v>
      </c>
      <c r="O229" s="58">
        <v>0</v>
      </c>
      <c r="P229" s="58">
        <v>0</v>
      </c>
      <c r="Q229" s="58">
        <f>'Таблица 3 '!C222</f>
        <v>6152300</v>
      </c>
      <c r="R229" s="58">
        <f t="shared" si="77"/>
        <v>6152300</v>
      </c>
      <c r="S229" s="58">
        <v>0</v>
      </c>
      <c r="T229" s="60">
        <f t="shared" si="45"/>
        <v>4250</v>
      </c>
      <c r="U229" s="120">
        <f t="shared" si="73"/>
        <v>4250</v>
      </c>
      <c r="V229" s="61" t="s">
        <v>43</v>
      </c>
      <c r="W229" s="25"/>
      <c r="X229" s="25"/>
      <c r="Y229" s="25"/>
      <c r="Z229" s="25"/>
      <c r="AA229" s="25"/>
      <c r="AB229" s="25"/>
      <c r="AC229" s="25"/>
      <c r="AD229" s="25"/>
      <c r="AE229" s="25"/>
      <c r="AF229" s="25"/>
      <c r="AG229" s="25"/>
      <c r="AH229" s="25"/>
      <c r="AI229" s="25"/>
      <c r="AJ229" s="25"/>
      <c r="AK229" s="25"/>
      <c r="AL229" s="25"/>
      <c r="AM229" s="25"/>
      <c r="AN229" s="25"/>
      <c r="AO229" s="25"/>
      <c r="AP229" s="25"/>
      <c r="AQ229" s="25"/>
      <c r="AR229" s="25"/>
      <c r="AS229" s="25"/>
      <c r="AT229" s="25"/>
      <c r="AU229" s="25"/>
      <c r="AV229" s="25"/>
      <c r="AW229" s="25"/>
      <c r="AX229" s="25"/>
      <c r="AY229" s="25"/>
      <c r="AZ229" s="25"/>
      <c r="BA229" s="25"/>
      <c r="BB229" s="25"/>
      <c r="BC229" s="25"/>
      <c r="BD229" s="25"/>
      <c r="BE229" s="25"/>
      <c r="BF229" s="25"/>
      <c r="BG229" s="25"/>
      <c r="BH229" s="25"/>
      <c r="BI229" s="25"/>
      <c r="BJ229" s="25"/>
      <c r="BK229" s="25"/>
      <c r="BL229" s="25"/>
      <c r="BM229" s="25"/>
      <c r="BN229" s="25"/>
      <c r="BO229" s="25"/>
      <c r="BP229" s="25"/>
      <c r="BQ229" s="25"/>
      <c r="BR229" s="25"/>
      <c r="BS229" s="25"/>
      <c r="BT229" s="25"/>
      <c r="BU229" s="25"/>
      <c r="BV229" s="25"/>
      <c r="BW229" s="25"/>
      <c r="BX229" s="25"/>
      <c r="BY229" s="25"/>
      <c r="BZ229" s="25"/>
      <c r="CA229" s="25"/>
      <c r="CB229" s="25"/>
      <c r="CC229" s="25"/>
      <c r="CD229" s="25"/>
      <c r="CE229" s="25"/>
      <c r="CF229" s="25"/>
      <c r="CG229" s="25"/>
      <c r="CH229" s="25"/>
      <c r="CI229" s="25"/>
      <c r="CJ229" s="25"/>
      <c r="CK229" s="25"/>
      <c r="CL229" s="25"/>
      <c r="CM229" s="25"/>
      <c r="CN229" s="25"/>
      <c r="CO229" s="25"/>
      <c r="CP229" s="25"/>
      <c r="CQ229" s="25"/>
      <c r="CR229" s="25"/>
      <c r="CS229" s="25"/>
      <c r="CT229" s="25"/>
    </row>
    <row r="230" s="67" customFormat="1" ht="44.25" customHeight="1">
      <c r="A230" s="55">
        <v>7</v>
      </c>
      <c r="B230" s="34" t="s">
        <v>316</v>
      </c>
      <c r="C230" s="33" t="s">
        <v>41</v>
      </c>
      <c r="D230" s="35" t="s">
        <v>228</v>
      </c>
      <c r="E230" s="35" t="s">
        <v>317</v>
      </c>
      <c r="F230" s="33" t="s">
        <v>191</v>
      </c>
      <c r="G230" s="37" t="s">
        <v>242</v>
      </c>
      <c r="H230" s="37">
        <v>4</v>
      </c>
      <c r="I230" s="40">
        <v>3187.6999999999998</v>
      </c>
      <c r="J230" s="40">
        <v>2777.6999999999998</v>
      </c>
      <c r="K230" s="40">
        <v>2777.6999999999998</v>
      </c>
      <c r="L230" s="122">
        <v>102</v>
      </c>
      <c r="M230" s="58">
        <f t="shared" si="76"/>
        <v>15396791</v>
      </c>
      <c r="N230" s="40">
        <v>0</v>
      </c>
      <c r="O230" s="40">
        <v>0</v>
      </c>
      <c r="P230" s="40">
        <v>0</v>
      </c>
      <c r="Q230" s="58">
        <f>'Таблица 3 '!C223</f>
        <v>15396791</v>
      </c>
      <c r="R230" s="58">
        <f t="shared" si="77"/>
        <v>15396791</v>
      </c>
      <c r="S230" s="40">
        <v>0</v>
      </c>
      <c r="T230" s="38">
        <f t="shared" si="45"/>
        <v>5542.9999639989919</v>
      </c>
      <c r="U230" s="123">
        <f t="shared" si="73"/>
        <v>5542.9999639989919</v>
      </c>
      <c r="V230" s="42" t="s">
        <v>43</v>
      </c>
      <c r="W230" s="25"/>
      <c r="X230" s="25"/>
      <c r="Y230" s="25"/>
      <c r="Z230" s="25"/>
      <c r="AA230" s="25"/>
      <c r="AB230" s="25"/>
      <c r="AC230" s="25"/>
      <c r="AD230" s="25"/>
      <c r="AE230" s="25"/>
      <c r="AF230" s="25"/>
      <c r="AG230" s="25"/>
      <c r="AH230" s="25"/>
      <c r="AI230" s="25"/>
      <c r="AJ230" s="25"/>
      <c r="AK230" s="25"/>
      <c r="AL230" s="25"/>
      <c r="AM230" s="25"/>
      <c r="AN230" s="25"/>
      <c r="AO230" s="25"/>
      <c r="AP230" s="25"/>
      <c r="AQ230" s="25"/>
      <c r="AR230" s="25"/>
      <c r="AS230" s="25"/>
      <c r="AT230" s="25"/>
      <c r="AU230" s="25"/>
      <c r="AV230" s="25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</row>
    <row r="231" s="67" customFormat="1" ht="25.5" customHeight="1">
      <c r="A231" s="110" t="s">
        <v>318</v>
      </c>
      <c r="B231" s="110"/>
      <c r="C231" s="112" t="s">
        <v>37</v>
      </c>
      <c r="D231" s="113" t="s">
        <v>37</v>
      </c>
      <c r="E231" s="114" t="s">
        <v>37</v>
      </c>
      <c r="F231" s="112" t="s">
        <v>37</v>
      </c>
      <c r="G231" s="115" t="s">
        <v>37</v>
      </c>
      <c r="H231" s="115" t="s">
        <v>37</v>
      </c>
      <c r="I231" s="83">
        <f>SUM(I232:I237)</f>
        <v>12147.1</v>
      </c>
      <c r="J231" s="83">
        <f t="shared" ref="J231:S231" si="78">SUM(J232:J237)</f>
        <v>10419.200000000001</v>
      </c>
      <c r="K231" s="83">
        <f t="shared" si="78"/>
        <v>7862</v>
      </c>
      <c r="L231" s="84">
        <f t="shared" si="78"/>
        <v>444</v>
      </c>
      <c r="M231" s="83">
        <f t="shared" si="78"/>
        <v>35178889.200000003</v>
      </c>
      <c r="N231" s="83">
        <f t="shared" si="78"/>
        <v>0</v>
      </c>
      <c r="O231" s="83">
        <f t="shared" si="78"/>
        <v>0</v>
      </c>
      <c r="P231" s="83">
        <f t="shared" si="78"/>
        <v>0</v>
      </c>
      <c r="Q231" s="83">
        <f t="shared" si="78"/>
        <v>35178889.200000003</v>
      </c>
      <c r="R231" s="83">
        <f t="shared" si="78"/>
        <v>35178889.200000003</v>
      </c>
      <c r="S231" s="83">
        <f t="shared" si="78"/>
        <v>0</v>
      </c>
      <c r="T231" s="28" t="s">
        <v>37</v>
      </c>
      <c r="U231" s="28" t="s">
        <v>37</v>
      </c>
      <c r="V231" s="28" t="s">
        <v>37</v>
      </c>
      <c r="W231" s="25"/>
      <c r="X231" s="119"/>
      <c r="Y231" s="119"/>
      <c r="Z231" s="119"/>
      <c r="AA231" s="119"/>
      <c r="AB231" s="119"/>
      <c r="AC231" s="119"/>
      <c r="AD231" s="119"/>
      <c r="AE231" s="119"/>
      <c r="AF231" s="119"/>
      <c r="AG231" s="119"/>
      <c r="AH231" s="119"/>
      <c r="AI231" s="119"/>
      <c r="AJ231" s="119"/>
      <c r="AK231" s="119"/>
      <c r="AL231" s="119"/>
      <c r="AM231" s="119"/>
      <c r="AN231" s="119"/>
      <c r="AO231" s="119"/>
      <c r="AP231" s="119"/>
      <c r="AQ231" s="119"/>
      <c r="AR231" s="119"/>
      <c r="AS231" s="119"/>
      <c r="AT231" s="119"/>
      <c r="AU231" s="119"/>
      <c r="AV231" s="119"/>
      <c r="AW231" s="119"/>
      <c r="AX231" s="119"/>
      <c r="AY231" s="119"/>
      <c r="AZ231" s="119"/>
      <c r="BA231" s="119"/>
      <c r="BB231" s="119"/>
      <c r="BC231" s="119"/>
      <c r="BD231" s="119"/>
      <c r="BE231" s="119"/>
      <c r="BF231" s="119"/>
      <c r="BG231" s="119"/>
      <c r="BH231" s="119"/>
      <c r="BI231" s="119"/>
      <c r="BJ231" s="119"/>
      <c r="BK231" s="119"/>
      <c r="BL231" s="119"/>
      <c r="BM231" s="119"/>
      <c r="BN231" s="119"/>
      <c r="BO231" s="119"/>
      <c r="BP231" s="119"/>
      <c r="BQ231" s="119"/>
      <c r="BR231" s="119"/>
      <c r="BS231" s="119"/>
      <c r="BT231" s="119"/>
      <c r="BU231" s="119"/>
      <c r="BV231" s="119"/>
      <c r="BW231" s="119"/>
      <c r="BX231" s="119"/>
      <c r="BY231" s="119"/>
      <c r="BZ231" s="119"/>
      <c r="CA231" s="119"/>
      <c r="CB231" s="119"/>
      <c r="CC231" s="119"/>
      <c r="CD231" s="119"/>
      <c r="CE231" s="119"/>
      <c r="CF231" s="119"/>
      <c r="CG231" s="119"/>
      <c r="CH231" s="119"/>
      <c r="CI231" s="119"/>
      <c r="CJ231" s="119"/>
      <c r="CK231" s="119"/>
      <c r="CL231" s="119"/>
      <c r="CM231" s="119"/>
      <c r="CN231" s="119"/>
      <c r="CO231" s="119"/>
      <c r="CP231" s="119"/>
      <c r="CQ231" s="119"/>
      <c r="CR231" s="119"/>
      <c r="CS231" s="119"/>
      <c r="CT231" s="119"/>
    </row>
    <row r="232" s="67" customFormat="1" ht="45" customHeight="1">
      <c r="A232" s="55">
        <v>1</v>
      </c>
      <c r="B232" s="91" t="s">
        <v>319</v>
      </c>
      <c r="C232" s="33" t="s">
        <v>41</v>
      </c>
      <c r="D232" s="81" t="s">
        <v>104</v>
      </c>
      <c r="E232" s="81" t="s">
        <v>48</v>
      </c>
      <c r="F232" s="33" t="s">
        <v>191</v>
      </c>
      <c r="G232" s="57" t="s">
        <v>246</v>
      </c>
      <c r="H232" s="57" t="s">
        <v>268</v>
      </c>
      <c r="I232" s="60">
        <v>1062</v>
      </c>
      <c r="J232" s="60">
        <v>969.60000000000002</v>
      </c>
      <c r="K232" s="60">
        <v>923.10000000000002</v>
      </c>
      <c r="L232" s="69">
        <v>34</v>
      </c>
      <c r="M232" s="82">
        <f t="shared" ref="M232:M237" si="79">SUM(N232:Q232)</f>
        <v>8574172.8000000007</v>
      </c>
      <c r="N232" s="60">
        <v>0</v>
      </c>
      <c r="O232" s="60">
        <v>0</v>
      </c>
      <c r="P232" s="60">
        <v>0</v>
      </c>
      <c r="Q232" s="60">
        <f>'Таблица 3 '!C225</f>
        <v>8574172.8000000007</v>
      </c>
      <c r="R232" s="60">
        <f t="shared" ref="R232:R237" si="80">Q232</f>
        <v>8574172.8000000007</v>
      </c>
      <c r="S232" s="60">
        <v>0</v>
      </c>
      <c r="T232" s="99">
        <f t="shared" si="45"/>
        <v>8843</v>
      </c>
      <c r="U232" s="124">
        <f t="shared" ref="U201:U264" si="81">T232</f>
        <v>8843</v>
      </c>
      <c r="V232" s="42" t="s">
        <v>43</v>
      </c>
      <c r="W232" s="125"/>
    </row>
    <row r="233" s="67" customFormat="1" ht="45" customHeight="1">
      <c r="A233" s="55">
        <v>2</v>
      </c>
      <c r="B233" s="91" t="s">
        <v>320</v>
      </c>
      <c r="C233" s="33" t="s">
        <v>41</v>
      </c>
      <c r="D233" s="81" t="s">
        <v>321</v>
      </c>
      <c r="E233" s="81" t="s">
        <v>150</v>
      </c>
      <c r="F233" s="33" t="s">
        <v>191</v>
      </c>
      <c r="G233" s="57" t="s">
        <v>246</v>
      </c>
      <c r="H233" s="57">
        <v>3</v>
      </c>
      <c r="I233" s="60">
        <v>826</v>
      </c>
      <c r="J233" s="60">
        <v>777</v>
      </c>
      <c r="K233" s="60">
        <v>777</v>
      </c>
      <c r="L233" s="69">
        <v>30</v>
      </c>
      <c r="M233" s="82">
        <f t="shared" si="79"/>
        <v>1349649</v>
      </c>
      <c r="N233" s="60">
        <v>0</v>
      </c>
      <c r="O233" s="60">
        <v>0</v>
      </c>
      <c r="P233" s="60">
        <v>0</v>
      </c>
      <c r="Q233" s="60">
        <f>'Таблица 3 '!C226</f>
        <v>1349649</v>
      </c>
      <c r="R233" s="60">
        <f t="shared" si="80"/>
        <v>1349649</v>
      </c>
      <c r="S233" s="60">
        <v>0</v>
      </c>
      <c r="T233" s="99">
        <f t="shared" si="45"/>
        <v>1737</v>
      </c>
      <c r="U233" s="124">
        <f t="shared" si="81"/>
        <v>1737</v>
      </c>
      <c r="V233" s="42" t="s">
        <v>43</v>
      </c>
      <c r="W233" s="125"/>
      <c r="X233" s="73"/>
    </row>
    <row r="234" s="67" customFormat="1" ht="45" customHeight="1">
      <c r="A234" s="55">
        <v>3</v>
      </c>
      <c r="B234" s="91" t="s">
        <v>322</v>
      </c>
      <c r="C234" s="33" t="s">
        <v>41</v>
      </c>
      <c r="D234" s="81" t="s">
        <v>87</v>
      </c>
      <c r="E234" s="81" t="s">
        <v>37</v>
      </c>
      <c r="F234" s="33" t="s">
        <v>191</v>
      </c>
      <c r="G234" s="57" t="s">
        <v>242</v>
      </c>
      <c r="H234" s="57" t="s">
        <v>243</v>
      </c>
      <c r="I234" s="60">
        <v>3329</v>
      </c>
      <c r="J234" s="60">
        <v>3102.0999999999999</v>
      </c>
      <c r="K234" s="60">
        <v>2770.5</v>
      </c>
      <c r="L234" s="69">
        <v>105</v>
      </c>
      <c r="M234" s="82">
        <f t="shared" si="79"/>
        <v>7839006.6999999993</v>
      </c>
      <c r="N234" s="60">
        <v>0</v>
      </c>
      <c r="O234" s="60">
        <v>0</v>
      </c>
      <c r="P234" s="60">
        <v>0</v>
      </c>
      <c r="Q234" s="60">
        <f>'Таблица 3 '!C227</f>
        <v>7839006.6999999993</v>
      </c>
      <c r="R234" s="60">
        <f t="shared" si="80"/>
        <v>7839006.6999999993</v>
      </c>
      <c r="S234" s="60">
        <v>0</v>
      </c>
      <c r="T234" s="99">
        <f t="shared" si="45"/>
        <v>2527</v>
      </c>
      <c r="U234" s="124">
        <f t="shared" si="81"/>
        <v>2527</v>
      </c>
      <c r="V234" s="42" t="s">
        <v>43</v>
      </c>
      <c r="W234" s="125"/>
    </row>
    <row r="235" s="67" customFormat="1" ht="45" customHeight="1">
      <c r="A235" s="55">
        <v>4</v>
      </c>
      <c r="B235" s="91" t="s">
        <v>323</v>
      </c>
      <c r="C235" s="33" t="s">
        <v>41</v>
      </c>
      <c r="D235" s="81" t="s">
        <v>324</v>
      </c>
      <c r="E235" s="81" t="s">
        <v>50</v>
      </c>
      <c r="F235" s="33" t="s">
        <v>191</v>
      </c>
      <c r="G235" s="57" t="s">
        <v>242</v>
      </c>
      <c r="H235" s="57" t="s">
        <v>243</v>
      </c>
      <c r="I235" s="60">
        <v>3341</v>
      </c>
      <c r="J235" s="60">
        <v>3137.8000000000002</v>
      </c>
      <c r="K235" s="60">
        <v>2817.6999999999998</v>
      </c>
      <c r="L235" s="69">
        <v>90</v>
      </c>
      <c r="M235" s="82">
        <f t="shared" si="79"/>
        <v>4810247.4000000004</v>
      </c>
      <c r="N235" s="60">
        <v>0</v>
      </c>
      <c r="O235" s="60">
        <v>0</v>
      </c>
      <c r="P235" s="60">
        <v>0</v>
      </c>
      <c r="Q235" s="60">
        <f>'Таблица 3 '!C228</f>
        <v>4810247.4000000004</v>
      </c>
      <c r="R235" s="60">
        <f t="shared" si="80"/>
        <v>4810247.4000000004</v>
      </c>
      <c r="S235" s="60">
        <v>0</v>
      </c>
      <c r="T235" s="99">
        <f t="shared" si="45"/>
        <v>1533</v>
      </c>
      <c r="U235" s="124">
        <f t="shared" si="81"/>
        <v>1533</v>
      </c>
      <c r="V235" s="42" t="s">
        <v>43</v>
      </c>
      <c r="W235" s="125"/>
    </row>
    <row r="236" s="67" customFormat="1" ht="45" customHeight="1">
      <c r="A236" s="55">
        <v>5</v>
      </c>
      <c r="B236" s="91" t="s">
        <v>325</v>
      </c>
      <c r="C236" s="33" t="s">
        <v>41</v>
      </c>
      <c r="D236" s="81" t="s">
        <v>113</v>
      </c>
      <c r="E236" s="81" t="s">
        <v>56</v>
      </c>
      <c r="F236" s="33" t="s">
        <v>191</v>
      </c>
      <c r="G236" s="57">
        <v>5</v>
      </c>
      <c r="H236" s="57">
        <v>1</v>
      </c>
      <c r="I236" s="60">
        <v>3029.9000000000001</v>
      </c>
      <c r="J236" s="60">
        <v>1915</v>
      </c>
      <c r="K236" s="60">
        <v>56</v>
      </c>
      <c r="L236" s="69">
        <v>170</v>
      </c>
      <c r="M236" s="82">
        <f t="shared" si="79"/>
        <v>2935695</v>
      </c>
      <c r="N236" s="60">
        <v>0</v>
      </c>
      <c r="O236" s="60">
        <v>0</v>
      </c>
      <c r="P236" s="60">
        <v>0</v>
      </c>
      <c r="Q236" s="60">
        <f>'Таблица 3 '!C229</f>
        <v>2935695</v>
      </c>
      <c r="R236" s="60">
        <f t="shared" si="80"/>
        <v>2935695</v>
      </c>
      <c r="S236" s="60">
        <v>0</v>
      </c>
      <c r="T236" s="99">
        <f t="shared" si="45"/>
        <v>1533</v>
      </c>
      <c r="U236" s="124">
        <f t="shared" si="81"/>
        <v>1533</v>
      </c>
      <c r="V236" s="42" t="s">
        <v>43</v>
      </c>
      <c r="W236" s="125"/>
      <c r="X236" s="73"/>
    </row>
    <row r="237" s="67" customFormat="1" ht="45" customHeight="1">
      <c r="A237" s="55">
        <v>6</v>
      </c>
      <c r="B237" s="91" t="s">
        <v>326</v>
      </c>
      <c r="C237" s="33" t="s">
        <v>41</v>
      </c>
      <c r="D237" s="81" t="s">
        <v>81</v>
      </c>
      <c r="E237" s="81" t="s">
        <v>37</v>
      </c>
      <c r="F237" s="33" t="s">
        <v>191</v>
      </c>
      <c r="G237" s="57" t="s">
        <v>246</v>
      </c>
      <c r="H237" s="57" t="s">
        <v>268</v>
      </c>
      <c r="I237" s="60">
        <v>559.20000000000005</v>
      </c>
      <c r="J237" s="60">
        <v>517.70000000000005</v>
      </c>
      <c r="K237" s="60">
        <v>517.70000000000005</v>
      </c>
      <c r="L237" s="69">
        <v>15</v>
      </c>
      <c r="M237" s="82">
        <f t="shared" si="79"/>
        <v>9670118.3000000007</v>
      </c>
      <c r="N237" s="60">
        <v>0</v>
      </c>
      <c r="O237" s="60">
        <v>0</v>
      </c>
      <c r="P237" s="60">
        <v>0</v>
      </c>
      <c r="Q237" s="60">
        <f>'Таблица 3 '!C230</f>
        <v>9670118.3000000007</v>
      </c>
      <c r="R237" s="60">
        <f t="shared" si="80"/>
        <v>9670118.3000000007</v>
      </c>
      <c r="S237" s="60">
        <v>0</v>
      </c>
      <c r="T237" s="99">
        <f t="shared" ref="T237:T300" si="82">M237/J237</f>
        <v>18679</v>
      </c>
      <c r="U237" s="124">
        <f t="shared" si="81"/>
        <v>18679</v>
      </c>
      <c r="V237" s="42" t="s">
        <v>43</v>
      </c>
      <c r="W237" s="125"/>
    </row>
    <row r="238" s="67" customFormat="1" ht="30" customHeight="1">
      <c r="A238" s="26" t="s">
        <v>327</v>
      </c>
      <c r="B238" s="26"/>
      <c r="C238" s="28" t="s">
        <v>37</v>
      </c>
      <c r="D238" s="28" t="s">
        <v>37</v>
      </c>
      <c r="E238" s="28" t="s">
        <v>37</v>
      </c>
      <c r="F238" s="27" t="s">
        <v>37</v>
      </c>
      <c r="G238" s="28" t="s">
        <v>37</v>
      </c>
      <c r="H238" s="28" t="s">
        <v>37</v>
      </c>
      <c r="I238" s="64">
        <f>SUM(I239:I239)</f>
        <v>1030</v>
      </c>
      <c r="J238" s="64">
        <f t="shared" ref="J238:S238" si="83">SUM(J239:J239)</f>
        <v>612.60000000000002</v>
      </c>
      <c r="K238" s="64">
        <f t="shared" si="83"/>
        <v>578.70000000000005</v>
      </c>
      <c r="L238" s="65">
        <f t="shared" si="83"/>
        <v>26</v>
      </c>
      <c r="M238" s="64">
        <f t="shared" si="83"/>
        <v>1185993.6000000001</v>
      </c>
      <c r="N238" s="64">
        <f t="shared" si="83"/>
        <v>0</v>
      </c>
      <c r="O238" s="64">
        <f t="shared" si="83"/>
        <v>0</v>
      </c>
      <c r="P238" s="64">
        <f t="shared" si="83"/>
        <v>0</v>
      </c>
      <c r="Q238" s="64">
        <f t="shared" si="83"/>
        <v>1185993.6000000001</v>
      </c>
      <c r="R238" s="64">
        <f t="shared" si="83"/>
        <v>1185993.6000000001</v>
      </c>
      <c r="S238" s="64">
        <f t="shared" si="83"/>
        <v>0</v>
      </c>
      <c r="T238" s="66" t="s">
        <v>38</v>
      </c>
      <c r="U238" s="66" t="s">
        <v>38</v>
      </c>
      <c r="V238" s="28" t="s">
        <v>38</v>
      </c>
    </row>
    <row r="239" s="67" customFormat="1" ht="48.75" customHeight="1">
      <c r="A239" s="57">
        <v>1</v>
      </c>
      <c r="B239" s="74" t="s">
        <v>328</v>
      </c>
      <c r="C239" s="126" t="s">
        <v>41</v>
      </c>
      <c r="D239" s="57" t="s">
        <v>329</v>
      </c>
      <c r="E239" s="57" t="s">
        <v>38</v>
      </c>
      <c r="F239" s="55" t="s">
        <v>46</v>
      </c>
      <c r="G239" s="57">
        <v>2</v>
      </c>
      <c r="H239" s="57">
        <v>2</v>
      </c>
      <c r="I239" s="60">
        <v>1030</v>
      </c>
      <c r="J239" s="60">
        <v>612.60000000000002</v>
      </c>
      <c r="K239" s="60">
        <v>578.70000000000005</v>
      </c>
      <c r="L239" s="69">
        <v>26</v>
      </c>
      <c r="M239" s="60">
        <f>SUM(N239:Q239)</f>
        <v>1185993.6000000001</v>
      </c>
      <c r="N239" s="60">
        <v>0</v>
      </c>
      <c r="O239" s="60">
        <v>0</v>
      </c>
      <c r="P239" s="60">
        <v>0</v>
      </c>
      <c r="Q239" s="60">
        <f>'Таблица 3 '!C232</f>
        <v>1185993.6000000001</v>
      </c>
      <c r="R239" s="60">
        <f>Q239</f>
        <v>1185993.6000000001</v>
      </c>
      <c r="S239" s="60">
        <v>0</v>
      </c>
      <c r="T239" s="60">
        <f t="shared" si="82"/>
        <v>1936</v>
      </c>
      <c r="U239" s="60">
        <f t="shared" si="81"/>
        <v>1936</v>
      </c>
      <c r="V239" s="61" t="s">
        <v>43</v>
      </c>
    </row>
    <row r="240" s="127" customFormat="1" ht="22.199999999999999" customHeight="1">
      <c r="A240" s="15"/>
      <c r="B240" s="15" t="s">
        <v>330</v>
      </c>
      <c r="C240" s="15"/>
      <c r="D240" s="15"/>
      <c r="E240" s="15"/>
      <c r="F240" s="15"/>
      <c r="G240" s="128"/>
      <c r="H240" s="128"/>
      <c r="I240" s="129"/>
      <c r="J240" s="129"/>
      <c r="K240" s="129"/>
      <c r="L240" s="130"/>
      <c r="M240" s="129"/>
      <c r="N240" s="129"/>
      <c r="O240" s="129"/>
      <c r="P240" s="129"/>
      <c r="Q240" s="129"/>
      <c r="R240" s="129"/>
      <c r="S240" s="129"/>
      <c r="T240" s="131"/>
      <c r="U240" s="131"/>
      <c r="V240" s="132"/>
      <c r="W240" s="133"/>
      <c r="X240" s="133"/>
    </row>
    <row r="241" s="134" customFormat="1" ht="25.199999999999999" customHeight="1">
      <c r="A241" s="70" t="s">
        <v>36</v>
      </c>
      <c r="B241" s="70"/>
      <c r="C241" s="76" t="s">
        <v>38</v>
      </c>
      <c r="D241" s="76" t="s">
        <v>38</v>
      </c>
      <c r="E241" s="76" t="s">
        <v>38</v>
      </c>
      <c r="F241" s="76" t="s">
        <v>38</v>
      </c>
      <c r="G241" s="77" t="s">
        <v>38</v>
      </c>
      <c r="H241" s="77" t="s">
        <v>38</v>
      </c>
      <c r="I241" s="31">
        <f>I242+I321+I324+I327+I334+I336+I340+I344+I347+I359+I362+I364+I366+I368+I373+I376+I378+I381+I383+I386+I400+I405+I408</f>
        <v>372634.29999999993</v>
      </c>
      <c r="J241" s="31">
        <f>J242+J321+J324+J327+J334+J336+J340+J344+J347+J359+J362+J364+J366+J368+J373+J376+J378+J381+J383+J386+J400+J405+J408</f>
        <v>311830.8299999999</v>
      </c>
      <c r="K241" s="31">
        <f>K242+K321+K324+K327+K334+K336+K340+K344+K347+K359+K362+K364+K366+K368+K373+K376+K378+K381+K383+K386+K400+K405+K408</f>
        <v>269502.19999999995</v>
      </c>
      <c r="L241" s="108">
        <f>L242+L321+L324+L327+L334+L336+L340+L344+L347+L359+L362+L364+L366+L368+L373+L376+L378+L381+L383+L386+L400+L405+L408</f>
        <v>10939</v>
      </c>
      <c r="M241" s="31">
        <f>M242+M321+M324+M327+M334+M336+M340+M344+M347+M359+M362+M364+M366+M368+M373+M376+M378+M381+M383+M386+M400+M405+M408</f>
        <v>999657381.48999989</v>
      </c>
      <c r="N241" s="31">
        <f>N242+N321+N324+N327+N334+N336+N340+N344+N347+N359+N362+N364+N366+N368+N373+N376+N378+N381+N383+N386+N400+N405+N408</f>
        <v>0</v>
      </c>
      <c r="O241" s="31">
        <f>O242+O321+O324+O327+O334+O336+O340+O344+O347+O359+O362+O364+O366+O368+O373+O376+O378+O381+O383+O386+O400+O405+O408</f>
        <v>0</v>
      </c>
      <c r="P241" s="31">
        <f>P242+P321+P324+P327+P334+P336+P340+P344+P347+P359+P362+P364+P366+P368+P373+P376+P378+P381+P383+P386+P400+P405+P408</f>
        <v>0</v>
      </c>
      <c r="Q241" s="31">
        <f>Q242+Q321+Q324+Q327+Q334+Q336+Q340+Q344+Q347+Q359+Q362+Q364+Q366+Q368+Q373+Q376+Q378+Q381+Q383+Q386+Q400+Q405+Q408</f>
        <v>999657381.48999989</v>
      </c>
      <c r="R241" s="31">
        <f>R242+R321+R324+R327+R334+R336+R340+R344+R347+R359+R362+R364+R366+R368+R373+R376+R378+R381+R383+R386+R400+R405+R408</f>
        <v>999657381.48999989</v>
      </c>
      <c r="S241" s="31">
        <f>S242+S321+S324+S327+S334+S336+S340+S344+S347+S359+S362+S364+S366+S368+S373+S376+S378+S381+S383+S386+S400+S405+S408</f>
        <v>0</v>
      </c>
      <c r="T241" s="80" t="s">
        <v>38</v>
      </c>
      <c r="U241" s="80" t="s">
        <v>38</v>
      </c>
      <c r="V241" s="77" t="s">
        <v>38</v>
      </c>
    </row>
    <row r="242" s="134" customFormat="1" ht="21" customHeight="1">
      <c r="A242" s="70" t="s">
        <v>39</v>
      </c>
      <c r="B242" s="70"/>
      <c r="C242" s="76" t="s">
        <v>37</v>
      </c>
      <c r="D242" s="76" t="s">
        <v>38</v>
      </c>
      <c r="E242" s="76" t="s">
        <v>38</v>
      </c>
      <c r="F242" s="76" t="s">
        <v>38</v>
      </c>
      <c r="G242" s="77" t="s">
        <v>38</v>
      </c>
      <c r="H242" s="77" t="s">
        <v>38</v>
      </c>
      <c r="I242" s="31">
        <f>SUM(I243:I320)</f>
        <v>239256.94999999998</v>
      </c>
      <c r="J242" s="31">
        <f>SUM(J243:J320)</f>
        <v>202605.51999999996</v>
      </c>
      <c r="K242" s="31">
        <f>SUM(K243:K320)</f>
        <v>166790.90000000005</v>
      </c>
      <c r="L242" s="108">
        <f>SUM(L243:L320)</f>
        <v>6746</v>
      </c>
      <c r="M242" s="31">
        <f>SUM(M243:M320)</f>
        <v>677437429.35000002</v>
      </c>
      <c r="N242" s="31">
        <f>SUM(N243:N320)</f>
        <v>0</v>
      </c>
      <c r="O242" s="31">
        <f>SUM(O243:O320)</f>
        <v>0</v>
      </c>
      <c r="P242" s="31">
        <f>SUM(P243:P320)</f>
        <v>0</v>
      </c>
      <c r="Q242" s="31">
        <f>SUM(Q243:Q320)</f>
        <v>677437429.35000002</v>
      </c>
      <c r="R242" s="31">
        <f>SUM(R243:R320)</f>
        <v>677437429.35000002</v>
      </c>
      <c r="S242" s="31">
        <f>SUM(S243:S320)</f>
        <v>0</v>
      </c>
      <c r="T242" s="80" t="s">
        <v>38</v>
      </c>
      <c r="U242" s="80" t="s">
        <v>38</v>
      </c>
      <c r="V242" s="77" t="s">
        <v>38</v>
      </c>
    </row>
    <row r="243" s="134" customFormat="1" ht="42.75" customHeight="1">
      <c r="A243" s="33">
        <v>1</v>
      </c>
      <c r="B243" s="34" t="s">
        <v>331</v>
      </c>
      <c r="C243" s="33" t="s">
        <v>41</v>
      </c>
      <c r="D243" s="33">
        <v>1986</v>
      </c>
      <c r="E243" s="35" t="s">
        <v>64</v>
      </c>
      <c r="F243" s="33" t="s">
        <v>46</v>
      </c>
      <c r="G243" s="37">
        <v>5</v>
      </c>
      <c r="H243" s="37">
        <v>4</v>
      </c>
      <c r="I243" s="38">
        <v>3262</v>
      </c>
      <c r="J243" s="38">
        <v>2954.9000000000001</v>
      </c>
      <c r="K243" s="38">
        <v>2904.9000000000001</v>
      </c>
      <c r="L243" s="88">
        <v>140</v>
      </c>
      <c r="M243" s="39">
        <f t="shared" ref="M243:M306" si="84">SUM(N243:Q243)</f>
        <v>924883.70000000007</v>
      </c>
      <c r="N243" s="38">
        <v>0</v>
      </c>
      <c r="O243" s="38">
        <v>0</v>
      </c>
      <c r="P243" s="38">
        <v>0</v>
      </c>
      <c r="Q243" s="40">
        <f>'Таблица 3 '!C236</f>
        <v>924883.70000000007</v>
      </c>
      <c r="R243" s="38">
        <f t="shared" ref="R243:R306" si="85">Q243</f>
        <v>924883.70000000007</v>
      </c>
      <c r="S243" s="38">
        <v>0</v>
      </c>
      <c r="T243" s="38">
        <v>313</v>
      </c>
      <c r="U243" s="38">
        <v>313</v>
      </c>
      <c r="V243" s="42" t="s">
        <v>332</v>
      </c>
    </row>
    <row r="244" s="134" customFormat="1" ht="42.75" customHeight="1">
      <c r="A244" s="33">
        <v>2</v>
      </c>
      <c r="B244" s="34" t="s">
        <v>333</v>
      </c>
      <c r="C244" s="33" t="s">
        <v>41</v>
      </c>
      <c r="D244" s="33">
        <v>1988</v>
      </c>
      <c r="E244" s="35" t="s">
        <v>107</v>
      </c>
      <c r="F244" s="33" t="s">
        <v>46</v>
      </c>
      <c r="G244" s="37">
        <v>5</v>
      </c>
      <c r="H244" s="37">
        <v>4</v>
      </c>
      <c r="I244" s="38">
        <v>3338.3000000000002</v>
      </c>
      <c r="J244" s="38">
        <v>3008</v>
      </c>
      <c r="K244" s="38">
        <v>2870.5999999999999</v>
      </c>
      <c r="L244" s="88">
        <v>117</v>
      </c>
      <c r="M244" s="39">
        <f t="shared" si="84"/>
        <v>941504</v>
      </c>
      <c r="N244" s="38">
        <v>0</v>
      </c>
      <c r="O244" s="38">
        <v>0</v>
      </c>
      <c r="P244" s="38">
        <v>0</v>
      </c>
      <c r="Q244" s="40">
        <f>'Таблица 3 '!C237</f>
        <v>941504</v>
      </c>
      <c r="R244" s="38">
        <f t="shared" si="85"/>
        <v>941504</v>
      </c>
      <c r="S244" s="38">
        <v>0</v>
      </c>
      <c r="T244" s="38">
        <v>313</v>
      </c>
      <c r="U244" s="38">
        <v>313</v>
      </c>
      <c r="V244" s="42" t="s">
        <v>332</v>
      </c>
    </row>
    <row r="245" s="134" customFormat="1" ht="42.75" customHeight="1">
      <c r="A245" s="33">
        <v>3</v>
      </c>
      <c r="B245" s="34" t="s">
        <v>334</v>
      </c>
      <c r="C245" s="33" t="s">
        <v>41</v>
      </c>
      <c r="D245" s="33">
        <v>1978</v>
      </c>
      <c r="E245" s="35" t="s">
        <v>56</v>
      </c>
      <c r="F245" s="33" t="s">
        <v>46</v>
      </c>
      <c r="G245" s="37">
        <v>5</v>
      </c>
      <c r="H245" s="37">
        <v>5</v>
      </c>
      <c r="I245" s="38">
        <v>3582.4000000000001</v>
      </c>
      <c r="J245" s="38">
        <v>3595.5999999999999</v>
      </c>
      <c r="K245" s="38">
        <v>3413.0999999999999</v>
      </c>
      <c r="L245" s="88">
        <v>190</v>
      </c>
      <c r="M245" s="39">
        <f t="shared" si="84"/>
        <v>6734558.7999999998</v>
      </c>
      <c r="N245" s="38">
        <v>0</v>
      </c>
      <c r="O245" s="38">
        <v>0</v>
      </c>
      <c r="P245" s="38">
        <v>0</v>
      </c>
      <c r="Q245" s="40">
        <f>'Таблица 3 '!C238</f>
        <v>6734558.7999999998</v>
      </c>
      <c r="R245" s="38">
        <f t="shared" si="85"/>
        <v>6734558.7999999998</v>
      </c>
      <c r="S245" s="38">
        <v>0</v>
      </c>
      <c r="T245" s="38">
        <v>1873</v>
      </c>
      <c r="U245" s="38">
        <v>1873</v>
      </c>
      <c r="V245" s="42" t="s">
        <v>332</v>
      </c>
    </row>
    <row r="246" s="134" customFormat="1" ht="42.75" customHeight="1">
      <c r="A246" s="33">
        <v>4</v>
      </c>
      <c r="B246" s="34" t="s">
        <v>335</v>
      </c>
      <c r="C246" s="33" t="s">
        <v>41</v>
      </c>
      <c r="D246" s="33">
        <v>1978</v>
      </c>
      <c r="E246" s="35" t="s">
        <v>50</v>
      </c>
      <c r="F246" s="33" t="s">
        <v>46</v>
      </c>
      <c r="G246" s="37">
        <v>5</v>
      </c>
      <c r="H246" s="37">
        <v>6</v>
      </c>
      <c r="I246" s="38">
        <v>4376.3000000000002</v>
      </c>
      <c r="J246" s="38">
        <v>4319.1999999999998</v>
      </c>
      <c r="K246" s="38">
        <v>4130.5</v>
      </c>
      <c r="L246" s="88">
        <v>210</v>
      </c>
      <c r="M246" s="39">
        <f t="shared" si="84"/>
        <v>6621333.5999999996</v>
      </c>
      <c r="N246" s="38">
        <v>0</v>
      </c>
      <c r="O246" s="38">
        <v>0</v>
      </c>
      <c r="P246" s="38">
        <v>0</v>
      </c>
      <c r="Q246" s="40">
        <f>'Таблица 3 '!C239</f>
        <v>6621333.5999999996</v>
      </c>
      <c r="R246" s="38">
        <f t="shared" si="85"/>
        <v>6621333.5999999996</v>
      </c>
      <c r="S246" s="38">
        <v>0</v>
      </c>
      <c r="T246" s="38">
        <v>1533</v>
      </c>
      <c r="U246" s="38">
        <v>1533</v>
      </c>
      <c r="V246" s="42" t="s">
        <v>332</v>
      </c>
    </row>
    <row r="247" s="134" customFormat="1" ht="42.75" customHeight="1">
      <c r="A247" s="33">
        <v>5</v>
      </c>
      <c r="B247" s="34" t="s">
        <v>57</v>
      </c>
      <c r="C247" s="33" t="s">
        <v>41</v>
      </c>
      <c r="D247" s="33">
        <v>1979</v>
      </c>
      <c r="E247" s="35" t="s">
        <v>37</v>
      </c>
      <c r="F247" s="33" t="s">
        <v>46</v>
      </c>
      <c r="G247" s="37">
        <v>5</v>
      </c>
      <c r="H247" s="37">
        <v>7</v>
      </c>
      <c r="I247" s="38">
        <v>5735.3000000000002</v>
      </c>
      <c r="J247" s="38">
        <v>5714.3000000000002</v>
      </c>
      <c r="K247" s="38">
        <v>5594.1999999999998</v>
      </c>
      <c r="L247" s="88">
        <v>220</v>
      </c>
      <c r="M247" s="39">
        <f t="shared" si="84"/>
        <v>16326325</v>
      </c>
      <c r="N247" s="38">
        <v>0</v>
      </c>
      <c r="O247" s="38">
        <v>0</v>
      </c>
      <c r="P247" s="38">
        <v>0</v>
      </c>
      <c r="Q247" s="40">
        <f>'Таблица 3 '!C240</f>
        <v>16326325</v>
      </c>
      <c r="R247" s="38">
        <f t="shared" si="85"/>
        <v>16326325</v>
      </c>
      <c r="S247" s="38">
        <v>0</v>
      </c>
      <c r="T247" s="38">
        <f t="shared" si="82"/>
        <v>2857.0997322506691</v>
      </c>
      <c r="U247" s="38">
        <v>2857.0999999999999</v>
      </c>
      <c r="V247" s="42" t="s">
        <v>332</v>
      </c>
    </row>
    <row r="248" s="134" customFormat="1" ht="42.75" customHeight="1">
      <c r="A248" s="33">
        <v>6</v>
      </c>
      <c r="B248" s="44" t="s">
        <v>59</v>
      </c>
      <c r="C248" s="33" t="s">
        <v>41</v>
      </c>
      <c r="D248" s="33">
        <v>2007</v>
      </c>
      <c r="E248" s="36" t="s">
        <v>37</v>
      </c>
      <c r="F248" s="33" t="s">
        <v>42</v>
      </c>
      <c r="G248" s="37">
        <v>5</v>
      </c>
      <c r="H248" s="37">
        <v>5</v>
      </c>
      <c r="I248" s="38">
        <v>4870.8999999999996</v>
      </c>
      <c r="J248" s="38">
        <v>3627.3000000000002</v>
      </c>
      <c r="K248" s="38">
        <v>329.5</v>
      </c>
      <c r="L248" s="88">
        <v>210</v>
      </c>
      <c r="M248" s="39">
        <f t="shared" si="84"/>
        <v>9129914.0999999996</v>
      </c>
      <c r="N248" s="38">
        <v>0</v>
      </c>
      <c r="O248" s="38">
        <v>0</v>
      </c>
      <c r="P248" s="38">
        <v>0</v>
      </c>
      <c r="Q248" s="40">
        <f>'Таблица 3 '!C241</f>
        <v>9129914.0999999996</v>
      </c>
      <c r="R248" s="38">
        <f t="shared" si="85"/>
        <v>9129914.0999999996</v>
      </c>
      <c r="S248" s="38">
        <v>0</v>
      </c>
      <c r="T248" s="38">
        <v>2516.9999999999995</v>
      </c>
      <c r="U248" s="38">
        <v>2516.9999999999995</v>
      </c>
      <c r="V248" s="42" t="s">
        <v>332</v>
      </c>
    </row>
    <row r="249" s="134" customFormat="1" ht="42.75" customHeight="1">
      <c r="A249" s="33">
        <v>7</v>
      </c>
      <c r="B249" s="34" t="s">
        <v>336</v>
      </c>
      <c r="C249" s="33" t="s">
        <v>41</v>
      </c>
      <c r="D249" s="33">
        <v>1989</v>
      </c>
      <c r="E249" s="35" t="s">
        <v>61</v>
      </c>
      <c r="F249" s="33" t="s">
        <v>46</v>
      </c>
      <c r="G249" s="37">
        <v>5</v>
      </c>
      <c r="H249" s="37">
        <v>4</v>
      </c>
      <c r="I249" s="38">
        <v>2903.3000000000002</v>
      </c>
      <c r="J249" s="38">
        <v>2900.5</v>
      </c>
      <c r="K249" s="38">
        <v>2235.8000000000002</v>
      </c>
      <c r="L249" s="88">
        <v>67</v>
      </c>
      <c r="M249" s="39">
        <f t="shared" si="84"/>
        <v>7300558.5</v>
      </c>
      <c r="N249" s="38">
        <v>0</v>
      </c>
      <c r="O249" s="38">
        <v>0</v>
      </c>
      <c r="P249" s="38">
        <v>0</v>
      </c>
      <c r="Q249" s="40">
        <f>'Таблица 3 '!C242</f>
        <v>7300558.5</v>
      </c>
      <c r="R249" s="38">
        <f t="shared" si="85"/>
        <v>7300558.5</v>
      </c>
      <c r="S249" s="38">
        <v>0</v>
      </c>
      <c r="T249" s="38">
        <v>2857</v>
      </c>
      <c r="U249" s="38">
        <v>2857</v>
      </c>
      <c r="V249" s="42" t="s">
        <v>332</v>
      </c>
    </row>
    <row r="250" s="134" customFormat="1" ht="42.75" customHeight="1">
      <c r="A250" s="33">
        <v>8</v>
      </c>
      <c r="B250" s="34" t="s">
        <v>337</v>
      </c>
      <c r="C250" s="33" t="s">
        <v>41</v>
      </c>
      <c r="D250" s="33">
        <v>1978</v>
      </c>
      <c r="E250" s="36" t="s">
        <v>37</v>
      </c>
      <c r="F250" s="33" t="s">
        <v>46</v>
      </c>
      <c r="G250" s="37">
        <v>5</v>
      </c>
      <c r="H250" s="37">
        <v>4</v>
      </c>
      <c r="I250" s="38">
        <v>4751.6000000000004</v>
      </c>
      <c r="J250" s="38">
        <v>3671.0999999999999</v>
      </c>
      <c r="K250" s="38">
        <v>2923.5</v>
      </c>
      <c r="L250" s="88">
        <v>81</v>
      </c>
      <c r="M250" s="39">
        <f t="shared" si="84"/>
        <v>9783481.5</v>
      </c>
      <c r="N250" s="38">
        <v>0</v>
      </c>
      <c r="O250" s="38">
        <v>0</v>
      </c>
      <c r="P250" s="38">
        <v>0</v>
      </c>
      <c r="Q250" s="40">
        <f>'Таблица 3 '!C243</f>
        <v>9783481.5</v>
      </c>
      <c r="R250" s="38">
        <f t="shared" si="85"/>
        <v>9783481.5</v>
      </c>
      <c r="S250" s="38">
        <v>0</v>
      </c>
      <c r="T250" s="38">
        <v>2665</v>
      </c>
      <c r="U250" s="38">
        <v>2665</v>
      </c>
      <c r="V250" s="42" t="s">
        <v>332</v>
      </c>
    </row>
    <row r="251" s="134" customFormat="1" ht="42.75" customHeight="1">
      <c r="A251" s="33">
        <v>9</v>
      </c>
      <c r="B251" s="34" t="s">
        <v>338</v>
      </c>
      <c r="C251" s="33" t="s">
        <v>41</v>
      </c>
      <c r="D251" s="33">
        <v>1995</v>
      </c>
      <c r="E251" s="35" t="s">
        <v>50</v>
      </c>
      <c r="F251" s="33" t="s">
        <v>46</v>
      </c>
      <c r="G251" s="37">
        <v>5</v>
      </c>
      <c r="H251" s="37">
        <v>3</v>
      </c>
      <c r="I251" s="38">
        <v>4469.6000000000004</v>
      </c>
      <c r="J251" s="38">
        <v>3261.1999999999998</v>
      </c>
      <c r="K251" s="38">
        <v>2605.0999999999999</v>
      </c>
      <c r="L251" s="88">
        <v>175</v>
      </c>
      <c r="M251" s="39">
        <f t="shared" si="84"/>
        <v>3209020.7999999998</v>
      </c>
      <c r="N251" s="38">
        <v>0</v>
      </c>
      <c r="O251" s="38">
        <v>0</v>
      </c>
      <c r="P251" s="38">
        <v>0</v>
      </c>
      <c r="Q251" s="40">
        <f>'Таблица 3 '!C244</f>
        <v>3209020.7999999998</v>
      </c>
      <c r="R251" s="38">
        <f t="shared" si="85"/>
        <v>3209020.7999999998</v>
      </c>
      <c r="S251" s="38">
        <v>0</v>
      </c>
      <c r="T251" s="38">
        <v>1324</v>
      </c>
      <c r="U251" s="38">
        <v>1324</v>
      </c>
      <c r="V251" s="42" t="s">
        <v>332</v>
      </c>
    </row>
    <row r="252" s="134" customFormat="1" ht="42.75" customHeight="1">
      <c r="A252" s="33">
        <v>10</v>
      </c>
      <c r="B252" s="34" t="s">
        <v>339</v>
      </c>
      <c r="C252" s="33" t="s">
        <v>41</v>
      </c>
      <c r="D252" s="33">
        <v>1977</v>
      </c>
      <c r="E252" s="36" t="s">
        <v>37</v>
      </c>
      <c r="F252" s="33" t="s">
        <v>42</v>
      </c>
      <c r="G252" s="37">
        <v>9</v>
      </c>
      <c r="H252" s="37">
        <v>1</v>
      </c>
      <c r="I252" s="38">
        <v>2485.5</v>
      </c>
      <c r="J252" s="38">
        <v>2352.0999999999999</v>
      </c>
      <c r="K252" s="38">
        <v>2198.9000000000001</v>
      </c>
      <c r="L252" s="88">
        <v>98</v>
      </c>
      <c r="M252" s="39">
        <f t="shared" si="84"/>
        <v>11863992.399999999</v>
      </c>
      <c r="N252" s="38">
        <v>0</v>
      </c>
      <c r="O252" s="38">
        <v>0</v>
      </c>
      <c r="P252" s="38">
        <v>0</v>
      </c>
      <c r="Q252" s="40">
        <f>'Таблица 3 '!C245</f>
        <v>11863992.399999999</v>
      </c>
      <c r="R252" s="38">
        <f t="shared" si="85"/>
        <v>11863992.399999999</v>
      </c>
      <c r="S252" s="38">
        <v>0</v>
      </c>
      <c r="T252" s="38">
        <v>5663</v>
      </c>
      <c r="U252" s="38">
        <v>5663</v>
      </c>
      <c r="V252" s="42" t="s">
        <v>332</v>
      </c>
    </row>
    <row r="253" s="134" customFormat="1" ht="34.5" customHeight="1">
      <c r="A253" s="33">
        <v>11</v>
      </c>
      <c r="B253" s="45" t="s">
        <v>70</v>
      </c>
      <c r="C253" s="33" t="s">
        <v>71</v>
      </c>
      <c r="D253" s="35" t="s">
        <v>69</v>
      </c>
      <c r="E253" s="35" t="s">
        <v>37</v>
      </c>
      <c r="F253" s="33" t="s">
        <v>46</v>
      </c>
      <c r="G253" s="37">
        <v>10</v>
      </c>
      <c r="H253" s="37">
        <v>4</v>
      </c>
      <c r="I253" s="38">
        <v>12321.299999999999</v>
      </c>
      <c r="J253" s="38">
        <v>9857</v>
      </c>
      <c r="K253" s="38">
        <v>9857</v>
      </c>
      <c r="L253" s="88">
        <v>391</v>
      </c>
      <c r="M253" s="39">
        <f t="shared" si="84"/>
        <v>21051228</v>
      </c>
      <c r="N253" s="38">
        <v>0</v>
      </c>
      <c r="O253" s="38">
        <v>0</v>
      </c>
      <c r="P253" s="38">
        <v>0</v>
      </c>
      <c r="Q253" s="40">
        <f>'Таблица 3 '!C246</f>
        <v>21051228</v>
      </c>
      <c r="R253" s="38">
        <f t="shared" si="85"/>
        <v>21051228</v>
      </c>
      <c r="S253" s="38">
        <v>0</v>
      </c>
      <c r="T253" s="38">
        <f t="shared" si="82"/>
        <v>2135.6627777214162</v>
      </c>
      <c r="U253" s="39">
        <v>5262807</v>
      </c>
      <c r="V253" s="42" t="s">
        <v>332</v>
      </c>
      <c r="W253" s="135"/>
      <c r="X253" s="135"/>
    </row>
    <row r="254" s="134" customFormat="1" ht="42.75" customHeight="1">
      <c r="A254" s="33">
        <v>12</v>
      </c>
      <c r="B254" s="34" t="s">
        <v>72</v>
      </c>
      <c r="C254" s="33" t="s">
        <v>41</v>
      </c>
      <c r="D254" s="33">
        <v>1963</v>
      </c>
      <c r="E254" s="36" t="s">
        <v>37</v>
      </c>
      <c r="F254" s="33" t="s">
        <v>42</v>
      </c>
      <c r="G254" s="37">
        <v>2</v>
      </c>
      <c r="H254" s="37">
        <v>1</v>
      </c>
      <c r="I254" s="38">
        <v>322.30000000000001</v>
      </c>
      <c r="J254" s="38">
        <v>322.30000000000001</v>
      </c>
      <c r="K254" s="38">
        <v>213.5</v>
      </c>
      <c r="L254" s="88">
        <v>16</v>
      </c>
      <c r="M254" s="39">
        <f t="shared" si="84"/>
        <v>1796822.5</v>
      </c>
      <c r="N254" s="38">
        <v>0</v>
      </c>
      <c r="O254" s="38">
        <v>0</v>
      </c>
      <c r="P254" s="38">
        <v>0</v>
      </c>
      <c r="Q254" s="40">
        <f>'Таблица 3 '!C247</f>
        <v>1796822.5</v>
      </c>
      <c r="R254" s="38">
        <f t="shared" si="85"/>
        <v>1796822.5</v>
      </c>
      <c r="S254" s="38">
        <v>0</v>
      </c>
      <c r="T254" s="38">
        <v>6926.0000000000009</v>
      </c>
      <c r="U254" s="38">
        <v>6926.0000000000009</v>
      </c>
      <c r="V254" s="42" t="s">
        <v>332</v>
      </c>
    </row>
    <row r="255" s="134" customFormat="1" ht="42.75" customHeight="1">
      <c r="A255" s="33">
        <v>13</v>
      </c>
      <c r="B255" s="34" t="s">
        <v>340</v>
      </c>
      <c r="C255" s="33" t="s">
        <v>41</v>
      </c>
      <c r="D255" s="33">
        <v>1991</v>
      </c>
      <c r="E255" s="36" t="s">
        <v>37</v>
      </c>
      <c r="F255" s="33" t="s">
        <v>46</v>
      </c>
      <c r="G255" s="37">
        <v>10</v>
      </c>
      <c r="H255" s="37">
        <v>3</v>
      </c>
      <c r="I255" s="38">
        <v>7213.1999999999998</v>
      </c>
      <c r="J255" s="38">
        <v>5771.3999999999996</v>
      </c>
      <c r="K255" s="38">
        <v>0</v>
      </c>
      <c r="L255" s="88">
        <v>20</v>
      </c>
      <c r="M255" s="39">
        <f t="shared" si="84"/>
        <v>27148665.599999998</v>
      </c>
      <c r="N255" s="38">
        <v>0</v>
      </c>
      <c r="O255" s="38">
        <v>0</v>
      </c>
      <c r="P255" s="38">
        <v>0</v>
      </c>
      <c r="Q255" s="40">
        <f>'Таблица 3 '!C248</f>
        <v>27148665.599999998</v>
      </c>
      <c r="R255" s="38">
        <f t="shared" si="85"/>
        <v>27148665.599999998</v>
      </c>
      <c r="S255" s="38">
        <v>0</v>
      </c>
      <c r="T255" s="38">
        <v>4704</v>
      </c>
      <c r="U255" s="38">
        <v>4704</v>
      </c>
      <c r="V255" s="42" t="s">
        <v>332</v>
      </c>
    </row>
    <row r="256" s="134" customFormat="1" ht="42.75" customHeight="1">
      <c r="A256" s="33">
        <v>14</v>
      </c>
      <c r="B256" s="34" t="s">
        <v>341</v>
      </c>
      <c r="C256" s="33" t="s">
        <v>41</v>
      </c>
      <c r="D256" s="33">
        <v>2011</v>
      </c>
      <c r="E256" s="36" t="s">
        <v>37</v>
      </c>
      <c r="F256" s="33" t="s">
        <v>46</v>
      </c>
      <c r="G256" s="37">
        <v>5</v>
      </c>
      <c r="H256" s="37">
        <v>5</v>
      </c>
      <c r="I256" s="38">
        <v>8137</v>
      </c>
      <c r="J256" s="38">
        <v>5829.1000000000004</v>
      </c>
      <c r="K256" s="38">
        <v>0</v>
      </c>
      <c r="L256" s="88">
        <v>2</v>
      </c>
      <c r="M256" s="39">
        <f t="shared" si="84"/>
        <v>4587501.7000000002</v>
      </c>
      <c r="N256" s="38">
        <v>0</v>
      </c>
      <c r="O256" s="38">
        <v>0</v>
      </c>
      <c r="P256" s="38">
        <v>0</v>
      </c>
      <c r="Q256" s="40">
        <f>'Таблица 3 '!C249</f>
        <v>4587501.7000000002</v>
      </c>
      <c r="R256" s="38">
        <f t="shared" si="85"/>
        <v>4587501.7000000002</v>
      </c>
      <c r="S256" s="38">
        <v>0</v>
      </c>
      <c r="T256" s="38">
        <v>787</v>
      </c>
      <c r="U256" s="38">
        <v>787</v>
      </c>
      <c r="V256" s="42" t="s">
        <v>332</v>
      </c>
    </row>
    <row r="257" s="134" customFormat="1" ht="42.75" customHeight="1">
      <c r="A257" s="33">
        <v>15</v>
      </c>
      <c r="B257" s="44" t="s">
        <v>74</v>
      </c>
      <c r="C257" s="33" t="s">
        <v>41</v>
      </c>
      <c r="D257" s="33">
        <v>1984</v>
      </c>
      <c r="E257" s="36" t="s">
        <v>37</v>
      </c>
      <c r="F257" s="33" t="s">
        <v>46</v>
      </c>
      <c r="G257" s="37">
        <v>5</v>
      </c>
      <c r="H257" s="37">
        <v>4</v>
      </c>
      <c r="I257" s="38">
        <v>7213</v>
      </c>
      <c r="J257" s="38">
        <v>2963.5</v>
      </c>
      <c r="K257" s="38">
        <v>0</v>
      </c>
      <c r="L257" s="88">
        <v>20</v>
      </c>
      <c r="M257" s="39">
        <f t="shared" si="84"/>
        <v>13012728.5</v>
      </c>
      <c r="N257" s="38">
        <v>0</v>
      </c>
      <c r="O257" s="38">
        <v>0</v>
      </c>
      <c r="P257" s="38">
        <v>0</v>
      </c>
      <c r="Q257" s="40">
        <f>'Таблица 3 '!C250</f>
        <v>13012728.5</v>
      </c>
      <c r="R257" s="38">
        <f t="shared" si="85"/>
        <v>13012728.5</v>
      </c>
      <c r="S257" s="38">
        <v>0</v>
      </c>
      <c r="T257" s="38">
        <v>4391</v>
      </c>
      <c r="U257" s="38">
        <v>4391</v>
      </c>
      <c r="V257" s="42" t="s">
        <v>332</v>
      </c>
    </row>
    <row r="258" s="134" customFormat="1" ht="42.75" customHeight="1">
      <c r="A258" s="33">
        <v>16</v>
      </c>
      <c r="B258" s="44" t="s">
        <v>76</v>
      </c>
      <c r="C258" s="33" t="s">
        <v>41</v>
      </c>
      <c r="D258" s="33">
        <v>1952</v>
      </c>
      <c r="E258" s="36" t="s">
        <v>37</v>
      </c>
      <c r="F258" s="33" t="s">
        <v>46</v>
      </c>
      <c r="G258" s="37">
        <v>2</v>
      </c>
      <c r="H258" s="37">
        <v>1</v>
      </c>
      <c r="I258" s="38">
        <v>546</v>
      </c>
      <c r="J258" s="38">
        <v>385.10000000000002</v>
      </c>
      <c r="K258" s="38">
        <v>0</v>
      </c>
      <c r="L258" s="88">
        <v>12</v>
      </c>
      <c r="M258" s="39">
        <f t="shared" si="84"/>
        <v>2223567.4000000004</v>
      </c>
      <c r="N258" s="38">
        <v>0</v>
      </c>
      <c r="O258" s="38">
        <v>0</v>
      </c>
      <c r="P258" s="38">
        <v>0</v>
      </c>
      <c r="Q258" s="40">
        <f>'Таблица 3 '!C251</f>
        <v>2223567.4000000004</v>
      </c>
      <c r="R258" s="38">
        <f t="shared" si="85"/>
        <v>2223567.4000000004</v>
      </c>
      <c r="S258" s="38">
        <v>0</v>
      </c>
      <c r="T258" s="38">
        <v>5774.0000000000009</v>
      </c>
      <c r="U258" s="38">
        <v>5774.0000000000009</v>
      </c>
      <c r="V258" s="42" t="s">
        <v>332</v>
      </c>
    </row>
    <row r="259" s="134" customFormat="1" ht="42.75" customHeight="1">
      <c r="A259" s="33">
        <v>17</v>
      </c>
      <c r="B259" s="44" t="s">
        <v>78</v>
      </c>
      <c r="C259" s="33" t="s">
        <v>41</v>
      </c>
      <c r="D259" s="33">
        <v>1952</v>
      </c>
      <c r="E259" s="36" t="s">
        <v>37</v>
      </c>
      <c r="F259" s="33" t="s">
        <v>46</v>
      </c>
      <c r="G259" s="37">
        <v>2</v>
      </c>
      <c r="H259" s="37">
        <v>1</v>
      </c>
      <c r="I259" s="38">
        <v>389</v>
      </c>
      <c r="J259" s="38">
        <v>389</v>
      </c>
      <c r="K259" s="38">
        <v>0</v>
      </c>
      <c r="L259" s="88">
        <v>2</v>
      </c>
      <c r="M259" s="39">
        <f t="shared" si="84"/>
        <v>2246086</v>
      </c>
      <c r="N259" s="38">
        <v>0</v>
      </c>
      <c r="O259" s="38">
        <v>0</v>
      </c>
      <c r="P259" s="38">
        <v>0</v>
      </c>
      <c r="Q259" s="40">
        <f>'Таблица 3 '!C252</f>
        <v>2246086</v>
      </c>
      <c r="R259" s="38">
        <f t="shared" si="85"/>
        <v>2246086</v>
      </c>
      <c r="S259" s="38">
        <v>0</v>
      </c>
      <c r="T259" s="38">
        <v>5774</v>
      </c>
      <c r="U259" s="38">
        <v>5774</v>
      </c>
      <c r="V259" s="42" t="s">
        <v>332</v>
      </c>
    </row>
    <row r="260" s="134" customFormat="1" ht="42.75" customHeight="1">
      <c r="A260" s="33">
        <v>18</v>
      </c>
      <c r="B260" s="44" t="s">
        <v>79</v>
      </c>
      <c r="C260" s="33" t="s">
        <v>41</v>
      </c>
      <c r="D260" s="33">
        <v>1952</v>
      </c>
      <c r="E260" s="36" t="s">
        <v>37</v>
      </c>
      <c r="F260" s="33" t="s">
        <v>46</v>
      </c>
      <c r="G260" s="37">
        <v>2</v>
      </c>
      <c r="H260" s="37">
        <v>1</v>
      </c>
      <c r="I260" s="38">
        <v>426.60000000000002</v>
      </c>
      <c r="J260" s="38">
        <v>391</v>
      </c>
      <c r="K260" s="38">
        <v>0</v>
      </c>
      <c r="L260" s="88">
        <v>2</v>
      </c>
      <c r="M260" s="39">
        <f t="shared" si="84"/>
        <v>2257634</v>
      </c>
      <c r="N260" s="38">
        <v>0</v>
      </c>
      <c r="O260" s="38">
        <v>0</v>
      </c>
      <c r="P260" s="38">
        <v>0</v>
      </c>
      <c r="Q260" s="40">
        <f>'Таблица 3 '!C253</f>
        <v>2257634</v>
      </c>
      <c r="R260" s="38">
        <f t="shared" si="85"/>
        <v>2257634</v>
      </c>
      <c r="S260" s="38">
        <v>0</v>
      </c>
      <c r="T260" s="38">
        <v>5774</v>
      </c>
      <c r="U260" s="38">
        <v>5774</v>
      </c>
      <c r="V260" s="42" t="s">
        <v>332</v>
      </c>
    </row>
    <row r="261" s="134" customFormat="1" ht="42.75" customHeight="1">
      <c r="A261" s="33">
        <v>19</v>
      </c>
      <c r="B261" s="44" t="s">
        <v>80</v>
      </c>
      <c r="C261" s="33" t="s">
        <v>41</v>
      </c>
      <c r="D261" s="33">
        <v>1965</v>
      </c>
      <c r="E261" s="36" t="s">
        <v>37</v>
      </c>
      <c r="F261" s="33" t="s">
        <v>46</v>
      </c>
      <c r="G261" s="37">
        <v>2</v>
      </c>
      <c r="H261" s="37">
        <v>2</v>
      </c>
      <c r="I261" s="38">
        <v>162.09999999999999</v>
      </c>
      <c r="J261" s="38">
        <v>637.89999999999998</v>
      </c>
      <c r="K261" s="38">
        <v>0</v>
      </c>
      <c r="L261" s="88">
        <v>2</v>
      </c>
      <c r="M261" s="39">
        <f t="shared" si="84"/>
        <v>3683234.5999999996</v>
      </c>
      <c r="N261" s="38">
        <v>0</v>
      </c>
      <c r="O261" s="38">
        <v>0</v>
      </c>
      <c r="P261" s="38">
        <v>0</v>
      </c>
      <c r="Q261" s="40">
        <f>'Таблица 3 '!C254</f>
        <v>3683234.5999999996</v>
      </c>
      <c r="R261" s="38">
        <f t="shared" si="85"/>
        <v>3683234.5999999996</v>
      </c>
      <c r="S261" s="38">
        <v>0</v>
      </c>
      <c r="T261" s="38">
        <v>5774</v>
      </c>
      <c r="U261" s="38">
        <v>5774</v>
      </c>
      <c r="V261" s="42" t="s">
        <v>332</v>
      </c>
    </row>
    <row r="262" s="134" customFormat="1" ht="42.75" customHeight="1">
      <c r="A262" s="33">
        <v>20</v>
      </c>
      <c r="B262" s="44" t="s">
        <v>82</v>
      </c>
      <c r="C262" s="33" t="s">
        <v>41</v>
      </c>
      <c r="D262" s="33">
        <v>1972</v>
      </c>
      <c r="E262" s="36" t="s">
        <v>37</v>
      </c>
      <c r="F262" s="33" t="s">
        <v>46</v>
      </c>
      <c r="G262" s="37">
        <v>2</v>
      </c>
      <c r="H262" s="37">
        <v>2</v>
      </c>
      <c r="I262" s="38">
        <v>589</v>
      </c>
      <c r="J262" s="38">
        <v>633.29999999999995</v>
      </c>
      <c r="K262" s="38">
        <v>0</v>
      </c>
      <c r="L262" s="88">
        <v>2</v>
      </c>
      <c r="M262" s="39">
        <f t="shared" si="84"/>
        <v>3656674.1999999997</v>
      </c>
      <c r="N262" s="38">
        <v>0</v>
      </c>
      <c r="O262" s="38">
        <v>0</v>
      </c>
      <c r="P262" s="38">
        <v>0</v>
      </c>
      <c r="Q262" s="40">
        <f>'Таблица 3 '!C255</f>
        <v>3656674.1999999997</v>
      </c>
      <c r="R262" s="38">
        <f t="shared" si="85"/>
        <v>3656674.1999999997</v>
      </c>
      <c r="S262" s="38">
        <v>0</v>
      </c>
      <c r="T262" s="38">
        <v>5774</v>
      </c>
      <c r="U262" s="38">
        <v>5774</v>
      </c>
      <c r="V262" s="42" t="s">
        <v>332</v>
      </c>
    </row>
    <row r="263" s="134" customFormat="1" ht="42.75" customHeight="1">
      <c r="A263" s="33">
        <v>21</v>
      </c>
      <c r="B263" s="44" t="s">
        <v>84</v>
      </c>
      <c r="C263" s="33" t="s">
        <v>41</v>
      </c>
      <c r="D263" s="33">
        <v>1978</v>
      </c>
      <c r="E263" s="36" t="s">
        <v>37</v>
      </c>
      <c r="F263" s="33" t="s">
        <v>46</v>
      </c>
      <c r="G263" s="37">
        <v>2</v>
      </c>
      <c r="H263" s="37">
        <v>2</v>
      </c>
      <c r="I263" s="38">
        <v>698</v>
      </c>
      <c r="J263" s="38">
        <v>738</v>
      </c>
      <c r="K263" s="38">
        <v>0</v>
      </c>
      <c r="L263" s="88">
        <v>2</v>
      </c>
      <c r="M263" s="39">
        <f t="shared" si="84"/>
        <v>4261212</v>
      </c>
      <c r="N263" s="38">
        <v>0</v>
      </c>
      <c r="O263" s="38">
        <v>0</v>
      </c>
      <c r="P263" s="38">
        <v>0</v>
      </c>
      <c r="Q263" s="40">
        <f>'Таблица 3 '!C256</f>
        <v>4261212</v>
      </c>
      <c r="R263" s="38">
        <f t="shared" si="85"/>
        <v>4261212</v>
      </c>
      <c r="S263" s="38">
        <v>0</v>
      </c>
      <c r="T263" s="38">
        <v>5774</v>
      </c>
      <c r="U263" s="38">
        <v>5774</v>
      </c>
      <c r="V263" s="42" t="s">
        <v>332</v>
      </c>
    </row>
    <row r="264" s="134" customFormat="1" ht="42.75" customHeight="1">
      <c r="A264" s="33">
        <v>22</v>
      </c>
      <c r="B264" s="34" t="s">
        <v>342</v>
      </c>
      <c r="C264" s="33" t="s">
        <v>41</v>
      </c>
      <c r="D264" s="33">
        <v>1956</v>
      </c>
      <c r="E264" s="36" t="s">
        <v>37</v>
      </c>
      <c r="F264" s="33" t="s">
        <v>42</v>
      </c>
      <c r="G264" s="37">
        <v>2</v>
      </c>
      <c r="H264" s="37">
        <v>1</v>
      </c>
      <c r="I264" s="38">
        <v>368.10000000000002</v>
      </c>
      <c r="J264" s="38">
        <v>336.19999999999999</v>
      </c>
      <c r="K264" s="38">
        <v>368.89999999999998</v>
      </c>
      <c r="L264" s="88">
        <v>12</v>
      </c>
      <c r="M264" s="39">
        <f t="shared" si="84"/>
        <v>1311852.3999999999</v>
      </c>
      <c r="N264" s="38">
        <v>0</v>
      </c>
      <c r="O264" s="38">
        <v>0</v>
      </c>
      <c r="P264" s="38">
        <v>0</v>
      </c>
      <c r="Q264" s="40">
        <f>'Таблица 3 '!C257</f>
        <v>1311852.3999999999</v>
      </c>
      <c r="R264" s="38">
        <f t="shared" si="85"/>
        <v>1311852.3999999999</v>
      </c>
      <c r="S264" s="38">
        <v>0</v>
      </c>
      <c r="T264" s="38">
        <v>5253</v>
      </c>
      <c r="U264" s="38">
        <v>5253</v>
      </c>
      <c r="V264" s="42" t="s">
        <v>332</v>
      </c>
    </row>
    <row r="265" s="134" customFormat="1" ht="42.75" customHeight="1">
      <c r="A265" s="33">
        <v>23</v>
      </c>
      <c r="B265" s="34" t="s">
        <v>88</v>
      </c>
      <c r="C265" s="33" t="s">
        <v>41</v>
      </c>
      <c r="D265" s="33">
        <v>1986</v>
      </c>
      <c r="E265" s="35" t="s">
        <v>56</v>
      </c>
      <c r="F265" s="33" t="s">
        <v>42</v>
      </c>
      <c r="G265" s="37">
        <v>9</v>
      </c>
      <c r="H265" s="37">
        <v>1</v>
      </c>
      <c r="I265" s="38">
        <v>4246.6000000000004</v>
      </c>
      <c r="J265" s="38">
        <v>4020.8000000000002</v>
      </c>
      <c r="K265" s="38">
        <v>3025.6999999999998</v>
      </c>
      <c r="L265" s="88">
        <v>139</v>
      </c>
      <c r="M265" s="39">
        <f t="shared" si="84"/>
        <v>1367072</v>
      </c>
      <c r="N265" s="38">
        <v>0</v>
      </c>
      <c r="O265" s="38">
        <v>0</v>
      </c>
      <c r="P265" s="38">
        <v>0</v>
      </c>
      <c r="Q265" s="40">
        <f>'Таблица 3 '!C258</f>
        <v>1367072</v>
      </c>
      <c r="R265" s="38">
        <f t="shared" si="85"/>
        <v>1367072</v>
      </c>
      <c r="S265" s="38">
        <v>0</v>
      </c>
      <c r="T265" s="38">
        <v>340</v>
      </c>
      <c r="U265" s="38">
        <v>340</v>
      </c>
      <c r="V265" s="42" t="s">
        <v>332</v>
      </c>
    </row>
    <row r="266" s="134" customFormat="1" ht="42.75" customHeight="1">
      <c r="A266" s="33">
        <v>24</v>
      </c>
      <c r="B266" s="34" t="s">
        <v>343</v>
      </c>
      <c r="C266" s="33" t="s">
        <v>41</v>
      </c>
      <c r="D266" s="33">
        <v>1973</v>
      </c>
      <c r="E266" s="35" t="s">
        <v>64</v>
      </c>
      <c r="F266" s="33" t="s">
        <v>42</v>
      </c>
      <c r="G266" s="37">
        <v>2</v>
      </c>
      <c r="H266" s="37">
        <v>2</v>
      </c>
      <c r="I266" s="38">
        <v>744.5</v>
      </c>
      <c r="J266" s="38">
        <v>730.70000000000005</v>
      </c>
      <c r="K266" s="38">
        <v>646.10000000000002</v>
      </c>
      <c r="L266" s="88">
        <v>37</v>
      </c>
      <c r="M266" s="39">
        <f t="shared" si="84"/>
        <v>427459.5</v>
      </c>
      <c r="N266" s="38">
        <v>0</v>
      </c>
      <c r="O266" s="38">
        <v>0</v>
      </c>
      <c r="P266" s="38">
        <v>0</v>
      </c>
      <c r="Q266" s="40">
        <f>'Таблица 3 '!C259</f>
        <v>427459.5</v>
      </c>
      <c r="R266" s="38">
        <f t="shared" si="85"/>
        <v>427459.5</v>
      </c>
      <c r="S266" s="38">
        <v>0</v>
      </c>
      <c r="T266" s="38">
        <v>585</v>
      </c>
      <c r="U266" s="38">
        <v>585</v>
      </c>
      <c r="V266" s="42" t="s">
        <v>332</v>
      </c>
    </row>
    <row r="267" s="134" customFormat="1" ht="42.75" customHeight="1">
      <c r="A267" s="33">
        <v>25</v>
      </c>
      <c r="B267" s="34" t="s">
        <v>344</v>
      </c>
      <c r="C267" s="33" t="s">
        <v>41</v>
      </c>
      <c r="D267" s="33">
        <v>1963</v>
      </c>
      <c r="E267" s="35" t="s">
        <v>56</v>
      </c>
      <c r="F267" s="33" t="s">
        <v>42</v>
      </c>
      <c r="G267" s="37">
        <v>4</v>
      </c>
      <c r="H267" s="37">
        <v>3</v>
      </c>
      <c r="I267" s="38">
        <v>2018.7</v>
      </c>
      <c r="J267" s="38">
        <v>2012.9000000000001</v>
      </c>
      <c r="K267" s="38">
        <v>1572.3</v>
      </c>
      <c r="L267" s="88">
        <v>99</v>
      </c>
      <c r="M267" s="39">
        <f t="shared" si="84"/>
        <v>14988053.4</v>
      </c>
      <c r="N267" s="38">
        <v>0</v>
      </c>
      <c r="O267" s="38">
        <v>0</v>
      </c>
      <c r="P267" s="38">
        <v>0</v>
      </c>
      <c r="Q267" s="40">
        <f>'Таблица 3 '!C260</f>
        <v>14988053.4</v>
      </c>
      <c r="R267" s="38">
        <f t="shared" si="85"/>
        <v>14988053.4</v>
      </c>
      <c r="S267" s="38">
        <v>0</v>
      </c>
      <c r="T267" s="38">
        <v>7446</v>
      </c>
      <c r="U267" s="38">
        <v>7446</v>
      </c>
      <c r="V267" s="42" t="s">
        <v>332</v>
      </c>
    </row>
    <row r="268" s="134" customFormat="1" ht="42.75" customHeight="1">
      <c r="A268" s="33">
        <v>26</v>
      </c>
      <c r="B268" s="34" t="s">
        <v>345</v>
      </c>
      <c r="C268" s="33" t="s">
        <v>41</v>
      </c>
      <c r="D268" s="33">
        <v>1959</v>
      </c>
      <c r="E268" s="36" t="s">
        <v>37</v>
      </c>
      <c r="F268" s="33" t="s">
        <v>42</v>
      </c>
      <c r="G268" s="37">
        <v>2</v>
      </c>
      <c r="H268" s="37">
        <v>1</v>
      </c>
      <c r="I268" s="38">
        <v>268.89999999999998</v>
      </c>
      <c r="J268" s="38">
        <v>273</v>
      </c>
      <c r="K268" s="38">
        <v>190.69999999999999</v>
      </c>
      <c r="L268" s="88">
        <v>20</v>
      </c>
      <c r="M268" s="39">
        <f t="shared" si="84"/>
        <v>2572752</v>
      </c>
      <c r="N268" s="38">
        <v>0</v>
      </c>
      <c r="O268" s="38">
        <v>0</v>
      </c>
      <c r="P268" s="38">
        <v>0</v>
      </c>
      <c r="Q268" s="40">
        <f>'Таблица 3 '!C261</f>
        <v>2572752</v>
      </c>
      <c r="R268" s="38">
        <f t="shared" si="85"/>
        <v>2572752</v>
      </c>
      <c r="S268" s="38">
        <v>0</v>
      </c>
      <c r="T268" s="38">
        <v>9424</v>
      </c>
      <c r="U268" s="38">
        <v>9424</v>
      </c>
      <c r="V268" s="42" t="s">
        <v>332</v>
      </c>
    </row>
    <row r="269" s="134" customFormat="1" ht="42.75" customHeight="1">
      <c r="A269" s="33">
        <v>27</v>
      </c>
      <c r="B269" s="34" t="s">
        <v>346</v>
      </c>
      <c r="C269" s="33" t="s">
        <v>41</v>
      </c>
      <c r="D269" s="33">
        <v>1960</v>
      </c>
      <c r="E269" s="36" t="s">
        <v>37</v>
      </c>
      <c r="F269" s="33" t="s">
        <v>42</v>
      </c>
      <c r="G269" s="37">
        <v>2</v>
      </c>
      <c r="H269" s="37">
        <v>1</v>
      </c>
      <c r="I269" s="38">
        <v>284.69999999999999</v>
      </c>
      <c r="J269" s="38">
        <v>272.5</v>
      </c>
      <c r="K269" s="38">
        <v>237.59999999999999</v>
      </c>
      <c r="L269" s="88">
        <v>16</v>
      </c>
      <c r="M269" s="39">
        <f t="shared" si="84"/>
        <v>2568040</v>
      </c>
      <c r="N269" s="38">
        <v>0</v>
      </c>
      <c r="O269" s="38">
        <v>0</v>
      </c>
      <c r="P269" s="38">
        <v>0</v>
      </c>
      <c r="Q269" s="40">
        <f>'Таблица 3 '!C262</f>
        <v>2568040</v>
      </c>
      <c r="R269" s="38">
        <f t="shared" si="85"/>
        <v>2568040</v>
      </c>
      <c r="S269" s="38">
        <v>0</v>
      </c>
      <c r="T269" s="38">
        <v>9424</v>
      </c>
      <c r="U269" s="38">
        <v>9424</v>
      </c>
      <c r="V269" s="42" t="s">
        <v>332</v>
      </c>
    </row>
    <row r="270" s="134" customFormat="1" ht="42.75" customHeight="1">
      <c r="A270" s="33">
        <v>28</v>
      </c>
      <c r="B270" s="34" t="s">
        <v>347</v>
      </c>
      <c r="C270" s="33" t="s">
        <v>41</v>
      </c>
      <c r="D270" s="33">
        <v>1958</v>
      </c>
      <c r="E270" s="36" t="s">
        <v>37</v>
      </c>
      <c r="F270" s="33" t="s">
        <v>42</v>
      </c>
      <c r="G270" s="37">
        <v>2</v>
      </c>
      <c r="H270" s="37">
        <v>1</v>
      </c>
      <c r="I270" s="38">
        <v>261.80000000000001</v>
      </c>
      <c r="J270" s="38">
        <v>273.39999999999998</v>
      </c>
      <c r="K270" s="38">
        <v>273.39999999999998</v>
      </c>
      <c r="L270" s="88">
        <v>8</v>
      </c>
      <c r="M270" s="39">
        <f t="shared" si="84"/>
        <v>1381763.5999999999</v>
      </c>
      <c r="N270" s="38">
        <v>0</v>
      </c>
      <c r="O270" s="38">
        <v>0</v>
      </c>
      <c r="P270" s="38">
        <v>0</v>
      </c>
      <c r="Q270" s="40">
        <f>'Таблица 3 '!C263</f>
        <v>1381763.5999999999</v>
      </c>
      <c r="R270" s="38">
        <f t="shared" si="85"/>
        <v>1381763.5999999999</v>
      </c>
      <c r="S270" s="38">
        <v>0</v>
      </c>
      <c r="T270" s="38">
        <v>6405.0000000000009</v>
      </c>
      <c r="U270" s="38">
        <v>6405.0000000000009</v>
      </c>
      <c r="V270" s="42" t="s">
        <v>332</v>
      </c>
    </row>
    <row r="271" s="134" customFormat="1" ht="42.75" customHeight="1">
      <c r="A271" s="33">
        <v>29</v>
      </c>
      <c r="B271" s="34" t="s">
        <v>348</v>
      </c>
      <c r="C271" s="33" t="s">
        <v>41</v>
      </c>
      <c r="D271" s="33">
        <v>1959</v>
      </c>
      <c r="E271" s="36" t="s">
        <v>37</v>
      </c>
      <c r="F271" s="33" t="s">
        <v>42</v>
      </c>
      <c r="G271" s="37">
        <v>2</v>
      </c>
      <c r="H271" s="37">
        <v>1</v>
      </c>
      <c r="I271" s="38">
        <v>231.19999999999999</v>
      </c>
      <c r="J271" s="38">
        <v>273.19999999999999</v>
      </c>
      <c r="K271" s="38">
        <v>242.69999999999999</v>
      </c>
      <c r="L271" s="88">
        <v>8</v>
      </c>
      <c r="M271" s="39">
        <f t="shared" si="84"/>
        <v>2462078.3999999999</v>
      </c>
      <c r="N271" s="38">
        <v>0</v>
      </c>
      <c r="O271" s="38">
        <v>0</v>
      </c>
      <c r="P271" s="38">
        <v>0</v>
      </c>
      <c r="Q271" s="40">
        <f>'Таблица 3 '!C264</f>
        <v>2462078.3999999999</v>
      </c>
      <c r="R271" s="38">
        <f t="shared" si="85"/>
        <v>2462078.3999999999</v>
      </c>
      <c r="S271" s="38">
        <v>0</v>
      </c>
      <c r="T271" s="38">
        <v>9012</v>
      </c>
      <c r="U271" s="38">
        <v>9012</v>
      </c>
      <c r="V271" s="42" t="s">
        <v>332</v>
      </c>
    </row>
    <row r="272" s="134" customFormat="1" ht="42.75" customHeight="1">
      <c r="A272" s="33">
        <v>30</v>
      </c>
      <c r="B272" s="34" t="s">
        <v>349</v>
      </c>
      <c r="C272" s="33" t="s">
        <v>41</v>
      </c>
      <c r="D272" s="33">
        <v>1958</v>
      </c>
      <c r="E272" s="36" t="s">
        <v>37</v>
      </c>
      <c r="F272" s="33" t="s">
        <v>42</v>
      </c>
      <c r="G272" s="37">
        <v>2</v>
      </c>
      <c r="H272" s="37">
        <v>1</v>
      </c>
      <c r="I272" s="38">
        <v>284.69999999999999</v>
      </c>
      <c r="J272" s="38">
        <v>279.39999999999998</v>
      </c>
      <c r="K272" s="38">
        <v>141.19999999999999</v>
      </c>
      <c r="L272" s="88">
        <v>18</v>
      </c>
      <c r="M272" s="39">
        <f t="shared" si="84"/>
        <v>2517952.7999999998</v>
      </c>
      <c r="N272" s="38">
        <v>0</v>
      </c>
      <c r="O272" s="38">
        <v>0</v>
      </c>
      <c r="P272" s="38">
        <v>0</v>
      </c>
      <c r="Q272" s="40">
        <f>'Таблица 3 '!C265</f>
        <v>2517952.7999999998</v>
      </c>
      <c r="R272" s="38">
        <f t="shared" si="85"/>
        <v>2517952.7999999998</v>
      </c>
      <c r="S272" s="38">
        <v>0</v>
      </c>
      <c r="T272" s="38">
        <v>9012</v>
      </c>
      <c r="U272" s="38">
        <v>9012</v>
      </c>
      <c r="V272" s="42" t="s">
        <v>332</v>
      </c>
    </row>
    <row r="273" s="134" customFormat="1" ht="42.75" customHeight="1">
      <c r="A273" s="33">
        <v>31</v>
      </c>
      <c r="B273" s="45" t="s">
        <v>350</v>
      </c>
      <c r="C273" s="33" t="s">
        <v>41</v>
      </c>
      <c r="D273" s="33">
        <v>1995</v>
      </c>
      <c r="E273" s="36" t="s">
        <v>37</v>
      </c>
      <c r="F273" s="33" t="s">
        <v>46</v>
      </c>
      <c r="G273" s="37">
        <v>5</v>
      </c>
      <c r="H273" s="37">
        <v>2</v>
      </c>
      <c r="I273" s="38">
        <v>3251.9000000000001</v>
      </c>
      <c r="J273" s="38">
        <v>3251.8000000000002</v>
      </c>
      <c r="K273" s="38">
        <v>2699.6999999999998</v>
      </c>
      <c r="L273" s="88">
        <v>168</v>
      </c>
      <c r="M273" s="39">
        <f t="shared" si="84"/>
        <v>8666047</v>
      </c>
      <c r="N273" s="38">
        <v>0</v>
      </c>
      <c r="O273" s="38">
        <v>0</v>
      </c>
      <c r="P273" s="38">
        <v>0</v>
      </c>
      <c r="Q273" s="40">
        <f>'Таблица 3 '!C266</f>
        <v>8666047</v>
      </c>
      <c r="R273" s="38">
        <f t="shared" si="85"/>
        <v>8666047</v>
      </c>
      <c r="S273" s="38">
        <v>0</v>
      </c>
      <c r="T273" s="38">
        <v>2665</v>
      </c>
      <c r="U273" s="38">
        <v>2665</v>
      </c>
      <c r="V273" s="42" t="s">
        <v>332</v>
      </c>
    </row>
    <row r="274" s="134" customFormat="1" ht="42.75" customHeight="1">
      <c r="A274" s="33">
        <v>32</v>
      </c>
      <c r="B274" s="45" t="s">
        <v>351</v>
      </c>
      <c r="C274" s="33" t="s">
        <v>41</v>
      </c>
      <c r="D274" s="33">
        <v>1973</v>
      </c>
      <c r="E274" s="36" t="s">
        <v>37</v>
      </c>
      <c r="F274" s="33" t="s">
        <v>46</v>
      </c>
      <c r="G274" s="37">
        <v>5</v>
      </c>
      <c r="H274" s="37">
        <v>4</v>
      </c>
      <c r="I274" s="38">
        <v>3549</v>
      </c>
      <c r="J274" s="38">
        <v>3519.6999999999998</v>
      </c>
      <c r="K274" s="38">
        <v>3419.0999999999999</v>
      </c>
      <c r="L274" s="88">
        <v>190</v>
      </c>
      <c r="M274" s="39">
        <f t="shared" si="84"/>
        <v>9380000</v>
      </c>
      <c r="N274" s="38">
        <v>0</v>
      </c>
      <c r="O274" s="38">
        <v>0</v>
      </c>
      <c r="P274" s="38">
        <v>0</v>
      </c>
      <c r="Q274" s="40">
        <f>'Таблица 3 '!C267</f>
        <v>9380000</v>
      </c>
      <c r="R274" s="38">
        <f t="shared" si="85"/>
        <v>9380000</v>
      </c>
      <c r="S274" s="38">
        <v>0</v>
      </c>
      <c r="T274" s="38">
        <v>5543</v>
      </c>
      <c r="U274" s="38">
        <v>5543</v>
      </c>
      <c r="V274" s="42" t="s">
        <v>332</v>
      </c>
    </row>
    <row r="275" s="134" customFormat="1" ht="42.75" customHeight="1">
      <c r="A275" s="33">
        <v>33</v>
      </c>
      <c r="B275" s="34" t="s">
        <v>352</v>
      </c>
      <c r="C275" s="33" t="s">
        <v>41</v>
      </c>
      <c r="D275" s="33">
        <v>1977</v>
      </c>
      <c r="E275" s="35" t="s">
        <v>61</v>
      </c>
      <c r="F275" s="33" t="s">
        <v>46</v>
      </c>
      <c r="G275" s="37">
        <v>5</v>
      </c>
      <c r="H275" s="37">
        <v>4</v>
      </c>
      <c r="I275" s="38">
        <v>4698.3000000000002</v>
      </c>
      <c r="J275" s="38">
        <v>3682.8000000000002</v>
      </c>
      <c r="K275" s="38">
        <v>3587.0999999999999</v>
      </c>
      <c r="L275" s="88">
        <v>86</v>
      </c>
      <c r="M275" s="39">
        <f t="shared" si="84"/>
        <v>8153447.2000000002</v>
      </c>
      <c r="N275" s="38">
        <v>0</v>
      </c>
      <c r="O275" s="38">
        <v>0</v>
      </c>
      <c r="P275" s="38">
        <v>0</v>
      </c>
      <c r="Q275" s="40">
        <f>'Таблица 3 '!C268</f>
        <v>8153447.2000000002</v>
      </c>
      <c r="R275" s="38">
        <f t="shared" si="85"/>
        <v>8153447.2000000002</v>
      </c>
      <c r="S275" s="38">
        <v>0</v>
      </c>
      <c r="T275" s="38">
        <v>2213.9261431519494</v>
      </c>
      <c r="U275" s="38">
        <v>2213.9261431519494</v>
      </c>
      <c r="V275" s="42" t="s">
        <v>332</v>
      </c>
    </row>
    <row r="276" s="134" customFormat="1" ht="42.75" customHeight="1">
      <c r="A276" s="33">
        <v>34</v>
      </c>
      <c r="B276" s="34" t="s">
        <v>353</v>
      </c>
      <c r="C276" s="33" t="s">
        <v>41</v>
      </c>
      <c r="D276" s="33">
        <v>1991</v>
      </c>
      <c r="E276" s="36" t="s">
        <v>37</v>
      </c>
      <c r="F276" s="33" t="s">
        <v>46</v>
      </c>
      <c r="G276" s="37">
        <v>5</v>
      </c>
      <c r="H276" s="37">
        <v>3</v>
      </c>
      <c r="I276" s="38">
        <v>3716.3000000000002</v>
      </c>
      <c r="J276" s="38">
        <v>3305.9000000000001</v>
      </c>
      <c r="K276" s="38">
        <v>3219.8000000000002</v>
      </c>
      <c r="L276" s="88">
        <v>145</v>
      </c>
      <c r="M276" s="39">
        <f t="shared" si="84"/>
        <v>7319262.5999999996</v>
      </c>
      <c r="N276" s="38">
        <v>0</v>
      </c>
      <c r="O276" s="38">
        <v>0</v>
      </c>
      <c r="P276" s="38">
        <v>0</v>
      </c>
      <c r="Q276" s="40">
        <f>'Таблица 3 '!C269</f>
        <v>7319262.5999999996</v>
      </c>
      <c r="R276" s="38">
        <f t="shared" si="85"/>
        <v>7319262.5999999996</v>
      </c>
      <c r="S276" s="38">
        <v>0</v>
      </c>
      <c r="T276" s="38">
        <f t="shared" si="82"/>
        <v>2214</v>
      </c>
      <c r="U276" s="38">
        <v>2466.3299999999999</v>
      </c>
      <c r="V276" s="42" t="s">
        <v>332</v>
      </c>
    </row>
    <row r="277" s="134" customFormat="1" ht="42.75" customHeight="1">
      <c r="A277" s="33">
        <v>35</v>
      </c>
      <c r="B277" s="34" t="s">
        <v>354</v>
      </c>
      <c r="C277" s="33" t="s">
        <v>41</v>
      </c>
      <c r="D277" s="33">
        <v>1964</v>
      </c>
      <c r="E277" s="36" t="s">
        <v>37</v>
      </c>
      <c r="F277" s="33" t="s">
        <v>42</v>
      </c>
      <c r="G277" s="37">
        <v>2</v>
      </c>
      <c r="H277" s="37">
        <v>1</v>
      </c>
      <c r="I277" s="38">
        <v>297.5</v>
      </c>
      <c r="J277" s="38">
        <v>297.5</v>
      </c>
      <c r="K277" s="38">
        <v>221</v>
      </c>
      <c r="L277" s="88">
        <v>20</v>
      </c>
      <c r="M277" s="39">
        <f t="shared" si="84"/>
        <v>2803640</v>
      </c>
      <c r="N277" s="38">
        <v>0</v>
      </c>
      <c r="O277" s="38">
        <v>0</v>
      </c>
      <c r="P277" s="38">
        <v>0</v>
      </c>
      <c r="Q277" s="40">
        <f>'Таблица 3 '!C270</f>
        <v>2803640</v>
      </c>
      <c r="R277" s="38">
        <f t="shared" si="85"/>
        <v>2803640</v>
      </c>
      <c r="S277" s="38">
        <v>0</v>
      </c>
      <c r="T277" s="38">
        <v>9424</v>
      </c>
      <c r="U277" s="38">
        <v>9424</v>
      </c>
      <c r="V277" s="42" t="s">
        <v>332</v>
      </c>
    </row>
    <row r="278" s="134" customFormat="1" ht="42.75" customHeight="1">
      <c r="A278" s="33">
        <v>36</v>
      </c>
      <c r="B278" s="34" t="s">
        <v>355</v>
      </c>
      <c r="C278" s="33" t="s">
        <v>41</v>
      </c>
      <c r="D278" s="33">
        <v>1963</v>
      </c>
      <c r="E278" s="36" t="s">
        <v>37</v>
      </c>
      <c r="F278" s="33" t="s">
        <v>42</v>
      </c>
      <c r="G278" s="37">
        <v>2</v>
      </c>
      <c r="H278" s="37">
        <v>2</v>
      </c>
      <c r="I278" s="38">
        <v>632.29999999999995</v>
      </c>
      <c r="J278" s="38">
        <v>633</v>
      </c>
      <c r="K278" s="38">
        <v>630.79999999999995</v>
      </c>
      <c r="L278" s="88">
        <v>28</v>
      </c>
      <c r="M278" s="39">
        <f t="shared" si="84"/>
        <v>260796</v>
      </c>
      <c r="N278" s="38">
        <v>0</v>
      </c>
      <c r="O278" s="38">
        <v>0</v>
      </c>
      <c r="P278" s="38">
        <v>0</v>
      </c>
      <c r="Q278" s="40">
        <f>'Таблица 3 '!C271</f>
        <v>260796</v>
      </c>
      <c r="R278" s="38">
        <f t="shared" si="85"/>
        <v>260796</v>
      </c>
      <c r="S278" s="38">
        <v>0</v>
      </c>
      <c r="T278" s="38">
        <v>1763</v>
      </c>
      <c r="U278" s="38">
        <v>1763</v>
      </c>
      <c r="V278" s="42" t="s">
        <v>332</v>
      </c>
    </row>
    <row r="279" s="134" customFormat="1" ht="42.75" customHeight="1">
      <c r="A279" s="33">
        <v>37</v>
      </c>
      <c r="B279" s="34" t="s">
        <v>356</v>
      </c>
      <c r="C279" s="33" t="s">
        <v>41</v>
      </c>
      <c r="D279" s="33">
        <v>1993</v>
      </c>
      <c r="E279" s="35" t="s">
        <v>50</v>
      </c>
      <c r="F279" s="33" t="s">
        <v>46</v>
      </c>
      <c r="G279" s="37">
        <v>7</v>
      </c>
      <c r="H279" s="37">
        <v>2</v>
      </c>
      <c r="I279" s="38">
        <v>3265.3000000000002</v>
      </c>
      <c r="J279" s="38">
        <v>2587.9000000000001</v>
      </c>
      <c r="K279" s="38">
        <v>2529.9000000000001</v>
      </c>
      <c r="L279" s="88">
        <v>68</v>
      </c>
      <c r="M279" s="39">
        <f t="shared" si="84"/>
        <v>6016867.5</v>
      </c>
      <c r="N279" s="38">
        <v>0</v>
      </c>
      <c r="O279" s="38">
        <v>0</v>
      </c>
      <c r="P279" s="38">
        <v>0</v>
      </c>
      <c r="Q279" s="40">
        <f>'Таблица 3 '!C272</f>
        <v>6016867.5</v>
      </c>
      <c r="R279" s="38">
        <f t="shared" si="85"/>
        <v>6016867.5</v>
      </c>
      <c r="S279" s="38">
        <v>0</v>
      </c>
      <c r="T279" s="38">
        <v>2325</v>
      </c>
      <c r="U279" s="38">
        <v>2325</v>
      </c>
      <c r="V279" s="42" t="s">
        <v>332</v>
      </c>
    </row>
    <row r="280" s="134" customFormat="1" ht="42.75" customHeight="1">
      <c r="A280" s="33">
        <v>38</v>
      </c>
      <c r="B280" s="34" t="s">
        <v>357</v>
      </c>
      <c r="C280" s="33" t="s">
        <v>41</v>
      </c>
      <c r="D280" s="33">
        <v>1963</v>
      </c>
      <c r="E280" s="35" t="s">
        <v>107</v>
      </c>
      <c r="F280" s="33" t="s">
        <v>42</v>
      </c>
      <c r="G280" s="37">
        <v>2</v>
      </c>
      <c r="H280" s="37">
        <v>2</v>
      </c>
      <c r="I280" s="38">
        <v>636.20000000000005</v>
      </c>
      <c r="J280" s="38">
        <v>636.5</v>
      </c>
      <c r="K280" s="38">
        <v>412.80000000000001</v>
      </c>
      <c r="L280" s="88">
        <v>34</v>
      </c>
      <c r="M280" s="39">
        <f t="shared" si="84"/>
        <v>733248</v>
      </c>
      <c r="N280" s="38">
        <v>0</v>
      </c>
      <c r="O280" s="38">
        <v>0</v>
      </c>
      <c r="P280" s="38">
        <v>0</v>
      </c>
      <c r="Q280" s="40">
        <f>'Таблица 3 '!C273</f>
        <v>733248</v>
      </c>
      <c r="R280" s="38">
        <f t="shared" si="85"/>
        <v>733248</v>
      </c>
      <c r="S280" s="38">
        <v>0</v>
      </c>
      <c r="T280" s="38">
        <v>1152</v>
      </c>
      <c r="U280" s="38">
        <v>1152</v>
      </c>
      <c r="V280" s="42" t="s">
        <v>332</v>
      </c>
    </row>
    <row r="281" s="134" customFormat="1" ht="42.75" customHeight="1">
      <c r="A281" s="33">
        <v>39</v>
      </c>
      <c r="B281" s="34" t="s">
        <v>358</v>
      </c>
      <c r="C281" s="33" t="s">
        <v>41</v>
      </c>
      <c r="D281" s="33">
        <v>1980</v>
      </c>
      <c r="E281" s="36" t="s">
        <v>37</v>
      </c>
      <c r="F281" s="33" t="s">
        <v>46</v>
      </c>
      <c r="G281" s="37">
        <v>5</v>
      </c>
      <c r="H281" s="37">
        <v>6</v>
      </c>
      <c r="I281" s="38">
        <v>6577.8999999999996</v>
      </c>
      <c r="J281" s="38">
        <v>5706.8999999999996</v>
      </c>
      <c r="K281" s="38">
        <v>5085.5</v>
      </c>
      <c r="L281" s="88">
        <v>210</v>
      </c>
      <c r="M281" s="39">
        <f t="shared" si="84"/>
        <v>1940345.9999999998</v>
      </c>
      <c r="N281" s="38">
        <v>0</v>
      </c>
      <c r="O281" s="38">
        <v>0</v>
      </c>
      <c r="P281" s="38">
        <v>0</v>
      </c>
      <c r="Q281" s="40">
        <f>'Таблица 3 '!C274</f>
        <v>1940345.9999999998</v>
      </c>
      <c r="R281" s="38">
        <f t="shared" si="85"/>
        <v>1940345.9999999998</v>
      </c>
      <c r="S281" s="38">
        <v>0</v>
      </c>
      <c r="T281" s="38">
        <v>340</v>
      </c>
      <c r="U281" s="38">
        <v>340</v>
      </c>
      <c r="V281" s="42" t="s">
        <v>332</v>
      </c>
    </row>
    <row r="282" s="134" customFormat="1" ht="42.75" customHeight="1">
      <c r="A282" s="33">
        <v>40</v>
      </c>
      <c r="B282" s="34" t="s">
        <v>359</v>
      </c>
      <c r="C282" s="33" t="s">
        <v>41</v>
      </c>
      <c r="D282" s="33">
        <v>1960</v>
      </c>
      <c r="E282" s="36" t="s">
        <v>37</v>
      </c>
      <c r="F282" s="33" t="s">
        <v>42</v>
      </c>
      <c r="G282" s="37">
        <v>2</v>
      </c>
      <c r="H282" s="37">
        <v>1</v>
      </c>
      <c r="I282" s="38">
        <v>288.80000000000001</v>
      </c>
      <c r="J282" s="38">
        <v>230</v>
      </c>
      <c r="K282" s="38">
        <v>263.10000000000002</v>
      </c>
      <c r="L282" s="88">
        <v>13</v>
      </c>
      <c r="M282" s="39">
        <f t="shared" si="84"/>
        <v>189520</v>
      </c>
      <c r="N282" s="38">
        <v>0</v>
      </c>
      <c r="O282" s="38">
        <v>0</v>
      </c>
      <c r="P282" s="38">
        <v>0</v>
      </c>
      <c r="Q282" s="40">
        <f>'Таблица 3 '!C275</f>
        <v>189520</v>
      </c>
      <c r="R282" s="38">
        <f t="shared" si="85"/>
        <v>189520</v>
      </c>
      <c r="S282" s="38">
        <v>0</v>
      </c>
      <c r="T282" s="38">
        <v>2175</v>
      </c>
      <c r="U282" s="38">
        <v>2175</v>
      </c>
      <c r="V282" s="42" t="s">
        <v>332</v>
      </c>
    </row>
    <row r="283" s="134" customFormat="1" ht="42.75" customHeight="1">
      <c r="A283" s="33">
        <v>41</v>
      </c>
      <c r="B283" s="34" t="s">
        <v>360</v>
      </c>
      <c r="C283" s="33" t="s">
        <v>41</v>
      </c>
      <c r="D283" s="33">
        <v>1974</v>
      </c>
      <c r="E283" s="36" t="s">
        <v>37</v>
      </c>
      <c r="F283" s="33" t="s">
        <v>42</v>
      </c>
      <c r="G283" s="37">
        <v>2</v>
      </c>
      <c r="H283" s="37">
        <v>2</v>
      </c>
      <c r="I283" s="38">
        <v>773.5</v>
      </c>
      <c r="J283" s="38">
        <v>738.79999999999995</v>
      </c>
      <c r="K283" s="38">
        <v>681.20000000000005</v>
      </c>
      <c r="L283" s="88">
        <v>38</v>
      </c>
      <c r="M283" s="39">
        <f t="shared" si="84"/>
        <v>6533208.3999999994</v>
      </c>
      <c r="N283" s="38">
        <v>0</v>
      </c>
      <c r="O283" s="38">
        <v>0</v>
      </c>
      <c r="P283" s="38">
        <v>0</v>
      </c>
      <c r="Q283" s="40">
        <f>'Таблица 3 '!C276</f>
        <v>6533208.3999999994</v>
      </c>
      <c r="R283" s="38">
        <f t="shared" si="85"/>
        <v>6533208.3999999994</v>
      </c>
      <c r="S283" s="38">
        <v>0</v>
      </c>
      <c r="T283" s="38">
        <v>10606</v>
      </c>
      <c r="U283" s="38">
        <v>10606</v>
      </c>
      <c r="V283" s="42" t="s">
        <v>332</v>
      </c>
    </row>
    <row r="284" s="134" customFormat="1" ht="42.75" customHeight="1">
      <c r="A284" s="33">
        <v>42</v>
      </c>
      <c r="B284" s="44" t="s">
        <v>132</v>
      </c>
      <c r="C284" s="33" t="s">
        <v>41</v>
      </c>
      <c r="D284" s="33">
        <v>1960</v>
      </c>
      <c r="E284" s="36" t="s">
        <v>37</v>
      </c>
      <c r="F284" s="33" t="s">
        <v>42</v>
      </c>
      <c r="G284" s="37">
        <v>2</v>
      </c>
      <c r="H284" s="37">
        <v>2</v>
      </c>
      <c r="I284" s="38">
        <v>633</v>
      </c>
      <c r="J284" s="38">
        <v>540.70000000000005</v>
      </c>
      <c r="K284" s="38">
        <v>432.68000000000001</v>
      </c>
      <c r="L284" s="88">
        <v>28</v>
      </c>
      <c r="M284" s="39">
        <f t="shared" si="84"/>
        <v>4872788.4000000004</v>
      </c>
      <c r="N284" s="38">
        <v>0</v>
      </c>
      <c r="O284" s="38">
        <v>0</v>
      </c>
      <c r="P284" s="38">
        <v>0</v>
      </c>
      <c r="Q284" s="40">
        <f>'Таблица 3 '!C277</f>
        <v>4872788.4000000004</v>
      </c>
      <c r="R284" s="38">
        <f t="shared" si="85"/>
        <v>4872788.4000000004</v>
      </c>
      <c r="S284" s="38">
        <v>0</v>
      </c>
      <c r="T284" s="38">
        <v>9012</v>
      </c>
      <c r="U284" s="38">
        <v>9012</v>
      </c>
      <c r="V284" s="42" t="s">
        <v>332</v>
      </c>
    </row>
    <row r="285" s="134" customFormat="1" ht="42.75" customHeight="1">
      <c r="A285" s="33">
        <v>43</v>
      </c>
      <c r="B285" s="44" t="s">
        <v>361</v>
      </c>
      <c r="C285" s="33" t="s">
        <v>41</v>
      </c>
      <c r="D285" s="33">
        <v>1960</v>
      </c>
      <c r="E285" s="36" t="s">
        <v>37</v>
      </c>
      <c r="F285" s="33" t="s">
        <v>42</v>
      </c>
      <c r="G285" s="37">
        <v>2</v>
      </c>
      <c r="H285" s="37">
        <v>2</v>
      </c>
      <c r="I285" s="38">
        <v>647</v>
      </c>
      <c r="J285" s="38">
        <v>570.70000000000005</v>
      </c>
      <c r="K285" s="38">
        <v>572.30999999999995</v>
      </c>
      <c r="L285" s="88">
        <v>24</v>
      </c>
      <c r="M285" s="39">
        <f t="shared" si="84"/>
        <v>5143148.4000000004</v>
      </c>
      <c r="N285" s="38">
        <v>0</v>
      </c>
      <c r="O285" s="38">
        <v>0</v>
      </c>
      <c r="P285" s="38">
        <v>0</v>
      </c>
      <c r="Q285" s="40">
        <f>'Таблица 3 '!C278</f>
        <v>5143148.4000000004</v>
      </c>
      <c r="R285" s="38">
        <f t="shared" si="85"/>
        <v>5143148.4000000004</v>
      </c>
      <c r="S285" s="38">
        <v>0</v>
      </c>
      <c r="T285" s="38">
        <v>9012</v>
      </c>
      <c r="U285" s="38">
        <v>9012</v>
      </c>
      <c r="V285" s="42" t="s">
        <v>332</v>
      </c>
    </row>
    <row r="286" s="134" customFormat="1" ht="42.75" customHeight="1">
      <c r="A286" s="33">
        <v>44</v>
      </c>
      <c r="B286" s="34" t="s">
        <v>362</v>
      </c>
      <c r="C286" s="33" t="s">
        <v>41</v>
      </c>
      <c r="D286" s="33">
        <v>1983</v>
      </c>
      <c r="E286" s="36" t="s">
        <v>37</v>
      </c>
      <c r="F286" s="33" t="s">
        <v>46</v>
      </c>
      <c r="G286" s="37">
        <v>5</v>
      </c>
      <c r="H286" s="37">
        <v>5</v>
      </c>
      <c r="I286" s="38">
        <v>5025.3000000000002</v>
      </c>
      <c r="J286" s="38">
        <v>3690.4000000000001</v>
      </c>
      <c r="K286" s="38">
        <v>3690.4000000000001</v>
      </c>
      <c r="L286" s="88">
        <v>75</v>
      </c>
      <c r="M286" s="39">
        <f t="shared" si="84"/>
        <v>16750725.600000001</v>
      </c>
      <c r="N286" s="38">
        <v>0</v>
      </c>
      <c r="O286" s="38">
        <v>0</v>
      </c>
      <c r="P286" s="38">
        <v>0</v>
      </c>
      <c r="Q286" s="40">
        <f>'Таблица 3 '!C279</f>
        <v>16750725.600000001</v>
      </c>
      <c r="R286" s="38">
        <f t="shared" si="85"/>
        <v>16750725.600000001</v>
      </c>
      <c r="S286" s="38">
        <v>0</v>
      </c>
      <c r="T286" s="38">
        <v>4539</v>
      </c>
      <c r="U286" s="38">
        <v>4539</v>
      </c>
      <c r="V286" s="42" t="s">
        <v>332</v>
      </c>
    </row>
    <row r="287" s="134" customFormat="1" ht="42.75" customHeight="1">
      <c r="A287" s="33">
        <v>45</v>
      </c>
      <c r="B287" s="34" t="s">
        <v>363</v>
      </c>
      <c r="C287" s="33" t="s">
        <v>41</v>
      </c>
      <c r="D287" s="33">
        <v>1961</v>
      </c>
      <c r="E287" s="36" t="s">
        <v>37</v>
      </c>
      <c r="F287" s="33" t="s">
        <v>42</v>
      </c>
      <c r="G287" s="37">
        <v>2</v>
      </c>
      <c r="H287" s="37">
        <v>1</v>
      </c>
      <c r="I287" s="38">
        <v>311.60000000000002</v>
      </c>
      <c r="J287" s="38">
        <v>286.30000000000001</v>
      </c>
      <c r="K287" s="38">
        <v>187.19999999999999</v>
      </c>
      <c r="L287" s="88">
        <v>11</v>
      </c>
      <c r="M287" s="39">
        <f t="shared" si="84"/>
        <v>882376.59999999998</v>
      </c>
      <c r="N287" s="38">
        <v>0</v>
      </c>
      <c r="O287" s="38">
        <v>0</v>
      </c>
      <c r="P287" s="38">
        <v>0</v>
      </c>
      <c r="Q287" s="40">
        <f>'Таблица 3 '!C280</f>
        <v>882376.59999999998</v>
      </c>
      <c r="R287" s="38">
        <f t="shared" si="85"/>
        <v>882376.59999999998</v>
      </c>
      <c r="S287" s="38">
        <v>0</v>
      </c>
      <c r="T287" s="38">
        <v>4433</v>
      </c>
      <c r="U287" s="38">
        <v>4433</v>
      </c>
      <c r="V287" s="42" t="s">
        <v>332</v>
      </c>
    </row>
    <row r="288" s="134" customFormat="1" ht="42.75" customHeight="1">
      <c r="A288" s="33">
        <v>46</v>
      </c>
      <c r="B288" s="34" t="s">
        <v>364</v>
      </c>
      <c r="C288" s="33" t="s">
        <v>41</v>
      </c>
      <c r="D288" s="33">
        <v>1959</v>
      </c>
      <c r="E288" s="35" t="s">
        <v>50</v>
      </c>
      <c r="F288" s="33" t="s">
        <v>42</v>
      </c>
      <c r="G288" s="37">
        <v>4</v>
      </c>
      <c r="H288" s="37">
        <v>1</v>
      </c>
      <c r="I288" s="38">
        <v>2195.9000000000001</v>
      </c>
      <c r="J288" s="38">
        <v>1555.5</v>
      </c>
      <c r="K288" s="38">
        <v>645.79999999999995</v>
      </c>
      <c r="L288" s="88">
        <v>24</v>
      </c>
      <c r="M288" s="39">
        <f t="shared" si="84"/>
        <v>486871.5</v>
      </c>
      <c r="N288" s="38">
        <v>0</v>
      </c>
      <c r="O288" s="38">
        <v>0</v>
      </c>
      <c r="P288" s="38">
        <v>0</v>
      </c>
      <c r="Q288" s="40">
        <f>'Таблица 3 '!C281</f>
        <v>486871.5</v>
      </c>
      <c r="R288" s="38">
        <f t="shared" si="85"/>
        <v>486871.5</v>
      </c>
      <c r="S288" s="38">
        <v>0</v>
      </c>
      <c r="T288" s="38">
        <v>313</v>
      </c>
      <c r="U288" s="38">
        <v>313</v>
      </c>
      <c r="V288" s="42" t="s">
        <v>332</v>
      </c>
    </row>
    <row r="289" s="134" customFormat="1" ht="42.75" customHeight="1">
      <c r="A289" s="33">
        <v>47</v>
      </c>
      <c r="B289" s="34" t="s">
        <v>365</v>
      </c>
      <c r="C289" s="33" t="s">
        <v>41</v>
      </c>
      <c r="D289" s="33">
        <v>1954</v>
      </c>
      <c r="E289" s="35" t="s">
        <v>37</v>
      </c>
      <c r="F289" s="33" t="s">
        <v>42</v>
      </c>
      <c r="G289" s="37">
        <v>4</v>
      </c>
      <c r="H289" s="37">
        <v>5</v>
      </c>
      <c r="I289" s="38">
        <v>5190.6999999999998</v>
      </c>
      <c r="J289" s="38">
        <v>4164.3999999999996</v>
      </c>
      <c r="K289" s="38">
        <v>3706.4000000000001</v>
      </c>
      <c r="L289" s="88">
        <v>93</v>
      </c>
      <c r="M289" s="39">
        <f t="shared" si="84"/>
        <v>9219981.5999999996</v>
      </c>
      <c r="N289" s="38">
        <v>0</v>
      </c>
      <c r="O289" s="38">
        <v>0</v>
      </c>
      <c r="P289" s="38">
        <v>0</v>
      </c>
      <c r="Q289" s="40">
        <f>'Таблица 3 '!C282</f>
        <v>9219981.5999999996</v>
      </c>
      <c r="R289" s="38">
        <f t="shared" si="85"/>
        <v>9219981.5999999996</v>
      </c>
      <c r="S289" s="38">
        <v>0</v>
      </c>
      <c r="T289" s="38">
        <f t="shared" si="82"/>
        <v>2214</v>
      </c>
      <c r="U289" s="38">
        <v>13531.49</v>
      </c>
      <c r="V289" s="42" t="s">
        <v>332</v>
      </c>
    </row>
    <row r="290" s="134" customFormat="1" ht="42.75" customHeight="1">
      <c r="A290" s="33">
        <v>48</v>
      </c>
      <c r="B290" s="34" t="s">
        <v>366</v>
      </c>
      <c r="C290" s="33" t="s">
        <v>41</v>
      </c>
      <c r="D290" s="33">
        <v>1959</v>
      </c>
      <c r="E290" s="36" t="s">
        <v>37</v>
      </c>
      <c r="F290" s="33" t="s">
        <v>42</v>
      </c>
      <c r="G290" s="37">
        <v>2</v>
      </c>
      <c r="H290" s="37">
        <v>2</v>
      </c>
      <c r="I290" s="38">
        <v>428.5</v>
      </c>
      <c r="J290" s="38">
        <v>386.10000000000002</v>
      </c>
      <c r="K290" s="38">
        <v>318.69999999999999</v>
      </c>
      <c r="L290" s="88">
        <v>23</v>
      </c>
      <c r="M290" s="39">
        <f t="shared" si="84"/>
        <v>159073.20000000001</v>
      </c>
      <c r="N290" s="38">
        <v>0</v>
      </c>
      <c r="O290" s="38">
        <v>0</v>
      </c>
      <c r="P290" s="38">
        <v>0</v>
      </c>
      <c r="Q290" s="40">
        <f>'Таблица 3 '!C283</f>
        <v>159073.20000000001</v>
      </c>
      <c r="R290" s="38">
        <f t="shared" si="85"/>
        <v>159073.20000000001</v>
      </c>
      <c r="S290" s="38">
        <v>0</v>
      </c>
      <c r="T290" s="38">
        <v>1763</v>
      </c>
      <c r="U290" s="38">
        <v>1763</v>
      </c>
      <c r="V290" s="42" t="s">
        <v>332</v>
      </c>
    </row>
    <row r="291" s="134" customFormat="1" ht="42.75" customHeight="1">
      <c r="A291" s="33">
        <v>49</v>
      </c>
      <c r="B291" s="34" t="s">
        <v>367</v>
      </c>
      <c r="C291" s="33" t="s">
        <v>41</v>
      </c>
      <c r="D291" s="33">
        <v>1958</v>
      </c>
      <c r="E291" s="35" t="s">
        <v>154</v>
      </c>
      <c r="F291" s="33" t="s">
        <v>42</v>
      </c>
      <c r="G291" s="37">
        <v>2</v>
      </c>
      <c r="H291" s="37">
        <v>2</v>
      </c>
      <c r="I291" s="38">
        <v>877.39999999999998</v>
      </c>
      <c r="J291" s="38">
        <v>811.29999999999995</v>
      </c>
      <c r="K291" s="38">
        <v>816.70000000000005</v>
      </c>
      <c r="L291" s="88">
        <v>32</v>
      </c>
      <c r="M291" s="39">
        <f t="shared" si="84"/>
        <v>2691082.1000000001</v>
      </c>
      <c r="N291" s="38">
        <v>0</v>
      </c>
      <c r="O291" s="38">
        <v>0</v>
      </c>
      <c r="P291" s="38">
        <v>0</v>
      </c>
      <c r="Q291" s="40">
        <f>'Таблица 3 '!C284</f>
        <v>2691082.1000000001</v>
      </c>
      <c r="R291" s="38">
        <f t="shared" si="85"/>
        <v>2691082.1000000001</v>
      </c>
      <c r="S291" s="38">
        <v>0</v>
      </c>
      <c r="T291" s="38">
        <v>3317.0000000000005</v>
      </c>
      <c r="U291" s="38">
        <v>3317.0000000000005</v>
      </c>
      <c r="V291" s="42" t="s">
        <v>332</v>
      </c>
    </row>
    <row r="292" s="134" customFormat="1" ht="42.75" customHeight="1">
      <c r="A292" s="33">
        <v>50</v>
      </c>
      <c r="B292" s="34" t="s">
        <v>368</v>
      </c>
      <c r="C292" s="33" t="s">
        <v>41</v>
      </c>
      <c r="D292" s="33">
        <v>1960</v>
      </c>
      <c r="E292" s="35" t="s">
        <v>150</v>
      </c>
      <c r="F292" s="33" t="s">
        <v>42</v>
      </c>
      <c r="G292" s="37">
        <v>2</v>
      </c>
      <c r="H292" s="37">
        <v>1</v>
      </c>
      <c r="I292" s="38">
        <v>430.39999999999998</v>
      </c>
      <c r="J292" s="38">
        <v>381</v>
      </c>
      <c r="K292" s="38">
        <v>379.19999999999999</v>
      </c>
      <c r="L292" s="88">
        <v>17</v>
      </c>
      <c r="M292" s="39">
        <f t="shared" si="84"/>
        <v>1925574</v>
      </c>
      <c r="N292" s="38">
        <v>0</v>
      </c>
      <c r="O292" s="38">
        <v>0</v>
      </c>
      <c r="P292" s="38">
        <v>0</v>
      </c>
      <c r="Q292" s="40">
        <f>'Таблица 3 '!C285</f>
        <v>1925574</v>
      </c>
      <c r="R292" s="38">
        <f t="shared" si="85"/>
        <v>1925574</v>
      </c>
      <c r="S292" s="38">
        <v>0</v>
      </c>
      <c r="T292" s="38">
        <v>4642</v>
      </c>
      <c r="U292" s="38">
        <v>4642</v>
      </c>
      <c r="V292" s="42" t="s">
        <v>332</v>
      </c>
    </row>
    <row r="293" s="134" customFormat="1" ht="42.75" customHeight="1">
      <c r="A293" s="33">
        <v>51</v>
      </c>
      <c r="B293" s="34" t="s">
        <v>369</v>
      </c>
      <c r="C293" s="33" t="s">
        <v>41</v>
      </c>
      <c r="D293" s="33">
        <v>1978</v>
      </c>
      <c r="E293" s="35" t="s">
        <v>56</v>
      </c>
      <c r="F293" s="33" t="s">
        <v>42</v>
      </c>
      <c r="G293" s="37">
        <v>5</v>
      </c>
      <c r="H293" s="37">
        <v>4</v>
      </c>
      <c r="I293" s="38">
        <v>3838</v>
      </c>
      <c r="J293" s="38">
        <v>3393.5999999999999</v>
      </c>
      <c r="K293" s="38">
        <v>3012.3000000000002</v>
      </c>
      <c r="L293" s="88">
        <v>121</v>
      </c>
      <c r="M293" s="39">
        <f t="shared" si="84"/>
        <v>18810724.800000001</v>
      </c>
      <c r="N293" s="38">
        <v>0</v>
      </c>
      <c r="O293" s="38">
        <v>0</v>
      </c>
      <c r="P293" s="38">
        <v>0</v>
      </c>
      <c r="Q293" s="40">
        <f>'Таблица 3 '!C286</f>
        <v>18810724.800000001</v>
      </c>
      <c r="R293" s="38">
        <f t="shared" si="85"/>
        <v>18810724.800000001</v>
      </c>
      <c r="S293" s="38">
        <v>0</v>
      </c>
      <c r="T293" s="38">
        <v>5543</v>
      </c>
      <c r="U293" s="38">
        <v>5543</v>
      </c>
      <c r="V293" s="42" t="s">
        <v>332</v>
      </c>
    </row>
    <row r="294" s="134" customFormat="1" ht="42.75" customHeight="1">
      <c r="A294" s="33">
        <v>52</v>
      </c>
      <c r="B294" s="45" t="s">
        <v>370</v>
      </c>
      <c r="C294" s="33" t="s">
        <v>41</v>
      </c>
      <c r="D294" s="33">
        <v>1994</v>
      </c>
      <c r="E294" s="35" t="s">
        <v>154</v>
      </c>
      <c r="F294" s="33" t="s">
        <v>42</v>
      </c>
      <c r="G294" s="37">
        <v>5</v>
      </c>
      <c r="H294" s="37">
        <v>5</v>
      </c>
      <c r="I294" s="38">
        <v>4752.3000000000002</v>
      </c>
      <c r="J294" s="38">
        <v>3410.9000000000001</v>
      </c>
      <c r="K294" s="38">
        <v>3339.5999999999999</v>
      </c>
      <c r="L294" s="88">
        <v>168</v>
      </c>
      <c r="M294" s="39">
        <f t="shared" si="84"/>
        <v>2684378.3000000003</v>
      </c>
      <c r="N294" s="38">
        <v>0</v>
      </c>
      <c r="O294" s="38">
        <v>0</v>
      </c>
      <c r="P294" s="38">
        <v>0</v>
      </c>
      <c r="Q294" s="40">
        <f>'Таблица 3 '!C287</f>
        <v>2684378.3000000003</v>
      </c>
      <c r="R294" s="38">
        <f t="shared" si="85"/>
        <v>2684378.3000000003</v>
      </c>
      <c r="S294" s="38">
        <v>0</v>
      </c>
      <c r="T294" s="38">
        <v>1127</v>
      </c>
      <c r="U294" s="38">
        <v>1127</v>
      </c>
      <c r="V294" s="42" t="s">
        <v>332</v>
      </c>
    </row>
    <row r="295" s="134" customFormat="1" ht="42.75" customHeight="1">
      <c r="A295" s="33">
        <v>53</v>
      </c>
      <c r="B295" s="34" t="s">
        <v>371</v>
      </c>
      <c r="C295" s="33" t="s">
        <v>41</v>
      </c>
      <c r="D295" s="33">
        <v>1961</v>
      </c>
      <c r="E295" s="35" t="s">
        <v>154</v>
      </c>
      <c r="F295" s="33" t="s">
        <v>42</v>
      </c>
      <c r="G295" s="37">
        <v>4</v>
      </c>
      <c r="H295" s="37">
        <v>3</v>
      </c>
      <c r="I295" s="38">
        <v>2605.8000000000002</v>
      </c>
      <c r="J295" s="38">
        <v>1807.5999999999999</v>
      </c>
      <c r="K295" s="38">
        <v>1697.0999999999999</v>
      </c>
      <c r="L295" s="88">
        <v>69</v>
      </c>
      <c r="M295" s="39">
        <f t="shared" si="84"/>
        <v>12844805.6</v>
      </c>
      <c r="N295" s="38">
        <v>0</v>
      </c>
      <c r="O295" s="38">
        <v>0</v>
      </c>
      <c r="P295" s="38">
        <v>0</v>
      </c>
      <c r="Q295" s="40">
        <f>'Таблица 3 '!C288</f>
        <v>12844805.6</v>
      </c>
      <c r="R295" s="38">
        <f t="shared" si="85"/>
        <v>12844805.6</v>
      </c>
      <c r="S295" s="38">
        <v>0</v>
      </c>
      <c r="T295" s="38">
        <v>7446</v>
      </c>
      <c r="U295" s="38">
        <v>7446</v>
      </c>
      <c r="V295" s="42" t="s">
        <v>332</v>
      </c>
    </row>
    <row r="296" s="134" customFormat="1" ht="42.75" customHeight="1">
      <c r="A296" s="33">
        <v>54</v>
      </c>
      <c r="B296" s="34" t="s">
        <v>372</v>
      </c>
      <c r="C296" s="33" t="s">
        <v>41</v>
      </c>
      <c r="D296" s="33">
        <v>1991</v>
      </c>
      <c r="E296" s="35" t="s">
        <v>64</v>
      </c>
      <c r="F296" s="33" t="s">
        <v>46</v>
      </c>
      <c r="G296" s="37">
        <v>10</v>
      </c>
      <c r="H296" s="37">
        <v>3</v>
      </c>
      <c r="I296" s="38">
        <v>7546.5</v>
      </c>
      <c r="J296" s="38">
        <v>7262.6999999999998</v>
      </c>
      <c r="K296" s="38">
        <v>7094.8000000000002</v>
      </c>
      <c r="L296" s="88">
        <v>283</v>
      </c>
      <c r="M296" s="39">
        <f t="shared" si="84"/>
        <v>1430751.8999999999</v>
      </c>
      <c r="N296" s="38">
        <v>0</v>
      </c>
      <c r="O296" s="38">
        <v>0</v>
      </c>
      <c r="P296" s="38">
        <v>0</v>
      </c>
      <c r="Q296" s="40">
        <f>'Таблица 3 '!C289</f>
        <v>1430751.8999999999</v>
      </c>
      <c r="R296" s="38">
        <f t="shared" si="85"/>
        <v>1430751.8999999999</v>
      </c>
      <c r="S296" s="38">
        <v>0</v>
      </c>
      <c r="T296" s="38">
        <v>197</v>
      </c>
      <c r="U296" s="38">
        <v>197</v>
      </c>
      <c r="V296" s="42" t="s">
        <v>332</v>
      </c>
    </row>
    <row r="297" s="134" customFormat="1" ht="42.75" customHeight="1">
      <c r="A297" s="33">
        <v>55</v>
      </c>
      <c r="B297" s="34" t="s">
        <v>373</v>
      </c>
      <c r="C297" s="33" t="s">
        <v>41</v>
      </c>
      <c r="D297" s="33">
        <v>1983</v>
      </c>
      <c r="E297" s="36" t="s">
        <v>37</v>
      </c>
      <c r="F297" s="33" t="s">
        <v>42</v>
      </c>
      <c r="G297" s="37">
        <v>5</v>
      </c>
      <c r="H297" s="37">
        <v>4</v>
      </c>
      <c r="I297" s="38">
        <v>3007.9000000000001</v>
      </c>
      <c r="J297" s="38">
        <v>2755.5</v>
      </c>
      <c r="K297" s="38">
        <v>2598.5999999999999</v>
      </c>
      <c r="L297" s="88">
        <v>115</v>
      </c>
      <c r="M297" s="39">
        <f t="shared" si="84"/>
        <v>15273736.5</v>
      </c>
      <c r="N297" s="38">
        <v>0</v>
      </c>
      <c r="O297" s="38">
        <v>0</v>
      </c>
      <c r="P297" s="38">
        <v>0</v>
      </c>
      <c r="Q297" s="40">
        <f>'Таблица 3 '!C290</f>
        <v>15273736.5</v>
      </c>
      <c r="R297" s="38">
        <f t="shared" si="85"/>
        <v>15273736.5</v>
      </c>
      <c r="S297" s="38">
        <v>0</v>
      </c>
      <c r="T297" s="38">
        <v>5543</v>
      </c>
      <c r="U297" s="38">
        <v>5543</v>
      </c>
      <c r="V297" s="42" t="s">
        <v>332</v>
      </c>
    </row>
    <row r="298" s="134" customFormat="1" ht="42.75" customHeight="1">
      <c r="A298" s="33">
        <v>56</v>
      </c>
      <c r="B298" s="34" t="s">
        <v>167</v>
      </c>
      <c r="C298" s="33" t="s">
        <v>41</v>
      </c>
      <c r="D298" s="33">
        <v>1971</v>
      </c>
      <c r="E298" s="35" t="s">
        <v>50</v>
      </c>
      <c r="F298" s="33" t="s">
        <v>46</v>
      </c>
      <c r="G298" s="37">
        <v>5</v>
      </c>
      <c r="H298" s="37">
        <v>4</v>
      </c>
      <c r="I298" s="38">
        <v>3947.1999999999998</v>
      </c>
      <c r="J298" s="38">
        <v>2349.4000000000001</v>
      </c>
      <c r="K298" s="38">
        <v>1939</v>
      </c>
      <c r="L298" s="88">
        <v>80</v>
      </c>
      <c r="M298" s="39">
        <f t="shared" si="84"/>
        <v>12223928.200000001</v>
      </c>
      <c r="N298" s="38">
        <v>0</v>
      </c>
      <c r="O298" s="38">
        <v>0</v>
      </c>
      <c r="P298" s="38">
        <v>0</v>
      </c>
      <c r="Q298" s="40">
        <f>'Таблица 3 '!C291</f>
        <v>12223928.200000001</v>
      </c>
      <c r="R298" s="38">
        <f t="shared" si="85"/>
        <v>12223928.200000001</v>
      </c>
      <c r="S298" s="38">
        <v>0</v>
      </c>
      <c r="T298" s="38">
        <v>5203</v>
      </c>
      <c r="U298" s="38">
        <v>5203</v>
      </c>
      <c r="V298" s="42" t="s">
        <v>332</v>
      </c>
    </row>
    <row r="299" s="134" customFormat="1" ht="42.75" customHeight="1">
      <c r="A299" s="33">
        <v>57</v>
      </c>
      <c r="B299" s="34" t="s">
        <v>374</v>
      </c>
      <c r="C299" s="33" t="s">
        <v>41</v>
      </c>
      <c r="D299" s="33">
        <v>1975</v>
      </c>
      <c r="E299" s="36" t="s">
        <v>37</v>
      </c>
      <c r="F299" s="33" t="s">
        <v>42</v>
      </c>
      <c r="G299" s="37">
        <v>5</v>
      </c>
      <c r="H299" s="37">
        <v>6</v>
      </c>
      <c r="I299" s="38">
        <v>5986.6000000000004</v>
      </c>
      <c r="J299" s="38">
        <v>4511</v>
      </c>
      <c r="K299" s="38">
        <v>4428.6999999999998</v>
      </c>
      <c r="L299" s="88">
        <v>150</v>
      </c>
      <c r="M299" s="39">
        <f t="shared" si="84"/>
        <v>25004473</v>
      </c>
      <c r="N299" s="38">
        <v>0</v>
      </c>
      <c r="O299" s="38">
        <v>0</v>
      </c>
      <c r="P299" s="38">
        <v>0</v>
      </c>
      <c r="Q299" s="40">
        <f>'Таблица 3 '!C292</f>
        <v>25004473</v>
      </c>
      <c r="R299" s="38">
        <f t="shared" si="85"/>
        <v>25004473</v>
      </c>
      <c r="S299" s="38">
        <v>0</v>
      </c>
      <c r="T299" s="38">
        <v>5543</v>
      </c>
      <c r="U299" s="38">
        <v>5543</v>
      </c>
      <c r="V299" s="42" t="s">
        <v>332</v>
      </c>
    </row>
    <row r="300" s="134" customFormat="1" ht="42.75" customHeight="1">
      <c r="A300" s="33">
        <v>58</v>
      </c>
      <c r="B300" s="34" t="s">
        <v>375</v>
      </c>
      <c r="C300" s="33" t="s">
        <v>41</v>
      </c>
      <c r="D300" s="33">
        <v>1988</v>
      </c>
      <c r="E300" s="36" t="s">
        <v>37</v>
      </c>
      <c r="F300" s="33" t="s">
        <v>42</v>
      </c>
      <c r="G300" s="37">
        <v>3</v>
      </c>
      <c r="H300" s="37">
        <v>1</v>
      </c>
      <c r="I300" s="38">
        <v>1747.3</v>
      </c>
      <c r="J300" s="38">
        <v>561.60000000000002</v>
      </c>
      <c r="K300" s="38">
        <v>482.80000000000001</v>
      </c>
      <c r="L300" s="88">
        <v>79</v>
      </c>
      <c r="M300" s="39">
        <f t="shared" si="84"/>
        <v>990100.80000000005</v>
      </c>
      <c r="N300" s="38">
        <v>0</v>
      </c>
      <c r="O300" s="38">
        <v>0</v>
      </c>
      <c r="P300" s="38">
        <v>0</v>
      </c>
      <c r="Q300" s="40">
        <f>'Таблица 3 '!C293</f>
        <v>990100.80000000005</v>
      </c>
      <c r="R300" s="38">
        <f t="shared" si="85"/>
        <v>990100.80000000005</v>
      </c>
      <c r="S300" s="38">
        <v>0</v>
      </c>
      <c r="T300" s="38">
        <v>1763</v>
      </c>
      <c r="U300" s="38">
        <v>1763</v>
      </c>
      <c r="V300" s="42" t="s">
        <v>332</v>
      </c>
    </row>
    <row r="301" s="134" customFormat="1" ht="42.75" customHeight="1">
      <c r="A301" s="33">
        <v>59</v>
      </c>
      <c r="B301" s="34" t="s">
        <v>376</v>
      </c>
      <c r="C301" s="33" t="s">
        <v>41</v>
      </c>
      <c r="D301" s="33">
        <v>1960</v>
      </c>
      <c r="E301" s="35" t="s">
        <v>150</v>
      </c>
      <c r="F301" s="33" t="s">
        <v>42</v>
      </c>
      <c r="G301" s="37">
        <v>2</v>
      </c>
      <c r="H301" s="37">
        <v>1</v>
      </c>
      <c r="I301" s="38">
        <v>552.10000000000002</v>
      </c>
      <c r="J301" s="38">
        <v>511.10000000000002</v>
      </c>
      <c r="K301" s="38">
        <v>511.10000000000002</v>
      </c>
      <c r="L301" s="88">
        <v>15</v>
      </c>
      <c r="M301" s="39">
        <f t="shared" si="84"/>
        <v>1578276.8</v>
      </c>
      <c r="N301" s="38">
        <v>0</v>
      </c>
      <c r="O301" s="38">
        <v>0</v>
      </c>
      <c r="P301" s="38">
        <v>0</v>
      </c>
      <c r="Q301" s="40">
        <f>'Таблица 3 '!C294</f>
        <v>1578276.8</v>
      </c>
      <c r="R301" s="38">
        <f t="shared" si="85"/>
        <v>1578276.8</v>
      </c>
      <c r="S301" s="38">
        <v>0</v>
      </c>
      <c r="T301" s="38">
        <v>3088</v>
      </c>
      <c r="U301" s="38">
        <v>3088</v>
      </c>
      <c r="V301" s="42" t="s">
        <v>332</v>
      </c>
    </row>
    <row r="302" s="43" customFormat="1" ht="42.75" customHeight="1">
      <c r="A302" s="33">
        <v>60</v>
      </c>
      <c r="B302" s="44" t="s">
        <v>377</v>
      </c>
      <c r="C302" s="33" t="s">
        <v>41</v>
      </c>
      <c r="D302" s="33">
        <v>1950</v>
      </c>
      <c r="E302" s="35" t="s">
        <v>150</v>
      </c>
      <c r="F302" s="33" t="s">
        <v>42</v>
      </c>
      <c r="G302" s="37">
        <v>3</v>
      </c>
      <c r="H302" s="37">
        <v>2</v>
      </c>
      <c r="I302" s="38">
        <v>1350.5</v>
      </c>
      <c r="J302" s="38">
        <v>1018.3</v>
      </c>
      <c r="K302" s="38">
        <v>1018.3</v>
      </c>
      <c r="L302" s="88">
        <v>18</v>
      </c>
      <c r="M302" s="39">
        <f t="shared" si="84"/>
        <v>4094584.2999999998</v>
      </c>
      <c r="N302" s="38">
        <v>0</v>
      </c>
      <c r="O302" s="38">
        <v>0</v>
      </c>
      <c r="P302" s="38">
        <v>0</v>
      </c>
      <c r="Q302" s="40">
        <f>'Таблица 3 '!C295</f>
        <v>4094584.2999999998</v>
      </c>
      <c r="R302" s="38">
        <f t="shared" si="85"/>
        <v>4094584.2999999998</v>
      </c>
      <c r="S302" s="38">
        <v>0</v>
      </c>
      <c r="T302" s="38">
        <v>4021</v>
      </c>
      <c r="U302" s="38">
        <v>4021</v>
      </c>
      <c r="V302" s="42" t="s">
        <v>332</v>
      </c>
      <c r="W302" s="136"/>
    </row>
    <row r="303" s="43" customFormat="1" ht="42.75" customHeight="1">
      <c r="A303" s="33">
        <v>61</v>
      </c>
      <c r="B303" s="34" t="s">
        <v>378</v>
      </c>
      <c r="C303" s="33" t="s">
        <v>41</v>
      </c>
      <c r="D303" s="33">
        <v>1945</v>
      </c>
      <c r="E303" s="35" t="s">
        <v>50</v>
      </c>
      <c r="F303" s="33" t="s">
        <v>42</v>
      </c>
      <c r="G303" s="37">
        <v>4</v>
      </c>
      <c r="H303" s="37">
        <v>3</v>
      </c>
      <c r="I303" s="38">
        <v>3103.0999999999999</v>
      </c>
      <c r="J303" s="38">
        <v>2707.9000000000001</v>
      </c>
      <c r="K303" s="38">
        <v>2075.5</v>
      </c>
      <c r="L303" s="88">
        <v>62</v>
      </c>
      <c r="M303" s="39">
        <f t="shared" si="84"/>
        <v>19242337.400000002</v>
      </c>
      <c r="N303" s="38">
        <v>0</v>
      </c>
      <c r="O303" s="38">
        <v>0</v>
      </c>
      <c r="P303" s="38">
        <v>0</v>
      </c>
      <c r="Q303" s="40">
        <f>'Таблица 3 '!C296</f>
        <v>19242337.400000002</v>
      </c>
      <c r="R303" s="38">
        <f t="shared" si="85"/>
        <v>19242337.400000002</v>
      </c>
      <c r="S303" s="38">
        <v>0</v>
      </c>
      <c r="T303" s="38">
        <v>7446.0000000000009</v>
      </c>
      <c r="U303" s="38">
        <v>7446.0000000000009</v>
      </c>
      <c r="V303" s="42" t="s">
        <v>332</v>
      </c>
      <c r="W303" s="136"/>
    </row>
    <row r="304" s="43" customFormat="1" ht="42.75" customHeight="1">
      <c r="A304" s="33">
        <v>62</v>
      </c>
      <c r="B304" s="34" t="s">
        <v>379</v>
      </c>
      <c r="C304" s="33" t="s">
        <v>41</v>
      </c>
      <c r="D304" s="33">
        <v>1978</v>
      </c>
      <c r="E304" s="36" t="s">
        <v>37</v>
      </c>
      <c r="F304" s="33" t="s">
        <v>46</v>
      </c>
      <c r="G304" s="37">
        <v>5</v>
      </c>
      <c r="H304" s="37">
        <v>4</v>
      </c>
      <c r="I304" s="38">
        <v>4063.0999999999999</v>
      </c>
      <c r="J304" s="38">
        <v>3909</v>
      </c>
      <c r="K304" s="38">
        <v>3504.5</v>
      </c>
      <c r="L304" s="88">
        <v>181</v>
      </c>
      <c r="M304" s="39">
        <f t="shared" si="84"/>
        <v>8654526</v>
      </c>
      <c r="N304" s="38">
        <v>0</v>
      </c>
      <c r="O304" s="38">
        <v>0</v>
      </c>
      <c r="P304" s="38">
        <v>0</v>
      </c>
      <c r="Q304" s="40">
        <f>'Таблица 3 '!C297</f>
        <v>8654526</v>
      </c>
      <c r="R304" s="38">
        <f t="shared" si="85"/>
        <v>8654526</v>
      </c>
      <c r="S304" s="38">
        <v>0</v>
      </c>
      <c r="T304" s="38">
        <v>2214</v>
      </c>
      <c r="U304" s="38">
        <v>2214</v>
      </c>
      <c r="V304" s="42" t="s">
        <v>332</v>
      </c>
      <c r="W304" s="136"/>
    </row>
    <row r="305" s="43" customFormat="1" ht="42.75" customHeight="1">
      <c r="A305" s="33">
        <v>63</v>
      </c>
      <c r="B305" s="34" t="s">
        <v>380</v>
      </c>
      <c r="C305" s="33" t="s">
        <v>41</v>
      </c>
      <c r="D305" s="33">
        <v>1976</v>
      </c>
      <c r="E305" s="35" t="s">
        <v>107</v>
      </c>
      <c r="F305" s="33" t="s">
        <v>42</v>
      </c>
      <c r="G305" s="37">
        <v>9</v>
      </c>
      <c r="H305" s="37">
        <v>2</v>
      </c>
      <c r="I305" s="38">
        <v>4332.1000000000004</v>
      </c>
      <c r="J305" s="38">
        <v>3442.0100000000002</v>
      </c>
      <c r="K305" s="38">
        <v>3332.71</v>
      </c>
      <c r="L305" s="88">
        <v>92</v>
      </c>
      <c r="M305" s="39">
        <f t="shared" si="84"/>
        <v>678075.97000000009</v>
      </c>
      <c r="N305" s="38">
        <v>0</v>
      </c>
      <c r="O305" s="38">
        <v>0</v>
      </c>
      <c r="P305" s="38">
        <v>0</v>
      </c>
      <c r="Q305" s="40">
        <f>'Таблица 3 '!C298</f>
        <v>678075.97000000009</v>
      </c>
      <c r="R305" s="38">
        <f t="shared" si="85"/>
        <v>678075.97000000009</v>
      </c>
      <c r="S305" s="38">
        <v>0</v>
      </c>
      <c r="T305" s="38">
        <v>197</v>
      </c>
      <c r="U305" s="38">
        <v>197</v>
      </c>
      <c r="V305" s="42" t="s">
        <v>332</v>
      </c>
      <c r="W305" s="136"/>
    </row>
    <row r="306" s="43" customFormat="1" ht="42.75" customHeight="1">
      <c r="A306" s="33">
        <v>64</v>
      </c>
      <c r="B306" s="34" t="s">
        <v>381</v>
      </c>
      <c r="C306" s="33" t="s">
        <v>41</v>
      </c>
      <c r="D306" s="33">
        <v>1963</v>
      </c>
      <c r="E306" s="36" t="s">
        <v>37</v>
      </c>
      <c r="F306" s="33" t="s">
        <v>42</v>
      </c>
      <c r="G306" s="37">
        <v>4</v>
      </c>
      <c r="H306" s="37">
        <v>4</v>
      </c>
      <c r="I306" s="38">
        <v>1796</v>
      </c>
      <c r="J306" s="38">
        <v>1759.5999999999999</v>
      </c>
      <c r="K306" s="38">
        <v>1729.8</v>
      </c>
      <c r="L306" s="88">
        <v>60</v>
      </c>
      <c r="M306" s="39">
        <f t="shared" si="84"/>
        <v>5027177.2000000002</v>
      </c>
      <c r="N306" s="38">
        <v>0</v>
      </c>
      <c r="O306" s="38">
        <v>0</v>
      </c>
      <c r="P306" s="38">
        <v>0</v>
      </c>
      <c r="Q306" s="40">
        <f>'Таблица 3 '!C299</f>
        <v>5027177.2000000002</v>
      </c>
      <c r="R306" s="38">
        <f t="shared" si="85"/>
        <v>5027177.2000000002</v>
      </c>
      <c r="S306" s="38">
        <v>0</v>
      </c>
      <c r="T306" s="38">
        <v>2517.0000000000005</v>
      </c>
      <c r="U306" s="38">
        <v>2517.0000000000005</v>
      </c>
      <c r="V306" s="42" t="s">
        <v>332</v>
      </c>
      <c r="W306" s="136"/>
    </row>
    <row r="307" s="43" customFormat="1" ht="42.75" customHeight="1">
      <c r="A307" s="33">
        <v>65</v>
      </c>
      <c r="B307" s="34" t="s">
        <v>382</v>
      </c>
      <c r="C307" s="33" t="s">
        <v>41</v>
      </c>
      <c r="D307" s="33">
        <v>1957</v>
      </c>
      <c r="E307" s="36" t="s">
        <v>37</v>
      </c>
      <c r="F307" s="33" t="s">
        <v>42</v>
      </c>
      <c r="G307" s="37">
        <v>2</v>
      </c>
      <c r="H307" s="37">
        <v>2</v>
      </c>
      <c r="I307" s="38">
        <v>625.20000000000005</v>
      </c>
      <c r="J307" s="38">
        <v>581.5</v>
      </c>
      <c r="K307" s="38">
        <v>391.19999999999999</v>
      </c>
      <c r="L307" s="88">
        <v>31</v>
      </c>
      <c r="M307" s="39">
        <f t="shared" ref="M307:M320" si="86">SUM(N307:Q307)</f>
        <v>5480056</v>
      </c>
      <c r="N307" s="38">
        <v>0</v>
      </c>
      <c r="O307" s="38">
        <v>0</v>
      </c>
      <c r="P307" s="38">
        <v>0</v>
      </c>
      <c r="Q307" s="40">
        <f>'Таблица 3 '!C300</f>
        <v>5480056</v>
      </c>
      <c r="R307" s="38">
        <f t="shared" ref="R307:R320" si="87">Q307</f>
        <v>5480056</v>
      </c>
      <c r="S307" s="38">
        <v>0</v>
      </c>
      <c r="T307" s="38">
        <v>9424</v>
      </c>
      <c r="U307" s="38">
        <v>9424</v>
      </c>
      <c r="V307" s="42" t="s">
        <v>332</v>
      </c>
      <c r="W307" s="136"/>
    </row>
    <row r="308" s="43" customFormat="1" ht="42.75" customHeight="1">
      <c r="A308" s="33">
        <v>66</v>
      </c>
      <c r="B308" s="34" t="s">
        <v>383</v>
      </c>
      <c r="C308" s="33" t="s">
        <v>41</v>
      </c>
      <c r="D308" s="33">
        <v>1960</v>
      </c>
      <c r="E308" s="36" t="s">
        <v>37</v>
      </c>
      <c r="F308" s="33" t="s">
        <v>42</v>
      </c>
      <c r="G308" s="37">
        <v>2</v>
      </c>
      <c r="H308" s="37">
        <v>1</v>
      </c>
      <c r="I308" s="38">
        <v>291.83999999999997</v>
      </c>
      <c r="J308" s="38">
        <v>268.60000000000002</v>
      </c>
      <c r="K308" s="38">
        <v>268.80000000000001</v>
      </c>
      <c r="L308" s="88">
        <v>13</v>
      </c>
      <c r="M308" s="39">
        <f t="shared" si="86"/>
        <v>1357504.4000000001</v>
      </c>
      <c r="N308" s="38">
        <v>0</v>
      </c>
      <c r="O308" s="38">
        <v>0</v>
      </c>
      <c r="P308" s="38">
        <v>0</v>
      </c>
      <c r="Q308" s="40">
        <f>'Таблица 3 '!C301</f>
        <v>1357504.4000000001</v>
      </c>
      <c r="R308" s="38">
        <f t="shared" si="87"/>
        <v>1357504.4000000001</v>
      </c>
      <c r="S308" s="38">
        <v>0</v>
      </c>
      <c r="T308" s="38">
        <v>6404.9999999999991</v>
      </c>
      <c r="U308" s="38">
        <v>6404.9999999999991</v>
      </c>
      <c r="V308" s="42" t="s">
        <v>332</v>
      </c>
      <c r="W308" s="136"/>
    </row>
    <row r="309" s="43" customFormat="1" ht="42.75" customHeight="1">
      <c r="A309" s="33">
        <v>67</v>
      </c>
      <c r="B309" s="34" t="s">
        <v>384</v>
      </c>
      <c r="C309" s="33" t="s">
        <v>41</v>
      </c>
      <c r="D309" s="33">
        <v>1973</v>
      </c>
      <c r="E309" s="35" t="s">
        <v>64</v>
      </c>
      <c r="F309" s="33" t="s">
        <v>46</v>
      </c>
      <c r="G309" s="37">
        <v>5</v>
      </c>
      <c r="H309" s="37">
        <v>5</v>
      </c>
      <c r="I309" s="38">
        <v>4485.3999999999996</v>
      </c>
      <c r="J309" s="38">
        <v>4448.6999999999998</v>
      </c>
      <c r="K309" s="38">
        <v>4253.6000000000004</v>
      </c>
      <c r="L309" s="88">
        <v>199</v>
      </c>
      <c r="M309" s="39">
        <f t="shared" si="86"/>
        <v>16669278.899999999</v>
      </c>
      <c r="N309" s="38">
        <v>0</v>
      </c>
      <c r="O309" s="38">
        <v>0</v>
      </c>
      <c r="P309" s="38">
        <v>0</v>
      </c>
      <c r="Q309" s="40">
        <f>'Таблица 3 '!C302</f>
        <v>16669278.899999999</v>
      </c>
      <c r="R309" s="38">
        <f t="shared" si="87"/>
        <v>16669278.899999999</v>
      </c>
      <c r="S309" s="38">
        <v>0</v>
      </c>
      <c r="T309" s="38">
        <v>3747</v>
      </c>
      <c r="U309" s="38">
        <v>3747</v>
      </c>
      <c r="V309" s="42" t="s">
        <v>332</v>
      </c>
      <c r="W309" s="136"/>
    </row>
    <row r="310" s="43" customFormat="1" ht="42.75" customHeight="1">
      <c r="A310" s="33">
        <v>68</v>
      </c>
      <c r="B310" s="34" t="s">
        <v>172</v>
      </c>
      <c r="C310" s="33" t="s">
        <v>41</v>
      </c>
      <c r="D310" s="33">
        <v>1999</v>
      </c>
      <c r="E310" s="36" t="s">
        <v>37</v>
      </c>
      <c r="F310" s="33" t="s">
        <v>42</v>
      </c>
      <c r="G310" s="37">
        <v>10</v>
      </c>
      <c r="H310" s="37">
        <v>10</v>
      </c>
      <c r="I310" s="38">
        <v>24768.5</v>
      </c>
      <c r="J310" s="38">
        <v>24763.099999999999</v>
      </c>
      <c r="K310" s="38">
        <v>23772.200000000001</v>
      </c>
      <c r="L310" s="88">
        <v>346</v>
      </c>
      <c r="M310" s="39">
        <f t="shared" si="86"/>
        <v>160960150</v>
      </c>
      <c r="N310" s="38">
        <v>0</v>
      </c>
      <c r="O310" s="38">
        <v>0</v>
      </c>
      <c r="P310" s="38">
        <v>0</v>
      </c>
      <c r="Q310" s="40">
        <f>'Таблица 3 '!C303</f>
        <v>160960150</v>
      </c>
      <c r="R310" s="38">
        <f t="shared" si="87"/>
        <v>160960150</v>
      </c>
      <c r="S310" s="38">
        <v>0</v>
      </c>
      <c r="T310" s="38">
        <f t="shared" ref="T301:T364" si="88">M310/J310</f>
        <v>6500</v>
      </c>
      <c r="U310" s="39">
        <v>340</v>
      </c>
      <c r="V310" s="42" t="s">
        <v>332</v>
      </c>
      <c r="W310" s="136"/>
    </row>
    <row r="311" s="43" customFormat="1" ht="42.75" customHeight="1">
      <c r="A311" s="33">
        <v>69</v>
      </c>
      <c r="B311" s="34" t="s">
        <v>385</v>
      </c>
      <c r="C311" s="33" t="s">
        <v>41</v>
      </c>
      <c r="D311" s="33">
        <v>1988</v>
      </c>
      <c r="E311" s="35" t="s">
        <v>107</v>
      </c>
      <c r="F311" s="33" t="s">
        <v>42</v>
      </c>
      <c r="G311" s="37">
        <v>5</v>
      </c>
      <c r="H311" s="37">
        <v>1</v>
      </c>
      <c r="I311" s="38">
        <v>3584.8000000000002</v>
      </c>
      <c r="J311" s="38">
        <v>2034.8</v>
      </c>
      <c r="K311" s="38">
        <v>2065.0999999999999</v>
      </c>
      <c r="L311" s="88">
        <v>72</v>
      </c>
      <c r="M311" s="39">
        <f t="shared" si="86"/>
        <v>4505047.1999999993</v>
      </c>
      <c r="N311" s="38">
        <v>0</v>
      </c>
      <c r="O311" s="38">
        <v>0</v>
      </c>
      <c r="P311" s="38">
        <v>0</v>
      </c>
      <c r="Q311" s="40">
        <f>'Таблица 3 '!C304</f>
        <v>4505047.1999999993</v>
      </c>
      <c r="R311" s="38">
        <f t="shared" si="87"/>
        <v>4505047.1999999993</v>
      </c>
      <c r="S311" s="38">
        <v>0</v>
      </c>
      <c r="T311" s="38">
        <v>2213.9999999999995</v>
      </c>
      <c r="U311" s="38">
        <v>2213.9999999999995</v>
      </c>
      <c r="V311" s="42" t="s">
        <v>332</v>
      </c>
      <c r="W311" s="136"/>
    </row>
    <row r="312" s="43" customFormat="1" ht="42.75" customHeight="1">
      <c r="A312" s="33">
        <v>70</v>
      </c>
      <c r="B312" s="34" t="s">
        <v>386</v>
      </c>
      <c r="C312" s="33" t="s">
        <v>41</v>
      </c>
      <c r="D312" s="33">
        <v>1973</v>
      </c>
      <c r="E312" s="36" t="s">
        <v>37</v>
      </c>
      <c r="F312" s="33" t="s">
        <v>46</v>
      </c>
      <c r="G312" s="37">
        <v>5</v>
      </c>
      <c r="H312" s="37">
        <v>5</v>
      </c>
      <c r="I312" s="38">
        <v>6004.6999999999998</v>
      </c>
      <c r="J312" s="38">
        <v>5100.7600000000002</v>
      </c>
      <c r="K312" s="38">
        <v>4498</v>
      </c>
      <c r="L312" s="88">
        <v>181</v>
      </c>
      <c r="M312" s="39">
        <f t="shared" si="86"/>
        <v>16312230.48</v>
      </c>
      <c r="N312" s="38">
        <v>0</v>
      </c>
      <c r="O312" s="38">
        <v>0</v>
      </c>
      <c r="P312" s="38">
        <v>0</v>
      </c>
      <c r="Q312" s="40">
        <f>'Таблица 3 '!C305</f>
        <v>16312230.48</v>
      </c>
      <c r="R312" s="38">
        <f t="shared" si="87"/>
        <v>16312230.48</v>
      </c>
      <c r="S312" s="38">
        <v>0</v>
      </c>
      <c r="T312" s="38">
        <v>3198</v>
      </c>
      <c r="U312" s="38">
        <v>3198</v>
      </c>
      <c r="V312" s="42" t="s">
        <v>332</v>
      </c>
      <c r="W312" s="136"/>
    </row>
    <row r="313" s="43" customFormat="1" ht="42.75" customHeight="1">
      <c r="A313" s="33">
        <v>71</v>
      </c>
      <c r="B313" s="34" t="s">
        <v>387</v>
      </c>
      <c r="C313" s="33" t="s">
        <v>41</v>
      </c>
      <c r="D313" s="33">
        <v>1993</v>
      </c>
      <c r="E313" s="35" t="s">
        <v>50</v>
      </c>
      <c r="F313" s="33" t="s">
        <v>46</v>
      </c>
      <c r="G313" s="37">
        <v>9</v>
      </c>
      <c r="H313" s="37">
        <v>1</v>
      </c>
      <c r="I313" s="38">
        <v>3810.71</v>
      </c>
      <c r="J313" s="38">
        <v>3608.9000000000001</v>
      </c>
      <c r="K313" s="38">
        <v>3441.5999999999999</v>
      </c>
      <c r="L313" s="88">
        <v>165</v>
      </c>
      <c r="M313" s="39">
        <f t="shared" si="86"/>
        <v>1227026</v>
      </c>
      <c r="N313" s="38">
        <v>0</v>
      </c>
      <c r="O313" s="38">
        <v>0</v>
      </c>
      <c r="P313" s="38">
        <v>0</v>
      </c>
      <c r="Q313" s="40">
        <f>'Таблица 3 '!C306</f>
        <v>1227026</v>
      </c>
      <c r="R313" s="38">
        <f t="shared" si="87"/>
        <v>1227026</v>
      </c>
      <c r="S313" s="38">
        <v>0</v>
      </c>
      <c r="T313" s="38">
        <v>340</v>
      </c>
      <c r="U313" s="38">
        <v>340</v>
      </c>
      <c r="V313" s="42" t="s">
        <v>332</v>
      </c>
      <c r="W313" s="136"/>
    </row>
    <row r="314" s="43" customFormat="1" ht="42.75" customHeight="1">
      <c r="A314" s="33">
        <v>72</v>
      </c>
      <c r="B314" s="34" t="s">
        <v>388</v>
      </c>
      <c r="C314" s="33" t="s">
        <v>41</v>
      </c>
      <c r="D314" s="33">
        <v>1976</v>
      </c>
      <c r="E314" s="36" t="s">
        <v>37</v>
      </c>
      <c r="F314" s="33" t="s">
        <v>42</v>
      </c>
      <c r="G314" s="37">
        <v>5</v>
      </c>
      <c r="H314" s="37">
        <v>4</v>
      </c>
      <c r="I314" s="38">
        <v>4484</v>
      </c>
      <c r="J314" s="38">
        <v>4401.8999999999996</v>
      </c>
      <c r="K314" s="38">
        <v>3843.8000000000002</v>
      </c>
      <c r="L314" s="88">
        <v>166</v>
      </c>
      <c r="M314" s="39">
        <f t="shared" si="86"/>
        <v>1496645.9999999998</v>
      </c>
      <c r="N314" s="38">
        <v>0</v>
      </c>
      <c r="O314" s="38">
        <v>0</v>
      </c>
      <c r="P314" s="38">
        <v>0</v>
      </c>
      <c r="Q314" s="40">
        <f>'Таблица 3 '!C307</f>
        <v>1496645.9999999998</v>
      </c>
      <c r="R314" s="38">
        <f t="shared" si="87"/>
        <v>1496645.9999999998</v>
      </c>
      <c r="S314" s="38">
        <v>0</v>
      </c>
      <c r="T314" s="38">
        <v>340</v>
      </c>
      <c r="U314" s="38">
        <v>340</v>
      </c>
      <c r="V314" s="42" t="s">
        <v>332</v>
      </c>
      <c r="W314" s="136"/>
    </row>
    <row r="315" s="43" customFormat="1" ht="42.75" customHeight="1">
      <c r="A315" s="33">
        <v>73</v>
      </c>
      <c r="B315" s="34" t="s">
        <v>389</v>
      </c>
      <c r="C315" s="33" t="s">
        <v>41</v>
      </c>
      <c r="D315" s="33">
        <v>1959</v>
      </c>
      <c r="E315" s="36" t="s">
        <v>37</v>
      </c>
      <c r="F315" s="33" t="s">
        <v>42</v>
      </c>
      <c r="G315" s="37">
        <v>4</v>
      </c>
      <c r="H315" s="37">
        <v>2</v>
      </c>
      <c r="I315" s="38">
        <v>2594.8000000000002</v>
      </c>
      <c r="J315" s="38">
        <v>1275.0999999999999</v>
      </c>
      <c r="K315" s="38">
        <v>1243.2</v>
      </c>
      <c r="L315" s="88">
        <v>43</v>
      </c>
      <c r="M315" s="39">
        <f t="shared" si="86"/>
        <v>7067879.2999999998</v>
      </c>
      <c r="N315" s="38">
        <v>0</v>
      </c>
      <c r="O315" s="38">
        <v>0</v>
      </c>
      <c r="P315" s="38">
        <v>0</v>
      </c>
      <c r="Q315" s="40">
        <f>'Таблица 3 '!C308</f>
        <v>7067879.2999999998</v>
      </c>
      <c r="R315" s="38">
        <f t="shared" si="87"/>
        <v>7067879.2999999998</v>
      </c>
      <c r="S315" s="38">
        <v>0</v>
      </c>
      <c r="T315" s="38">
        <v>5543</v>
      </c>
      <c r="U315" s="38">
        <v>5543</v>
      </c>
      <c r="V315" s="42" t="s">
        <v>332</v>
      </c>
      <c r="W315" s="136"/>
    </row>
    <row r="316" s="43" customFormat="1" ht="42.75" customHeight="1">
      <c r="A316" s="33">
        <v>74</v>
      </c>
      <c r="B316" s="44" t="s">
        <v>175</v>
      </c>
      <c r="C316" s="33" t="s">
        <v>41</v>
      </c>
      <c r="D316" s="33">
        <v>1960</v>
      </c>
      <c r="E316" s="36" t="s">
        <v>37</v>
      </c>
      <c r="F316" s="33" t="s">
        <v>42</v>
      </c>
      <c r="G316" s="37">
        <v>2</v>
      </c>
      <c r="H316" s="37">
        <v>2</v>
      </c>
      <c r="I316" s="38">
        <v>511</v>
      </c>
      <c r="J316" s="38">
        <v>264.64999999999998</v>
      </c>
      <c r="K316" s="38">
        <v>281.69999999999999</v>
      </c>
      <c r="L316" s="88">
        <v>12</v>
      </c>
      <c r="M316" s="39">
        <f t="shared" si="86"/>
        <v>1228505.2999999998</v>
      </c>
      <c r="N316" s="38">
        <v>0</v>
      </c>
      <c r="O316" s="38">
        <v>0</v>
      </c>
      <c r="P316" s="38">
        <v>0</v>
      </c>
      <c r="Q316" s="40">
        <f>'Таблица 3 '!C309</f>
        <v>1228505.2999999998</v>
      </c>
      <c r="R316" s="38">
        <f t="shared" si="87"/>
        <v>1228505.2999999998</v>
      </c>
      <c r="S316" s="38">
        <v>0</v>
      </c>
      <c r="T316" s="38">
        <v>5993</v>
      </c>
      <c r="U316" s="38">
        <v>5993</v>
      </c>
      <c r="V316" s="42" t="s">
        <v>332</v>
      </c>
      <c r="W316" s="136"/>
    </row>
    <row r="317" s="43" customFormat="1" ht="42.75" customHeight="1">
      <c r="A317" s="33">
        <v>75</v>
      </c>
      <c r="B317" s="34" t="s">
        <v>390</v>
      </c>
      <c r="C317" s="33" t="s">
        <v>41</v>
      </c>
      <c r="D317" s="33">
        <v>1959</v>
      </c>
      <c r="E317" s="36" t="s">
        <v>37</v>
      </c>
      <c r="F317" s="33" t="s">
        <v>42</v>
      </c>
      <c r="G317" s="37">
        <v>3</v>
      </c>
      <c r="H317" s="37">
        <v>2</v>
      </c>
      <c r="I317" s="38">
        <v>1419.2</v>
      </c>
      <c r="J317" s="38">
        <v>849</v>
      </c>
      <c r="K317" s="38">
        <v>848.10000000000002</v>
      </c>
      <c r="L317" s="88">
        <v>24</v>
      </c>
      <c r="M317" s="39">
        <f t="shared" si="86"/>
        <v>8000976</v>
      </c>
      <c r="N317" s="38">
        <v>0</v>
      </c>
      <c r="O317" s="38">
        <v>0</v>
      </c>
      <c r="P317" s="38">
        <v>0</v>
      </c>
      <c r="Q317" s="40">
        <f>'Таблица 3 '!C310</f>
        <v>8000976</v>
      </c>
      <c r="R317" s="38">
        <f t="shared" si="87"/>
        <v>8000976</v>
      </c>
      <c r="S317" s="38">
        <v>0</v>
      </c>
      <c r="T317" s="38">
        <v>9424</v>
      </c>
      <c r="U317" s="38">
        <v>9424</v>
      </c>
      <c r="V317" s="42" t="s">
        <v>332</v>
      </c>
      <c r="W317" s="136"/>
    </row>
    <row r="318" s="43" customFormat="1" ht="42.75" customHeight="1">
      <c r="A318" s="33">
        <v>76</v>
      </c>
      <c r="B318" s="44" t="s">
        <v>176</v>
      </c>
      <c r="C318" s="33" t="s">
        <v>41</v>
      </c>
      <c r="D318" s="33">
        <v>1970</v>
      </c>
      <c r="E318" s="36" t="s">
        <v>37</v>
      </c>
      <c r="F318" s="33" t="s">
        <v>42</v>
      </c>
      <c r="G318" s="37">
        <v>2</v>
      </c>
      <c r="H318" s="37">
        <v>2</v>
      </c>
      <c r="I318" s="38">
        <v>424.39999999999998</v>
      </c>
      <c r="J318" s="38">
        <v>376.5</v>
      </c>
      <c r="K318" s="38">
        <v>323.69999999999999</v>
      </c>
      <c r="L318" s="88">
        <v>23</v>
      </c>
      <c r="M318" s="39">
        <f t="shared" si="86"/>
        <v>1005255</v>
      </c>
      <c r="N318" s="38">
        <v>0</v>
      </c>
      <c r="O318" s="38">
        <v>0</v>
      </c>
      <c r="P318" s="38">
        <v>0</v>
      </c>
      <c r="Q318" s="40">
        <f>'Таблица 3 '!C311</f>
        <v>1005255</v>
      </c>
      <c r="R318" s="38">
        <f t="shared" si="87"/>
        <v>1005255</v>
      </c>
      <c r="S318" s="38">
        <v>0</v>
      </c>
      <c r="T318" s="38">
        <v>4021</v>
      </c>
      <c r="U318" s="38">
        <v>4021</v>
      </c>
      <c r="V318" s="42" t="s">
        <v>332</v>
      </c>
      <c r="W318" s="136"/>
    </row>
    <row r="319" s="43" customFormat="1" ht="42.75" customHeight="1">
      <c r="A319" s="33">
        <v>77</v>
      </c>
      <c r="B319" s="34" t="s">
        <v>391</v>
      </c>
      <c r="C319" s="33" t="s">
        <v>41</v>
      </c>
      <c r="D319" s="33">
        <v>1979</v>
      </c>
      <c r="E319" s="35" t="s">
        <v>107</v>
      </c>
      <c r="F319" s="33" t="s">
        <v>46</v>
      </c>
      <c r="G319" s="37">
        <v>5</v>
      </c>
      <c r="H319" s="37">
        <v>4</v>
      </c>
      <c r="I319" s="38">
        <v>3731.8000000000002</v>
      </c>
      <c r="J319" s="38">
        <v>3743.3000000000002</v>
      </c>
      <c r="K319" s="38">
        <v>2759.6999999999998</v>
      </c>
      <c r="L319" s="88">
        <v>177</v>
      </c>
      <c r="M319" s="39">
        <f t="shared" si="86"/>
        <v>21078522.300000001</v>
      </c>
      <c r="N319" s="38">
        <v>0</v>
      </c>
      <c r="O319" s="38">
        <v>0</v>
      </c>
      <c r="P319" s="38">
        <v>0</v>
      </c>
      <c r="Q319" s="40">
        <f>'Таблица 3 '!C312</f>
        <v>21078522.300000001</v>
      </c>
      <c r="R319" s="38">
        <f t="shared" si="87"/>
        <v>21078522.300000001</v>
      </c>
      <c r="S319" s="38">
        <v>0</v>
      </c>
      <c r="T319" s="38">
        <v>5631</v>
      </c>
      <c r="U319" s="38">
        <v>5631</v>
      </c>
      <c r="V319" s="42" t="s">
        <v>332</v>
      </c>
      <c r="W319" s="136"/>
    </row>
    <row r="320" s="43" customFormat="1" ht="42.75" customHeight="1">
      <c r="A320" s="33">
        <v>78</v>
      </c>
      <c r="B320" s="34" t="s">
        <v>392</v>
      </c>
      <c r="C320" s="33" t="s">
        <v>41</v>
      </c>
      <c r="D320" s="33">
        <v>1984</v>
      </c>
      <c r="E320" s="36" t="s">
        <v>37</v>
      </c>
      <c r="F320" s="33" t="s">
        <v>46</v>
      </c>
      <c r="G320" s="37">
        <v>5</v>
      </c>
      <c r="H320" s="37">
        <v>4</v>
      </c>
      <c r="I320" s="38">
        <v>3963.4000000000001</v>
      </c>
      <c r="J320" s="38">
        <v>2717.4000000000001</v>
      </c>
      <c r="K320" s="38">
        <v>2560.8000000000002</v>
      </c>
      <c r="L320" s="88">
        <v>138</v>
      </c>
      <c r="M320" s="39">
        <f t="shared" si="86"/>
        <v>20024520.600000001</v>
      </c>
      <c r="N320" s="38">
        <v>0</v>
      </c>
      <c r="O320" s="38">
        <v>0</v>
      </c>
      <c r="P320" s="38">
        <v>0</v>
      </c>
      <c r="Q320" s="40">
        <f>'Таблица 3 '!C313</f>
        <v>20024520.600000001</v>
      </c>
      <c r="R320" s="38">
        <f t="shared" si="87"/>
        <v>20024520.600000001</v>
      </c>
      <c r="S320" s="38">
        <v>0</v>
      </c>
      <c r="T320" s="38">
        <v>4512</v>
      </c>
      <c r="U320" s="38">
        <v>4512</v>
      </c>
      <c r="V320" s="42" t="s">
        <v>332</v>
      </c>
      <c r="W320" s="136"/>
    </row>
    <row r="321" s="43" customFormat="1" ht="27" customHeight="1">
      <c r="A321" s="47" t="s">
        <v>179</v>
      </c>
      <c r="B321" s="47"/>
      <c r="C321" s="48" t="s">
        <v>38</v>
      </c>
      <c r="D321" s="48" t="s">
        <v>38</v>
      </c>
      <c r="E321" s="48" t="s">
        <v>38</v>
      </c>
      <c r="F321" s="48" t="s">
        <v>38</v>
      </c>
      <c r="G321" s="49" t="s">
        <v>38</v>
      </c>
      <c r="H321" s="49" t="s">
        <v>38</v>
      </c>
      <c r="I321" s="50">
        <f>SUM(I322:I323)</f>
        <v>2238.7200000000003</v>
      </c>
      <c r="J321" s="50">
        <f t="shared" ref="I321:S324" si="89">SUM(J322:J323)</f>
        <v>2057.4899999999998</v>
      </c>
      <c r="K321" s="50">
        <f t="shared" si="89"/>
        <v>2057.4899999999998</v>
      </c>
      <c r="L321" s="51">
        <f t="shared" si="89"/>
        <v>87</v>
      </c>
      <c r="M321" s="50">
        <f t="shared" si="89"/>
        <v>5920655.1300000008</v>
      </c>
      <c r="N321" s="50">
        <f t="shared" si="89"/>
        <v>0</v>
      </c>
      <c r="O321" s="50">
        <f t="shared" si="89"/>
        <v>0</v>
      </c>
      <c r="P321" s="50">
        <f t="shared" si="89"/>
        <v>0</v>
      </c>
      <c r="Q321" s="50">
        <f t="shared" si="89"/>
        <v>5920655.1300000008</v>
      </c>
      <c r="R321" s="50">
        <f t="shared" si="89"/>
        <v>5920655.1300000008</v>
      </c>
      <c r="S321" s="50">
        <f t="shared" si="89"/>
        <v>0</v>
      </c>
      <c r="T321" s="52" t="s">
        <v>38</v>
      </c>
      <c r="U321" s="53" t="s">
        <v>38</v>
      </c>
      <c r="V321" s="53" t="s">
        <v>38</v>
      </c>
      <c r="W321" s="54"/>
    </row>
    <row r="322" s="43" customFormat="1" ht="42.75" customHeight="1">
      <c r="A322" s="55">
        <v>1</v>
      </c>
      <c r="B322" s="74" t="s">
        <v>393</v>
      </c>
      <c r="C322" s="33" t="s">
        <v>41</v>
      </c>
      <c r="D322" s="55">
        <v>2008</v>
      </c>
      <c r="E322" s="36" t="s">
        <v>37</v>
      </c>
      <c r="F322" s="33" t="s">
        <v>42</v>
      </c>
      <c r="G322" s="57">
        <v>3</v>
      </c>
      <c r="H322" s="57">
        <v>3</v>
      </c>
      <c r="I322" s="58">
        <v>1707.4200000000001</v>
      </c>
      <c r="J322" s="58">
        <v>1565.3699999999999</v>
      </c>
      <c r="K322" s="58">
        <v>1565.3699999999999</v>
      </c>
      <c r="L322" s="59">
        <v>65</v>
      </c>
      <c r="M322" s="58">
        <f t="shared" ref="M322:M323" si="90">SUM(N322:Q322)</f>
        <v>4491046.5300000003</v>
      </c>
      <c r="N322" s="60">
        <v>0</v>
      </c>
      <c r="O322" s="60">
        <v>0</v>
      </c>
      <c r="P322" s="60">
        <v>0</v>
      </c>
      <c r="Q322" s="58">
        <f>'Таблица 3 '!C315</f>
        <v>4491046.5300000003</v>
      </c>
      <c r="R322" s="58">
        <f t="shared" ref="R322:R323" si="91">Q322</f>
        <v>4491046.5300000003</v>
      </c>
      <c r="S322" s="60">
        <v>0</v>
      </c>
      <c r="T322" s="93">
        <f t="shared" si="88"/>
        <v>2869.0000000000005</v>
      </c>
      <c r="U322" s="58">
        <f t="shared" ref="U265:U326" si="92">T322</f>
        <v>2869.0000000000005</v>
      </c>
      <c r="V322" s="42" t="s">
        <v>332</v>
      </c>
      <c r="W322" s="62"/>
    </row>
    <row r="323" s="43" customFormat="1" ht="42.75" customHeight="1">
      <c r="A323" s="55">
        <v>2</v>
      </c>
      <c r="B323" s="74" t="s">
        <v>183</v>
      </c>
      <c r="C323" s="33" t="s">
        <v>41</v>
      </c>
      <c r="D323" s="55">
        <v>1967</v>
      </c>
      <c r="E323" s="36" t="s">
        <v>37</v>
      </c>
      <c r="F323" s="33" t="s">
        <v>42</v>
      </c>
      <c r="G323" s="57">
        <v>2</v>
      </c>
      <c r="H323" s="57">
        <v>3</v>
      </c>
      <c r="I323" s="58">
        <v>531.29999999999995</v>
      </c>
      <c r="J323" s="58">
        <v>492.12</v>
      </c>
      <c r="K323" s="58">
        <v>492.12</v>
      </c>
      <c r="L323" s="59">
        <v>22</v>
      </c>
      <c r="M323" s="58">
        <f t="shared" si="90"/>
        <v>1429608.6000000001</v>
      </c>
      <c r="N323" s="60">
        <v>0</v>
      </c>
      <c r="O323" s="60">
        <v>0</v>
      </c>
      <c r="P323" s="60">
        <v>0</v>
      </c>
      <c r="Q323" s="58">
        <f>'Таблица 3 '!C316</f>
        <v>1429608.6000000001</v>
      </c>
      <c r="R323" s="58">
        <f t="shared" si="91"/>
        <v>1429608.6000000001</v>
      </c>
      <c r="S323" s="60">
        <v>0</v>
      </c>
      <c r="T323" s="93">
        <f t="shared" si="88"/>
        <v>2905</v>
      </c>
      <c r="U323" s="58">
        <f t="shared" si="92"/>
        <v>2905</v>
      </c>
      <c r="V323" s="42" t="s">
        <v>332</v>
      </c>
      <c r="W323" s="62"/>
    </row>
    <row r="324" s="25" customFormat="1" ht="24" customHeight="1">
      <c r="A324" s="26" t="s">
        <v>187</v>
      </c>
      <c r="B324" s="26"/>
      <c r="C324" s="28" t="s">
        <v>37</v>
      </c>
      <c r="D324" s="28" t="s">
        <v>37</v>
      </c>
      <c r="E324" s="28" t="s">
        <v>37</v>
      </c>
      <c r="F324" s="28" t="s">
        <v>37</v>
      </c>
      <c r="G324" s="28" t="s">
        <v>37</v>
      </c>
      <c r="H324" s="28" t="s">
        <v>37</v>
      </c>
      <c r="I324" s="64">
        <f>SUM(I325:I326)</f>
        <v>1883.0300000000002</v>
      </c>
      <c r="J324" s="64">
        <f t="shared" si="89"/>
        <v>1690.0899999999999</v>
      </c>
      <c r="K324" s="64">
        <f t="shared" si="89"/>
        <v>1690.0899999999999</v>
      </c>
      <c r="L324" s="65">
        <f t="shared" si="89"/>
        <v>56</v>
      </c>
      <c r="M324" s="64">
        <f t="shared" si="89"/>
        <v>6072573.9000000004</v>
      </c>
      <c r="N324" s="64">
        <f t="shared" si="89"/>
        <v>0</v>
      </c>
      <c r="O324" s="64">
        <f t="shared" si="89"/>
        <v>0</v>
      </c>
      <c r="P324" s="64">
        <f t="shared" si="89"/>
        <v>0</v>
      </c>
      <c r="Q324" s="64">
        <f t="shared" si="89"/>
        <v>6072573.9000000004</v>
      </c>
      <c r="R324" s="64">
        <f t="shared" si="89"/>
        <v>6072573.9000000004</v>
      </c>
      <c r="S324" s="64">
        <f t="shared" si="89"/>
        <v>0</v>
      </c>
      <c r="T324" s="66" t="s">
        <v>37</v>
      </c>
      <c r="U324" s="66" t="s">
        <v>37</v>
      </c>
      <c r="V324" s="137" t="s">
        <v>37</v>
      </c>
    </row>
    <row r="325" s="67" customFormat="1" ht="41.399999999999999">
      <c r="A325" s="57">
        <v>1</v>
      </c>
      <c r="B325" s="68" t="s">
        <v>394</v>
      </c>
      <c r="C325" s="33" t="s">
        <v>41</v>
      </c>
      <c r="D325" s="57">
        <v>1977</v>
      </c>
      <c r="E325" s="57">
        <v>2019</v>
      </c>
      <c r="F325" s="57" t="s">
        <v>395</v>
      </c>
      <c r="G325" s="57">
        <v>2</v>
      </c>
      <c r="H325" s="57">
        <v>2</v>
      </c>
      <c r="I325" s="60">
        <v>828.60000000000002</v>
      </c>
      <c r="J325" s="60">
        <v>729.41999999999996</v>
      </c>
      <c r="K325" s="60">
        <v>729.41999999999996</v>
      </c>
      <c r="L325" s="69">
        <v>30</v>
      </c>
      <c r="M325" s="60">
        <f t="shared" ref="M325:M326" si="93">SUM(N325:Q325)</f>
        <v>3333449.3999999999</v>
      </c>
      <c r="N325" s="60">
        <v>0</v>
      </c>
      <c r="O325" s="60">
        <v>0</v>
      </c>
      <c r="P325" s="60">
        <v>0</v>
      </c>
      <c r="Q325" s="60">
        <f>'Таблица 3 '!C318</f>
        <v>3333449.3999999999</v>
      </c>
      <c r="R325" s="60">
        <f t="shared" ref="R325:R326" si="94">Q325</f>
        <v>3333449.3999999999</v>
      </c>
      <c r="S325" s="60">
        <v>0</v>
      </c>
      <c r="T325" s="60">
        <f t="shared" si="88"/>
        <v>4570</v>
      </c>
      <c r="U325" s="60">
        <f t="shared" si="92"/>
        <v>4570</v>
      </c>
      <c r="V325" s="42" t="s">
        <v>332</v>
      </c>
    </row>
    <row r="326" s="95" customFormat="1" ht="41.399999999999999">
      <c r="A326" s="33">
        <v>2</v>
      </c>
      <c r="B326" s="45" t="s">
        <v>396</v>
      </c>
      <c r="C326" s="33" t="s">
        <v>41</v>
      </c>
      <c r="D326" s="33">
        <v>1991</v>
      </c>
      <c r="E326" s="33" t="s">
        <v>38</v>
      </c>
      <c r="F326" s="33" t="s">
        <v>191</v>
      </c>
      <c r="G326" s="37">
        <v>2</v>
      </c>
      <c r="H326" s="37">
        <v>3</v>
      </c>
      <c r="I326" s="38">
        <v>1054.4300000000001</v>
      </c>
      <c r="J326" s="38">
        <v>960.66999999999996</v>
      </c>
      <c r="K326" s="38">
        <v>960.66999999999996</v>
      </c>
      <c r="L326" s="88">
        <v>26</v>
      </c>
      <c r="M326" s="60">
        <f t="shared" si="93"/>
        <v>2739124.5</v>
      </c>
      <c r="N326" s="38">
        <v>0</v>
      </c>
      <c r="O326" s="38">
        <v>0</v>
      </c>
      <c r="P326" s="38">
        <v>0</v>
      </c>
      <c r="Q326" s="60">
        <f>'Таблица 3 '!C319</f>
        <v>2739124.5</v>
      </c>
      <c r="R326" s="60">
        <f t="shared" si="94"/>
        <v>2739124.5</v>
      </c>
      <c r="S326" s="38">
        <v>0</v>
      </c>
      <c r="T326" s="38">
        <f t="shared" si="88"/>
        <v>2851.2647423152594</v>
      </c>
      <c r="U326" s="60">
        <f t="shared" si="92"/>
        <v>2851.2647423152594</v>
      </c>
      <c r="V326" s="42" t="s">
        <v>332</v>
      </c>
    </row>
    <row r="327" s="43" customFormat="1" ht="27" customHeight="1">
      <c r="A327" s="70" t="s">
        <v>397</v>
      </c>
      <c r="B327" s="70"/>
      <c r="C327" s="76" t="s">
        <v>37</v>
      </c>
      <c r="D327" s="76" t="s">
        <v>37</v>
      </c>
      <c r="E327" s="76" t="s">
        <v>37</v>
      </c>
      <c r="F327" s="76" t="s">
        <v>37</v>
      </c>
      <c r="G327" s="77" t="s">
        <v>37</v>
      </c>
      <c r="H327" s="77" t="s">
        <v>37</v>
      </c>
      <c r="I327" s="71">
        <f>SUM(I328:I333)</f>
        <v>21841</v>
      </c>
      <c r="J327" s="71">
        <f t="shared" ref="I327:S327" si="95">SUM(J328:J333)</f>
        <v>17508.610000000001</v>
      </c>
      <c r="K327" s="71">
        <f t="shared" si="95"/>
        <v>17098.610000000001</v>
      </c>
      <c r="L327" s="72">
        <f t="shared" si="95"/>
        <v>697</v>
      </c>
      <c r="M327" s="71">
        <f t="shared" si="95"/>
        <v>50601501.930000007</v>
      </c>
      <c r="N327" s="71">
        <f t="shared" si="95"/>
        <v>0</v>
      </c>
      <c r="O327" s="71">
        <f t="shared" si="95"/>
        <v>0</v>
      </c>
      <c r="P327" s="71">
        <f t="shared" si="95"/>
        <v>0</v>
      </c>
      <c r="Q327" s="71">
        <f t="shared" si="95"/>
        <v>50601501.930000007</v>
      </c>
      <c r="R327" s="71">
        <f t="shared" si="95"/>
        <v>50601501.930000007</v>
      </c>
      <c r="S327" s="71">
        <f t="shared" si="95"/>
        <v>0</v>
      </c>
      <c r="T327" s="80" t="s">
        <v>37</v>
      </c>
      <c r="U327" s="80" t="s">
        <v>37</v>
      </c>
      <c r="V327" s="138" t="s">
        <v>37</v>
      </c>
      <c r="W327" s="136"/>
    </row>
    <row r="328" s="43" customFormat="1" ht="41.399999999999999">
      <c r="A328" s="33">
        <v>1</v>
      </c>
      <c r="B328" s="45" t="s">
        <v>398</v>
      </c>
      <c r="C328" s="33" t="s">
        <v>41</v>
      </c>
      <c r="D328" s="33">
        <v>1966</v>
      </c>
      <c r="E328" s="33">
        <v>2024</v>
      </c>
      <c r="F328" s="55" t="s">
        <v>191</v>
      </c>
      <c r="G328" s="37">
        <v>2</v>
      </c>
      <c r="H328" s="37">
        <v>2</v>
      </c>
      <c r="I328" s="38">
        <v>393.89999999999998</v>
      </c>
      <c r="J328" s="38">
        <v>355</v>
      </c>
      <c r="K328" s="38">
        <v>313.30000000000001</v>
      </c>
      <c r="L328" s="88">
        <v>19</v>
      </c>
      <c r="M328" s="38">
        <f t="shared" ref="M328:M333" si="96">SUM(N328:Q328)</f>
        <v>207675</v>
      </c>
      <c r="N328" s="38">
        <v>0</v>
      </c>
      <c r="O328" s="38">
        <v>0</v>
      </c>
      <c r="P328" s="38">
        <v>0</v>
      </c>
      <c r="Q328" s="38">
        <f>'Таблица 3 '!C321</f>
        <v>207675</v>
      </c>
      <c r="R328" s="38">
        <f t="shared" ref="R328:R333" si="97">Q328</f>
        <v>207675</v>
      </c>
      <c r="S328" s="38">
        <v>0</v>
      </c>
      <c r="T328" s="38">
        <f t="shared" si="88"/>
        <v>585</v>
      </c>
      <c r="U328" s="38">
        <f t="shared" ref="U328:U335" si="98">M328/J328</f>
        <v>585</v>
      </c>
      <c r="V328" s="42" t="s">
        <v>332</v>
      </c>
      <c r="W328" s="136"/>
    </row>
    <row r="329" s="43" customFormat="1" ht="45" customHeight="1">
      <c r="A329" s="55">
        <v>2</v>
      </c>
      <c r="B329" s="74" t="s">
        <v>399</v>
      </c>
      <c r="C329" s="55" t="s">
        <v>41</v>
      </c>
      <c r="D329" s="55">
        <v>1988</v>
      </c>
      <c r="E329" s="55" t="s">
        <v>37</v>
      </c>
      <c r="F329" s="55" t="s">
        <v>191</v>
      </c>
      <c r="G329" s="57">
        <v>5</v>
      </c>
      <c r="H329" s="57">
        <v>6</v>
      </c>
      <c r="I329" s="60">
        <v>4806.3000000000002</v>
      </c>
      <c r="J329" s="60">
        <v>3779.5</v>
      </c>
      <c r="K329" s="60">
        <v>3779.5</v>
      </c>
      <c r="L329" s="69">
        <v>118</v>
      </c>
      <c r="M329" s="38">
        <f t="shared" si="96"/>
        <v>1284146</v>
      </c>
      <c r="N329" s="60">
        <v>0</v>
      </c>
      <c r="O329" s="60">
        <v>0</v>
      </c>
      <c r="P329" s="60">
        <v>0</v>
      </c>
      <c r="Q329" s="38">
        <f>'Таблица 3 '!C322</f>
        <v>1284146</v>
      </c>
      <c r="R329" s="38">
        <f t="shared" si="97"/>
        <v>1284146</v>
      </c>
      <c r="S329" s="60">
        <v>0</v>
      </c>
      <c r="T329" s="60">
        <f t="shared" si="88"/>
        <v>339.76610662786084</v>
      </c>
      <c r="U329" s="60">
        <f t="shared" si="98"/>
        <v>339.76610662786084</v>
      </c>
      <c r="V329" s="42" t="s">
        <v>332</v>
      </c>
      <c r="W329" s="136"/>
    </row>
    <row r="330" s="43" customFormat="1" ht="41.399999999999999">
      <c r="A330" s="33">
        <v>3</v>
      </c>
      <c r="B330" s="45" t="s">
        <v>196</v>
      </c>
      <c r="C330" s="33" t="s">
        <v>41</v>
      </c>
      <c r="D330" s="33">
        <v>1986</v>
      </c>
      <c r="E330" s="33">
        <v>2024</v>
      </c>
      <c r="F330" s="55" t="s">
        <v>191</v>
      </c>
      <c r="G330" s="37">
        <v>5</v>
      </c>
      <c r="H330" s="37">
        <v>10</v>
      </c>
      <c r="I330" s="38">
        <v>8544.5</v>
      </c>
      <c r="J330" s="38">
        <v>6130.6099999999997</v>
      </c>
      <c r="K330" s="38">
        <v>5964.3100000000004</v>
      </c>
      <c r="L330" s="88">
        <v>253</v>
      </c>
      <c r="M330" s="38">
        <f t="shared" si="96"/>
        <v>31897563.829999998</v>
      </c>
      <c r="N330" s="38">
        <v>0</v>
      </c>
      <c r="O330" s="38">
        <v>0</v>
      </c>
      <c r="P330" s="38">
        <v>0</v>
      </c>
      <c r="Q330" s="38">
        <f>'Таблица 3 '!C323</f>
        <v>31897563.829999998</v>
      </c>
      <c r="R330" s="38">
        <f t="shared" si="97"/>
        <v>31897563.829999998</v>
      </c>
      <c r="S330" s="38">
        <v>0</v>
      </c>
      <c r="T330" s="38">
        <f t="shared" si="88"/>
        <v>5203</v>
      </c>
      <c r="U330" s="38">
        <f t="shared" si="98"/>
        <v>5203</v>
      </c>
      <c r="V330" s="42" t="s">
        <v>332</v>
      </c>
      <c r="W330" s="136"/>
    </row>
    <row r="331" s="43" customFormat="1" ht="41.399999999999999">
      <c r="A331" s="33">
        <v>4</v>
      </c>
      <c r="B331" s="45" t="s">
        <v>400</v>
      </c>
      <c r="C331" s="33" t="s">
        <v>41</v>
      </c>
      <c r="D331" s="33">
        <v>1958</v>
      </c>
      <c r="E331" s="33" t="s">
        <v>37</v>
      </c>
      <c r="F331" s="55" t="s">
        <v>191</v>
      </c>
      <c r="G331" s="37">
        <v>2</v>
      </c>
      <c r="H331" s="37">
        <v>2</v>
      </c>
      <c r="I331" s="38">
        <v>856.29999999999995</v>
      </c>
      <c r="J331" s="38">
        <v>800.39999999999998</v>
      </c>
      <c r="K331" s="38">
        <v>800.39999999999998</v>
      </c>
      <c r="L331" s="88">
        <v>32</v>
      </c>
      <c r="M331" s="38">
        <f t="shared" si="96"/>
        <v>1713397.7000000002</v>
      </c>
      <c r="N331" s="38">
        <v>0</v>
      </c>
      <c r="O331" s="38">
        <v>0</v>
      </c>
      <c r="P331" s="38">
        <v>0</v>
      </c>
      <c r="Q331" s="38">
        <f>'Таблица 3 '!C324</f>
        <v>1713397.7000000002</v>
      </c>
      <c r="R331" s="38">
        <f t="shared" si="97"/>
        <v>1713397.7000000002</v>
      </c>
      <c r="S331" s="38">
        <v>0</v>
      </c>
      <c r="T331" s="38">
        <f t="shared" si="88"/>
        <v>2140.6767866066971</v>
      </c>
      <c r="U331" s="38">
        <f t="shared" si="98"/>
        <v>2140.6767866066971</v>
      </c>
      <c r="V331" s="42" t="s">
        <v>332</v>
      </c>
      <c r="W331" s="136"/>
    </row>
    <row r="332" s="43" customFormat="1" ht="41.399999999999999">
      <c r="A332" s="33">
        <v>5</v>
      </c>
      <c r="B332" s="45" t="s">
        <v>401</v>
      </c>
      <c r="C332" s="33" t="s">
        <v>41</v>
      </c>
      <c r="D332" s="33">
        <v>1983</v>
      </c>
      <c r="E332" s="33" t="s">
        <v>37</v>
      </c>
      <c r="F332" s="55" t="s">
        <v>191</v>
      </c>
      <c r="G332" s="37">
        <v>2</v>
      </c>
      <c r="H332" s="37">
        <v>2</v>
      </c>
      <c r="I332" s="38">
        <v>807.20000000000005</v>
      </c>
      <c r="J332" s="38">
        <v>434.39999999999998</v>
      </c>
      <c r="K332" s="38">
        <v>434.39999999999998</v>
      </c>
      <c r="L332" s="88">
        <v>12</v>
      </c>
      <c r="M332" s="38">
        <f t="shared" si="96"/>
        <v>2195457.6000000001</v>
      </c>
      <c r="N332" s="38">
        <v>0</v>
      </c>
      <c r="O332" s="38">
        <v>0</v>
      </c>
      <c r="P332" s="38">
        <v>0</v>
      </c>
      <c r="Q332" s="38">
        <f>'Таблица 3 '!C325</f>
        <v>2195457.6000000001</v>
      </c>
      <c r="R332" s="38">
        <f t="shared" si="97"/>
        <v>2195457.6000000001</v>
      </c>
      <c r="S332" s="38">
        <v>0</v>
      </c>
      <c r="T332" s="38">
        <f t="shared" si="88"/>
        <v>5054.0000000000009</v>
      </c>
      <c r="U332" s="38">
        <f t="shared" si="98"/>
        <v>5054.0000000000009</v>
      </c>
      <c r="V332" s="42" t="s">
        <v>332</v>
      </c>
      <c r="W332" s="136"/>
    </row>
    <row r="333" s="43" customFormat="1" ht="41.399999999999999">
      <c r="A333" s="33">
        <v>6</v>
      </c>
      <c r="B333" s="74" t="s">
        <v>402</v>
      </c>
      <c r="C333" s="55" t="s">
        <v>41</v>
      </c>
      <c r="D333" s="55">
        <v>1997</v>
      </c>
      <c r="E333" s="55">
        <v>2019</v>
      </c>
      <c r="F333" s="55" t="s">
        <v>191</v>
      </c>
      <c r="G333" s="57">
        <v>5</v>
      </c>
      <c r="H333" s="57">
        <v>5</v>
      </c>
      <c r="I333" s="139">
        <v>6432.8000000000002</v>
      </c>
      <c r="J333" s="139">
        <v>6008.6999999999998</v>
      </c>
      <c r="K333" s="139">
        <v>5806.6999999999998</v>
      </c>
      <c r="L333" s="139">
        <v>263</v>
      </c>
      <c r="M333" s="38">
        <f t="shared" si="96"/>
        <v>13303261.800000001</v>
      </c>
      <c r="N333" s="140">
        <v>0</v>
      </c>
      <c r="O333" s="140">
        <v>0</v>
      </c>
      <c r="P333" s="140">
        <v>0</v>
      </c>
      <c r="Q333" s="38">
        <f>'Таблица 3 '!C326</f>
        <v>13303261.800000001</v>
      </c>
      <c r="R333" s="38">
        <f t="shared" si="97"/>
        <v>13303261.800000001</v>
      </c>
      <c r="S333" s="140">
        <v>0</v>
      </c>
      <c r="T333" s="140">
        <f t="shared" si="88"/>
        <v>2214</v>
      </c>
      <c r="U333" s="140">
        <f t="shared" si="98"/>
        <v>2214</v>
      </c>
      <c r="V333" s="42" t="s">
        <v>332</v>
      </c>
      <c r="W333" s="136"/>
    </row>
    <row r="334" s="43" customFormat="1" ht="27" customHeight="1">
      <c r="A334" s="70" t="s">
        <v>209</v>
      </c>
      <c r="B334" s="70"/>
      <c r="C334" s="76" t="s">
        <v>37</v>
      </c>
      <c r="D334" s="76" t="s">
        <v>37</v>
      </c>
      <c r="E334" s="76" t="s">
        <v>37</v>
      </c>
      <c r="F334" s="76" t="s">
        <v>37</v>
      </c>
      <c r="G334" s="77" t="s">
        <v>37</v>
      </c>
      <c r="H334" s="77" t="s">
        <v>37</v>
      </c>
      <c r="I334" s="71">
        <f>I335</f>
        <v>1229</v>
      </c>
      <c r="J334" s="71">
        <f t="shared" ref="I334:S334" si="99">J335</f>
        <v>712.10000000000002</v>
      </c>
      <c r="K334" s="71">
        <f t="shared" si="99"/>
        <v>638.5</v>
      </c>
      <c r="L334" s="72">
        <f t="shared" si="99"/>
        <v>24</v>
      </c>
      <c r="M334" s="71">
        <f t="shared" si="99"/>
        <v>1236917.7</v>
      </c>
      <c r="N334" s="71">
        <f t="shared" si="99"/>
        <v>0</v>
      </c>
      <c r="O334" s="71">
        <f t="shared" si="99"/>
        <v>0</v>
      </c>
      <c r="P334" s="71">
        <f t="shared" si="99"/>
        <v>0</v>
      </c>
      <c r="Q334" s="71">
        <f t="shared" si="99"/>
        <v>1236917.7</v>
      </c>
      <c r="R334" s="71">
        <f t="shared" si="99"/>
        <v>1236917.7</v>
      </c>
      <c r="S334" s="71">
        <f t="shared" si="99"/>
        <v>0</v>
      </c>
      <c r="T334" s="80" t="s">
        <v>37</v>
      </c>
      <c r="U334" s="80" t="s">
        <v>37</v>
      </c>
      <c r="V334" s="80" t="s">
        <v>37</v>
      </c>
      <c r="W334" s="136"/>
    </row>
    <row r="335" s="43" customFormat="1" ht="47.25" customHeight="1">
      <c r="A335" s="55">
        <v>1</v>
      </c>
      <c r="B335" s="74" t="s">
        <v>403</v>
      </c>
      <c r="C335" s="55" t="s">
        <v>41</v>
      </c>
      <c r="D335" s="55">
        <v>1976</v>
      </c>
      <c r="E335" s="55" t="s">
        <v>37</v>
      </c>
      <c r="F335" s="55" t="s">
        <v>191</v>
      </c>
      <c r="G335" s="57">
        <v>2</v>
      </c>
      <c r="H335" s="57">
        <v>2</v>
      </c>
      <c r="I335" s="60">
        <v>1229</v>
      </c>
      <c r="J335" s="60">
        <v>712.10000000000002</v>
      </c>
      <c r="K335" s="60">
        <v>638.5</v>
      </c>
      <c r="L335" s="69">
        <v>24</v>
      </c>
      <c r="M335" s="60">
        <f>SUM(N335:Q335)</f>
        <v>1236917.7</v>
      </c>
      <c r="N335" s="60">
        <v>0</v>
      </c>
      <c r="O335" s="60">
        <v>0</v>
      </c>
      <c r="P335" s="60">
        <v>0</v>
      </c>
      <c r="Q335" s="60">
        <f>'Таблица 3 '!C328</f>
        <v>1236917.7</v>
      </c>
      <c r="R335" s="60">
        <f>Q335</f>
        <v>1236917.7</v>
      </c>
      <c r="S335" s="60">
        <v>0</v>
      </c>
      <c r="T335" s="60">
        <f t="shared" si="88"/>
        <v>1736.9999999999998</v>
      </c>
      <c r="U335" s="60">
        <f t="shared" si="98"/>
        <v>1736.9999999999998</v>
      </c>
      <c r="V335" s="82" t="s">
        <v>332</v>
      </c>
      <c r="W335" s="136"/>
    </row>
    <row r="336" s="25" customFormat="1" ht="23.399999999999999" customHeight="1">
      <c r="A336" s="26" t="s">
        <v>214</v>
      </c>
      <c r="B336" s="26"/>
      <c r="C336" s="28" t="s">
        <v>38</v>
      </c>
      <c r="D336" s="28" t="s">
        <v>38</v>
      </c>
      <c r="E336" s="28" t="s">
        <v>38</v>
      </c>
      <c r="F336" s="28" t="s">
        <v>38</v>
      </c>
      <c r="G336" s="28" t="s">
        <v>38</v>
      </c>
      <c r="H336" s="28" t="s">
        <v>38</v>
      </c>
      <c r="I336" s="83">
        <f>SUM(I337:I339)</f>
        <v>6628.5</v>
      </c>
      <c r="J336" s="83">
        <f t="shared" ref="J336:S340" si="100">SUM(J337:J339)</f>
        <v>6152.8999999999996</v>
      </c>
      <c r="K336" s="83">
        <f t="shared" si="100"/>
        <v>5135.8999999999996</v>
      </c>
      <c r="L336" s="84">
        <f t="shared" si="100"/>
        <v>177</v>
      </c>
      <c r="M336" s="83">
        <f t="shared" si="100"/>
        <v>13098969.299999999</v>
      </c>
      <c r="N336" s="83">
        <f t="shared" si="100"/>
        <v>0</v>
      </c>
      <c r="O336" s="83">
        <f t="shared" si="100"/>
        <v>0</v>
      </c>
      <c r="P336" s="83">
        <f t="shared" si="100"/>
        <v>0</v>
      </c>
      <c r="Q336" s="83">
        <f t="shared" si="100"/>
        <v>13098969.299999999</v>
      </c>
      <c r="R336" s="83">
        <f t="shared" si="100"/>
        <v>13098969.299999999</v>
      </c>
      <c r="S336" s="83">
        <f t="shared" si="100"/>
        <v>0</v>
      </c>
      <c r="T336" s="66" t="s">
        <v>38</v>
      </c>
      <c r="U336" s="66" t="s">
        <v>38</v>
      </c>
      <c r="V336" s="28" t="s">
        <v>38</v>
      </c>
    </row>
    <row r="337" s="67" customFormat="1" ht="45" customHeight="1">
      <c r="A337" s="57">
        <v>1</v>
      </c>
      <c r="B337" s="86" t="s">
        <v>404</v>
      </c>
      <c r="C337" s="55" t="s">
        <v>41</v>
      </c>
      <c r="D337" s="87">
        <v>1987</v>
      </c>
      <c r="E337" s="57" t="s">
        <v>405</v>
      </c>
      <c r="F337" s="55" t="s">
        <v>191</v>
      </c>
      <c r="G337" s="57">
        <v>3</v>
      </c>
      <c r="H337" s="57">
        <v>1</v>
      </c>
      <c r="I337" s="60">
        <v>557</v>
      </c>
      <c r="J337" s="60">
        <v>495.39999999999998</v>
      </c>
      <c r="K337" s="60">
        <v>495.39999999999998</v>
      </c>
      <c r="L337" s="69">
        <v>11</v>
      </c>
      <c r="M337" s="82">
        <f t="shared" ref="M337:M339" si="101">SUM(N337:Q337)</f>
        <v>2965959.7999999998</v>
      </c>
      <c r="N337" s="82">
        <v>0</v>
      </c>
      <c r="O337" s="82">
        <v>0</v>
      </c>
      <c r="P337" s="82">
        <v>0</v>
      </c>
      <c r="Q337" s="82">
        <f>'Таблица 3 '!C330</f>
        <v>2965959.7999999998</v>
      </c>
      <c r="R337" s="60">
        <f t="shared" ref="R337:R339" si="102">Q337</f>
        <v>2965959.7999999998</v>
      </c>
      <c r="S337" s="60">
        <v>0</v>
      </c>
      <c r="T337" s="60">
        <f t="shared" si="88"/>
        <v>5987</v>
      </c>
      <c r="U337" s="60">
        <f t="shared" ref="U337:U400" si="103">T337</f>
        <v>5987</v>
      </c>
      <c r="V337" s="61" t="s">
        <v>332</v>
      </c>
    </row>
    <row r="338" s="67" customFormat="1" ht="45" customHeight="1">
      <c r="A338" s="57">
        <v>2</v>
      </c>
      <c r="B338" s="85" t="s">
        <v>406</v>
      </c>
      <c r="C338" s="55" t="s">
        <v>41</v>
      </c>
      <c r="D338" s="57">
        <v>1995</v>
      </c>
      <c r="E338" s="57">
        <v>2023</v>
      </c>
      <c r="F338" s="55" t="s">
        <v>191</v>
      </c>
      <c r="G338" s="57">
        <v>5</v>
      </c>
      <c r="H338" s="57">
        <v>5</v>
      </c>
      <c r="I338" s="60">
        <v>4227.6000000000004</v>
      </c>
      <c r="J338" s="60">
        <v>4294.3000000000002</v>
      </c>
      <c r="K338" s="60">
        <v>3422.0999999999999</v>
      </c>
      <c r="L338" s="69">
        <v>135</v>
      </c>
      <c r="M338" s="82">
        <f t="shared" si="101"/>
        <v>8043223.9000000004</v>
      </c>
      <c r="N338" s="60">
        <v>0</v>
      </c>
      <c r="O338" s="60">
        <v>0</v>
      </c>
      <c r="P338" s="60">
        <v>0</v>
      </c>
      <c r="Q338" s="82">
        <f>'Таблица 3 '!C331</f>
        <v>8043223.9000000004</v>
      </c>
      <c r="R338" s="60">
        <f t="shared" si="102"/>
        <v>8043223.9000000004</v>
      </c>
      <c r="S338" s="60">
        <v>0</v>
      </c>
      <c r="T338" s="60">
        <f t="shared" si="88"/>
        <v>1873</v>
      </c>
      <c r="U338" s="60">
        <f t="shared" si="103"/>
        <v>1873</v>
      </c>
      <c r="V338" s="61" t="s">
        <v>332</v>
      </c>
    </row>
    <row r="339" s="67" customFormat="1" ht="45" customHeight="1">
      <c r="A339" s="57">
        <v>3</v>
      </c>
      <c r="B339" s="85" t="s">
        <v>407</v>
      </c>
      <c r="C339" s="55" t="s">
        <v>41</v>
      </c>
      <c r="D339" s="57">
        <v>1987</v>
      </c>
      <c r="E339" s="57">
        <v>2025</v>
      </c>
      <c r="F339" s="55" t="s">
        <v>191</v>
      </c>
      <c r="G339" s="57">
        <v>5</v>
      </c>
      <c r="H339" s="57">
        <v>5</v>
      </c>
      <c r="I339" s="60">
        <v>1843.9000000000001</v>
      </c>
      <c r="J339" s="60">
        <v>1363.2</v>
      </c>
      <c r="K339" s="60">
        <v>1218.4000000000001</v>
      </c>
      <c r="L339" s="69">
        <v>31</v>
      </c>
      <c r="M339" s="82">
        <f t="shared" si="101"/>
        <v>2089785.6000000001</v>
      </c>
      <c r="N339" s="60">
        <v>0</v>
      </c>
      <c r="O339" s="60">
        <v>0</v>
      </c>
      <c r="P339" s="60">
        <v>0</v>
      </c>
      <c r="Q339" s="82">
        <f>'Таблица 3 '!C332</f>
        <v>2089785.6000000001</v>
      </c>
      <c r="R339" s="60">
        <f t="shared" si="102"/>
        <v>2089785.6000000001</v>
      </c>
      <c r="S339" s="60">
        <v>0</v>
      </c>
      <c r="T339" s="60">
        <f t="shared" si="88"/>
        <v>1533</v>
      </c>
      <c r="U339" s="60">
        <f t="shared" si="103"/>
        <v>1533</v>
      </c>
      <c r="V339" s="61" t="s">
        <v>332</v>
      </c>
    </row>
    <row r="340" s="25" customFormat="1" ht="25.800000000000001" customHeight="1">
      <c r="A340" s="26" t="s">
        <v>219</v>
      </c>
      <c r="B340" s="26"/>
      <c r="C340" s="28" t="s">
        <v>37</v>
      </c>
      <c r="D340" s="28" t="s">
        <v>37</v>
      </c>
      <c r="E340" s="28" t="s">
        <v>37</v>
      </c>
      <c r="F340" s="28" t="s">
        <v>37</v>
      </c>
      <c r="G340" s="28" t="s">
        <v>37</v>
      </c>
      <c r="H340" s="28" t="s">
        <v>37</v>
      </c>
      <c r="I340" s="64">
        <f>SUM(I341:I343)</f>
        <v>6419.8999999999996</v>
      </c>
      <c r="J340" s="64">
        <f t="shared" si="100"/>
        <v>5525.2999999999993</v>
      </c>
      <c r="K340" s="64">
        <f t="shared" si="100"/>
        <v>5354.8999999999996</v>
      </c>
      <c r="L340" s="65">
        <f t="shared" si="100"/>
        <v>240</v>
      </c>
      <c r="M340" s="64">
        <f t="shared" si="100"/>
        <v>10648463.199999999</v>
      </c>
      <c r="N340" s="64">
        <f t="shared" si="100"/>
        <v>0</v>
      </c>
      <c r="O340" s="64">
        <f t="shared" si="100"/>
        <v>0</v>
      </c>
      <c r="P340" s="64">
        <f t="shared" si="100"/>
        <v>0</v>
      </c>
      <c r="Q340" s="64">
        <f t="shared" si="100"/>
        <v>10648463.199999999</v>
      </c>
      <c r="R340" s="64">
        <f t="shared" si="100"/>
        <v>10648463.199999999</v>
      </c>
      <c r="S340" s="64">
        <f t="shared" si="100"/>
        <v>0</v>
      </c>
      <c r="T340" s="66" t="s">
        <v>37</v>
      </c>
      <c r="U340" s="66" t="s">
        <v>37</v>
      </c>
      <c r="V340" s="137" t="s">
        <v>37</v>
      </c>
    </row>
    <row r="341" s="67" customFormat="1" ht="43.799999999999997" customHeight="1">
      <c r="A341" s="57">
        <v>1</v>
      </c>
      <c r="B341" s="68" t="s">
        <v>408</v>
      </c>
      <c r="C341" s="33" t="s">
        <v>41</v>
      </c>
      <c r="D341" s="33">
        <v>1989</v>
      </c>
      <c r="E341" s="33" t="s">
        <v>38</v>
      </c>
      <c r="F341" s="33" t="s">
        <v>46</v>
      </c>
      <c r="G341" s="37">
        <v>5</v>
      </c>
      <c r="H341" s="37">
        <v>3</v>
      </c>
      <c r="I341" s="38">
        <v>3689</v>
      </c>
      <c r="J341" s="38">
        <v>3331.5</v>
      </c>
      <c r="K341" s="38">
        <v>3308</v>
      </c>
      <c r="L341" s="88">
        <v>105</v>
      </c>
      <c r="M341" s="60">
        <f t="shared" ref="M341:M343" si="104">SUM(N341:Q341)</f>
        <v>9500953.5</v>
      </c>
      <c r="N341" s="60">
        <v>0</v>
      </c>
      <c r="O341" s="60">
        <v>0</v>
      </c>
      <c r="P341" s="60">
        <v>0</v>
      </c>
      <c r="Q341" s="60">
        <f>'Таблица 3 '!C334</f>
        <v>9500953.5</v>
      </c>
      <c r="R341" s="60">
        <f t="shared" ref="R341:R343" si="105">Q341</f>
        <v>9500953.5</v>
      </c>
      <c r="S341" s="60">
        <v>0</v>
      </c>
      <c r="T341" s="60">
        <f t="shared" si="88"/>
        <v>2851.8545700135073</v>
      </c>
      <c r="U341" s="60">
        <f t="shared" si="103"/>
        <v>2851.8545700135073</v>
      </c>
      <c r="V341" s="61" t="s">
        <v>332</v>
      </c>
    </row>
    <row r="342" s="67" customFormat="1" ht="43.799999999999997" customHeight="1">
      <c r="A342" s="57">
        <v>2</v>
      </c>
      <c r="B342" s="68" t="s">
        <v>409</v>
      </c>
      <c r="C342" s="33" t="s">
        <v>41</v>
      </c>
      <c r="D342" s="57">
        <v>1991</v>
      </c>
      <c r="E342" s="57">
        <v>2024</v>
      </c>
      <c r="F342" s="57" t="s">
        <v>311</v>
      </c>
      <c r="G342" s="57">
        <v>2</v>
      </c>
      <c r="H342" s="57">
        <v>2</v>
      </c>
      <c r="I342" s="60">
        <v>483.39999999999998</v>
      </c>
      <c r="J342" s="60">
        <v>410.69999999999999</v>
      </c>
      <c r="K342" s="60">
        <v>410.69999999999999</v>
      </c>
      <c r="L342" s="69">
        <v>16</v>
      </c>
      <c r="M342" s="60">
        <f t="shared" si="104"/>
        <v>554855.69999999995</v>
      </c>
      <c r="N342" s="60">
        <v>0</v>
      </c>
      <c r="O342" s="60">
        <v>0</v>
      </c>
      <c r="P342" s="60">
        <v>0</v>
      </c>
      <c r="Q342" s="60">
        <f>'Таблица 3 '!C335</f>
        <v>554855.69999999995</v>
      </c>
      <c r="R342" s="60">
        <f t="shared" si="105"/>
        <v>554855.69999999995</v>
      </c>
      <c r="S342" s="60">
        <v>0</v>
      </c>
      <c r="T342" s="60">
        <f t="shared" si="88"/>
        <v>1351</v>
      </c>
      <c r="U342" s="60">
        <f t="shared" si="103"/>
        <v>1351</v>
      </c>
      <c r="V342" s="61" t="s">
        <v>332</v>
      </c>
    </row>
    <row r="343" s="67" customFormat="1" ht="43.799999999999997" customHeight="1">
      <c r="A343" s="57">
        <v>3</v>
      </c>
      <c r="B343" s="68" t="s">
        <v>410</v>
      </c>
      <c r="C343" s="33" t="s">
        <v>41</v>
      </c>
      <c r="D343" s="57">
        <v>1990</v>
      </c>
      <c r="E343" s="57" t="s">
        <v>37</v>
      </c>
      <c r="F343" s="33" t="s">
        <v>46</v>
      </c>
      <c r="G343" s="57">
        <v>4</v>
      </c>
      <c r="H343" s="57">
        <v>4</v>
      </c>
      <c r="I343" s="60">
        <v>2247.5</v>
      </c>
      <c r="J343" s="60">
        <v>1783.0999999999999</v>
      </c>
      <c r="K343" s="60">
        <v>1636.2</v>
      </c>
      <c r="L343" s="69">
        <v>119</v>
      </c>
      <c r="M343" s="60">
        <f t="shared" si="104"/>
        <v>592654</v>
      </c>
      <c r="N343" s="60">
        <v>0</v>
      </c>
      <c r="O343" s="60">
        <v>0</v>
      </c>
      <c r="P343" s="60">
        <v>0</v>
      </c>
      <c r="Q343" s="60">
        <f>'Таблица 3 '!C336</f>
        <v>592654</v>
      </c>
      <c r="R343" s="60">
        <f t="shared" si="105"/>
        <v>592654</v>
      </c>
      <c r="S343" s="60">
        <v>0</v>
      </c>
      <c r="T343" s="60">
        <f t="shared" si="88"/>
        <v>332.37283382872528</v>
      </c>
      <c r="U343" s="60">
        <f t="shared" si="103"/>
        <v>332.37283382872528</v>
      </c>
      <c r="V343" s="61" t="s">
        <v>332</v>
      </c>
    </row>
    <row r="344" s="134" customFormat="1" ht="24.75" customHeight="1">
      <c r="A344" s="89" t="s">
        <v>221</v>
      </c>
      <c r="B344" s="89"/>
      <c r="C344" s="76" t="s">
        <v>37</v>
      </c>
      <c r="D344" s="76" t="s">
        <v>37</v>
      </c>
      <c r="E344" s="76" t="s">
        <v>37</v>
      </c>
      <c r="F344" s="76" t="s">
        <v>37</v>
      </c>
      <c r="G344" s="77" t="s">
        <v>37</v>
      </c>
      <c r="H344" s="77" t="s">
        <v>37</v>
      </c>
      <c r="I344" s="141">
        <f>SUM(I345:I346)</f>
        <v>1148.3</v>
      </c>
      <c r="J344" s="141">
        <f t="shared" ref="I344:S344" si="106">SUM(J345:J346)</f>
        <v>1111.9200000000001</v>
      </c>
      <c r="K344" s="141">
        <f t="shared" si="106"/>
        <v>1068.02</v>
      </c>
      <c r="L344" s="142">
        <f t="shared" si="106"/>
        <v>60</v>
      </c>
      <c r="M344" s="141">
        <f t="shared" si="106"/>
        <v>970125</v>
      </c>
      <c r="N344" s="141">
        <f t="shared" si="106"/>
        <v>0</v>
      </c>
      <c r="O344" s="141">
        <f t="shared" si="106"/>
        <v>0</v>
      </c>
      <c r="P344" s="141">
        <f t="shared" si="106"/>
        <v>0</v>
      </c>
      <c r="Q344" s="141">
        <f t="shared" si="106"/>
        <v>970125</v>
      </c>
      <c r="R344" s="141">
        <f t="shared" si="106"/>
        <v>970125</v>
      </c>
      <c r="S344" s="141">
        <f t="shared" si="106"/>
        <v>0</v>
      </c>
      <c r="T344" s="77" t="s">
        <v>37</v>
      </c>
      <c r="U344" s="77" t="s">
        <v>37</v>
      </c>
      <c r="V344" s="77" t="s">
        <v>37</v>
      </c>
      <c r="W344" s="143"/>
    </row>
    <row r="345" s="43" customFormat="1" ht="41.399999999999999">
      <c r="A345" s="55">
        <v>1</v>
      </c>
      <c r="B345" s="91" t="s">
        <v>411</v>
      </c>
      <c r="C345" s="55" t="s">
        <v>41</v>
      </c>
      <c r="D345" s="81" t="s">
        <v>133</v>
      </c>
      <c r="E345" s="76" t="s">
        <v>37</v>
      </c>
      <c r="F345" s="55" t="s">
        <v>191</v>
      </c>
      <c r="G345" s="57">
        <v>2</v>
      </c>
      <c r="H345" s="57">
        <v>2</v>
      </c>
      <c r="I345" s="93">
        <v>417.30000000000001</v>
      </c>
      <c r="J345" s="60">
        <v>417.30000000000001</v>
      </c>
      <c r="K345" s="60">
        <v>373.39999999999998</v>
      </c>
      <c r="L345" s="94">
        <v>22</v>
      </c>
      <c r="M345" s="82">
        <f t="shared" ref="M345:M346" si="107">SUM(N345:Q345)</f>
        <v>563772.30000000005</v>
      </c>
      <c r="N345" s="60">
        <v>0</v>
      </c>
      <c r="O345" s="60">
        <v>0</v>
      </c>
      <c r="P345" s="60">
        <v>0</v>
      </c>
      <c r="Q345" s="60">
        <f>'Таблица 3 '!C338</f>
        <v>563772.30000000005</v>
      </c>
      <c r="R345" s="60">
        <f t="shared" ref="R345:R346" si="108">Q345</f>
        <v>563772.30000000005</v>
      </c>
      <c r="S345" s="60">
        <v>0</v>
      </c>
      <c r="T345" s="60">
        <f t="shared" si="88"/>
        <v>1351</v>
      </c>
      <c r="U345" s="60">
        <f t="shared" si="103"/>
        <v>1351</v>
      </c>
      <c r="V345" s="42" t="s">
        <v>332</v>
      </c>
      <c r="W345" s="136"/>
    </row>
    <row r="346" s="43" customFormat="1" ht="41.399999999999999">
      <c r="A346" s="55">
        <v>2</v>
      </c>
      <c r="B346" s="91" t="s">
        <v>412</v>
      </c>
      <c r="C346" s="55" t="s">
        <v>41</v>
      </c>
      <c r="D346" s="81" t="s">
        <v>324</v>
      </c>
      <c r="E346" s="76" t="s">
        <v>37</v>
      </c>
      <c r="F346" s="55" t="s">
        <v>191</v>
      </c>
      <c r="G346" s="57">
        <v>2</v>
      </c>
      <c r="H346" s="57">
        <v>2</v>
      </c>
      <c r="I346" s="93">
        <v>731</v>
      </c>
      <c r="J346" s="60">
        <v>694.62</v>
      </c>
      <c r="K346" s="60">
        <v>694.62</v>
      </c>
      <c r="L346" s="94">
        <v>38</v>
      </c>
      <c r="M346" s="82">
        <f t="shared" si="107"/>
        <v>406352.70000000001</v>
      </c>
      <c r="N346" s="60">
        <v>0</v>
      </c>
      <c r="O346" s="60">
        <v>0</v>
      </c>
      <c r="P346" s="60">
        <v>0</v>
      </c>
      <c r="Q346" s="60">
        <f>'Таблица 3 '!C339</f>
        <v>406352.70000000001</v>
      </c>
      <c r="R346" s="60">
        <f t="shared" si="108"/>
        <v>406352.70000000001</v>
      </c>
      <c r="S346" s="60">
        <v>0</v>
      </c>
      <c r="T346" s="60">
        <f t="shared" si="88"/>
        <v>585</v>
      </c>
      <c r="U346" s="60">
        <f t="shared" si="103"/>
        <v>585</v>
      </c>
      <c r="V346" s="42" t="s">
        <v>332</v>
      </c>
      <c r="W346" s="136"/>
    </row>
    <row r="347" s="43" customFormat="1" ht="27" customHeight="1">
      <c r="A347" s="89" t="s">
        <v>224</v>
      </c>
      <c r="B347" s="89"/>
      <c r="C347" s="76" t="s">
        <v>37</v>
      </c>
      <c r="D347" s="76" t="s">
        <v>37</v>
      </c>
      <c r="E347" s="76" t="s">
        <v>37</v>
      </c>
      <c r="F347" s="76" t="s">
        <v>37</v>
      </c>
      <c r="G347" s="76" t="s">
        <v>37</v>
      </c>
      <c r="H347" s="76" t="s">
        <v>37</v>
      </c>
      <c r="I347" s="141">
        <f>SUM(I348:I358)</f>
        <v>18205.189999999999</v>
      </c>
      <c r="J347" s="141">
        <f t="shared" ref="J347:S347" si="109">SUM(J348:J358)</f>
        <v>15509.680000000002</v>
      </c>
      <c r="K347" s="141">
        <f t="shared" si="109"/>
        <v>15413.010000000002</v>
      </c>
      <c r="L347" s="142">
        <f t="shared" si="109"/>
        <v>486</v>
      </c>
      <c r="M347" s="141">
        <f t="shared" si="109"/>
        <v>24641890.98</v>
      </c>
      <c r="N347" s="141">
        <f t="shared" si="109"/>
        <v>0</v>
      </c>
      <c r="O347" s="141">
        <f t="shared" si="109"/>
        <v>0</v>
      </c>
      <c r="P347" s="141">
        <f t="shared" si="109"/>
        <v>0</v>
      </c>
      <c r="Q347" s="141">
        <f t="shared" si="109"/>
        <v>24641890.98</v>
      </c>
      <c r="R347" s="141">
        <f t="shared" si="109"/>
        <v>24641890.98</v>
      </c>
      <c r="S347" s="141">
        <f t="shared" si="109"/>
        <v>0</v>
      </c>
      <c r="T347" s="76" t="s">
        <v>37</v>
      </c>
      <c r="U347" s="77" t="s">
        <v>37</v>
      </c>
      <c r="V347" s="77" t="s">
        <v>37</v>
      </c>
      <c r="W347" s="136"/>
    </row>
    <row r="348" s="67" customFormat="1" ht="41.399999999999999">
      <c r="A348" s="57">
        <v>1</v>
      </c>
      <c r="B348" s="92" t="s">
        <v>413</v>
      </c>
      <c r="C348" s="33" t="s">
        <v>41</v>
      </c>
      <c r="D348" s="35" t="s">
        <v>73</v>
      </c>
      <c r="E348" s="57">
        <v>2018</v>
      </c>
      <c r="F348" s="33" t="s">
        <v>191</v>
      </c>
      <c r="G348" s="57">
        <v>4</v>
      </c>
      <c r="H348" s="57">
        <v>3</v>
      </c>
      <c r="I348" s="93">
        <v>2597</v>
      </c>
      <c r="J348" s="60">
        <v>2402.8200000000002</v>
      </c>
      <c r="K348" s="60">
        <v>2402.8200000000002</v>
      </c>
      <c r="L348" s="69">
        <v>61</v>
      </c>
      <c r="M348" s="97">
        <f t="shared" ref="M348:M358" si="110">SUM(N348:Q348)</f>
        <v>5586556.5</v>
      </c>
      <c r="N348" s="60">
        <v>0</v>
      </c>
      <c r="O348" s="60">
        <v>0</v>
      </c>
      <c r="P348" s="60">
        <v>0</v>
      </c>
      <c r="Q348" s="97">
        <f>'Таблица 3 '!C341</f>
        <v>5586556.5</v>
      </c>
      <c r="R348" s="97">
        <f t="shared" ref="R348:R358" si="111">Q348</f>
        <v>5586556.5</v>
      </c>
      <c r="S348" s="60">
        <v>0</v>
      </c>
      <c r="T348" s="60">
        <f t="shared" si="88"/>
        <v>2325</v>
      </c>
      <c r="U348" s="38">
        <f t="shared" si="103"/>
        <v>2325</v>
      </c>
      <c r="V348" s="61" t="s">
        <v>332</v>
      </c>
    </row>
    <row r="349" s="67" customFormat="1" ht="41.399999999999999">
      <c r="A349" s="57">
        <v>2</v>
      </c>
      <c r="B349" s="92" t="s">
        <v>414</v>
      </c>
      <c r="C349" s="33" t="s">
        <v>41</v>
      </c>
      <c r="D349" s="35" t="s">
        <v>415</v>
      </c>
      <c r="E349" s="57">
        <v>2018</v>
      </c>
      <c r="F349" s="33" t="s">
        <v>191</v>
      </c>
      <c r="G349" s="144">
        <v>0.80000000000000004</v>
      </c>
      <c r="H349" s="57">
        <v>3</v>
      </c>
      <c r="I349" s="93">
        <v>3447.9000000000001</v>
      </c>
      <c r="J349" s="60">
        <v>2836.8699999999999</v>
      </c>
      <c r="K349" s="60">
        <v>2836.8699999999999</v>
      </c>
      <c r="L349" s="69">
        <v>91</v>
      </c>
      <c r="M349" s="97">
        <f t="shared" si="110"/>
        <v>964535.80000000005</v>
      </c>
      <c r="N349" s="60">
        <v>0</v>
      </c>
      <c r="O349" s="60">
        <v>0</v>
      </c>
      <c r="P349" s="60">
        <v>0</v>
      </c>
      <c r="Q349" s="97">
        <f>'Таблица 3 '!C342</f>
        <v>964535.80000000005</v>
      </c>
      <c r="R349" s="97">
        <f t="shared" si="111"/>
        <v>964535.80000000005</v>
      </c>
      <c r="S349" s="60">
        <v>0</v>
      </c>
      <c r="T349" s="60">
        <f t="shared" si="88"/>
        <v>340.00000000000006</v>
      </c>
      <c r="U349" s="38">
        <f t="shared" si="103"/>
        <v>340.00000000000006</v>
      </c>
      <c r="V349" s="61" t="s">
        <v>332</v>
      </c>
    </row>
    <row r="350" s="67" customFormat="1" ht="41.399999999999999">
      <c r="A350" s="57">
        <v>3</v>
      </c>
      <c r="B350" s="92" t="s">
        <v>416</v>
      </c>
      <c r="C350" s="33" t="s">
        <v>41</v>
      </c>
      <c r="D350" s="35" t="s">
        <v>146</v>
      </c>
      <c r="E350" s="57">
        <v>2017</v>
      </c>
      <c r="F350" s="33" t="s">
        <v>191</v>
      </c>
      <c r="G350" s="57">
        <v>2</v>
      </c>
      <c r="H350" s="57">
        <v>1</v>
      </c>
      <c r="I350" s="93">
        <v>779</v>
      </c>
      <c r="J350" s="60">
        <v>621.75</v>
      </c>
      <c r="K350" s="60">
        <v>621.75</v>
      </c>
      <c r="L350" s="69">
        <v>19</v>
      </c>
      <c r="M350" s="97">
        <f t="shared" si="110"/>
        <v>211395</v>
      </c>
      <c r="N350" s="60">
        <v>0</v>
      </c>
      <c r="O350" s="60">
        <v>0</v>
      </c>
      <c r="P350" s="60">
        <v>0</v>
      </c>
      <c r="Q350" s="97">
        <f>'Таблица 3 '!C343</f>
        <v>211395</v>
      </c>
      <c r="R350" s="97">
        <f t="shared" si="111"/>
        <v>211395</v>
      </c>
      <c r="S350" s="60">
        <v>0</v>
      </c>
      <c r="T350" s="60">
        <f t="shared" si="88"/>
        <v>340</v>
      </c>
      <c r="U350" s="38">
        <f t="shared" si="103"/>
        <v>340</v>
      </c>
      <c r="V350" s="61" t="s">
        <v>332</v>
      </c>
    </row>
    <row r="351" s="67" customFormat="1" ht="41.399999999999999">
      <c r="A351" s="57">
        <v>4</v>
      </c>
      <c r="B351" s="92" t="s">
        <v>417</v>
      </c>
      <c r="C351" s="33" t="s">
        <v>41</v>
      </c>
      <c r="D351" s="35" t="s">
        <v>122</v>
      </c>
      <c r="E351" s="57">
        <v>2019</v>
      </c>
      <c r="F351" s="33" t="s">
        <v>191</v>
      </c>
      <c r="G351" s="57">
        <v>5</v>
      </c>
      <c r="H351" s="57">
        <v>3</v>
      </c>
      <c r="I351" s="93">
        <v>3483.96</v>
      </c>
      <c r="J351" s="60">
        <v>2922.29</v>
      </c>
      <c r="K351" s="60">
        <v>2922.29</v>
      </c>
      <c r="L351" s="69">
        <v>80</v>
      </c>
      <c r="M351" s="97">
        <f t="shared" si="110"/>
        <v>993578.59999999998</v>
      </c>
      <c r="N351" s="60">
        <v>0</v>
      </c>
      <c r="O351" s="60">
        <v>0</v>
      </c>
      <c r="P351" s="60">
        <v>0</v>
      </c>
      <c r="Q351" s="97">
        <f>'Таблица 3 '!C344</f>
        <v>993578.59999999998</v>
      </c>
      <c r="R351" s="97">
        <f t="shared" si="111"/>
        <v>993578.59999999998</v>
      </c>
      <c r="S351" s="60">
        <v>0</v>
      </c>
      <c r="T351" s="60">
        <f t="shared" si="88"/>
        <v>340</v>
      </c>
      <c r="U351" s="38">
        <f t="shared" si="103"/>
        <v>340</v>
      </c>
      <c r="V351" s="61" t="s">
        <v>332</v>
      </c>
    </row>
    <row r="352" s="67" customFormat="1" ht="41.399999999999999">
      <c r="A352" s="57">
        <v>5</v>
      </c>
      <c r="B352" s="92" t="s">
        <v>418</v>
      </c>
      <c r="C352" s="33" t="s">
        <v>41</v>
      </c>
      <c r="D352" s="35" t="s">
        <v>115</v>
      </c>
      <c r="E352" s="57">
        <v>2022</v>
      </c>
      <c r="F352" s="33" t="s">
        <v>191</v>
      </c>
      <c r="G352" s="57">
        <v>4</v>
      </c>
      <c r="H352" s="57">
        <v>3</v>
      </c>
      <c r="I352" s="93">
        <v>1977.5999999999999</v>
      </c>
      <c r="J352" s="60">
        <v>1758.3499999999999</v>
      </c>
      <c r="K352" s="60">
        <v>1758.3499999999999</v>
      </c>
      <c r="L352" s="69">
        <v>45</v>
      </c>
      <c r="M352" s="97">
        <f t="shared" si="110"/>
        <v>597839</v>
      </c>
      <c r="N352" s="60">
        <v>0</v>
      </c>
      <c r="O352" s="60">
        <v>0</v>
      </c>
      <c r="P352" s="60">
        <v>0</v>
      </c>
      <c r="Q352" s="97">
        <f>'Таблица 3 '!C345</f>
        <v>597839</v>
      </c>
      <c r="R352" s="97">
        <f t="shared" si="111"/>
        <v>597839</v>
      </c>
      <c r="S352" s="60">
        <v>0</v>
      </c>
      <c r="T352" s="60">
        <f t="shared" si="88"/>
        <v>340</v>
      </c>
      <c r="U352" s="38">
        <f t="shared" si="103"/>
        <v>340</v>
      </c>
      <c r="V352" s="61" t="s">
        <v>332</v>
      </c>
    </row>
    <row r="353" s="43" customFormat="1" ht="42.75" customHeight="1">
      <c r="A353" s="57">
        <v>6</v>
      </c>
      <c r="B353" s="45" t="s">
        <v>419</v>
      </c>
      <c r="C353" s="33" t="s">
        <v>41</v>
      </c>
      <c r="D353" s="35">
        <v>1970</v>
      </c>
      <c r="E353" s="33">
        <v>2016</v>
      </c>
      <c r="F353" s="33" t="s">
        <v>191</v>
      </c>
      <c r="G353" s="33">
        <v>2</v>
      </c>
      <c r="H353" s="33">
        <v>3</v>
      </c>
      <c r="I353" s="97">
        <v>617</v>
      </c>
      <c r="J353" s="97">
        <v>520.42999999999995</v>
      </c>
      <c r="K353" s="97">
        <v>520.42999999999995</v>
      </c>
      <c r="L353" s="145">
        <v>27</v>
      </c>
      <c r="M353" s="97">
        <f t="shared" si="110"/>
        <v>1726266.3099999998</v>
      </c>
      <c r="N353" s="97">
        <v>0</v>
      </c>
      <c r="O353" s="97">
        <v>0</v>
      </c>
      <c r="P353" s="97">
        <v>0</v>
      </c>
      <c r="Q353" s="97">
        <f>'Таблица 3 '!C346</f>
        <v>1726266.3099999998</v>
      </c>
      <c r="R353" s="97">
        <f t="shared" si="111"/>
        <v>1726266.3099999998</v>
      </c>
      <c r="S353" s="97">
        <v>0</v>
      </c>
      <c r="T353" s="97">
        <f t="shared" si="88"/>
        <v>3317</v>
      </c>
      <c r="U353" s="38">
        <f t="shared" si="103"/>
        <v>3317</v>
      </c>
      <c r="V353" s="42" t="s">
        <v>332</v>
      </c>
      <c r="W353" s="136"/>
    </row>
    <row r="354" s="43" customFormat="1" ht="42.75" customHeight="1">
      <c r="A354" s="57">
        <v>7</v>
      </c>
      <c r="B354" s="45" t="s">
        <v>420</v>
      </c>
      <c r="C354" s="33" t="s">
        <v>41</v>
      </c>
      <c r="D354" s="35">
        <v>1983</v>
      </c>
      <c r="E354" s="33" t="s">
        <v>37</v>
      </c>
      <c r="F354" s="33" t="s">
        <v>191</v>
      </c>
      <c r="G354" s="33">
        <v>3</v>
      </c>
      <c r="H354" s="33">
        <v>3</v>
      </c>
      <c r="I354" s="97">
        <v>934.15999999999997</v>
      </c>
      <c r="J354" s="97">
        <v>860.87</v>
      </c>
      <c r="K354" s="97">
        <v>860.87</v>
      </c>
      <c r="L354" s="145">
        <v>46</v>
      </c>
      <c r="M354" s="97">
        <f t="shared" si="110"/>
        <v>1115407.3999999999</v>
      </c>
      <c r="N354" s="97">
        <v>0</v>
      </c>
      <c r="O354" s="97">
        <v>0</v>
      </c>
      <c r="P354" s="97">
        <v>0</v>
      </c>
      <c r="Q354" s="97">
        <f>'Таблица 3 '!C347</f>
        <v>1115407.3999999999</v>
      </c>
      <c r="R354" s="97">
        <f t="shared" si="111"/>
        <v>1115407.3999999999</v>
      </c>
      <c r="S354" s="97">
        <v>0</v>
      </c>
      <c r="T354" s="97">
        <f t="shared" si="88"/>
        <v>1295.6746082451473</v>
      </c>
      <c r="U354" s="38">
        <f t="shared" si="103"/>
        <v>1295.6746082451473</v>
      </c>
      <c r="V354" s="42" t="s">
        <v>332</v>
      </c>
      <c r="W354" s="136"/>
    </row>
    <row r="355" s="43" customFormat="1" ht="42.75" customHeight="1">
      <c r="A355" s="57">
        <v>8</v>
      </c>
      <c r="B355" s="45" t="s">
        <v>421</v>
      </c>
      <c r="C355" s="33" t="s">
        <v>41</v>
      </c>
      <c r="D355" s="35">
        <v>1990</v>
      </c>
      <c r="E355" s="33" t="s">
        <v>37</v>
      </c>
      <c r="F355" s="33" t="s">
        <v>191</v>
      </c>
      <c r="G355" s="33">
        <v>5</v>
      </c>
      <c r="H355" s="33">
        <v>3</v>
      </c>
      <c r="I355" s="97">
        <v>1157.4000000000001</v>
      </c>
      <c r="J355" s="97">
        <v>898.25</v>
      </c>
      <c r="K355" s="97">
        <v>898.25</v>
      </c>
      <c r="L355" s="145">
        <v>44</v>
      </c>
      <c r="M355" s="97">
        <f t="shared" si="110"/>
        <v>1988810.5</v>
      </c>
      <c r="N355" s="97">
        <v>0</v>
      </c>
      <c r="O355" s="97">
        <v>0</v>
      </c>
      <c r="P355" s="97">
        <v>0</v>
      </c>
      <c r="Q355" s="97">
        <f>'Таблица 3 '!C348</f>
        <v>1988810.5</v>
      </c>
      <c r="R355" s="97">
        <f t="shared" si="111"/>
        <v>1988810.5</v>
      </c>
      <c r="S355" s="97">
        <v>0</v>
      </c>
      <c r="T355" s="97">
        <f t="shared" si="88"/>
        <v>2214.094628444197</v>
      </c>
      <c r="U355" s="38">
        <f t="shared" si="103"/>
        <v>2214.094628444197</v>
      </c>
      <c r="V355" s="42" t="s">
        <v>332</v>
      </c>
      <c r="W355" s="136"/>
    </row>
    <row r="356" s="43" customFormat="1" ht="42.75" customHeight="1">
      <c r="A356" s="57">
        <v>9</v>
      </c>
      <c r="B356" s="45" t="s">
        <v>422</v>
      </c>
      <c r="C356" s="33" t="s">
        <v>41</v>
      </c>
      <c r="D356" s="35">
        <v>1991</v>
      </c>
      <c r="E356" s="33" t="s">
        <v>37</v>
      </c>
      <c r="F356" s="33" t="s">
        <v>191</v>
      </c>
      <c r="G356" s="33">
        <v>3</v>
      </c>
      <c r="H356" s="33">
        <v>3</v>
      </c>
      <c r="I356" s="97">
        <v>1167.3299999999999</v>
      </c>
      <c r="J356" s="97">
        <v>1087.1099999999999</v>
      </c>
      <c r="K356" s="97">
        <v>1037.2</v>
      </c>
      <c r="L356" s="145">
        <v>42</v>
      </c>
      <c r="M356" s="97">
        <f t="shared" si="110"/>
        <v>3605943.8699999996</v>
      </c>
      <c r="N356" s="97">
        <v>0</v>
      </c>
      <c r="O356" s="97">
        <v>0</v>
      </c>
      <c r="P356" s="97">
        <v>0</v>
      </c>
      <c r="Q356" s="97">
        <f>'Таблица 3 '!C349</f>
        <v>3605943.8699999996</v>
      </c>
      <c r="R356" s="97">
        <f t="shared" si="111"/>
        <v>3605943.8699999996</v>
      </c>
      <c r="S356" s="97">
        <v>0</v>
      </c>
      <c r="T356" s="97">
        <f t="shared" si="88"/>
        <v>3317</v>
      </c>
      <c r="U356" s="38">
        <f t="shared" si="103"/>
        <v>3317</v>
      </c>
      <c r="V356" s="42" t="s">
        <v>332</v>
      </c>
      <c r="W356" s="136"/>
    </row>
    <row r="357" s="43" customFormat="1" ht="42.75" customHeight="1">
      <c r="A357" s="57">
        <v>10</v>
      </c>
      <c r="B357" s="45" t="s">
        <v>423</v>
      </c>
      <c r="C357" s="33" t="s">
        <v>41</v>
      </c>
      <c r="D357" s="35">
        <v>1993</v>
      </c>
      <c r="E357" s="33">
        <v>2020</v>
      </c>
      <c r="F357" s="33" t="s">
        <v>191</v>
      </c>
      <c r="G357" s="33">
        <v>5</v>
      </c>
      <c r="H357" s="33">
        <v>1</v>
      </c>
      <c r="I357" s="97">
        <v>1087.5</v>
      </c>
      <c r="J357" s="97">
        <v>967.36000000000001</v>
      </c>
      <c r="K357" s="97">
        <v>967.36000000000001</v>
      </c>
      <c r="L357" s="145">
        <v>15</v>
      </c>
      <c r="M357" s="97">
        <f t="shared" si="110"/>
        <v>2141735.04</v>
      </c>
      <c r="N357" s="97">
        <v>0</v>
      </c>
      <c r="O357" s="97">
        <v>0</v>
      </c>
      <c r="P357" s="97">
        <v>0</v>
      </c>
      <c r="Q357" s="97">
        <f>'Таблица 3 '!C350</f>
        <v>2141735.04</v>
      </c>
      <c r="R357" s="97">
        <f t="shared" si="111"/>
        <v>2141735.04</v>
      </c>
      <c r="S357" s="97">
        <v>0</v>
      </c>
      <c r="T357" s="97">
        <f t="shared" si="88"/>
        <v>2214</v>
      </c>
      <c r="U357" s="38">
        <f t="shared" si="103"/>
        <v>2214</v>
      </c>
      <c r="V357" s="42" t="s">
        <v>332</v>
      </c>
      <c r="W357" s="136"/>
    </row>
    <row r="358" s="43" customFormat="1" ht="42.75" customHeight="1">
      <c r="A358" s="57">
        <v>11</v>
      </c>
      <c r="B358" s="45" t="s">
        <v>231</v>
      </c>
      <c r="C358" s="33" t="s">
        <v>41</v>
      </c>
      <c r="D358" s="35">
        <v>1967</v>
      </c>
      <c r="E358" s="33" t="s">
        <v>37</v>
      </c>
      <c r="F358" s="33" t="s">
        <v>191</v>
      </c>
      <c r="G358" s="33">
        <v>2</v>
      </c>
      <c r="H358" s="33">
        <v>2</v>
      </c>
      <c r="I358" s="97">
        <v>956.34000000000003</v>
      </c>
      <c r="J358" s="97">
        <v>633.58000000000004</v>
      </c>
      <c r="K358" s="97">
        <v>586.82000000000005</v>
      </c>
      <c r="L358" s="145">
        <v>16</v>
      </c>
      <c r="M358" s="97">
        <f t="shared" si="110"/>
        <v>5709822.96</v>
      </c>
      <c r="N358" s="97">
        <v>0</v>
      </c>
      <c r="O358" s="97">
        <v>0</v>
      </c>
      <c r="P358" s="97">
        <v>0</v>
      </c>
      <c r="Q358" s="97">
        <f>'Таблица 3 '!C351</f>
        <v>5709822.96</v>
      </c>
      <c r="R358" s="97">
        <f t="shared" si="111"/>
        <v>5709822.96</v>
      </c>
      <c r="S358" s="97">
        <v>0</v>
      </c>
      <c r="T358" s="97">
        <v>2905</v>
      </c>
      <c r="U358" s="38">
        <f t="shared" si="103"/>
        <v>2905</v>
      </c>
      <c r="V358" s="42" t="s">
        <v>332</v>
      </c>
      <c r="W358" s="136"/>
    </row>
    <row r="359" s="43" customFormat="1" ht="27" customHeight="1">
      <c r="A359" s="26" t="s">
        <v>232</v>
      </c>
      <c r="B359" s="26"/>
      <c r="C359" s="27" t="s">
        <v>37</v>
      </c>
      <c r="D359" s="27" t="s">
        <v>37</v>
      </c>
      <c r="E359" s="27" t="s">
        <v>37</v>
      </c>
      <c r="F359" s="27" t="s">
        <v>37</v>
      </c>
      <c r="G359" s="27" t="s">
        <v>37</v>
      </c>
      <c r="H359" s="27" t="s">
        <v>37</v>
      </c>
      <c r="I359" s="146">
        <f>SUM(I360:I361)</f>
        <v>1387.4299999999998</v>
      </c>
      <c r="J359" s="146">
        <f>SUM(J360:J361)</f>
        <v>1330.4000000000001</v>
      </c>
      <c r="K359" s="146">
        <f t="shared" ref="I359:S359" si="112">SUM(K360:K361)</f>
        <v>962.29999999999995</v>
      </c>
      <c r="L359" s="147">
        <f t="shared" si="112"/>
        <v>63</v>
      </c>
      <c r="M359" s="146">
        <f>SUM(M360:M361)</f>
        <v>1797370.3999999999</v>
      </c>
      <c r="N359" s="146">
        <f t="shared" si="112"/>
        <v>0</v>
      </c>
      <c r="O359" s="146">
        <f t="shared" si="112"/>
        <v>0</v>
      </c>
      <c r="P359" s="146">
        <f t="shared" si="112"/>
        <v>0</v>
      </c>
      <c r="Q359" s="146">
        <f t="shared" si="112"/>
        <v>1797370.3999999999</v>
      </c>
      <c r="R359" s="146">
        <f t="shared" si="112"/>
        <v>1797370.3999999999</v>
      </c>
      <c r="S359" s="146">
        <f t="shared" si="112"/>
        <v>0</v>
      </c>
      <c r="T359" s="148" t="s">
        <v>38</v>
      </c>
      <c r="U359" s="66" t="s">
        <v>38</v>
      </c>
      <c r="V359" s="28" t="s">
        <v>38</v>
      </c>
      <c r="W359" s="136"/>
    </row>
    <row r="360" s="43" customFormat="1" ht="45" customHeight="1">
      <c r="A360" s="55">
        <v>1</v>
      </c>
      <c r="B360" s="91" t="s">
        <v>424</v>
      </c>
      <c r="C360" s="55" t="s">
        <v>41</v>
      </c>
      <c r="D360" s="55">
        <v>1972</v>
      </c>
      <c r="E360" s="55" t="s">
        <v>38</v>
      </c>
      <c r="F360" s="55" t="s">
        <v>46</v>
      </c>
      <c r="G360" s="57">
        <v>2</v>
      </c>
      <c r="H360" s="57">
        <v>2</v>
      </c>
      <c r="I360" s="99">
        <v>729</v>
      </c>
      <c r="J360" s="99">
        <v>682.60000000000002</v>
      </c>
      <c r="K360" s="99">
        <v>372</v>
      </c>
      <c r="L360" s="59">
        <v>35</v>
      </c>
      <c r="M360" s="58">
        <f t="shared" ref="M360:M361" si="113">SUM(N360:Q360)</f>
        <v>922192.59999999998</v>
      </c>
      <c r="N360" s="58">
        <v>0</v>
      </c>
      <c r="O360" s="58">
        <v>0</v>
      </c>
      <c r="P360" s="58">
        <v>0</v>
      </c>
      <c r="Q360" s="58">
        <f>'Таблица 3 '!C353</f>
        <v>922192.59999999998</v>
      </c>
      <c r="R360" s="58">
        <f t="shared" ref="R360:R361" si="114">Q360</f>
        <v>922192.59999999998</v>
      </c>
      <c r="S360" s="58">
        <v>0</v>
      </c>
      <c r="T360" s="60">
        <f t="shared" si="88"/>
        <v>1351</v>
      </c>
      <c r="U360" s="60">
        <f t="shared" si="103"/>
        <v>1351</v>
      </c>
      <c r="V360" s="139" t="s">
        <v>332</v>
      </c>
      <c r="W360" s="136"/>
    </row>
    <row r="361" s="43" customFormat="1" ht="41.399999999999999">
      <c r="A361" s="55">
        <v>2</v>
      </c>
      <c r="B361" s="91" t="s">
        <v>425</v>
      </c>
      <c r="C361" s="55" t="s">
        <v>41</v>
      </c>
      <c r="D361" s="55">
        <v>1974</v>
      </c>
      <c r="E361" s="55" t="s">
        <v>38</v>
      </c>
      <c r="F361" s="55" t="s">
        <v>46</v>
      </c>
      <c r="G361" s="57">
        <v>2</v>
      </c>
      <c r="H361" s="57">
        <v>2</v>
      </c>
      <c r="I361" s="99">
        <v>658.42999999999995</v>
      </c>
      <c r="J361" s="99">
        <v>647.79999999999995</v>
      </c>
      <c r="K361" s="99">
        <v>590.29999999999995</v>
      </c>
      <c r="L361" s="59">
        <v>28</v>
      </c>
      <c r="M361" s="58">
        <f t="shared" si="113"/>
        <v>875177.79999999993</v>
      </c>
      <c r="N361" s="58">
        <v>0</v>
      </c>
      <c r="O361" s="58">
        <v>0</v>
      </c>
      <c r="P361" s="58">
        <v>0</v>
      </c>
      <c r="Q361" s="58">
        <f>'Таблица 3 '!C354</f>
        <v>875177.79999999993</v>
      </c>
      <c r="R361" s="58">
        <f t="shared" si="114"/>
        <v>875177.79999999993</v>
      </c>
      <c r="S361" s="58">
        <v>0</v>
      </c>
      <c r="T361" s="60">
        <f t="shared" si="88"/>
        <v>1351</v>
      </c>
      <c r="U361" s="60">
        <f t="shared" si="103"/>
        <v>1351</v>
      </c>
      <c r="V361" s="139" t="s">
        <v>332</v>
      </c>
      <c r="W361" s="136"/>
    </row>
    <row r="362" s="25" customFormat="1" ht="27.600000000000001" customHeight="1">
      <c r="A362" s="26" t="s">
        <v>235</v>
      </c>
      <c r="B362" s="26"/>
      <c r="C362" s="28" t="s">
        <v>37</v>
      </c>
      <c r="D362" s="28" t="s">
        <v>37</v>
      </c>
      <c r="E362" s="28" t="s">
        <v>37</v>
      </c>
      <c r="F362" s="28" t="s">
        <v>37</v>
      </c>
      <c r="G362" s="28" t="s">
        <v>37</v>
      </c>
      <c r="H362" s="28" t="s">
        <v>37</v>
      </c>
      <c r="I362" s="64">
        <f>I363</f>
        <v>1088.7</v>
      </c>
      <c r="J362" s="64">
        <f t="shared" ref="J362:S366" si="115">J363</f>
        <v>982.77999999999997</v>
      </c>
      <c r="K362" s="64">
        <f t="shared" si="115"/>
        <v>850.77999999999997</v>
      </c>
      <c r="L362" s="65">
        <f t="shared" si="115"/>
        <v>28</v>
      </c>
      <c r="M362" s="64">
        <f>M363</f>
        <v>1500000</v>
      </c>
      <c r="N362" s="64">
        <f t="shared" si="115"/>
        <v>0</v>
      </c>
      <c r="O362" s="64">
        <f t="shared" si="115"/>
        <v>0</v>
      </c>
      <c r="P362" s="64">
        <f t="shared" si="115"/>
        <v>0</v>
      </c>
      <c r="Q362" s="64">
        <f t="shared" si="115"/>
        <v>1500000</v>
      </c>
      <c r="R362" s="64">
        <f t="shared" si="115"/>
        <v>1500000</v>
      </c>
      <c r="S362" s="64">
        <f t="shared" si="115"/>
        <v>0</v>
      </c>
      <c r="T362" s="66" t="s">
        <v>37</v>
      </c>
      <c r="U362" s="66" t="s">
        <v>37</v>
      </c>
      <c r="V362" s="137" t="s">
        <v>37</v>
      </c>
    </row>
    <row r="363" s="67" customFormat="1" ht="46.799999999999997" customHeight="1">
      <c r="A363" s="57">
        <v>1</v>
      </c>
      <c r="B363" s="56" t="s">
        <v>426</v>
      </c>
      <c r="C363" s="33" t="s">
        <v>41</v>
      </c>
      <c r="D363" s="57">
        <v>1979</v>
      </c>
      <c r="E363" s="57" t="s">
        <v>37</v>
      </c>
      <c r="F363" s="33" t="s">
        <v>191</v>
      </c>
      <c r="G363" s="57">
        <v>2</v>
      </c>
      <c r="H363" s="57">
        <v>3</v>
      </c>
      <c r="I363" s="60">
        <v>1088.7</v>
      </c>
      <c r="J363" s="60">
        <v>982.77999999999997</v>
      </c>
      <c r="K363" s="60">
        <v>850.77999999999997</v>
      </c>
      <c r="L363" s="69">
        <v>28</v>
      </c>
      <c r="M363" s="60">
        <f>SUM(N363:Q363)</f>
        <v>1500000</v>
      </c>
      <c r="N363" s="60">
        <v>0</v>
      </c>
      <c r="O363" s="60">
        <v>0</v>
      </c>
      <c r="P363" s="60">
        <v>0</v>
      </c>
      <c r="Q363" s="60">
        <f>'Таблица 3 '!C356</f>
        <v>1500000</v>
      </c>
      <c r="R363" s="60">
        <f>Q363</f>
        <v>1500000</v>
      </c>
      <c r="S363" s="60">
        <v>0</v>
      </c>
      <c r="T363" s="60">
        <f t="shared" si="88"/>
        <v>1526.282586133214</v>
      </c>
      <c r="U363" s="60">
        <f>M363/J363</f>
        <v>1526.282586133214</v>
      </c>
      <c r="V363" s="61" t="s">
        <v>332</v>
      </c>
    </row>
    <row r="364" s="25" customFormat="1" ht="25.800000000000001" customHeight="1">
      <c r="A364" s="26" t="s">
        <v>427</v>
      </c>
      <c r="B364" s="26"/>
      <c r="C364" s="28" t="s">
        <v>37</v>
      </c>
      <c r="D364" s="28" t="s">
        <v>37</v>
      </c>
      <c r="E364" s="28" t="s">
        <v>37</v>
      </c>
      <c r="F364" s="28" t="s">
        <v>37</v>
      </c>
      <c r="G364" s="28" t="s">
        <v>37</v>
      </c>
      <c r="H364" s="28" t="s">
        <v>37</v>
      </c>
      <c r="I364" s="64">
        <f>I365</f>
        <v>1053.0999999999999</v>
      </c>
      <c r="J364" s="64">
        <f t="shared" si="115"/>
        <v>568.79999999999995</v>
      </c>
      <c r="K364" s="64">
        <f t="shared" si="115"/>
        <v>568.79999999999995</v>
      </c>
      <c r="L364" s="65">
        <f t="shared" si="115"/>
        <v>23</v>
      </c>
      <c r="M364" s="64">
        <f t="shared" si="115"/>
        <v>332748</v>
      </c>
      <c r="N364" s="64">
        <f t="shared" si="115"/>
        <v>0</v>
      </c>
      <c r="O364" s="64">
        <f t="shared" si="115"/>
        <v>0</v>
      </c>
      <c r="P364" s="64">
        <f t="shared" si="115"/>
        <v>0</v>
      </c>
      <c r="Q364" s="64">
        <f t="shared" si="115"/>
        <v>332748</v>
      </c>
      <c r="R364" s="64">
        <f t="shared" si="115"/>
        <v>332748</v>
      </c>
      <c r="S364" s="64">
        <f t="shared" si="115"/>
        <v>0</v>
      </c>
      <c r="T364" s="66" t="s">
        <v>37</v>
      </c>
      <c r="U364" s="66" t="s">
        <v>37</v>
      </c>
      <c r="V364" s="28" t="s">
        <v>37</v>
      </c>
    </row>
    <row r="365" s="67" customFormat="1" ht="42" customHeight="1">
      <c r="A365" s="57">
        <v>1</v>
      </c>
      <c r="B365" s="91" t="s">
        <v>428</v>
      </c>
      <c r="C365" s="33" t="s">
        <v>41</v>
      </c>
      <c r="D365" s="57">
        <v>1978</v>
      </c>
      <c r="E365" s="57">
        <v>2023</v>
      </c>
      <c r="F365" s="33" t="s">
        <v>191</v>
      </c>
      <c r="G365" s="57">
        <v>2</v>
      </c>
      <c r="H365" s="57">
        <v>2</v>
      </c>
      <c r="I365" s="60">
        <v>1053.0999999999999</v>
      </c>
      <c r="J365" s="60">
        <v>568.79999999999995</v>
      </c>
      <c r="K365" s="60">
        <v>568.79999999999995</v>
      </c>
      <c r="L365" s="69">
        <v>23</v>
      </c>
      <c r="M365" s="60">
        <f>SUM(N365:Q365)</f>
        <v>332748</v>
      </c>
      <c r="N365" s="60">
        <v>0</v>
      </c>
      <c r="O365" s="60">
        <v>0</v>
      </c>
      <c r="P365" s="60">
        <v>0</v>
      </c>
      <c r="Q365" s="60">
        <f>'Таблица 3 '!C358</f>
        <v>332748</v>
      </c>
      <c r="R365" s="60">
        <f>Q365</f>
        <v>332748</v>
      </c>
      <c r="S365" s="60">
        <v>0</v>
      </c>
      <c r="T365" s="60">
        <f t="shared" ref="T365:T428" si="116">M365/J365</f>
        <v>585</v>
      </c>
      <c r="U365" s="60">
        <f>T365</f>
        <v>585</v>
      </c>
      <c r="V365" s="61" t="s">
        <v>332</v>
      </c>
    </row>
    <row r="366" s="43" customFormat="1" ht="27" customHeight="1">
      <c r="A366" s="70" t="s">
        <v>238</v>
      </c>
      <c r="B366" s="70"/>
      <c r="C366" s="27" t="s">
        <v>37</v>
      </c>
      <c r="D366" s="27" t="s">
        <v>37</v>
      </c>
      <c r="E366" s="27" t="s">
        <v>37</v>
      </c>
      <c r="F366" s="27" t="s">
        <v>37</v>
      </c>
      <c r="G366" s="28" t="s">
        <v>37</v>
      </c>
      <c r="H366" s="28" t="s">
        <v>37</v>
      </c>
      <c r="I366" s="71">
        <f>I367</f>
        <v>3199</v>
      </c>
      <c r="J366" s="71">
        <f t="shared" si="115"/>
        <v>2083.4000000000001</v>
      </c>
      <c r="K366" s="71">
        <f t="shared" si="115"/>
        <v>0</v>
      </c>
      <c r="L366" s="72">
        <f t="shared" si="115"/>
        <v>10</v>
      </c>
      <c r="M366" s="78">
        <f t="shared" si="115"/>
        <v>10839930.199999999</v>
      </c>
      <c r="N366" s="71">
        <f t="shared" si="115"/>
        <v>0</v>
      </c>
      <c r="O366" s="71">
        <f t="shared" si="115"/>
        <v>0</v>
      </c>
      <c r="P366" s="71">
        <f t="shared" si="115"/>
        <v>0</v>
      </c>
      <c r="Q366" s="78">
        <f>Q367</f>
        <v>10839930.199999999</v>
      </c>
      <c r="R366" s="71">
        <f t="shared" si="115"/>
        <v>10839930.199999999</v>
      </c>
      <c r="S366" s="71">
        <f t="shared" si="115"/>
        <v>0</v>
      </c>
      <c r="T366" s="28" t="s">
        <v>37</v>
      </c>
      <c r="U366" s="28" t="s">
        <v>37</v>
      </c>
      <c r="V366" s="28" t="s">
        <v>37</v>
      </c>
      <c r="W366" s="136"/>
    </row>
    <row r="367" s="43" customFormat="1" ht="41.399999999999999">
      <c r="A367" s="55">
        <v>1</v>
      </c>
      <c r="B367" s="74" t="s">
        <v>239</v>
      </c>
      <c r="C367" s="55" t="s">
        <v>41</v>
      </c>
      <c r="D367" s="55">
        <v>1967</v>
      </c>
      <c r="E367" s="55" t="s">
        <v>37</v>
      </c>
      <c r="F367" s="55" t="s">
        <v>46</v>
      </c>
      <c r="G367" s="57">
        <v>5</v>
      </c>
      <c r="H367" s="57">
        <v>3</v>
      </c>
      <c r="I367" s="60">
        <v>3199</v>
      </c>
      <c r="J367" s="60">
        <v>2083.4000000000001</v>
      </c>
      <c r="K367" s="60">
        <v>0</v>
      </c>
      <c r="L367" s="69">
        <v>10</v>
      </c>
      <c r="M367" s="82">
        <f>SUM(N367:Q367)</f>
        <v>10839930.199999999</v>
      </c>
      <c r="N367" s="60">
        <v>0</v>
      </c>
      <c r="O367" s="60">
        <v>0</v>
      </c>
      <c r="P367" s="60">
        <v>0</v>
      </c>
      <c r="Q367" s="82">
        <f>'Таблица 3 '!C360</f>
        <v>10839930.199999999</v>
      </c>
      <c r="R367" s="60">
        <f>Q367</f>
        <v>10839930.199999999</v>
      </c>
      <c r="S367" s="60">
        <v>0</v>
      </c>
      <c r="T367" s="60">
        <f t="shared" si="116"/>
        <v>5202.9999999999991</v>
      </c>
      <c r="U367" s="60">
        <f t="shared" si="103"/>
        <v>5202.9999999999991</v>
      </c>
      <c r="V367" s="42" t="s">
        <v>332</v>
      </c>
      <c r="W367" s="136"/>
    </row>
    <row r="368" s="43" customFormat="1" ht="24.75" customHeight="1">
      <c r="A368" s="70" t="s">
        <v>240</v>
      </c>
      <c r="B368" s="70"/>
      <c r="C368" s="101" t="s">
        <v>37</v>
      </c>
      <c r="D368" s="101" t="s">
        <v>37</v>
      </c>
      <c r="E368" s="102" t="s">
        <v>37</v>
      </c>
      <c r="F368" s="102" t="s">
        <v>37</v>
      </c>
      <c r="G368" s="149" t="s">
        <v>37</v>
      </c>
      <c r="H368" s="149" t="s">
        <v>37</v>
      </c>
      <c r="I368" s="78">
        <f>SUM(I369:I372)</f>
        <v>5917.8999999999996</v>
      </c>
      <c r="J368" s="78">
        <f t="shared" ref="I368:S368" si="117">SUM(J369:J372)</f>
        <v>5399.4000000000005</v>
      </c>
      <c r="K368" s="78">
        <f t="shared" si="117"/>
        <v>5358.1000000000004</v>
      </c>
      <c r="L368" s="79">
        <f t="shared" si="117"/>
        <v>260</v>
      </c>
      <c r="M368" s="78">
        <f t="shared" si="117"/>
        <v>21131942.649999999</v>
      </c>
      <c r="N368" s="78">
        <f t="shared" si="117"/>
        <v>0</v>
      </c>
      <c r="O368" s="78">
        <f t="shared" si="117"/>
        <v>0</v>
      </c>
      <c r="P368" s="78">
        <f t="shared" si="117"/>
        <v>0</v>
      </c>
      <c r="Q368" s="78">
        <f>SUM(Q369:Q372)</f>
        <v>21131942.649999999</v>
      </c>
      <c r="R368" s="78">
        <f t="shared" si="117"/>
        <v>21131942.649999999</v>
      </c>
      <c r="S368" s="78">
        <f t="shared" si="117"/>
        <v>0</v>
      </c>
      <c r="T368" s="80" t="s">
        <v>37</v>
      </c>
      <c r="U368" s="80" t="s">
        <v>37</v>
      </c>
      <c r="V368" s="103" t="s">
        <v>37</v>
      </c>
      <c r="W368" s="136"/>
    </row>
    <row r="369" s="43" customFormat="1" ht="42" customHeight="1">
      <c r="A369" s="55">
        <v>1</v>
      </c>
      <c r="B369" s="91" t="s">
        <v>245</v>
      </c>
      <c r="C369" s="55" t="s">
        <v>41</v>
      </c>
      <c r="D369" s="81">
        <v>1960</v>
      </c>
      <c r="E369" s="55" t="s">
        <v>37</v>
      </c>
      <c r="F369" s="33" t="s">
        <v>191</v>
      </c>
      <c r="G369" s="57" t="s">
        <v>246</v>
      </c>
      <c r="H369" s="57" t="s">
        <v>246</v>
      </c>
      <c r="I369" s="58">
        <v>652.29999999999995</v>
      </c>
      <c r="J369" s="58">
        <v>628.29999999999995</v>
      </c>
      <c r="K369" s="58">
        <v>587</v>
      </c>
      <c r="L369" s="59">
        <v>38</v>
      </c>
      <c r="M369" s="104">
        <f t="shared" ref="M369:M372" si="118">SUM(N369:Q369)</f>
        <v>5814916.5</v>
      </c>
      <c r="N369" s="58">
        <v>0</v>
      </c>
      <c r="O369" s="58">
        <v>0</v>
      </c>
      <c r="P369" s="58">
        <v>0</v>
      </c>
      <c r="Q369" s="58">
        <f>'Таблица 3 '!C362</f>
        <v>5814916.5</v>
      </c>
      <c r="R369" s="58">
        <f t="shared" ref="R369:R372" si="119">Q369</f>
        <v>5814916.5</v>
      </c>
      <c r="S369" s="58">
        <v>0</v>
      </c>
      <c r="T369" s="58">
        <f t="shared" si="116"/>
        <v>9255</v>
      </c>
      <c r="U369" s="104">
        <f t="shared" si="103"/>
        <v>9255</v>
      </c>
      <c r="V369" s="61" t="s">
        <v>332</v>
      </c>
      <c r="W369" s="136"/>
    </row>
    <row r="370" s="43" customFormat="1" ht="42" customHeight="1">
      <c r="A370" s="55">
        <v>2</v>
      </c>
      <c r="B370" s="91" t="s">
        <v>429</v>
      </c>
      <c r="C370" s="55" t="s">
        <v>41</v>
      </c>
      <c r="D370" s="81">
        <v>1963</v>
      </c>
      <c r="E370" s="55" t="s">
        <v>37</v>
      </c>
      <c r="F370" s="33" t="s">
        <v>191</v>
      </c>
      <c r="G370" s="57">
        <v>5</v>
      </c>
      <c r="H370" s="57">
        <v>2</v>
      </c>
      <c r="I370" s="58">
        <v>1560.4000000000001</v>
      </c>
      <c r="J370" s="58">
        <v>1293.2</v>
      </c>
      <c r="K370" s="58">
        <v>1293.2</v>
      </c>
      <c r="L370" s="59">
        <v>73</v>
      </c>
      <c r="M370" s="104">
        <f t="shared" si="118"/>
        <v>7168207.5999999996</v>
      </c>
      <c r="N370" s="58">
        <v>0</v>
      </c>
      <c r="O370" s="58">
        <v>0</v>
      </c>
      <c r="P370" s="58">
        <v>0</v>
      </c>
      <c r="Q370" s="58">
        <f>'Таблица 3 '!C363</f>
        <v>7168207.5999999996</v>
      </c>
      <c r="R370" s="58">
        <f t="shared" si="119"/>
        <v>7168207.5999999996</v>
      </c>
      <c r="S370" s="58">
        <v>0</v>
      </c>
      <c r="T370" s="58">
        <f t="shared" si="116"/>
        <v>5542.9999999999991</v>
      </c>
      <c r="U370" s="104">
        <f t="shared" si="103"/>
        <v>5542.9999999999991</v>
      </c>
      <c r="V370" s="61" t="s">
        <v>332</v>
      </c>
      <c r="W370" s="136"/>
    </row>
    <row r="371" s="43" customFormat="1" ht="42" customHeight="1">
      <c r="A371" s="55">
        <v>3</v>
      </c>
      <c r="B371" s="91" t="s">
        <v>430</v>
      </c>
      <c r="C371" s="55" t="s">
        <v>41</v>
      </c>
      <c r="D371" s="81">
        <v>1964</v>
      </c>
      <c r="E371" s="55" t="s">
        <v>37</v>
      </c>
      <c r="F371" s="33" t="s">
        <v>191</v>
      </c>
      <c r="G371" s="57" t="s">
        <v>242</v>
      </c>
      <c r="H371" s="57">
        <v>3</v>
      </c>
      <c r="I371" s="58">
        <v>2761</v>
      </c>
      <c r="J371" s="58">
        <v>2550.3000000000002</v>
      </c>
      <c r="K371" s="58">
        <v>2550.3000000000002</v>
      </c>
      <c r="L371" s="59">
        <v>111</v>
      </c>
      <c r="M371" s="104">
        <f t="shared" si="118"/>
        <v>3909686.5499999998</v>
      </c>
      <c r="N371" s="58">
        <v>0</v>
      </c>
      <c r="O371" s="58">
        <v>0</v>
      </c>
      <c r="P371" s="58">
        <v>0</v>
      </c>
      <c r="Q371" s="58">
        <f>'Таблица 3 '!C364</f>
        <v>3909686.5499999998</v>
      </c>
      <c r="R371" s="58">
        <f t="shared" si="119"/>
        <v>3909686.5499999998</v>
      </c>
      <c r="S371" s="58">
        <v>0</v>
      </c>
      <c r="T371" s="58">
        <f t="shared" si="116"/>
        <v>1533.0300552876131</v>
      </c>
      <c r="U371" s="104">
        <f t="shared" si="103"/>
        <v>1533.0300552876131</v>
      </c>
      <c r="V371" s="61" t="s">
        <v>332</v>
      </c>
      <c r="W371" s="136"/>
    </row>
    <row r="372" s="43" customFormat="1" ht="42" customHeight="1">
      <c r="A372" s="55">
        <v>4</v>
      </c>
      <c r="B372" s="150" t="s">
        <v>431</v>
      </c>
      <c r="C372" s="55" t="s">
        <v>41</v>
      </c>
      <c r="D372" s="81">
        <v>1990</v>
      </c>
      <c r="E372" s="81" t="s">
        <v>64</v>
      </c>
      <c r="F372" s="33" t="s">
        <v>191</v>
      </c>
      <c r="G372" s="57">
        <v>2</v>
      </c>
      <c r="H372" s="57">
        <v>2</v>
      </c>
      <c r="I372" s="58">
        <v>944.20000000000005</v>
      </c>
      <c r="J372" s="58">
        <v>927.60000000000002</v>
      </c>
      <c r="K372" s="58">
        <v>927.60000000000002</v>
      </c>
      <c r="L372" s="59">
        <v>38</v>
      </c>
      <c r="M372" s="104">
        <f t="shared" si="118"/>
        <v>4239132</v>
      </c>
      <c r="N372" s="58">
        <v>0</v>
      </c>
      <c r="O372" s="58">
        <v>0</v>
      </c>
      <c r="P372" s="58">
        <v>0</v>
      </c>
      <c r="Q372" s="58">
        <f>'Таблица 3 '!C365</f>
        <v>4239132</v>
      </c>
      <c r="R372" s="58">
        <f t="shared" si="119"/>
        <v>4239132</v>
      </c>
      <c r="S372" s="58">
        <v>0</v>
      </c>
      <c r="T372" s="58">
        <f t="shared" si="116"/>
        <v>4570</v>
      </c>
      <c r="U372" s="104">
        <f t="shared" si="103"/>
        <v>4570</v>
      </c>
      <c r="V372" s="61" t="s">
        <v>332</v>
      </c>
      <c r="W372" s="136"/>
    </row>
    <row r="373" s="43" customFormat="1" ht="27" customHeight="1">
      <c r="A373" s="26" t="s">
        <v>249</v>
      </c>
      <c r="B373" s="26"/>
      <c r="C373" s="27" t="s">
        <v>37</v>
      </c>
      <c r="D373" s="27" t="s">
        <v>37</v>
      </c>
      <c r="E373" s="27" t="s">
        <v>37</v>
      </c>
      <c r="F373" s="27" t="s">
        <v>37</v>
      </c>
      <c r="G373" s="28" t="s">
        <v>37</v>
      </c>
      <c r="H373" s="28" t="s">
        <v>37</v>
      </c>
      <c r="I373" s="117">
        <f>SUM(I374:I375)</f>
        <v>4506.4799999999996</v>
      </c>
      <c r="J373" s="117">
        <f t="shared" ref="I373:S373" si="120">SUM(J374:J375)</f>
        <v>3925.5999999999999</v>
      </c>
      <c r="K373" s="117">
        <f t="shared" si="120"/>
        <v>3398.5600000000004</v>
      </c>
      <c r="L373" s="118">
        <f t="shared" si="120"/>
        <v>145</v>
      </c>
      <c r="M373" s="117">
        <f t="shared" si="120"/>
        <v>4875890.7200000007</v>
      </c>
      <c r="N373" s="117">
        <f t="shared" si="120"/>
        <v>0</v>
      </c>
      <c r="O373" s="117">
        <f t="shared" si="120"/>
        <v>0</v>
      </c>
      <c r="P373" s="117">
        <f t="shared" si="120"/>
        <v>0</v>
      </c>
      <c r="Q373" s="117">
        <f>SUM(Q374:Q375)</f>
        <v>4875890.7200000007</v>
      </c>
      <c r="R373" s="117">
        <f t="shared" si="120"/>
        <v>4875890.7200000007</v>
      </c>
      <c r="S373" s="117">
        <f t="shared" si="120"/>
        <v>0</v>
      </c>
      <c r="T373" s="28" t="s">
        <v>37</v>
      </c>
      <c r="U373" s="28" t="s">
        <v>37</v>
      </c>
      <c r="V373" s="28" t="s">
        <v>37</v>
      </c>
      <c r="W373" s="136"/>
    </row>
    <row r="374" s="43" customFormat="1" ht="42" customHeight="1">
      <c r="A374" s="55">
        <v>1</v>
      </c>
      <c r="B374" s="74" t="s">
        <v>432</v>
      </c>
      <c r="C374" s="55" t="s">
        <v>41</v>
      </c>
      <c r="D374" s="55">
        <v>1992</v>
      </c>
      <c r="E374" s="55">
        <v>2024</v>
      </c>
      <c r="F374" s="55" t="s">
        <v>46</v>
      </c>
      <c r="G374" s="57">
        <v>5</v>
      </c>
      <c r="H374" s="57">
        <v>3</v>
      </c>
      <c r="I374" s="104">
        <v>3726.6999999999998</v>
      </c>
      <c r="J374" s="104">
        <v>3184.5999999999999</v>
      </c>
      <c r="K374" s="104">
        <v>2764.8600000000001</v>
      </c>
      <c r="L374" s="59">
        <v>110</v>
      </c>
      <c r="M374" s="104">
        <f t="shared" ref="M374:M375" si="121">SUM(N374:Q374)</f>
        <v>3588773.7200000002</v>
      </c>
      <c r="N374" s="58">
        <v>0</v>
      </c>
      <c r="O374" s="58">
        <v>0</v>
      </c>
      <c r="P374" s="58">
        <v>0</v>
      </c>
      <c r="Q374" s="104">
        <f>'Таблица 3 '!C367</f>
        <v>3588773.7200000002</v>
      </c>
      <c r="R374" s="58">
        <f t="shared" ref="R374:R375" si="122">Q374</f>
        <v>3588773.7200000002</v>
      </c>
      <c r="S374" s="58">
        <v>0</v>
      </c>
      <c r="T374" s="58">
        <f t="shared" si="116"/>
        <v>1126.9150662563588</v>
      </c>
      <c r="U374" s="58">
        <f t="shared" ref="U374:U375" si="123">M374/J374</f>
        <v>1126.9150662563588</v>
      </c>
      <c r="V374" s="61" t="s">
        <v>332</v>
      </c>
      <c r="W374" s="136"/>
    </row>
    <row r="375" s="43" customFormat="1" ht="42" customHeight="1">
      <c r="A375" s="55">
        <v>2</v>
      </c>
      <c r="B375" s="74" t="s">
        <v>433</v>
      </c>
      <c r="C375" s="55" t="s">
        <v>41</v>
      </c>
      <c r="D375" s="55">
        <v>1974</v>
      </c>
      <c r="E375" s="55">
        <v>2023</v>
      </c>
      <c r="F375" s="33" t="s">
        <v>191</v>
      </c>
      <c r="G375" s="57">
        <v>2</v>
      </c>
      <c r="H375" s="57">
        <v>2</v>
      </c>
      <c r="I375" s="104">
        <v>779.77999999999997</v>
      </c>
      <c r="J375" s="104">
        <v>741</v>
      </c>
      <c r="K375" s="104">
        <v>633.70000000000005</v>
      </c>
      <c r="L375" s="59">
        <v>35</v>
      </c>
      <c r="M375" s="104">
        <f t="shared" si="121"/>
        <v>1287117</v>
      </c>
      <c r="N375" s="58">
        <v>0</v>
      </c>
      <c r="O375" s="58">
        <v>0</v>
      </c>
      <c r="P375" s="58">
        <v>0</v>
      </c>
      <c r="Q375" s="104">
        <f>'Таблица 3 '!C368</f>
        <v>1287117</v>
      </c>
      <c r="R375" s="58">
        <f t="shared" si="122"/>
        <v>1287117</v>
      </c>
      <c r="S375" s="58">
        <v>0</v>
      </c>
      <c r="T375" s="58">
        <f t="shared" si="116"/>
        <v>1737</v>
      </c>
      <c r="U375" s="58">
        <f t="shared" si="123"/>
        <v>1737</v>
      </c>
      <c r="V375" s="61" t="s">
        <v>332</v>
      </c>
      <c r="W375" s="136"/>
    </row>
    <row r="376" s="43" customFormat="1" ht="27.75" customHeight="1">
      <c r="A376" s="26" t="s">
        <v>251</v>
      </c>
      <c r="B376" s="26"/>
      <c r="C376" s="76" t="s">
        <v>37</v>
      </c>
      <c r="D376" s="76" t="s">
        <v>37</v>
      </c>
      <c r="E376" s="76" t="s">
        <v>37</v>
      </c>
      <c r="F376" s="76" t="s">
        <v>37</v>
      </c>
      <c r="G376" s="77" t="s">
        <v>37</v>
      </c>
      <c r="H376" s="77" t="s">
        <v>37</v>
      </c>
      <c r="I376" s="71">
        <f>I377</f>
        <v>8055</v>
      </c>
      <c r="J376" s="71">
        <f t="shared" ref="I376:S376" si="124">J377</f>
        <v>6345.8000000000002</v>
      </c>
      <c r="K376" s="71">
        <f t="shared" si="124"/>
        <v>5909.5</v>
      </c>
      <c r="L376" s="72">
        <f t="shared" si="124"/>
        <v>260</v>
      </c>
      <c r="M376" s="71">
        <f t="shared" si="124"/>
        <v>33017197.399999999</v>
      </c>
      <c r="N376" s="71">
        <f t="shared" si="124"/>
        <v>0</v>
      </c>
      <c r="O376" s="71">
        <f t="shared" si="124"/>
        <v>0</v>
      </c>
      <c r="P376" s="71">
        <f t="shared" si="124"/>
        <v>0</v>
      </c>
      <c r="Q376" s="71">
        <f>Q377</f>
        <v>33017197.399999999</v>
      </c>
      <c r="R376" s="71">
        <f t="shared" si="124"/>
        <v>33017197.399999999</v>
      </c>
      <c r="S376" s="71">
        <f t="shared" si="124"/>
        <v>0</v>
      </c>
      <c r="T376" s="80" t="s">
        <v>37</v>
      </c>
      <c r="U376" s="80" t="s">
        <v>37</v>
      </c>
      <c r="V376" s="77" t="s">
        <v>37</v>
      </c>
      <c r="W376" s="136"/>
    </row>
    <row r="377" s="43" customFormat="1" ht="45" customHeight="1">
      <c r="A377" s="55">
        <v>1</v>
      </c>
      <c r="B377" s="56" t="s">
        <v>259</v>
      </c>
      <c r="C377" s="55" t="s">
        <v>41</v>
      </c>
      <c r="D377" s="55">
        <v>1995</v>
      </c>
      <c r="E377" s="55" t="s">
        <v>37</v>
      </c>
      <c r="F377" s="55" t="s">
        <v>46</v>
      </c>
      <c r="G377" s="57">
        <v>9</v>
      </c>
      <c r="H377" s="57">
        <v>3</v>
      </c>
      <c r="I377" s="60">
        <v>8055</v>
      </c>
      <c r="J377" s="60">
        <v>6345.8000000000002</v>
      </c>
      <c r="K377" s="60">
        <v>5909.5</v>
      </c>
      <c r="L377" s="69">
        <v>260</v>
      </c>
      <c r="M377" s="38">
        <f>SUM(N377:Q377)</f>
        <v>33017197.399999999</v>
      </c>
      <c r="N377" s="38">
        <v>0</v>
      </c>
      <c r="O377" s="38">
        <v>0</v>
      </c>
      <c r="P377" s="38">
        <v>0</v>
      </c>
      <c r="Q377" s="38">
        <f>'Таблица 3 '!C370</f>
        <v>33017197.399999999</v>
      </c>
      <c r="R377" s="60">
        <f>Q377</f>
        <v>33017197.399999999</v>
      </c>
      <c r="S377" s="60">
        <v>0</v>
      </c>
      <c r="T377" s="60">
        <f t="shared" si="116"/>
        <v>5203</v>
      </c>
      <c r="U377" s="60">
        <f>T377</f>
        <v>5203</v>
      </c>
      <c r="V377" s="61" t="s">
        <v>332</v>
      </c>
      <c r="W377" s="136"/>
    </row>
    <row r="378" s="43" customFormat="1" ht="33" customHeight="1">
      <c r="A378" s="70" t="s">
        <v>262</v>
      </c>
      <c r="B378" s="70"/>
      <c r="C378" s="76" t="s">
        <v>37</v>
      </c>
      <c r="D378" s="76" t="s">
        <v>37</v>
      </c>
      <c r="E378" s="76" t="s">
        <v>37</v>
      </c>
      <c r="F378" s="76" t="s">
        <v>37</v>
      </c>
      <c r="G378" s="77" t="s">
        <v>37</v>
      </c>
      <c r="H378" s="77" t="s">
        <v>37</v>
      </c>
      <c r="I378" s="71">
        <f>SUM(I379:I380)</f>
        <v>4967.6999999999998</v>
      </c>
      <c r="J378" s="71">
        <f t="shared" ref="I378:S378" si="125">SUM(J379:J380)</f>
        <v>4332.8500000000004</v>
      </c>
      <c r="K378" s="71">
        <f t="shared" si="125"/>
        <v>4060.9499999999998</v>
      </c>
      <c r="L378" s="72">
        <f t="shared" si="125"/>
        <v>162</v>
      </c>
      <c r="M378" s="71">
        <f t="shared" si="125"/>
        <v>25014650.550000004</v>
      </c>
      <c r="N378" s="71">
        <f t="shared" si="125"/>
        <v>0</v>
      </c>
      <c r="O378" s="71">
        <f t="shared" si="125"/>
        <v>0</v>
      </c>
      <c r="P378" s="71">
        <f t="shared" si="125"/>
        <v>0</v>
      </c>
      <c r="Q378" s="71">
        <f>SUM(Q379:Q380)</f>
        <v>25014650.550000004</v>
      </c>
      <c r="R378" s="71">
        <f t="shared" si="125"/>
        <v>25014650.550000004</v>
      </c>
      <c r="S378" s="71">
        <f t="shared" si="125"/>
        <v>0</v>
      </c>
      <c r="T378" s="80" t="s">
        <v>38</v>
      </c>
      <c r="U378" s="80" t="s">
        <v>38</v>
      </c>
      <c r="V378" s="77" t="s">
        <v>38</v>
      </c>
      <c r="W378" s="136"/>
    </row>
    <row r="379" s="43" customFormat="1" ht="41.399999999999999">
      <c r="A379" s="33">
        <v>1</v>
      </c>
      <c r="B379" s="34" t="s">
        <v>434</v>
      </c>
      <c r="C379" s="55" t="s">
        <v>41</v>
      </c>
      <c r="D379" s="109">
        <v>1974</v>
      </c>
      <c r="E379" s="35" t="s">
        <v>37</v>
      </c>
      <c r="F379" s="33" t="s">
        <v>191</v>
      </c>
      <c r="G379" s="37" t="s">
        <v>248</v>
      </c>
      <c r="H379" s="37" t="s">
        <v>243</v>
      </c>
      <c r="I379" s="38">
        <v>4252</v>
      </c>
      <c r="J379" s="38">
        <v>3654.0500000000002</v>
      </c>
      <c r="K379" s="97">
        <v>3382.1500000000001</v>
      </c>
      <c r="L379" s="88">
        <v>140</v>
      </c>
      <c r="M379" s="39">
        <f t="shared" ref="M379:M380" si="126">SUM(N379:Q379)</f>
        <v>19012022.150000002</v>
      </c>
      <c r="N379" s="97">
        <v>0</v>
      </c>
      <c r="O379" s="97">
        <v>0</v>
      </c>
      <c r="P379" s="97">
        <v>0</v>
      </c>
      <c r="Q379" s="38">
        <f>'Таблица 3 '!C372</f>
        <v>19012022.150000002</v>
      </c>
      <c r="R379" s="97">
        <f t="shared" ref="R379:R380" si="127">Q379</f>
        <v>19012022.150000002</v>
      </c>
      <c r="S379" s="97">
        <v>0</v>
      </c>
      <c r="T379" s="38">
        <f t="shared" si="116"/>
        <v>5203</v>
      </c>
      <c r="U379" s="39">
        <f t="shared" si="103"/>
        <v>5203</v>
      </c>
      <c r="V379" s="42" t="s">
        <v>332</v>
      </c>
      <c r="W379" s="136"/>
    </row>
    <row r="380" s="43" customFormat="1" ht="41.399999999999999">
      <c r="A380" s="33">
        <v>2</v>
      </c>
      <c r="B380" s="34" t="s">
        <v>435</v>
      </c>
      <c r="C380" s="55" t="s">
        <v>41</v>
      </c>
      <c r="D380" s="109">
        <v>1955</v>
      </c>
      <c r="E380" s="35">
        <v>2019</v>
      </c>
      <c r="F380" s="33" t="s">
        <v>191</v>
      </c>
      <c r="G380" s="37" t="s">
        <v>246</v>
      </c>
      <c r="H380" s="37" t="s">
        <v>246</v>
      </c>
      <c r="I380" s="38">
        <v>715.70000000000005</v>
      </c>
      <c r="J380" s="38">
        <v>678.79999999999995</v>
      </c>
      <c r="K380" s="38">
        <v>678.79999999999995</v>
      </c>
      <c r="L380" s="88">
        <v>22</v>
      </c>
      <c r="M380" s="39">
        <f t="shared" si="126"/>
        <v>6002628.4000000004</v>
      </c>
      <c r="N380" s="97">
        <v>0</v>
      </c>
      <c r="O380" s="97">
        <v>0</v>
      </c>
      <c r="P380" s="97">
        <v>0</v>
      </c>
      <c r="Q380" s="38">
        <f>'Таблица 3 '!C373</f>
        <v>6002628.4000000004</v>
      </c>
      <c r="R380" s="97">
        <f t="shared" si="127"/>
        <v>6002628.4000000004</v>
      </c>
      <c r="S380" s="97">
        <v>0</v>
      </c>
      <c r="T380" s="38">
        <f t="shared" si="116"/>
        <v>8843.0000000000018</v>
      </c>
      <c r="U380" s="39">
        <f t="shared" si="103"/>
        <v>8843.0000000000018</v>
      </c>
      <c r="V380" s="42" t="s">
        <v>332</v>
      </c>
      <c r="W380" s="136"/>
    </row>
    <row r="381" s="25" customFormat="1" ht="30" customHeight="1">
      <c r="A381" s="110" t="s">
        <v>272</v>
      </c>
      <c r="B381" s="110"/>
      <c r="C381" s="28" t="s">
        <v>37</v>
      </c>
      <c r="D381" s="28" t="s">
        <v>37</v>
      </c>
      <c r="E381" s="28" t="s">
        <v>37</v>
      </c>
      <c r="F381" s="28" t="s">
        <v>37</v>
      </c>
      <c r="G381" s="28" t="s">
        <v>37</v>
      </c>
      <c r="H381" s="28" t="s">
        <v>37</v>
      </c>
      <c r="I381" s="64">
        <f>I382</f>
        <v>1143.5</v>
      </c>
      <c r="J381" s="64">
        <f t="shared" ref="J381:S381" si="128">J382</f>
        <v>1143.5</v>
      </c>
      <c r="K381" s="64">
        <f t="shared" si="128"/>
        <v>0</v>
      </c>
      <c r="L381" s="65">
        <f t="shared" si="128"/>
        <v>37</v>
      </c>
      <c r="M381" s="64">
        <f t="shared" si="128"/>
        <v>10776344</v>
      </c>
      <c r="N381" s="64">
        <f t="shared" si="128"/>
        <v>0</v>
      </c>
      <c r="O381" s="64">
        <f t="shared" si="128"/>
        <v>0</v>
      </c>
      <c r="P381" s="64">
        <f t="shared" si="128"/>
        <v>0</v>
      </c>
      <c r="Q381" s="64">
        <f>Q382</f>
        <v>10776344</v>
      </c>
      <c r="R381" s="64">
        <f t="shared" si="128"/>
        <v>10776344</v>
      </c>
      <c r="S381" s="64">
        <f t="shared" si="128"/>
        <v>0</v>
      </c>
      <c r="T381" s="66" t="s">
        <v>37</v>
      </c>
      <c r="U381" s="66" t="s">
        <v>37</v>
      </c>
      <c r="V381" s="28" t="s">
        <v>37</v>
      </c>
    </row>
    <row r="382" s="67" customFormat="1" ht="43.200000000000003" customHeight="1">
      <c r="A382" s="57">
        <v>1</v>
      </c>
      <c r="B382" s="56" t="s">
        <v>436</v>
      </c>
      <c r="C382" s="33" t="s">
        <v>41</v>
      </c>
      <c r="D382" s="57">
        <v>1961</v>
      </c>
      <c r="E382" s="57" t="s">
        <v>37</v>
      </c>
      <c r="F382" s="33" t="s">
        <v>191</v>
      </c>
      <c r="G382" s="57">
        <v>2</v>
      </c>
      <c r="H382" s="57">
        <v>1</v>
      </c>
      <c r="I382" s="60">
        <v>1143.5</v>
      </c>
      <c r="J382" s="60">
        <v>1143.5</v>
      </c>
      <c r="K382" s="60">
        <v>0</v>
      </c>
      <c r="L382" s="69">
        <v>37</v>
      </c>
      <c r="M382" s="60">
        <f>SUM(N382:Q382)</f>
        <v>10776344</v>
      </c>
      <c r="N382" s="60">
        <v>0</v>
      </c>
      <c r="O382" s="60">
        <v>0</v>
      </c>
      <c r="P382" s="60">
        <v>0</v>
      </c>
      <c r="Q382" s="60">
        <f>'Таблица 3 '!C375</f>
        <v>10776344</v>
      </c>
      <c r="R382" s="60">
        <f>Q382</f>
        <v>10776344</v>
      </c>
      <c r="S382" s="60">
        <v>0</v>
      </c>
      <c r="T382" s="60">
        <f t="shared" si="116"/>
        <v>9424</v>
      </c>
      <c r="U382" s="60">
        <f t="shared" si="103"/>
        <v>9424</v>
      </c>
      <c r="V382" s="61" t="s">
        <v>332</v>
      </c>
    </row>
    <row r="383" s="25" customFormat="1" ht="22.199999999999999" customHeight="1">
      <c r="A383" s="110" t="s">
        <v>282</v>
      </c>
      <c r="B383" s="110"/>
      <c r="C383" s="28" t="s">
        <v>37</v>
      </c>
      <c r="D383" s="28" t="s">
        <v>37</v>
      </c>
      <c r="E383" s="28" t="s">
        <v>37</v>
      </c>
      <c r="F383" s="28" t="s">
        <v>37</v>
      </c>
      <c r="G383" s="28" t="s">
        <v>37</v>
      </c>
      <c r="H383" s="28" t="s">
        <v>37</v>
      </c>
      <c r="I383" s="64">
        <f>SUM(I384:I385)</f>
        <v>1546.0999999999999</v>
      </c>
      <c r="J383" s="64">
        <f t="shared" ref="J383:S383" si="129">SUM(J384:J385)</f>
        <v>1373.28</v>
      </c>
      <c r="K383" s="64">
        <f t="shared" si="129"/>
        <v>1373.28</v>
      </c>
      <c r="L383" s="65">
        <f t="shared" si="129"/>
        <v>54</v>
      </c>
      <c r="M383" s="64">
        <f t="shared" si="129"/>
        <v>4764536.1600000001</v>
      </c>
      <c r="N383" s="64">
        <f t="shared" si="129"/>
        <v>0</v>
      </c>
      <c r="O383" s="64">
        <f t="shared" si="129"/>
        <v>0</v>
      </c>
      <c r="P383" s="64">
        <f t="shared" si="129"/>
        <v>0</v>
      </c>
      <c r="Q383" s="64">
        <f>SUM(Q384:Q385)</f>
        <v>4764536.1600000001</v>
      </c>
      <c r="R383" s="64">
        <f t="shared" si="129"/>
        <v>4764536.1600000001</v>
      </c>
      <c r="S383" s="64">
        <f t="shared" si="129"/>
        <v>0</v>
      </c>
      <c r="T383" s="66" t="s">
        <v>37</v>
      </c>
      <c r="U383" s="66" t="s">
        <v>37</v>
      </c>
      <c r="V383" s="137" t="s">
        <v>37</v>
      </c>
    </row>
    <row r="384" s="67" customFormat="1" ht="41.399999999999999">
      <c r="A384" s="55">
        <v>1</v>
      </c>
      <c r="B384" s="68" t="s">
        <v>286</v>
      </c>
      <c r="C384" s="55" t="s">
        <v>41</v>
      </c>
      <c r="D384" s="57">
        <v>1973</v>
      </c>
      <c r="E384" s="57" t="s">
        <v>37</v>
      </c>
      <c r="F384" s="33" t="s">
        <v>191</v>
      </c>
      <c r="G384" s="57">
        <v>2</v>
      </c>
      <c r="H384" s="57">
        <v>2</v>
      </c>
      <c r="I384" s="60">
        <v>791.29999999999995</v>
      </c>
      <c r="J384" s="60">
        <v>672.88</v>
      </c>
      <c r="K384" s="60">
        <v>672.88</v>
      </c>
      <c r="L384" s="69">
        <v>18</v>
      </c>
      <c r="M384" s="60">
        <f t="shared" ref="M384:M385" si="130">SUM(N384:Q384)</f>
        <v>2729874.1600000001</v>
      </c>
      <c r="N384" s="60">
        <v>0</v>
      </c>
      <c r="O384" s="60">
        <v>0</v>
      </c>
      <c r="P384" s="60">
        <v>0</v>
      </c>
      <c r="Q384" s="60">
        <f>'Таблица 3 '!C377</f>
        <v>2729874.1600000001</v>
      </c>
      <c r="R384" s="60">
        <f t="shared" ref="R384:R385" si="131">Q384</f>
        <v>2729874.1600000001</v>
      </c>
      <c r="S384" s="60">
        <v>0</v>
      </c>
      <c r="T384" s="60">
        <f t="shared" si="116"/>
        <v>4057.0000000000005</v>
      </c>
      <c r="U384" s="60">
        <f t="shared" si="103"/>
        <v>4057.0000000000005</v>
      </c>
      <c r="V384" s="61" t="s">
        <v>332</v>
      </c>
    </row>
    <row r="385" s="67" customFormat="1" ht="41.399999999999999">
      <c r="A385" s="55">
        <v>2</v>
      </c>
      <c r="B385" s="68" t="s">
        <v>289</v>
      </c>
      <c r="C385" s="55" t="s">
        <v>41</v>
      </c>
      <c r="D385" s="57">
        <v>1968</v>
      </c>
      <c r="E385" s="57" t="s">
        <v>37</v>
      </c>
      <c r="F385" s="33" t="s">
        <v>191</v>
      </c>
      <c r="G385" s="57">
        <v>2</v>
      </c>
      <c r="H385" s="57">
        <v>2</v>
      </c>
      <c r="I385" s="60">
        <v>754.79999999999995</v>
      </c>
      <c r="J385" s="60">
        <v>700.39999999999998</v>
      </c>
      <c r="K385" s="60">
        <v>700.39999999999998</v>
      </c>
      <c r="L385" s="69">
        <v>36</v>
      </c>
      <c r="M385" s="60">
        <f t="shared" si="130"/>
        <v>2034662</v>
      </c>
      <c r="N385" s="60">
        <v>0</v>
      </c>
      <c r="O385" s="60">
        <v>0</v>
      </c>
      <c r="P385" s="60">
        <v>0</v>
      </c>
      <c r="Q385" s="60">
        <f>'Таблица 3 '!C378</f>
        <v>2034662</v>
      </c>
      <c r="R385" s="60">
        <f t="shared" si="131"/>
        <v>2034662</v>
      </c>
      <c r="S385" s="60">
        <v>0</v>
      </c>
      <c r="T385" s="60">
        <f t="shared" si="116"/>
        <v>2905</v>
      </c>
      <c r="U385" s="60">
        <f t="shared" si="103"/>
        <v>2905</v>
      </c>
      <c r="V385" s="61" t="s">
        <v>332</v>
      </c>
    </row>
    <row r="386" s="43" customFormat="1" ht="27.75" customHeight="1">
      <c r="A386" s="70" t="s">
        <v>291</v>
      </c>
      <c r="B386" s="70"/>
      <c r="C386" s="76" t="s">
        <v>37</v>
      </c>
      <c r="D386" s="76" t="s">
        <v>37</v>
      </c>
      <c r="E386" s="76" t="s">
        <v>37</v>
      </c>
      <c r="F386" s="76" t="s">
        <v>37</v>
      </c>
      <c r="G386" s="77" t="s">
        <v>37</v>
      </c>
      <c r="H386" s="77" t="s">
        <v>37</v>
      </c>
      <c r="I386" s="71">
        <f>SUM(I387:I399)</f>
        <v>18276.899999999994</v>
      </c>
      <c r="J386" s="71">
        <f t="shared" ref="J386:S386" si="132">SUM(J387:J399)</f>
        <v>12901.700000000001</v>
      </c>
      <c r="K386" s="71">
        <f t="shared" si="132"/>
        <v>11410.4</v>
      </c>
      <c r="L386" s="72">
        <f t="shared" si="132"/>
        <v>431</v>
      </c>
      <c r="M386" s="71">
        <f>SUM(M387:M399)</f>
        <v>41766044.86999999</v>
      </c>
      <c r="N386" s="71">
        <f t="shared" si="132"/>
        <v>0</v>
      </c>
      <c r="O386" s="71">
        <f t="shared" si="132"/>
        <v>0</v>
      </c>
      <c r="P386" s="71">
        <f t="shared" si="132"/>
        <v>0</v>
      </c>
      <c r="Q386" s="71">
        <f>SUM(Q387:Q399)</f>
        <v>41766044.86999999</v>
      </c>
      <c r="R386" s="71">
        <f t="shared" si="132"/>
        <v>41766044.86999999</v>
      </c>
      <c r="S386" s="71">
        <f t="shared" si="132"/>
        <v>0</v>
      </c>
      <c r="T386" s="80" t="s">
        <v>38</v>
      </c>
      <c r="U386" s="80" t="s">
        <v>38</v>
      </c>
      <c r="V386" s="77" t="s">
        <v>38</v>
      </c>
      <c r="W386" s="136"/>
    </row>
    <row r="387" s="43" customFormat="1" ht="41.399999999999999">
      <c r="A387" s="33">
        <v>1</v>
      </c>
      <c r="B387" s="45" t="s">
        <v>437</v>
      </c>
      <c r="C387" s="33" t="s">
        <v>41</v>
      </c>
      <c r="D387" s="33">
        <v>1984</v>
      </c>
      <c r="E387" s="33" t="s">
        <v>37</v>
      </c>
      <c r="F387" s="33" t="s">
        <v>46</v>
      </c>
      <c r="G387" s="37">
        <v>5</v>
      </c>
      <c r="H387" s="37">
        <v>5</v>
      </c>
      <c r="I387" s="40">
        <v>3641</v>
      </c>
      <c r="J387" s="40">
        <v>3604.8000000000002</v>
      </c>
      <c r="K387" s="40">
        <v>3553.9000000000001</v>
      </c>
      <c r="L387" s="122">
        <v>138</v>
      </c>
      <c r="M387" s="40">
        <f t="shared" ref="M387:M399" si="133">SUM(N387:Q387)</f>
        <v>19981406.399999999</v>
      </c>
      <c r="N387" s="151">
        <v>0</v>
      </c>
      <c r="O387" s="151">
        <v>0</v>
      </c>
      <c r="P387" s="151">
        <v>0</v>
      </c>
      <c r="Q387" s="40">
        <f>'Таблица 3 '!C380</f>
        <v>19981406.399999999</v>
      </c>
      <c r="R387" s="151">
        <f t="shared" ref="R387:R399" si="134">Q387</f>
        <v>19981406.399999999</v>
      </c>
      <c r="S387" s="151">
        <v>0</v>
      </c>
      <c r="T387" s="40">
        <f t="shared" si="116"/>
        <v>5542.9999999999991</v>
      </c>
      <c r="U387" s="40">
        <v>5543</v>
      </c>
      <c r="V387" s="42" t="s">
        <v>332</v>
      </c>
      <c r="W387" s="136"/>
    </row>
    <row r="388" s="43" customFormat="1" ht="41.399999999999999">
      <c r="A388" s="33">
        <v>2</v>
      </c>
      <c r="B388" s="111" t="s">
        <v>438</v>
      </c>
      <c r="C388" s="33" t="s">
        <v>41</v>
      </c>
      <c r="D388" s="33">
        <v>1969</v>
      </c>
      <c r="E388" s="33">
        <v>2024</v>
      </c>
      <c r="F388" s="33" t="s">
        <v>42</v>
      </c>
      <c r="G388" s="37">
        <v>2</v>
      </c>
      <c r="H388" s="37">
        <v>2</v>
      </c>
      <c r="I388" s="40">
        <v>732.10000000000002</v>
      </c>
      <c r="J388" s="40">
        <v>640.10000000000002</v>
      </c>
      <c r="K388" s="40">
        <v>640.10000000000002</v>
      </c>
      <c r="L388" s="122">
        <v>24</v>
      </c>
      <c r="M388" s="40">
        <f t="shared" si="133"/>
        <v>835891.20000000007</v>
      </c>
      <c r="N388" s="151">
        <v>0</v>
      </c>
      <c r="O388" s="151">
        <v>0</v>
      </c>
      <c r="P388" s="151">
        <v>0</v>
      </c>
      <c r="Q388" s="40">
        <f>'Таблица 3 '!C381</f>
        <v>835891.20000000007</v>
      </c>
      <c r="R388" s="151">
        <f t="shared" si="134"/>
        <v>835891.20000000007</v>
      </c>
      <c r="S388" s="151">
        <v>0</v>
      </c>
      <c r="T388" s="40">
        <f t="shared" si="116"/>
        <v>1305.8759568817372</v>
      </c>
      <c r="U388" s="40">
        <f t="shared" si="103"/>
        <v>1305.8759568817372</v>
      </c>
      <c r="V388" s="42" t="s">
        <v>332</v>
      </c>
      <c r="W388" s="136"/>
    </row>
    <row r="389" s="67" customFormat="1" ht="45" customHeight="1">
      <c r="A389" s="33">
        <v>3</v>
      </c>
      <c r="B389" s="68" t="s">
        <v>439</v>
      </c>
      <c r="C389" s="126" t="s">
        <v>41</v>
      </c>
      <c r="D389" s="57">
        <v>1984</v>
      </c>
      <c r="E389" s="57">
        <v>2022</v>
      </c>
      <c r="F389" s="33" t="s">
        <v>42</v>
      </c>
      <c r="G389" s="57">
        <v>2</v>
      </c>
      <c r="H389" s="57">
        <v>3</v>
      </c>
      <c r="I389" s="60">
        <v>1587.4000000000001</v>
      </c>
      <c r="J389" s="60">
        <v>861.10000000000002</v>
      </c>
      <c r="K389" s="60">
        <v>771.60000000000002</v>
      </c>
      <c r="L389" s="69">
        <v>18</v>
      </c>
      <c r="M389" s="40">
        <f t="shared" si="133"/>
        <v>2659076.8000000003</v>
      </c>
      <c r="N389" s="97">
        <v>0</v>
      </c>
      <c r="O389" s="97">
        <v>0</v>
      </c>
      <c r="P389" s="97">
        <v>0</v>
      </c>
      <c r="Q389" s="38">
        <f>'Таблица 3 '!C382</f>
        <v>2659076.8000000003</v>
      </c>
      <c r="R389" s="97">
        <f t="shared" si="134"/>
        <v>2659076.8000000003</v>
      </c>
      <c r="S389" s="97">
        <v>0</v>
      </c>
      <c r="T389" s="38">
        <f t="shared" si="116"/>
        <v>3088.0000000000005</v>
      </c>
      <c r="U389" s="38">
        <f t="shared" si="103"/>
        <v>3088.0000000000005</v>
      </c>
      <c r="V389" s="42" t="s">
        <v>332</v>
      </c>
      <c r="W389" s="152"/>
    </row>
    <row r="390" s="67" customFormat="1" ht="45" customHeight="1">
      <c r="A390" s="33">
        <v>4</v>
      </c>
      <c r="B390" s="68" t="s">
        <v>440</v>
      </c>
      <c r="C390" s="126" t="s">
        <v>41</v>
      </c>
      <c r="D390" s="57">
        <v>1971</v>
      </c>
      <c r="E390" s="57">
        <v>2021</v>
      </c>
      <c r="F390" s="33" t="s">
        <v>42</v>
      </c>
      <c r="G390" s="57">
        <v>2</v>
      </c>
      <c r="H390" s="57">
        <v>2</v>
      </c>
      <c r="I390" s="60">
        <v>1200.9000000000001</v>
      </c>
      <c r="J390" s="60">
        <v>321.60000000000002</v>
      </c>
      <c r="K390" s="60">
        <v>256.60000000000002</v>
      </c>
      <c r="L390" s="69">
        <v>18</v>
      </c>
      <c r="M390" s="40">
        <f t="shared" si="133"/>
        <v>934248.00000000012</v>
      </c>
      <c r="N390" s="97">
        <v>0</v>
      </c>
      <c r="O390" s="97">
        <v>0</v>
      </c>
      <c r="P390" s="97">
        <v>0</v>
      </c>
      <c r="Q390" s="38">
        <f>'Таблица 3 '!C383</f>
        <v>934248.00000000012</v>
      </c>
      <c r="R390" s="97">
        <f t="shared" si="134"/>
        <v>934248.00000000012</v>
      </c>
      <c r="S390" s="97">
        <v>0</v>
      </c>
      <c r="T390" s="38">
        <f t="shared" si="116"/>
        <v>2905</v>
      </c>
      <c r="U390" s="38">
        <f t="shared" si="103"/>
        <v>2905</v>
      </c>
      <c r="V390" s="42" t="s">
        <v>332</v>
      </c>
      <c r="W390" s="152"/>
    </row>
    <row r="391" s="67" customFormat="1" ht="45" customHeight="1">
      <c r="A391" s="33">
        <v>5</v>
      </c>
      <c r="B391" s="68" t="s">
        <v>441</v>
      </c>
      <c r="C391" s="126" t="s">
        <v>41</v>
      </c>
      <c r="D391" s="57">
        <v>1957</v>
      </c>
      <c r="E391" s="57" t="s">
        <v>37</v>
      </c>
      <c r="F391" s="57" t="s">
        <v>311</v>
      </c>
      <c r="G391" s="57">
        <v>2</v>
      </c>
      <c r="H391" s="57">
        <v>1</v>
      </c>
      <c r="I391" s="60">
        <v>1308</v>
      </c>
      <c r="J391" s="60">
        <v>396.19999999999999</v>
      </c>
      <c r="K391" s="60">
        <v>0</v>
      </c>
      <c r="L391" s="69">
        <v>8</v>
      </c>
      <c r="M391" s="40">
        <f t="shared" si="133"/>
        <v>601431.59999999998</v>
      </c>
      <c r="N391" s="97">
        <v>0</v>
      </c>
      <c r="O391" s="97">
        <v>0</v>
      </c>
      <c r="P391" s="97">
        <v>0</v>
      </c>
      <c r="Q391" s="38">
        <f>'Таблица 3 '!C384</f>
        <v>601431.59999999998</v>
      </c>
      <c r="R391" s="97">
        <f t="shared" si="134"/>
        <v>601431.59999999998</v>
      </c>
      <c r="S391" s="97">
        <v>0</v>
      </c>
      <c r="T391" s="38">
        <f t="shared" si="116"/>
        <v>1518</v>
      </c>
      <c r="U391" s="38">
        <f t="shared" si="103"/>
        <v>1518</v>
      </c>
      <c r="V391" s="42" t="s">
        <v>332</v>
      </c>
      <c r="W391" s="152"/>
    </row>
    <row r="392" s="67" customFormat="1" ht="45" customHeight="1">
      <c r="A392" s="33">
        <v>6</v>
      </c>
      <c r="B392" s="68" t="s">
        <v>442</v>
      </c>
      <c r="C392" s="126" t="s">
        <v>41</v>
      </c>
      <c r="D392" s="57">
        <v>1984</v>
      </c>
      <c r="E392" s="57" t="s">
        <v>37</v>
      </c>
      <c r="F392" s="57" t="s">
        <v>46</v>
      </c>
      <c r="G392" s="57">
        <v>5</v>
      </c>
      <c r="H392" s="57">
        <v>4</v>
      </c>
      <c r="I392" s="60">
        <v>3290.0999999999999</v>
      </c>
      <c r="J392" s="60">
        <v>2909.9000000000001</v>
      </c>
      <c r="K392" s="60">
        <v>2482.4000000000001</v>
      </c>
      <c r="L392" s="69">
        <v>64</v>
      </c>
      <c r="M392" s="40">
        <f t="shared" si="133"/>
        <v>6855430.3999999994</v>
      </c>
      <c r="N392" s="97">
        <v>0</v>
      </c>
      <c r="O392" s="97">
        <v>0</v>
      </c>
      <c r="P392" s="97">
        <v>0</v>
      </c>
      <c r="Q392" s="38">
        <f>'Таблица 3 '!C385</f>
        <v>6855430.3999999994</v>
      </c>
      <c r="R392" s="97">
        <f t="shared" si="134"/>
        <v>6855430.3999999994</v>
      </c>
      <c r="S392" s="97">
        <v>0</v>
      </c>
      <c r="T392" s="38">
        <f t="shared" si="116"/>
        <v>2355.8989656001922</v>
      </c>
      <c r="U392" s="38">
        <f t="shared" si="103"/>
        <v>2355.8989656001922</v>
      </c>
      <c r="V392" s="42" t="s">
        <v>332</v>
      </c>
      <c r="W392" s="152"/>
    </row>
    <row r="393" s="67" customFormat="1" ht="45" customHeight="1">
      <c r="A393" s="33">
        <v>7</v>
      </c>
      <c r="B393" s="68" t="s">
        <v>443</v>
      </c>
      <c r="C393" s="33" t="s">
        <v>41</v>
      </c>
      <c r="D393" s="33">
        <v>1980</v>
      </c>
      <c r="E393" s="33">
        <v>2025</v>
      </c>
      <c r="F393" s="33" t="s">
        <v>42</v>
      </c>
      <c r="G393" s="37">
        <v>2</v>
      </c>
      <c r="H393" s="37">
        <v>3</v>
      </c>
      <c r="I393" s="38">
        <v>3959</v>
      </c>
      <c r="J393" s="38">
        <v>1802.4000000000001</v>
      </c>
      <c r="K393" s="38">
        <v>1802.4000000000001</v>
      </c>
      <c r="L393" s="88">
        <v>51</v>
      </c>
      <c r="M393" s="40">
        <f t="shared" si="133"/>
        <v>2462426.3700000001</v>
      </c>
      <c r="N393" s="97">
        <v>0</v>
      </c>
      <c r="O393" s="97">
        <v>0</v>
      </c>
      <c r="P393" s="97">
        <v>0</v>
      </c>
      <c r="Q393" s="38">
        <f>'Таблица 3 '!C386</f>
        <v>2462426.3700000001</v>
      </c>
      <c r="R393" s="97">
        <f t="shared" si="134"/>
        <v>2462426.3700000001</v>
      </c>
      <c r="S393" s="97">
        <v>0</v>
      </c>
      <c r="T393" s="38">
        <f t="shared" si="116"/>
        <v>1366.1930592543276</v>
      </c>
      <c r="U393" s="38">
        <f t="shared" si="103"/>
        <v>1366.1930592543276</v>
      </c>
      <c r="V393" s="42" t="s">
        <v>332</v>
      </c>
    </row>
    <row r="394" s="67" customFormat="1" ht="44.399999999999999" customHeight="1">
      <c r="A394" s="33">
        <v>8</v>
      </c>
      <c r="B394" s="68" t="s">
        <v>444</v>
      </c>
      <c r="C394" s="33" t="s">
        <v>41</v>
      </c>
      <c r="D394" s="57">
        <v>1975</v>
      </c>
      <c r="E394" s="57">
        <v>2021</v>
      </c>
      <c r="F394" s="33" t="s">
        <v>42</v>
      </c>
      <c r="G394" s="57">
        <v>2</v>
      </c>
      <c r="H394" s="57">
        <v>2</v>
      </c>
      <c r="I394" s="60">
        <v>413.80000000000001</v>
      </c>
      <c r="J394" s="60">
        <v>375.80000000000001</v>
      </c>
      <c r="K394" s="60">
        <v>375.80000000000001</v>
      </c>
      <c r="L394" s="69">
        <v>18</v>
      </c>
      <c r="M394" s="40">
        <f t="shared" si="133"/>
        <v>350621.40000000002</v>
      </c>
      <c r="N394" s="60">
        <v>0</v>
      </c>
      <c r="O394" s="60">
        <v>0</v>
      </c>
      <c r="P394" s="60">
        <v>0</v>
      </c>
      <c r="Q394" s="38">
        <f>'Таблица 3 '!C387</f>
        <v>350621.40000000002</v>
      </c>
      <c r="R394" s="97">
        <f t="shared" si="134"/>
        <v>350621.40000000002</v>
      </c>
      <c r="S394" s="60">
        <v>0</v>
      </c>
      <c r="T394" s="60">
        <v>933</v>
      </c>
      <c r="U394" s="82">
        <v>1366.1930592543276</v>
      </c>
      <c r="V394" s="61" t="s">
        <v>332</v>
      </c>
    </row>
    <row r="395" s="67" customFormat="1" ht="44.399999999999999" customHeight="1">
      <c r="A395" s="33">
        <v>9</v>
      </c>
      <c r="B395" s="68" t="s">
        <v>445</v>
      </c>
      <c r="C395" s="33" t="s">
        <v>41</v>
      </c>
      <c r="D395" s="57">
        <v>1970</v>
      </c>
      <c r="E395" s="57" t="s">
        <v>37</v>
      </c>
      <c r="F395" s="33" t="s">
        <v>42</v>
      </c>
      <c r="G395" s="57">
        <v>2</v>
      </c>
      <c r="H395" s="57">
        <v>2</v>
      </c>
      <c r="I395" s="58">
        <v>412.10000000000002</v>
      </c>
      <c r="J395" s="58">
        <v>374.5</v>
      </c>
      <c r="K395" s="58">
        <v>374.5</v>
      </c>
      <c r="L395" s="59">
        <v>21</v>
      </c>
      <c r="M395" s="40">
        <f t="shared" si="133"/>
        <v>219082.5</v>
      </c>
      <c r="N395" s="58">
        <v>0</v>
      </c>
      <c r="O395" s="58">
        <v>0</v>
      </c>
      <c r="P395" s="58">
        <v>0</v>
      </c>
      <c r="Q395" s="40">
        <f>'Таблица 3 '!C388</f>
        <v>219082.5</v>
      </c>
      <c r="R395" s="151">
        <f t="shared" si="134"/>
        <v>219082.5</v>
      </c>
      <c r="S395" s="58">
        <v>0</v>
      </c>
      <c r="T395" s="58">
        <v>585</v>
      </c>
      <c r="U395" s="104">
        <v>1366.1930592543276</v>
      </c>
      <c r="V395" s="61" t="s">
        <v>332</v>
      </c>
    </row>
    <row r="396" s="67" customFormat="1" ht="43.200000000000003" customHeight="1">
      <c r="A396" s="33">
        <v>10</v>
      </c>
      <c r="B396" s="68" t="s">
        <v>446</v>
      </c>
      <c r="C396" s="33" t="s">
        <v>41</v>
      </c>
      <c r="D396" s="57">
        <v>1971</v>
      </c>
      <c r="E396" s="57">
        <v>2017</v>
      </c>
      <c r="F396" s="33" t="s">
        <v>42</v>
      </c>
      <c r="G396" s="57">
        <v>2</v>
      </c>
      <c r="H396" s="57">
        <v>2</v>
      </c>
      <c r="I396" s="58">
        <v>416.10000000000002</v>
      </c>
      <c r="J396" s="58">
        <v>367.80000000000001</v>
      </c>
      <c r="K396" s="58">
        <v>367.80000000000001</v>
      </c>
      <c r="L396" s="59">
        <v>9</v>
      </c>
      <c r="M396" s="40">
        <f t="shared" si="133"/>
        <v>496897.79999999999</v>
      </c>
      <c r="N396" s="58">
        <v>0</v>
      </c>
      <c r="O396" s="58">
        <v>0</v>
      </c>
      <c r="P396" s="58">
        <v>0</v>
      </c>
      <c r="Q396" s="40">
        <f>'Таблица 3 '!C389</f>
        <v>496897.79999999999</v>
      </c>
      <c r="R396" s="151">
        <f t="shared" si="134"/>
        <v>496897.79999999999</v>
      </c>
      <c r="S396" s="58">
        <v>0</v>
      </c>
      <c r="T396" s="58">
        <v>1351</v>
      </c>
      <c r="U396" s="104">
        <v>1366.1930592543276</v>
      </c>
      <c r="V396" s="61" t="s">
        <v>332</v>
      </c>
    </row>
    <row r="397" s="67" customFormat="1" ht="41.399999999999999">
      <c r="A397" s="33">
        <v>11</v>
      </c>
      <c r="B397" s="68" t="s">
        <v>447</v>
      </c>
      <c r="C397" s="33" t="s">
        <v>41</v>
      </c>
      <c r="D397" s="57">
        <v>1969</v>
      </c>
      <c r="E397" s="57" t="s">
        <v>37</v>
      </c>
      <c r="F397" s="57" t="s">
        <v>311</v>
      </c>
      <c r="G397" s="57">
        <v>2</v>
      </c>
      <c r="H397" s="57">
        <v>2</v>
      </c>
      <c r="I397" s="58">
        <v>563</v>
      </c>
      <c r="J397" s="58">
        <v>510.19999999999999</v>
      </c>
      <c r="K397" s="58">
        <v>179.19999999999999</v>
      </c>
      <c r="L397" s="59">
        <v>31</v>
      </c>
      <c r="M397" s="40">
        <f t="shared" si="133"/>
        <v>3057628.6000000001</v>
      </c>
      <c r="N397" s="58">
        <v>0</v>
      </c>
      <c r="O397" s="58">
        <v>0</v>
      </c>
      <c r="P397" s="58">
        <v>0</v>
      </c>
      <c r="Q397" s="40">
        <f>'Таблица 3 '!C390</f>
        <v>3057628.6000000001</v>
      </c>
      <c r="R397" s="151">
        <f t="shared" si="134"/>
        <v>3057628.6000000001</v>
      </c>
      <c r="S397" s="58">
        <v>0</v>
      </c>
      <c r="T397" s="58">
        <v>5993</v>
      </c>
      <c r="U397" s="104">
        <v>1366.1930592543276</v>
      </c>
      <c r="V397" s="61" t="s">
        <v>332</v>
      </c>
    </row>
    <row r="398" s="67" customFormat="1" ht="41.399999999999999">
      <c r="A398" s="33">
        <v>12</v>
      </c>
      <c r="B398" s="68" t="s">
        <v>448</v>
      </c>
      <c r="C398" s="33" t="s">
        <v>41</v>
      </c>
      <c r="D398" s="33">
        <v>1975</v>
      </c>
      <c r="E398" s="33">
        <v>2025</v>
      </c>
      <c r="F398" s="33" t="s">
        <v>42</v>
      </c>
      <c r="G398" s="37">
        <v>2</v>
      </c>
      <c r="H398" s="37">
        <v>1</v>
      </c>
      <c r="I398" s="40">
        <v>376.80000000000001</v>
      </c>
      <c r="J398" s="40">
        <v>360.69999999999999</v>
      </c>
      <c r="K398" s="40">
        <v>273.69999999999999</v>
      </c>
      <c r="L398" s="122">
        <v>15</v>
      </c>
      <c r="M398" s="40">
        <f t="shared" si="133"/>
        <v>2217880.7999999998</v>
      </c>
      <c r="N398" s="58">
        <v>0</v>
      </c>
      <c r="O398" s="58">
        <v>0</v>
      </c>
      <c r="P398" s="58">
        <v>0</v>
      </c>
      <c r="Q398" s="40">
        <f>'Таблица 3 '!C391</f>
        <v>2217880.7999999998</v>
      </c>
      <c r="R398" s="151">
        <f t="shared" si="134"/>
        <v>2217880.7999999998</v>
      </c>
      <c r="S398" s="58">
        <v>0</v>
      </c>
      <c r="T398" s="58">
        <f t="shared" si="116"/>
        <v>6148.8239534238974</v>
      </c>
      <c r="U398" s="104">
        <v>1366.1930592543276</v>
      </c>
      <c r="V398" s="61" t="s">
        <v>332</v>
      </c>
    </row>
    <row r="399" s="67" customFormat="1" ht="41.399999999999999">
      <c r="A399" s="33">
        <v>13</v>
      </c>
      <c r="B399" s="68" t="s">
        <v>449</v>
      </c>
      <c r="C399" s="33" t="s">
        <v>41</v>
      </c>
      <c r="D399" s="57">
        <v>1975</v>
      </c>
      <c r="E399" s="57">
        <v>2018</v>
      </c>
      <c r="F399" s="33" t="s">
        <v>42</v>
      </c>
      <c r="G399" s="57">
        <v>2</v>
      </c>
      <c r="H399" s="57">
        <v>1</v>
      </c>
      <c r="I399" s="58">
        <v>376.60000000000002</v>
      </c>
      <c r="J399" s="58">
        <v>376.60000000000002</v>
      </c>
      <c r="K399" s="58">
        <v>332.39999999999998</v>
      </c>
      <c r="L399" s="59">
        <v>16</v>
      </c>
      <c r="M399" s="40">
        <f t="shared" si="133"/>
        <v>1094023</v>
      </c>
      <c r="N399" s="58">
        <v>0</v>
      </c>
      <c r="O399" s="58">
        <v>0</v>
      </c>
      <c r="P399" s="58">
        <v>0</v>
      </c>
      <c r="Q399" s="40">
        <f>'Таблица 3 '!C392</f>
        <v>1094023</v>
      </c>
      <c r="R399" s="151">
        <f t="shared" si="134"/>
        <v>1094023</v>
      </c>
      <c r="S399" s="58">
        <v>0</v>
      </c>
      <c r="T399" s="58">
        <v>2905</v>
      </c>
      <c r="U399" s="104">
        <v>1366.1930592543276</v>
      </c>
      <c r="V399" s="61" t="s">
        <v>332</v>
      </c>
    </row>
    <row r="400" s="43" customFormat="1" ht="29.25" customHeight="1">
      <c r="A400" s="110" t="s">
        <v>296</v>
      </c>
      <c r="B400" s="110"/>
      <c r="C400" s="112" t="s">
        <v>37</v>
      </c>
      <c r="D400" s="113" t="s">
        <v>37</v>
      </c>
      <c r="E400" s="114" t="s">
        <v>37</v>
      </c>
      <c r="F400" s="112" t="s">
        <v>37</v>
      </c>
      <c r="G400" s="115" t="s">
        <v>37</v>
      </c>
      <c r="H400" s="115" t="s">
        <v>37</v>
      </c>
      <c r="I400" s="64">
        <f t="shared" ref="I400:S400" si="135">I401+I403</f>
        <v>5803</v>
      </c>
      <c r="J400" s="64">
        <f t="shared" si="135"/>
        <v>3832.8000000000002</v>
      </c>
      <c r="K400" s="64">
        <f t="shared" si="135"/>
        <v>6832.8000000000002</v>
      </c>
      <c r="L400" s="65">
        <f t="shared" si="135"/>
        <v>191</v>
      </c>
      <c r="M400" s="64">
        <f t="shared" si="135"/>
        <v>8633986.4000000004</v>
      </c>
      <c r="N400" s="64">
        <f t="shared" si="135"/>
        <v>0</v>
      </c>
      <c r="O400" s="64">
        <f t="shared" si="135"/>
        <v>0</v>
      </c>
      <c r="P400" s="64">
        <f t="shared" si="135"/>
        <v>0</v>
      </c>
      <c r="Q400" s="64">
        <f>Q401+Q403</f>
        <v>8633986.4000000004</v>
      </c>
      <c r="R400" s="64">
        <f t="shared" si="135"/>
        <v>8633986.4000000004</v>
      </c>
      <c r="S400" s="64">
        <f t="shared" si="135"/>
        <v>0</v>
      </c>
      <c r="T400" s="153" t="s">
        <v>37</v>
      </c>
      <c r="U400" s="115" t="s">
        <v>37</v>
      </c>
      <c r="V400" s="137" t="s">
        <v>37</v>
      </c>
      <c r="W400" s="25"/>
      <c r="X400" s="119"/>
    </row>
    <row r="401" s="43" customFormat="1" ht="29.25" customHeight="1">
      <c r="A401" s="70" t="s">
        <v>297</v>
      </c>
      <c r="B401" s="70"/>
      <c r="C401" s="76" t="s">
        <v>37</v>
      </c>
      <c r="D401" s="76" t="s">
        <v>37</v>
      </c>
      <c r="E401" s="76" t="s">
        <v>37</v>
      </c>
      <c r="F401" s="76" t="s">
        <v>37</v>
      </c>
      <c r="G401" s="77" t="s">
        <v>37</v>
      </c>
      <c r="H401" s="77" t="s">
        <v>37</v>
      </c>
      <c r="I401" s="31">
        <f t="shared" ref="I401:S401" si="136">SUM(I402:I402)</f>
        <v>979</v>
      </c>
      <c r="J401" s="31">
        <f t="shared" si="136"/>
        <v>887.20000000000005</v>
      </c>
      <c r="K401" s="31">
        <f t="shared" si="136"/>
        <v>887.20000000000005</v>
      </c>
      <c r="L401" s="108">
        <f t="shared" si="136"/>
        <v>33</v>
      </c>
      <c r="M401" s="31">
        <f t="shared" si="136"/>
        <v>4118382.3999999999</v>
      </c>
      <c r="N401" s="31">
        <f t="shared" si="136"/>
        <v>0</v>
      </c>
      <c r="O401" s="31">
        <f t="shared" si="136"/>
        <v>0</v>
      </c>
      <c r="P401" s="31">
        <f t="shared" si="136"/>
        <v>0</v>
      </c>
      <c r="Q401" s="31">
        <f>SUM(Q402:Q402)</f>
        <v>4118382.3999999999</v>
      </c>
      <c r="R401" s="31">
        <f t="shared" si="136"/>
        <v>4118382.3999999999</v>
      </c>
      <c r="S401" s="31">
        <f t="shared" si="136"/>
        <v>0</v>
      </c>
      <c r="T401" s="77" t="s">
        <v>38</v>
      </c>
      <c r="U401" s="77" t="s">
        <v>38</v>
      </c>
      <c r="V401" s="77" t="s">
        <v>38</v>
      </c>
      <c r="W401" s="25"/>
      <c r="X401" s="119"/>
    </row>
    <row r="402" s="43" customFormat="1" ht="44.25" customHeight="1">
      <c r="A402" s="33">
        <v>1</v>
      </c>
      <c r="B402" s="56" t="s">
        <v>298</v>
      </c>
      <c r="C402" s="33" t="s">
        <v>41</v>
      </c>
      <c r="D402" s="55">
        <v>1953</v>
      </c>
      <c r="E402" s="55" t="s">
        <v>37</v>
      </c>
      <c r="F402" s="33" t="s">
        <v>191</v>
      </c>
      <c r="G402" s="57">
        <v>2</v>
      </c>
      <c r="H402" s="57">
        <v>2</v>
      </c>
      <c r="I402" s="60">
        <v>979</v>
      </c>
      <c r="J402" s="60">
        <v>887.20000000000005</v>
      </c>
      <c r="K402" s="60">
        <v>887.20000000000005</v>
      </c>
      <c r="L402" s="69">
        <v>33</v>
      </c>
      <c r="M402" s="38">
        <f>SUM(N402:Q402)</f>
        <v>4118382.3999999999</v>
      </c>
      <c r="N402" s="38">
        <v>0</v>
      </c>
      <c r="O402" s="38">
        <v>0</v>
      </c>
      <c r="P402" s="38">
        <v>0</v>
      </c>
      <c r="Q402" s="38">
        <f>'Таблица 3 '!C395</f>
        <v>4118382.3999999999</v>
      </c>
      <c r="R402" s="60">
        <f>Q402</f>
        <v>4118382.3999999999</v>
      </c>
      <c r="S402" s="60">
        <v>0</v>
      </c>
      <c r="T402" s="60">
        <v>3490</v>
      </c>
      <c r="U402" s="60">
        <v>3490</v>
      </c>
      <c r="V402" s="60" t="s">
        <v>332</v>
      </c>
      <c r="W402" s="25"/>
      <c r="X402" s="119"/>
    </row>
    <row r="403" s="43" customFormat="1" ht="29.25" customHeight="1">
      <c r="A403" s="110" t="s">
        <v>450</v>
      </c>
      <c r="B403" s="110"/>
      <c r="C403" s="112" t="s">
        <v>37</v>
      </c>
      <c r="D403" s="113" t="s">
        <v>37</v>
      </c>
      <c r="E403" s="114" t="s">
        <v>37</v>
      </c>
      <c r="F403" s="112" t="s">
        <v>37</v>
      </c>
      <c r="G403" s="115" t="s">
        <v>37</v>
      </c>
      <c r="H403" s="115" t="s">
        <v>37</v>
      </c>
      <c r="I403" s="83">
        <f t="shared" ref="I403:S406" si="137">I404</f>
        <v>4824</v>
      </c>
      <c r="J403" s="83">
        <f t="shared" si="137"/>
        <v>2945.5999999999999</v>
      </c>
      <c r="K403" s="83">
        <f t="shared" si="137"/>
        <v>5945.6000000000004</v>
      </c>
      <c r="L403" s="84">
        <f t="shared" si="137"/>
        <v>158</v>
      </c>
      <c r="M403" s="83">
        <f t="shared" si="137"/>
        <v>4515604</v>
      </c>
      <c r="N403" s="83">
        <f t="shared" si="137"/>
        <v>0</v>
      </c>
      <c r="O403" s="83">
        <f t="shared" si="137"/>
        <v>0</v>
      </c>
      <c r="P403" s="83">
        <f t="shared" si="137"/>
        <v>0</v>
      </c>
      <c r="Q403" s="83">
        <f>Q404</f>
        <v>4515604</v>
      </c>
      <c r="R403" s="83">
        <f t="shared" si="137"/>
        <v>4515604</v>
      </c>
      <c r="S403" s="83">
        <f t="shared" si="137"/>
        <v>0</v>
      </c>
      <c r="T403" s="153" t="s">
        <v>37</v>
      </c>
      <c r="U403" s="115" t="s">
        <v>37</v>
      </c>
      <c r="V403" s="137" t="s">
        <v>37</v>
      </c>
      <c r="W403" s="25"/>
      <c r="X403" s="119"/>
    </row>
    <row r="404" s="43" customFormat="1" ht="41.399999999999999">
      <c r="A404" s="55">
        <v>1</v>
      </c>
      <c r="B404" s="91" t="s">
        <v>451</v>
      </c>
      <c r="C404" s="55" t="s">
        <v>41</v>
      </c>
      <c r="D404" s="81" t="s">
        <v>452</v>
      </c>
      <c r="E404" s="81" t="s">
        <v>37</v>
      </c>
      <c r="F404" s="55" t="s">
        <v>46</v>
      </c>
      <c r="G404" s="57">
        <v>4</v>
      </c>
      <c r="H404" s="57">
        <v>4</v>
      </c>
      <c r="I404" s="60">
        <v>4824</v>
      </c>
      <c r="J404" s="60">
        <v>2945.5999999999999</v>
      </c>
      <c r="K404" s="60">
        <v>5945.6000000000004</v>
      </c>
      <c r="L404" s="69">
        <v>158</v>
      </c>
      <c r="M404" s="82">
        <f>SUM(N404:Q404)</f>
        <v>4515604</v>
      </c>
      <c r="N404" s="60">
        <v>0</v>
      </c>
      <c r="O404" s="60">
        <v>0</v>
      </c>
      <c r="P404" s="60">
        <v>0</v>
      </c>
      <c r="Q404" s="60">
        <f>'Таблица 3 '!C397</f>
        <v>4515604</v>
      </c>
      <c r="R404" s="60">
        <f>Q404</f>
        <v>4515604</v>
      </c>
      <c r="S404" s="60">
        <v>0</v>
      </c>
      <c r="T404" s="60">
        <f t="shared" si="116"/>
        <v>1532.9997284084736</v>
      </c>
      <c r="U404" s="82">
        <f t="shared" ref="U401:U464" si="138">T404</f>
        <v>1532.9997284084736</v>
      </c>
      <c r="V404" s="42" t="s">
        <v>332</v>
      </c>
      <c r="W404" s="67"/>
      <c r="X404" s="67"/>
    </row>
    <row r="405" s="43" customFormat="1" ht="32.25" customHeight="1">
      <c r="A405" s="26" t="s">
        <v>301</v>
      </c>
      <c r="B405" s="26"/>
      <c r="C405" s="112" t="s">
        <v>37</v>
      </c>
      <c r="D405" s="113" t="s">
        <v>37</v>
      </c>
      <c r="E405" s="114" t="s">
        <v>37</v>
      </c>
      <c r="F405" s="112" t="s">
        <v>37</v>
      </c>
      <c r="G405" s="115" t="s">
        <v>37</v>
      </c>
      <c r="H405" s="115" t="s">
        <v>37</v>
      </c>
      <c r="I405" s="64">
        <f t="shared" si="137"/>
        <v>692.39999999999998</v>
      </c>
      <c r="J405" s="64">
        <f t="shared" si="137"/>
        <v>641.29999999999995</v>
      </c>
      <c r="K405" s="64">
        <f t="shared" si="137"/>
        <v>641.29999999999995</v>
      </c>
      <c r="L405" s="65">
        <f t="shared" si="137"/>
        <v>32</v>
      </c>
      <c r="M405" s="64">
        <f t="shared" si="137"/>
        <v>5779395.5999999996</v>
      </c>
      <c r="N405" s="64">
        <f t="shared" si="137"/>
        <v>0</v>
      </c>
      <c r="O405" s="64">
        <f t="shared" si="137"/>
        <v>0</v>
      </c>
      <c r="P405" s="64">
        <f t="shared" si="137"/>
        <v>0</v>
      </c>
      <c r="Q405" s="64">
        <f t="shared" ref="Q405:Q406" si="139">Q406</f>
        <v>5779395.5999999996</v>
      </c>
      <c r="R405" s="64">
        <f t="shared" si="137"/>
        <v>5779395.5999999996</v>
      </c>
      <c r="S405" s="64">
        <f t="shared" si="137"/>
        <v>0</v>
      </c>
      <c r="T405" s="28" t="s">
        <v>37</v>
      </c>
      <c r="U405" s="28" t="s">
        <v>37</v>
      </c>
      <c r="V405" s="28" t="s">
        <v>37</v>
      </c>
      <c r="W405" s="25"/>
      <c r="X405" s="25"/>
      <c r="Y405" s="25"/>
      <c r="Z405" s="25"/>
      <c r="AA405" s="25"/>
      <c r="AB405" s="25"/>
      <c r="AC405" s="25"/>
      <c r="AD405" s="25"/>
      <c r="AE405" s="25"/>
      <c r="AF405" s="25"/>
      <c r="AG405" s="25"/>
      <c r="AH405" s="25"/>
      <c r="AI405" s="25"/>
      <c r="AJ405" s="25"/>
      <c r="AK405" s="25"/>
      <c r="AL405" s="25"/>
      <c r="AM405" s="25"/>
      <c r="AN405" s="25"/>
      <c r="AO405" s="25"/>
      <c r="AP405" s="25"/>
      <c r="AQ405" s="25"/>
      <c r="AR405" s="25"/>
      <c r="AS405" s="25"/>
      <c r="AT405" s="25"/>
      <c r="AU405" s="25"/>
      <c r="AV405" s="25"/>
      <c r="AW405" s="25"/>
      <c r="AX405" s="25"/>
      <c r="AY405" s="25"/>
      <c r="AZ405" s="25"/>
      <c r="BA405" s="25"/>
      <c r="BB405" s="25"/>
      <c r="BC405" s="25"/>
      <c r="BD405" s="25"/>
      <c r="BE405" s="25"/>
      <c r="BF405" s="25"/>
      <c r="BG405" s="25"/>
      <c r="BH405" s="25"/>
      <c r="BI405" s="25"/>
      <c r="BJ405" s="25"/>
      <c r="BK405" s="25"/>
      <c r="BL405" s="25"/>
      <c r="BM405" s="25"/>
      <c r="BN405" s="25"/>
      <c r="BO405" s="25"/>
      <c r="BP405" s="25"/>
      <c r="BQ405" s="25"/>
      <c r="BR405" s="25"/>
      <c r="BS405" s="25"/>
      <c r="BT405" s="25"/>
      <c r="BU405" s="25"/>
      <c r="BV405" s="25"/>
      <c r="BW405" s="25"/>
      <c r="BX405" s="25"/>
      <c r="BY405" s="25"/>
      <c r="BZ405" s="25"/>
      <c r="CA405" s="25"/>
      <c r="CB405" s="25"/>
      <c r="CC405" s="25"/>
      <c r="CD405" s="25"/>
      <c r="CE405" s="25"/>
      <c r="CF405" s="25"/>
      <c r="CG405" s="25"/>
      <c r="CH405" s="25"/>
      <c r="CI405" s="25"/>
      <c r="CJ405" s="25"/>
      <c r="CK405" s="25"/>
      <c r="CL405" s="25"/>
      <c r="CM405" s="25"/>
      <c r="CN405" s="25"/>
      <c r="CO405" s="25"/>
      <c r="CP405" s="25"/>
      <c r="CQ405" s="25"/>
      <c r="CR405" s="25"/>
      <c r="CS405" s="25"/>
      <c r="CT405" s="116"/>
    </row>
    <row r="406" s="43" customFormat="1" ht="32.25" customHeight="1">
      <c r="A406" s="110" t="s">
        <v>302</v>
      </c>
      <c r="B406" s="110"/>
      <c r="C406" s="112" t="s">
        <v>37</v>
      </c>
      <c r="D406" s="113" t="s">
        <v>37</v>
      </c>
      <c r="E406" s="114" t="s">
        <v>37</v>
      </c>
      <c r="F406" s="112" t="s">
        <v>37</v>
      </c>
      <c r="G406" s="115" t="s">
        <v>37</v>
      </c>
      <c r="H406" s="115" t="s">
        <v>37</v>
      </c>
      <c r="I406" s="83">
        <f t="shared" si="137"/>
        <v>692.39999999999998</v>
      </c>
      <c r="J406" s="83">
        <f t="shared" si="137"/>
        <v>641.29999999999995</v>
      </c>
      <c r="K406" s="83">
        <f t="shared" si="137"/>
        <v>641.29999999999995</v>
      </c>
      <c r="L406" s="84">
        <f t="shared" si="137"/>
        <v>32</v>
      </c>
      <c r="M406" s="83">
        <f t="shared" si="137"/>
        <v>5779395.5999999996</v>
      </c>
      <c r="N406" s="83">
        <f t="shared" si="137"/>
        <v>0</v>
      </c>
      <c r="O406" s="83">
        <f t="shared" si="137"/>
        <v>0</v>
      </c>
      <c r="P406" s="83">
        <f t="shared" si="137"/>
        <v>0</v>
      </c>
      <c r="Q406" s="83">
        <f t="shared" si="139"/>
        <v>5779395.5999999996</v>
      </c>
      <c r="R406" s="83">
        <f t="shared" si="137"/>
        <v>5779395.5999999996</v>
      </c>
      <c r="S406" s="83">
        <f t="shared" si="137"/>
        <v>0</v>
      </c>
      <c r="T406" s="28" t="s">
        <v>37</v>
      </c>
      <c r="U406" s="28" t="s">
        <v>37</v>
      </c>
      <c r="V406" s="28" t="s">
        <v>37</v>
      </c>
      <c r="W406" s="25"/>
      <c r="X406" s="119"/>
      <c r="Y406" s="119"/>
      <c r="Z406" s="119"/>
      <c r="AA406" s="119"/>
      <c r="AB406" s="119"/>
      <c r="AC406" s="119"/>
      <c r="AD406" s="119"/>
      <c r="AE406" s="119"/>
      <c r="AF406" s="119"/>
      <c r="AG406" s="119"/>
      <c r="AH406" s="119"/>
      <c r="AI406" s="119"/>
      <c r="AJ406" s="119"/>
      <c r="AK406" s="119"/>
      <c r="AL406" s="119"/>
      <c r="AM406" s="119"/>
      <c r="AN406" s="119"/>
      <c r="AO406" s="119"/>
      <c r="AP406" s="119"/>
      <c r="AQ406" s="119"/>
      <c r="AR406" s="119"/>
      <c r="AS406" s="119"/>
      <c r="AT406" s="119"/>
      <c r="AU406" s="119"/>
      <c r="AV406" s="119"/>
      <c r="AW406" s="119"/>
      <c r="AX406" s="119"/>
      <c r="AY406" s="119"/>
      <c r="AZ406" s="119"/>
      <c r="BA406" s="119"/>
      <c r="BB406" s="119"/>
      <c r="BC406" s="119"/>
      <c r="BD406" s="119"/>
      <c r="BE406" s="119"/>
      <c r="BF406" s="119"/>
      <c r="BG406" s="119"/>
      <c r="BH406" s="119"/>
      <c r="BI406" s="119"/>
      <c r="BJ406" s="119"/>
      <c r="BK406" s="119"/>
      <c r="BL406" s="119"/>
      <c r="BM406" s="119"/>
      <c r="BN406" s="119"/>
      <c r="BO406" s="119"/>
      <c r="BP406" s="119"/>
      <c r="BQ406" s="119"/>
      <c r="BR406" s="119"/>
      <c r="BS406" s="119"/>
      <c r="BT406" s="119"/>
      <c r="BU406" s="119"/>
      <c r="BV406" s="119"/>
      <c r="BW406" s="119"/>
      <c r="BX406" s="119"/>
      <c r="BY406" s="119"/>
      <c r="BZ406" s="119"/>
      <c r="CA406" s="119"/>
      <c r="CB406" s="119"/>
      <c r="CC406" s="119"/>
      <c r="CD406" s="119"/>
      <c r="CE406" s="119"/>
      <c r="CF406" s="119"/>
      <c r="CG406" s="119"/>
      <c r="CH406" s="119"/>
      <c r="CI406" s="119"/>
      <c r="CJ406" s="119"/>
      <c r="CK406" s="119"/>
      <c r="CL406" s="119"/>
      <c r="CM406" s="119"/>
      <c r="CN406" s="119"/>
      <c r="CO406" s="119"/>
      <c r="CP406" s="119"/>
      <c r="CQ406" s="119"/>
      <c r="CR406" s="119"/>
      <c r="CS406" s="119"/>
      <c r="CT406" s="119"/>
    </row>
    <row r="407" s="43" customFormat="1" ht="45" customHeight="1">
      <c r="A407" s="55">
        <v>1</v>
      </c>
      <c r="B407" s="56" t="s">
        <v>453</v>
      </c>
      <c r="C407" s="33" t="s">
        <v>41</v>
      </c>
      <c r="D407" s="33" t="s">
        <v>115</v>
      </c>
      <c r="E407" s="33" t="s">
        <v>38</v>
      </c>
      <c r="F407" s="33" t="s">
        <v>191</v>
      </c>
      <c r="G407" s="37">
        <v>2</v>
      </c>
      <c r="H407" s="37">
        <v>2</v>
      </c>
      <c r="I407" s="38">
        <v>692.39999999999998</v>
      </c>
      <c r="J407" s="38">
        <v>641.29999999999995</v>
      </c>
      <c r="K407" s="38">
        <v>641.29999999999995</v>
      </c>
      <c r="L407" s="88">
        <v>32</v>
      </c>
      <c r="M407" s="38">
        <f>SUM(N407:Q407)</f>
        <v>5779395.5999999996</v>
      </c>
      <c r="N407" s="38">
        <v>0</v>
      </c>
      <c r="O407" s="38">
        <v>0</v>
      </c>
      <c r="P407" s="38">
        <v>0</v>
      </c>
      <c r="Q407" s="38">
        <f>'Таблица 3 '!C400</f>
        <v>5779395.5999999996</v>
      </c>
      <c r="R407" s="60">
        <f>Q407</f>
        <v>5779395.5999999996</v>
      </c>
      <c r="S407" s="60">
        <v>0</v>
      </c>
      <c r="T407" s="60">
        <f t="shared" si="116"/>
        <v>9012</v>
      </c>
      <c r="U407" s="60">
        <f t="shared" si="138"/>
        <v>9012</v>
      </c>
      <c r="V407" s="61" t="s">
        <v>332</v>
      </c>
      <c r="W407" s="73"/>
      <c r="X407" s="73"/>
      <c r="Y407" s="67"/>
      <c r="Z407" s="67"/>
      <c r="AA407" s="67"/>
      <c r="AB407" s="67"/>
      <c r="AC407" s="67"/>
      <c r="AD407" s="67"/>
      <c r="AE407" s="67"/>
      <c r="AF407" s="67"/>
      <c r="AG407" s="67"/>
      <c r="AH407" s="67"/>
      <c r="AI407" s="67"/>
      <c r="AJ407" s="67"/>
      <c r="AK407" s="67"/>
      <c r="AL407" s="67"/>
      <c r="AM407" s="67"/>
      <c r="AN407" s="67"/>
      <c r="AO407" s="67"/>
      <c r="AP407" s="67"/>
      <c r="AQ407" s="67"/>
      <c r="AR407" s="67"/>
      <c r="AS407" s="67"/>
      <c r="AT407" s="67"/>
      <c r="AU407" s="67"/>
      <c r="AV407" s="67"/>
      <c r="AW407" s="67"/>
      <c r="AX407" s="67"/>
      <c r="AY407" s="67"/>
      <c r="AZ407" s="67"/>
      <c r="BA407" s="67"/>
      <c r="BB407" s="67"/>
      <c r="BC407" s="67"/>
      <c r="BD407" s="67"/>
      <c r="BE407" s="67"/>
      <c r="BF407" s="67"/>
      <c r="BG407" s="67"/>
      <c r="BH407" s="67"/>
      <c r="BI407" s="67"/>
      <c r="BJ407" s="67"/>
      <c r="BK407" s="67"/>
      <c r="BL407" s="67"/>
      <c r="BM407" s="67"/>
      <c r="BN407" s="67"/>
      <c r="BO407" s="67"/>
      <c r="BP407" s="67"/>
      <c r="BQ407" s="67"/>
      <c r="BR407" s="67"/>
      <c r="BS407" s="67"/>
      <c r="BT407" s="67"/>
      <c r="BU407" s="67"/>
      <c r="BV407" s="67"/>
      <c r="BW407" s="67"/>
      <c r="BX407" s="67"/>
      <c r="BY407" s="67"/>
      <c r="BZ407" s="67"/>
      <c r="CA407" s="67"/>
      <c r="CB407" s="67"/>
      <c r="CC407" s="67"/>
      <c r="CD407" s="67"/>
      <c r="CE407" s="67"/>
      <c r="CF407" s="67"/>
      <c r="CG407" s="67"/>
      <c r="CH407" s="67"/>
      <c r="CI407" s="67"/>
      <c r="CJ407" s="67"/>
      <c r="CK407" s="67"/>
      <c r="CL407" s="67"/>
      <c r="CM407" s="67"/>
      <c r="CN407" s="67"/>
      <c r="CO407" s="67"/>
      <c r="CP407" s="67"/>
      <c r="CQ407" s="67"/>
      <c r="CR407" s="67"/>
      <c r="CS407" s="67"/>
      <c r="CT407" s="67"/>
    </row>
    <row r="408" s="43" customFormat="1" ht="25.5" customHeight="1">
      <c r="A408" s="110" t="s">
        <v>305</v>
      </c>
      <c r="B408" s="110"/>
      <c r="C408" s="112" t="s">
        <v>37</v>
      </c>
      <c r="D408" s="113" t="s">
        <v>37</v>
      </c>
      <c r="E408" s="114" t="s">
        <v>37</v>
      </c>
      <c r="F408" s="112" t="s">
        <v>37</v>
      </c>
      <c r="G408" s="115" t="s">
        <v>37</v>
      </c>
      <c r="H408" s="115" t="s">
        <v>37</v>
      </c>
      <c r="I408" s="64">
        <f t="shared" ref="I408:S408" si="140">I409+I418</f>
        <v>16146.5</v>
      </c>
      <c r="J408" s="64">
        <f t="shared" si="140"/>
        <v>14095.609999999999</v>
      </c>
      <c r="K408" s="64">
        <f t="shared" si="140"/>
        <v>12888.009999999998</v>
      </c>
      <c r="L408" s="65">
        <f t="shared" si="140"/>
        <v>670</v>
      </c>
      <c r="M408" s="64">
        <f t="shared" si="140"/>
        <v>38798818.049999997</v>
      </c>
      <c r="N408" s="64">
        <f t="shared" si="140"/>
        <v>0</v>
      </c>
      <c r="O408" s="64">
        <f t="shared" si="140"/>
        <v>0</v>
      </c>
      <c r="P408" s="64">
        <f t="shared" si="140"/>
        <v>0</v>
      </c>
      <c r="Q408" s="64">
        <f>Q409+Q418</f>
        <v>38798818.049999997</v>
      </c>
      <c r="R408" s="64">
        <f t="shared" si="140"/>
        <v>38798818.049999997</v>
      </c>
      <c r="S408" s="64">
        <f t="shared" si="140"/>
        <v>0</v>
      </c>
      <c r="T408" s="153" t="s">
        <v>37</v>
      </c>
      <c r="U408" s="115" t="s">
        <v>37</v>
      </c>
      <c r="V408" s="137" t="s">
        <v>37</v>
      </c>
      <c r="W408" s="25"/>
      <c r="X408" s="119"/>
    </row>
    <row r="409" s="43" customFormat="1" ht="25.5" customHeight="1">
      <c r="A409" s="110" t="s">
        <v>306</v>
      </c>
      <c r="B409" s="110"/>
      <c r="C409" s="112" t="s">
        <v>37</v>
      </c>
      <c r="D409" s="113" t="s">
        <v>37</v>
      </c>
      <c r="E409" s="114" t="s">
        <v>37</v>
      </c>
      <c r="F409" s="112" t="s">
        <v>37</v>
      </c>
      <c r="G409" s="115" t="s">
        <v>37</v>
      </c>
      <c r="H409" s="115" t="s">
        <v>37</v>
      </c>
      <c r="I409" s="83">
        <f t="shared" ref="I409:S409" si="141">SUM(I410:I417)</f>
        <v>6338.1000000000013</v>
      </c>
      <c r="J409" s="83">
        <f t="shared" si="141"/>
        <v>5840.3099999999995</v>
      </c>
      <c r="K409" s="83">
        <f t="shared" si="141"/>
        <v>4636.21</v>
      </c>
      <c r="L409" s="84">
        <f t="shared" si="141"/>
        <v>269</v>
      </c>
      <c r="M409" s="83">
        <f t="shared" si="141"/>
        <v>31849727.850000001</v>
      </c>
      <c r="N409" s="83">
        <f t="shared" si="141"/>
        <v>0</v>
      </c>
      <c r="O409" s="83">
        <f t="shared" si="141"/>
        <v>0</v>
      </c>
      <c r="P409" s="83">
        <f t="shared" si="141"/>
        <v>0</v>
      </c>
      <c r="Q409" s="83">
        <f>SUM(Q410:Q417)</f>
        <v>31849727.850000001</v>
      </c>
      <c r="R409" s="83">
        <f t="shared" si="141"/>
        <v>31849727.850000001</v>
      </c>
      <c r="S409" s="83">
        <f t="shared" si="141"/>
        <v>0</v>
      </c>
      <c r="T409" s="153" t="s">
        <v>37</v>
      </c>
      <c r="U409" s="115" t="s">
        <v>37</v>
      </c>
      <c r="V409" s="137" t="s">
        <v>37</v>
      </c>
      <c r="W409" s="25"/>
      <c r="X409" s="119"/>
    </row>
    <row r="410" s="43" customFormat="1" ht="42.75" customHeight="1">
      <c r="A410" s="55">
        <v>1</v>
      </c>
      <c r="B410" s="91" t="s">
        <v>454</v>
      </c>
      <c r="C410" s="55" t="s">
        <v>41</v>
      </c>
      <c r="D410" s="81" t="s">
        <v>152</v>
      </c>
      <c r="E410" s="81" t="s">
        <v>154</v>
      </c>
      <c r="F410" s="55" t="s">
        <v>311</v>
      </c>
      <c r="G410" s="57" t="s">
        <v>246</v>
      </c>
      <c r="H410" s="57" t="s">
        <v>312</v>
      </c>
      <c r="I410" s="60">
        <v>572</v>
      </c>
      <c r="J410" s="60">
        <v>520.70000000000005</v>
      </c>
      <c r="K410" s="60">
        <v>460.60000000000002</v>
      </c>
      <c r="L410" s="69">
        <v>25</v>
      </c>
      <c r="M410" s="60">
        <f t="shared" ref="M410:M417" si="142">SUM(N410:Q410)</f>
        <v>703465.70000000007</v>
      </c>
      <c r="N410" s="60">
        <v>0</v>
      </c>
      <c r="O410" s="60">
        <v>0</v>
      </c>
      <c r="P410" s="60">
        <v>0</v>
      </c>
      <c r="Q410" s="60">
        <f>'Таблица 3 '!C403</f>
        <v>703465.70000000007</v>
      </c>
      <c r="R410" s="60">
        <f t="shared" ref="R410:R417" si="143">Q410</f>
        <v>703465.70000000007</v>
      </c>
      <c r="S410" s="60">
        <v>0</v>
      </c>
      <c r="T410" s="60">
        <f t="shared" si="116"/>
        <v>1351</v>
      </c>
      <c r="U410" s="60">
        <f t="shared" si="138"/>
        <v>1351</v>
      </c>
      <c r="V410" s="61" t="s">
        <v>332</v>
      </c>
      <c r="W410" s="25"/>
      <c r="X410" s="119"/>
    </row>
    <row r="411" s="43" customFormat="1" ht="42.75" customHeight="1">
      <c r="A411" s="55">
        <v>2</v>
      </c>
      <c r="B411" s="91" t="s">
        <v>455</v>
      </c>
      <c r="C411" s="55" t="s">
        <v>41</v>
      </c>
      <c r="D411" s="81" t="s">
        <v>133</v>
      </c>
      <c r="E411" s="81" t="s">
        <v>37</v>
      </c>
      <c r="F411" s="33" t="s">
        <v>191</v>
      </c>
      <c r="G411" s="57" t="s">
        <v>246</v>
      </c>
      <c r="H411" s="57" t="s">
        <v>246</v>
      </c>
      <c r="I411" s="60">
        <v>669.39999999999998</v>
      </c>
      <c r="J411" s="60">
        <v>618.90999999999997</v>
      </c>
      <c r="K411" s="60">
        <v>494.20999999999998</v>
      </c>
      <c r="L411" s="69">
        <v>31</v>
      </c>
      <c r="M411" s="60">
        <f t="shared" si="142"/>
        <v>3450423.25</v>
      </c>
      <c r="N411" s="60">
        <v>0</v>
      </c>
      <c r="O411" s="60">
        <v>0</v>
      </c>
      <c r="P411" s="60">
        <v>0</v>
      </c>
      <c r="Q411" s="60">
        <f>'Таблица 3 '!C404</f>
        <v>3450423.25</v>
      </c>
      <c r="R411" s="60">
        <f t="shared" si="143"/>
        <v>3450423.25</v>
      </c>
      <c r="S411" s="60">
        <v>0</v>
      </c>
      <c r="T411" s="60">
        <f t="shared" si="116"/>
        <v>5575</v>
      </c>
      <c r="U411" s="60">
        <f t="shared" si="138"/>
        <v>5575</v>
      </c>
      <c r="V411" s="61" t="s">
        <v>332</v>
      </c>
      <c r="W411" s="25"/>
      <c r="X411" s="119"/>
    </row>
    <row r="412" s="43" customFormat="1" ht="42.75" customHeight="1">
      <c r="A412" s="55">
        <v>3</v>
      </c>
      <c r="B412" s="34" t="s">
        <v>456</v>
      </c>
      <c r="C412" s="55" t="s">
        <v>41</v>
      </c>
      <c r="D412" s="35" t="s">
        <v>133</v>
      </c>
      <c r="E412" s="81" t="s">
        <v>37</v>
      </c>
      <c r="F412" s="33" t="s">
        <v>311</v>
      </c>
      <c r="G412" s="37" t="s">
        <v>246</v>
      </c>
      <c r="H412" s="37" t="s">
        <v>312</v>
      </c>
      <c r="I412" s="38">
        <v>559.5</v>
      </c>
      <c r="J412" s="38">
        <v>514.5</v>
      </c>
      <c r="K412" s="38">
        <v>514.5</v>
      </c>
      <c r="L412" s="88">
        <v>16</v>
      </c>
      <c r="M412" s="60">
        <f t="shared" si="142"/>
        <v>3563427</v>
      </c>
      <c r="N412" s="38">
        <v>0</v>
      </c>
      <c r="O412" s="38">
        <v>0</v>
      </c>
      <c r="P412" s="38">
        <v>0</v>
      </c>
      <c r="Q412" s="60">
        <f>'Таблица 3 '!C405</f>
        <v>3563427</v>
      </c>
      <c r="R412" s="60">
        <f t="shared" si="143"/>
        <v>3563427</v>
      </c>
      <c r="S412" s="38">
        <v>0</v>
      </c>
      <c r="T412" s="38">
        <f t="shared" si="116"/>
        <v>6926</v>
      </c>
      <c r="U412" s="38">
        <f t="shared" si="138"/>
        <v>6926</v>
      </c>
      <c r="V412" s="42" t="s">
        <v>332</v>
      </c>
      <c r="W412" s="25"/>
      <c r="X412" s="119"/>
    </row>
    <row r="413" s="43" customFormat="1" ht="42.75" customHeight="1">
      <c r="A413" s="55">
        <v>4</v>
      </c>
      <c r="B413" s="91" t="s">
        <v>457</v>
      </c>
      <c r="C413" s="55" t="s">
        <v>41</v>
      </c>
      <c r="D413" s="81" t="s">
        <v>133</v>
      </c>
      <c r="E413" s="81" t="s">
        <v>37</v>
      </c>
      <c r="F413" s="55" t="s">
        <v>311</v>
      </c>
      <c r="G413" s="57" t="s">
        <v>246</v>
      </c>
      <c r="H413" s="57" t="s">
        <v>312</v>
      </c>
      <c r="I413" s="60">
        <v>560.60000000000002</v>
      </c>
      <c r="J413" s="60">
        <v>517.79999999999995</v>
      </c>
      <c r="K413" s="60">
        <v>441</v>
      </c>
      <c r="L413" s="69">
        <v>14</v>
      </c>
      <c r="M413" s="60">
        <f t="shared" si="142"/>
        <v>3586282.7999999998</v>
      </c>
      <c r="N413" s="60">
        <v>0</v>
      </c>
      <c r="O413" s="60">
        <v>0</v>
      </c>
      <c r="P413" s="60">
        <v>0</v>
      </c>
      <c r="Q413" s="60">
        <f>'Таблица 3 '!C406</f>
        <v>3586282.7999999998</v>
      </c>
      <c r="R413" s="60">
        <f t="shared" si="143"/>
        <v>3586282.7999999998</v>
      </c>
      <c r="S413" s="60">
        <v>0</v>
      </c>
      <c r="T413" s="60">
        <f t="shared" si="116"/>
        <v>6926</v>
      </c>
      <c r="U413" s="60">
        <f t="shared" si="138"/>
        <v>6926</v>
      </c>
      <c r="V413" s="61" t="s">
        <v>332</v>
      </c>
      <c r="W413" s="25"/>
      <c r="X413" s="119"/>
    </row>
    <row r="414" s="43" customFormat="1" ht="42.75" customHeight="1">
      <c r="A414" s="55">
        <v>5</v>
      </c>
      <c r="B414" s="34" t="s">
        <v>458</v>
      </c>
      <c r="C414" s="55" t="s">
        <v>41</v>
      </c>
      <c r="D414" s="35" t="s">
        <v>113</v>
      </c>
      <c r="E414" s="81" t="s">
        <v>37</v>
      </c>
      <c r="F414" s="33" t="s">
        <v>191</v>
      </c>
      <c r="G414" s="37" t="s">
        <v>242</v>
      </c>
      <c r="H414" s="37">
        <v>1</v>
      </c>
      <c r="I414" s="38">
        <v>1884.0999999999999</v>
      </c>
      <c r="J414" s="38">
        <v>1706.0999999999999</v>
      </c>
      <c r="K414" s="38">
        <f>1706.1-355.3</f>
        <v>1350.8</v>
      </c>
      <c r="L414" s="88">
        <v>97</v>
      </c>
      <c r="M414" s="60">
        <f t="shared" si="142"/>
        <v>8876838.3000000007</v>
      </c>
      <c r="N414" s="38">
        <v>0</v>
      </c>
      <c r="O414" s="38">
        <v>0</v>
      </c>
      <c r="P414" s="38">
        <v>0</v>
      </c>
      <c r="Q414" s="60">
        <f>'Таблица 3 '!C407</f>
        <v>8876838.3000000007</v>
      </c>
      <c r="R414" s="60">
        <f t="shared" si="143"/>
        <v>8876838.3000000007</v>
      </c>
      <c r="S414" s="38">
        <v>0</v>
      </c>
      <c r="T414" s="38">
        <f t="shared" si="116"/>
        <v>5203.0000000000009</v>
      </c>
      <c r="U414" s="38">
        <f t="shared" si="138"/>
        <v>5203.0000000000009</v>
      </c>
      <c r="V414" s="42" t="s">
        <v>332</v>
      </c>
      <c r="W414" s="25"/>
      <c r="X414" s="119"/>
    </row>
    <row r="415" s="43" customFormat="1" ht="42.75" customHeight="1">
      <c r="A415" s="55">
        <v>6</v>
      </c>
      <c r="B415" s="91" t="s">
        <v>459</v>
      </c>
      <c r="C415" s="55" t="s">
        <v>41</v>
      </c>
      <c r="D415" s="81" t="s">
        <v>113</v>
      </c>
      <c r="E415" s="81" t="s">
        <v>37</v>
      </c>
      <c r="F415" s="33" t="s">
        <v>191</v>
      </c>
      <c r="G415" s="57" t="s">
        <v>246</v>
      </c>
      <c r="H415" s="57" t="s">
        <v>246</v>
      </c>
      <c r="I415" s="60">
        <v>671.60000000000002</v>
      </c>
      <c r="J415" s="60">
        <v>621.71000000000004</v>
      </c>
      <c r="K415" s="60">
        <v>621.71000000000004</v>
      </c>
      <c r="L415" s="69">
        <v>33</v>
      </c>
      <c r="M415" s="60">
        <f t="shared" si="142"/>
        <v>4305963.4600000009</v>
      </c>
      <c r="N415" s="60">
        <v>0</v>
      </c>
      <c r="O415" s="60">
        <v>0</v>
      </c>
      <c r="P415" s="60">
        <v>0</v>
      </c>
      <c r="Q415" s="60">
        <f>'Таблица 3 '!C408</f>
        <v>4305963.4600000009</v>
      </c>
      <c r="R415" s="60">
        <f t="shared" si="143"/>
        <v>4305963.4600000009</v>
      </c>
      <c r="S415" s="60">
        <v>0</v>
      </c>
      <c r="T415" s="60">
        <f t="shared" si="116"/>
        <v>6926.0000000000009</v>
      </c>
      <c r="U415" s="60">
        <f t="shared" si="138"/>
        <v>6926.0000000000009</v>
      </c>
      <c r="V415" s="61" t="s">
        <v>332</v>
      </c>
      <c r="W415" s="25"/>
      <c r="X415" s="119"/>
    </row>
    <row r="416" s="43" customFormat="1" ht="42.75" customHeight="1">
      <c r="A416" s="55">
        <v>7</v>
      </c>
      <c r="B416" s="91" t="s">
        <v>460</v>
      </c>
      <c r="C416" s="55" t="s">
        <v>41</v>
      </c>
      <c r="D416" s="81" t="s">
        <v>73</v>
      </c>
      <c r="E416" s="81" t="s">
        <v>37</v>
      </c>
      <c r="F416" s="33" t="s">
        <v>191</v>
      </c>
      <c r="G416" s="57" t="s">
        <v>246</v>
      </c>
      <c r="H416" s="57" t="s">
        <v>246</v>
      </c>
      <c r="I416" s="60">
        <v>670.79999999999995</v>
      </c>
      <c r="J416" s="60">
        <v>620.88999999999999</v>
      </c>
      <c r="K416" s="60">
        <v>513.09000000000003</v>
      </c>
      <c r="L416" s="69">
        <v>24</v>
      </c>
      <c r="M416" s="60">
        <f t="shared" si="142"/>
        <v>4300284.1399999997</v>
      </c>
      <c r="N416" s="60">
        <v>0</v>
      </c>
      <c r="O416" s="60">
        <v>0</v>
      </c>
      <c r="P416" s="60">
        <v>0</v>
      </c>
      <c r="Q416" s="60">
        <f>'Таблица 3 '!C409</f>
        <v>4300284.1399999997</v>
      </c>
      <c r="R416" s="60">
        <f t="shared" si="143"/>
        <v>4300284.1399999997</v>
      </c>
      <c r="S416" s="60">
        <v>0</v>
      </c>
      <c r="T416" s="60">
        <f t="shared" si="116"/>
        <v>6926</v>
      </c>
      <c r="U416" s="60">
        <f t="shared" si="138"/>
        <v>6926</v>
      </c>
      <c r="V416" s="61" t="s">
        <v>332</v>
      </c>
      <c r="W416" s="25"/>
      <c r="X416" s="119"/>
    </row>
    <row r="417" s="43" customFormat="1" ht="42.75" customHeight="1">
      <c r="A417" s="55">
        <v>8</v>
      </c>
      <c r="B417" s="91" t="s">
        <v>461</v>
      </c>
      <c r="C417" s="55" t="s">
        <v>41</v>
      </c>
      <c r="D417" s="81" t="s">
        <v>83</v>
      </c>
      <c r="E417" s="81" t="s">
        <v>405</v>
      </c>
      <c r="F417" s="33" t="s">
        <v>191</v>
      </c>
      <c r="G417" s="57" t="s">
        <v>246</v>
      </c>
      <c r="H417" s="57" t="s">
        <v>246</v>
      </c>
      <c r="I417" s="60">
        <v>750.10000000000002</v>
      </c>
      <c r="J417" s="60">
        <v>719.70000000000005</v>
      </c>
      <c r="K417" s="60">
        <v>240.30000000000001</v>
      </c>
      <c r="L417" s="69">
        <v>29</v>
      </c>
      <c r="M417" s="60">
        <f t="shared" si="142"/>
        <v>3063043.2000000002</v>
      </c>
      <c r="N417" s="60">
        <v>0</v>
      </c>
      <c r="O417" s="60">
        <v>0</v>
      </c>
      <c r="P417" s="60">
        <v>0</v>
      </c>
      <c r="Q417" s="60">
        <f>'Таблица 3 '!C410</f>
        <v>3063043.2000000002</v>
      </c>
      <c r="R417" s="60">
        <f t="shared" si="143"/>
        <v>3063043.2000000002</v>
      </c>
      <c r="S417" s="60">
        <v>0</v>
      </c>
      <c r="T417" s="60">
        <f t="shared" si="116"/>
        <v>4256</v>
      </c>
      <c r="U417" s="60">
        <f t="shared" si="138"/>
        <v>4256</v>
      </c>
      <c r="V417" s="61" t="s">
        <v>332</v>
      </c>
      <c r="W417" s="25"/>
      <c r="X417" s="119"/>
    </row>
    <row r="418" s="43" customFormat="1" ht="25.5" customHeight="1">
      <c r="A418" s="110" t="s">
        <v>318</v>
      </c>
      <c r="B418" s="110"/>
      <c r="C418" s="112" t="s">
        <v>37</v>
      </c>
      <c r="D418" s="113" t="s">
        <v>37</v>
      </c>
      <c r="E418" s="114" t="s">
        <v>37</v>
      </c>
      <c r="F418" s="112" t="s">
        <v>37</v>
      </c>
      <c r="G418" s="115" t="s">
        <v>37</v>
      </c>
      <c r="H418" s="115" t="s">
        <v>37</v>
      </c>
      <c r="I418" s="83">
        <f t="shared" ref="I418:S418" si="144">SUM(I419:I421)</f>
        <v>9808.3999999999996</v>
      </c>
      <c r="J418" s="83">
        <f t="shared" si="144"/>
        <v>8255.2999999999993</v>
      </c>
      <c r="K418" s="83">
        <f t="shared" si="144"/>
        <v>8251.7999999999993</v>
      </c>
      <c r="L418" s="84">
        <f t="shared" si="144"/>
        <v>401</v>
      </c>
      <c r="M418" s="83">
        <f t="shared" si="144"/>
        <v>6949090.1999999993</v>
      </c>
      <c r="N418" s="83">
        <f t="shared" si="144"/>
        <v>0</v>
      </c>
      <c r="O418" s="83">
        <f t="shared" si="144"/>
        <v>0</v>
      </c>
      <c r="P418" s="83">
        <f t="shared" si="144"/>
        <v>0</v>
      </c>
      <c r="Q418" s="83">
        <f>SUM(Q419:Q421)</f>
        <v>6949090.1999999993</v>
      </c>
      <c r="R418" s="83">
        <f t="shared" si="144"/>
        <v>6949090.1999999993</v>
      </c>
      <c r="S418" s="83">
        <f t="shared" si="144"/>
        <v>0</v>
      </c>
      <c r="T418" s="153" t="s">
        <v>37</v>
      </c>
      <c r="U418" s="115" t="s">
        <v>37</v>
      </c>
      <c r="V418" s="137" t="s">
        <v>37</v>
      </c>
      <c r="W418" s="25"/>
      <c r="X418" s="119"/>
    </row>
    <row r="419" s="43" customFormat="1" ht="45.75" customHeight="1">
      <c r="A419" s="55">
        <v>1</v>
      </c>
      <c r="B419" s="91" t="s">
        <v>462</v>
      </c>
      <c r="C419" s="55" t="s">
        <v>41</v>
      </c>
      <c r="D419" s="81" t="s">
        <v>463</v>
      </c>
      <c r="E419" s="81" t="s">
        <v>37</v>
      </c>
      <c r="F419" s="55" t="s">
        <v>191</v>
      </c>
      <c r="G419" s="57">
        <v>5</v>
      </c>
      <c r="H419" s="57">
        <v>4</v>
      </c>
      <c r="I419" s="60">
        <v>3575</v>
      </c>
      <c r="J419" s="60">
        <v>2652</v>
      </c>
      <c r="K419" s="60">
        <v>2652</v>
      </c>
      <c r="L419" s="69">
        <v>135</v>
      </c>
      <c r="M419" s="82">
        <f t="shared" ref="M419:M421" si="145">SUM(N419:Q419)</f>
        <v>1352520</v>
      </c>
      <c r="N419" s="60">
        <v>0</v>
      </c>
      <c r="O419" s="60">
        <v>0</v>
      </c>
      <c r="P419" s="60">
        <v>0</v>
      </c>
      <c r="Q419" s="60">
        <f>'Таблица 3 '!C412</f>
        <v>1352520</v>
      </c>
      <c r="R419" s="60">
        <f t="shared" ref="R419:R421" si="146">Q419</f>
        <v>1352520</v>
      </c>
      <c r="S419" s="60">
        <v>0</v>
      </c>
      <c r="T419" s="60">
        <f t="shared" si="116"/>
        <v>510</v>
      </c>
      <c r="U419" s="82">
        <f t="shared" si="138"/>
        <v>510</v>
      </c>
      <c r="V419" s="42" t="s">
        <v>332</v>
      </c>
      <c r="W419" s="67"/>
      <c r="X419" s="67"/>
    </row>
    <row r="420" s="43" customFormat="1" ht="45" customHeight="1">
      <c r="A420" s="55">
        <v>2</v>
      </c>
      <c r="B420" s="91" t="s">
        <v>464</v>
      </c>
      <c r="C420" s="55" t="s">
        <v>41</v>
      </c>
      <c r="D420" s="81" t="s">
        <v>104</v>
      </c>
      <c r="E420" s="81" t="s">
        <v>48</v>
      </c>
      <c r="F420" s="55" t="s">
        <v>191</v>
      </c>
      <c r="G420" s="57" t="s">
        <v>268</v>
      </c>
      <c r="H420" s="57" t="s">
        <v>268</v>
      </c>
      <c r="I420" s="60">
        <v>1633.9000000000001</v>
      </c>
      <c r="J420" s="60">
        <v>1503.7</v>
      </c>
      <c r="K420" s="60">
        <v>1500.2</v>
      </c>
      <c r="L420" s="69">
        <v>51</v>
      </c>
      <c r="M420" s="82">
        <f t="shared" si="145"/>
        <v>4314115.2999999998</v>
      </c>
      <c r="N420" s="60">
        <v>0</v>
      </c>
      <c r="O420" s="60">
        <v>0</v>
      </c>
      <c r="P420" s="60">
        <v>0</v>
      </c>
      <c r="Q420" s="60">
        <f>'Таблица 3 '!C413</f>
        <v>4314115.2999999998</v>
      </c>
      <c r="R420" s="60">
        <f t="shared" si="146"/>
        <v>4314115.2999999998</v>
      </c>
      <c r="S420" s="60">
        <v>0</v>
      </c>
      <c r="T420" s="60">
        <f t="shared" si="116"/>
        <v>2869</v>
      </c>
      <c r="U420" s="82">
        <f t="shared" si="138"/>
        <v>2869</v>
      </c>
      <c r="V420" s="42" t="s">
        <v>332</v>
      </c>
      <c r="W420" s="67"/>
      <c r="X420" s="67"/>
    </row>
    <row r="421" s="43" customFormat="1" ht="42.75" customHeight="1">
      <c r="A421" s="154">
        <v>3</v>
      </c>
      <c r="B421" s="155" t="s">
        <v>465</v>
      </c>
      <c r="C421" s="154" t="s">
        <v>41</v>
      </c>
      <c r="D421" s="156" t="s">
        <v>160</v>
      </c>
      <c r="E421" s="156" t="s">
        <v>37</v>
      </c>
      <c r="F421" s="154" t="s">
        <v>191</v>
      </c>
      <c r="G421" s="157">
        <v>5</v>
      </c>
      <c r="H421" s="157">
        <v>6</v>
      </c>
      <c r="I421" s="158">
        <v>4599.5</v>
      </c>
      <c r="J421" s="158">
        <v>4099.6000000000004</v>
      </c>
      <c r="K421" s="158">
        <v>4099.6000000000004</v>
      </c>
      <c r="L421" s="159">
        <v>215</v>
      </c>
      <c r="M421" s="160">
        <f t="shared" si="145"/>
        <v>1282454.8999999999</v>
      </c>
      <c r="N421" s="158">
        <v>0</v>
      </c>
      <c r="O421" s="158">
        <v>0</v>
      </c>
      <c r="P421" s="158">
        <v>0</v>
      </c>
      <c r="Q421" s="158">
        <f>'Таблица 3 '!C414</f>
        <v>1282454.8999999999</v>
      </c>
      <c r="R421" s="158">
        <f t="shared" si="146"/>
        <v>1282454.8999999999</v>
      </c>
      <c r="S421" s="158">
        <v>0</v>
      </c>
      <c r="T421" s="158">
        <f t="shared" si="116"/>
        <v>312.82439750219527</v>
      </c>
      <c r="U421" s="160">
        <f t="shared" si="138"/>
        <v>312.82439750219527</v>
      </c>
      <c r="V421" s="42" t="s">
        <v>332</v>
      </c>
      <c r="W421" s="161"/>
      <c r="X421" s="161"/>
    </row>
    <row r="422" s="127" customFormat="1" ht="23.25" customHeight="1">
      <c r="A422" s="15"/>
      <c r="B422" s="15" t="s">
        <v>466</v>
      </c>
      <c r="C422" s="15"/>
      <c r="D422" s="15"/>
      <c r="E422" s="15"/>
      <c r="F422" s="15"/>
      <c r="G422" s="128"/>
      <c r="H422" s="128"/>
      <c r="I422" s="129"/>
      <c r="J422" s="129"/>
      <c r="K422" s="129"/>
      <c r="L422" s="130"/>
      <c r="M422" s="129"/>
      <c r="N422" s="129"/>
      <c r="O422" s="129"/>
      <c r="P422" s="129"/>
      <c r="Q422" s="129"/>
      <c r="R422" s="129"/>
      <c r="S422" s="129"/>
      <c r="T422" s="131"/>
      <c r="U422" s="131"/>
      <c r="V422" s="132"/>
      <c r="W422" s="162"/>
      <c r="X422" s="133"/>
    </row>
    <row r="423" s="134" customFormat="1" ht="23.25" customHeight="1">
      <c r="A423" s="70" t="s">
        <v>467</v>
      </c>
      <c r="B423" s="70"/>
      <c r="C423" s="76" t="s">
        <v>38</v>
      </c>
      <c r="D423" s="76" t="s">
        <v>38</v>
      </c>
      <c r="E423" s="76" t="s">
        <v>38</v>
      </c>
      <c r="F423" s="76" t="s">
        <v>38</v>
      </c>
      <c r="G423" s="77" t="s">
        <v>38</v>
      </c>
      <c r="H423" s="77" t="s">
        <v>38</v>
      </c>
      <c r="I423" s="31">
        <f>I424+I467+I471+I474+I482+I484+I487+I491+I500+I502+I504+I514+I519+I525+I528+I532+I536+I544+I547</f>
        <v>320861.52000000002</v>
      </c>
      <c r="J423" s="31">
        <f t="shared" ref="J423:S423" si="147">J424+J467+J471+J474+J482+J484+J487+J491+J500+J502+J504+J514+J519+J525+J528+J532+J536+J544+J547</f>
        <v>281557.82000000007</v>
      </c>
      <c r="K423" s="31">
        <f t="shared" si="147"/>
        <v>257610.25999999998</v>
      </c>
      <c r="L423" s="108">
        <f t="shared" si="147"/>
        <v>10934</v>
      </c>
      <c r="M423" s="31">
        <f t="shared" si="147"/>
        <v>939695088.55999994</v>
      </c>
      <c r="N423" s="31">
        <f t="shared" si="147"/>
        <v>0</v>
      </c>
      <c r="O423" s="31">
        <f t="shared" si="147"/>
        <v>0</v>
      </c>
      <c r="P423" s="31">
        <f t="shared" si="147"/>
        <v>0</v>
      </c>
      <c r="Q423" s="31">
        <f t="shared" si="147"/>
        <v>939695088.55999994</v>
      </c>
      <c r="R423" s="31">
        <f t="shared" si="147"/>
        <v>939695088.55999994</v>
      </c>
      <c r="S423" s="31">
        <f t="shared" si="147"/>
        <v>0</v>
      </c>
      <c r="T423" s="80" t="s">
        <v>38</v>
      </c>
      <c r="U423" s="80" t="s">
        <v>38</v>
      </c>
      <c r="V423" s="77" t="s">
        <v>38</v>
      </c>
      <c r="W423" s="136"/>
    </row>
    <row r="424" s="134" customFormat="1" ht="23.25" customHeight="1">
      <c r="A424" s="70" t="s">
        <v>39</v>
      </c>
      <c r="B424" s="70"/>
      <c r="C424" s="76" t="s">
        <v>37</v>
      </c>
      <c r="D424" s="76" t="s">
        <v>38</v>
      </c>
      <c r="E424" s="76" t="s">
        <v>38</v>
      </c>
      <c r="F424" s="76" t="s">
        <v>38</v>
      </c>
      <c r="G424" s="77" t="s">
        <v>38</v>
      </c>
      <c r="H424" s="77" t="s">
        <v>38</v>
      </c>
      <c r="I424" s="31">
        <f t="shared" ref="I424:S424" si="148">SUM(I425:I466)</f>
        <v>171600.37</v>
      </c>
      <c r="J424" s="31">
        <f t="shared" si="148"/>
        <v>154317.39999999999</v>
      </c>
      <c r="K424" s="31">
        <f t="shared" si="148"/>
        <v>140840.60000000001</v>
      </c>
      <c r="L424" s="108">
        <f t="shared" si="148"/>
        <v>5938</v>
      </c>
      <c r="M424" s="31">
        <f t="shared" si="148"/>
        <v>626587450</v>
      </c>
      <c r="N424" s="31">
        <f t="shared" si="148"/>
        <v>0</v>
      </c>
      <c r="O424" s="31">
        <f t="shared" si="148"/>
        <v>0</v>
      </c>
      <c r="P424" s="31">
        <f t="shared" si="148"/>
        <v>0</v>
      </c>
      <c r="Q424" s="31">
        <f t="shared" si="148"/>
        <v>626587450</v>
      </c>
      <c r="R424" s="31">
        <f t="shared" si="148"/>
        <v>626587450</v>
      </c>
      <c r="S424" s="31">
        <f t="shared" si="148"/>
        <v>0</v>
      </c>
      <c r="T424" s="80" t="s">
        <v>38</v>
      </c>
      <c r="U424" s="80" t="s">
        <v>38</v>
      </c>
      <c r="V424" s="77" t="s">
        <v>38</v>
      </c>
      <c r="W424" s="136"/>
    </row>
    <row r="425" s="134" customFormat="1" ht="42" customHeight="1">
      <c r="A425" s="55">
        <v>1</v>
      </c>
      <c r="B425" s="91" t="s">
        <v>468</v>
      </c>
      <c r="C425" s="33" t="s">
        <v>41</v>
      </c>
      <c r="D425" s="55">
        <v>1977</v>
      </c>
      <c r="E425" s="81" t="s">
        <v>48</v>
      </c>
      <c r="F425" s="55" t="s">
        <v>46</v>
      </c>
      <c r="G425" s="57">
        <v>5</v>
      </c>
      <c r="H425" s="57">
        <v>7</v>
      </c>
      <c r="I425" s="92">
        <v>5503.8999999999996</v>
      </c>
      <c r="J425" s="92">
        <v>5033.1000000000004</v>
      </c>
      <c r="K425" s="92">
        <v>4746.6000000000004</v>
      </c>
      <c r="L425" s="92">
        <v>267</v>
      </c>
      <c r="M425" s="40">
        <f t="shared" ref="M425:M466" si="149">SUM(N425:Q425)</f>
        <v>34426404</v>
      </c>
      <c r="N425" s="99">
        <v>0</v>
      </c>
      <c r="O425" s="99">
        <v>0</v>
      </c>
      <c r="P425" s="99">
        <v>0</v>
      </c>
      <c r="Q425" s="163">
        <f>'Таблица 3 '!C418</f>
        <v>34426404</v>
      </c>
      <c r="R425" s="40">
        <f t="shared" ref="R425:R466" si="150">Q425</f>
        <v>34426404</v>
      </c>
      <c r="S425" s="99">
        <v>0</v>
      </c>
      <c r="T425" s="60">
        <v>6839.9999999999991</v>
      </c>
      <c r="U425" s="60">
        <v>6839.9999999999991</v>
      </c>
      <c r="V425" s="61" t="s">
        <v>469</v>
      </c>
      <c r="W425" s="73"/>
    </row>
    <row r="426" s="134" customFormat="1" ht="42" customHeight="1">
      <c r="A426" s="55">
        <v>2</v>
      </c>
      <c r="B426" s="91" t="s">
        <v>334</v>
      </c>
      <c r="C426" s="33" t="s">
        <v>41</v>
      </c>
      <c r="D426" s="55">
        <v>1978</v>
      </c>
      <c r="E426" s="81" t="s">
        <v>48</v>
      </c>
      <c r="F426" s="55" t="s">
        <v>46</v>
      </c>
      <c r="G426" s="57">
        <v>5</v>
      </c>
      <c r="H426" s="57">
        <v>5</v>
      </c>
      <c r="I426" s="92">
        <v>3582.4000000000001</v>
      </c>
      <c r="J426" s="92">
        <v>3595.5999999999999</v>
      </c>
      <c r="K426" s="92">
        <v>3413.0999999999999</v>
      </c>
      <c r="L426" s="92">
        <v>190</v>
      </c>
      <c r="M426" s="40">
        <f t="shared" si="149"/>
        <v>18707906.800000001</v>
      </c>
      <c r="N426" s="99">
        <v>0</v>
      </c>
      <c r="O426" s="99">
        <v>0</v>
      </c>
      <c r="P426" s="99">
        <v>0</v>
      </c>
      <c r="Q426" s="163">
        <f>'Таблица 3 '!C419</f>
        <v>18707906.800000001</v>
      </c>
      <c r="R426" s="40">
        <f t="shared" si="150"/>
        <v>18707906.800000001</v>
      </c>
      <c r="S426" s="99">
        <v>0</v>
      </c>
      <c r="T426" s="60">
        <v>5203</v>
      </c>
      <c r="U426" s="60">
        <v>5203</v>
      </c>
      <c r="V426" s="61" t="s">
        <v>469</v>
      </c>
      <c r="W426" s="73"/>
    </row>
    <row r="427" s="134" customFormat="1" ht="42" customHeight="1">
      <c r="A427" s="55">
        <v>3</v>
      </c>
      <c r="B427" s="91" t="s">
        <v>470</v>
      </c>
      <c r="C427" s="33" t="s">
        <v>41</v>
      </c>
      <c r="D427" s="55">
        <v>1976</v>
      </c>
      <c r="E427" s="164" t="s">
        <v>37</v>
      </c>
      <c r="F427" s="55" t="s">
        <v>46</v>
      </c>
      <c r="G427" s="57">
        <v>5</v>
      </c>
      <c r="H427" s="57">
        <v>6</v>
      </c>
      <c r="I427" s="92">
        <v>4485.8999999999996</v>
      </c>
      <c r="J427" s="92">
        <v>4380.1999999999998</v>
      </c>
      <c r="K427" s="92">
        <v>4278</v>
      </c>
      <c r="L427" s="92">
        <v>204</v>
      </c>
      <c r="M427" s="40">
        <f t="shared" si="149"/>
        <v>33228197.199999996</v>
      </c>
      <c r="N427" s="99">
        <v>0</v>
      </c>
      <c r="O427" s="99">
        <v>0</v>
      </c>
      <c r="P427" s="99">
        <v>0</v>
      </c>
      <c r="Q427" s="163">
        <f>'Таблица 3 '!C420</f>
        <v>33228197.199999996</v>
      </c>
      <c r="R427" s="40">
        <f t="shared" si="150"/>
        <v>33228197.199999996</v>
      </c>
      <c r="S427" s="99">
        <v>0</v>
      </c>
      <c r="T427" s="60">
        <v>7585.9999999999991</v>
      </c>
      <c r="U427" s="60">
        <v>7585.9999999999991</v>
      </c>
      <c r="V427" s="61" t="s">
        <v>469</v>
      </c>
      <c r="W427" s="73"/>
    </row>
    <row r="428" s="134" customFormat="1" ht="42" customHeight="1">
      <c r="A428" s="55">
        <v>4</v>
      </c>
      <c r="B428" s="91" t="s">
        <v>471</v>
      </c>
      <c r="C428" s="33" t="s">
        <v>41</v>
      </c>
      <c r="D428" s="55">
        <v>1988</v>
      </c>
      <c r="E428" s="81" t="s">
        <v>48</v>
      </c>
      <c r="F428" s="55" t="s">
        <v>46</v>
      </c>
      <c r="G428" s="57">
        <v>5</v>
      </c>
      <c r="H428" s="57">
        <v>6</v>
      </c>
      <c r="I428" s="92">
        <v>4502.1000000000004</v>
      </c>
      <c r="J428" s="92">
        <v>4488.3000000000002</v>
      </c>
      <c r="K428" s="92">
        <v>4204.1999999999998</v>
      </c>
      <c r="L428" s="92">
        <v>220</v>
      </c>
      <c r="M428" s="40">
        <f t="shared" si="149"/>
        <v>24663208.5</v>
      </c>
      <c r="N428" s="99">
        <v>0</v>
      </c>
      <c r="O428" s="99">
        <v>0</v>
      </c>
      <c r="P428" s="99">
        <v>0</v>
      </c>
      <c r="Q428" s="163">
        <f>'Таблица 3 '!C421</f>
        <v>24663208.5</v>
      </c>
      <c r="R428" s="40">
        <f t="shared" si="150"/>
        <v>24663208.5</v>
      </c>
      <c r="S428" s="99">
        <v>0</v>
      </c>
      <c r="T428" s="60">
        <v>5495</v>
      </c>
      <c r="U428" s="60">
        <v>5495</v>
      </c>
      <c r="V428" s="61" t="s">
        <v>469</v>
      </c>
      <c r="W428" s="73"/>
    </row>
    <row r="429" s="134" customFormat="1" ht="42" customHeight="1">
      <c r="A429" s="55">
        <v>5</v>
      </c>
      <c r="B429" s="34" t="s">
        <v>472</v>
      </c>
      <c r="C429" s="33" t="s">
        <v>41</v>
      </c>
      <c r="D429" s="33">
        <v>1994</v>
      </c>
      <c r="E429" s="36" t="s">
        <v>37</v>
      </c>
      <c r="F429" s="55" t="s">
        <v>191</v>
      </c>
      <c r="G429" s="37">
        <v>3</v>
      </c>
      <c r="H429" s="37">
        <v>1</v>
      </c>
      <c r="I429" s="165">
        <v>1295.2</v>
      </c>
      <c r="J429" s="165">
        <v>1193</v>
      </c>
      <c r="K429" s="165">
        <v>1193</v>
      </c>
      <c r="L429" s="165">
        <v>54</v>
      </c>
      <c r="M429" s="40">
        <f t="shared" si="149"/>
        <v>11041215</v>
      </c>
      <c r="N429" s="166">
        <v>0</v>
      </c>
      <c r="O429" s="166">
        <v>0</v>
      </c>
      <c r="P429" s="166">
        <v>0</v>
      </c>
      <c r="Q429" s="163">
        <f>'Таблица 3 '!C422</f>
        <v>11041215</v>
      </c>
      <c r="R429" s="40">
        <f t="shared" si="150"/>
        <v>11041215</v>
      </c>
      <c r="S429" s="166">
        <v>0</v>
      </c>
      <c r="T429" s="38">
        <v>9255</v>
      </c>
      <c r="U429" s="38">
        <v>9255</v>
      </c>
      <c r="V429" s="42" t="s">
        <v>469</v>
      </c>
      <c r="W429" s="43"/>
    </row>
    <row r="430" s="134" customFormat="1" ht="42" customHeight="1">
      <c r="A430" s="55">
        <v>6</v>
      </c>
      <c r="B430" s="91" t="s">
        <v>473</v>
      </c>
      <c r="C430" s="33" t="s">
        <v>41</v>
      </c>
      <c r="D430" s="55">
        <v>1988</v>
      </c>
      <c r="E430" s="81" t="s">
        <v>107</v>
      </c>
      <c r="F430" s="55" t="s">
        <v>46</v>
      </c>
      <c r="G430" s="57">
        <v>9</v>
      </c>
      <c r="H430" s="57">
        <v>12</v>
      </c>
      <c r="I430" s="92">
        <v>21879.400000000001</v>
      </c>
      <c r="J430" s="92">
        <v>21878.900000000001</v>
      </c>
      <c r="K430" s="92">
        <v>20855.799999999999</v>
      </c>
      <c r="L430" s="92">
        <v>855</v>
      </c>
      <c r="M430" s="40">
        <f t="shared" si="149"/>
        <v>69356113</v>
      </c>
      <c r="N430" s="99">
        <v>0</v>
      </c>
      <c r="O430" s="99">
        <v>0</v>
      </c>
      <c r="P430" s="99">
        <v>0</v>
      </c>
      <c r="Q430" s="163">
        <f>'Таблица 3 '!C423</f>
        <v>69356113</v>
      </c>
      <c r="R430" s="40">
        <f t="shared" si="150"/>
        <v>69356113</v>
      </c>
      <c r="S430" s="99">
        <v>0</v>
      </c>
      <c r="T430" s="60">
        <v>2830</v>
      </c>
      <c r="U430" s="60">
        <v>2830</v>
      </c>
      <c r="V430" s="61" t="s">
        <v>469</v>
      </c>
      <c r="W430" s="73"/>
    </row>
    <row r="431" s="134" customFormat="1" ht="42" customHeight="1">
      <c r="A431" s="55">
        <v>7</v>
      </c>
      <c r="B431" s="91" t="s">
        <v>88</v>
      </c>
      <c r="C431" s="33" t="s">
        <v>41</v>
      </c>
      <c r="D431" s="55">
        <v>1986</v>
      </c>
      <c r="E431" s="81" t="s">
        <v>56</v>
      </c>
      <c r="F431" s="55" t="s">
        <v>191</v>
      </c>
      <c r="G431" s="57">
        <v>9</v>
      </c>
      <c r="H431" s="57">
        <v>1</v>
      </c>
      <c r="I431" s="92">
        <v>4246.6000000000004</v>
      </c>
      <c r="J431" s="92">
        <v>4020.8000000000002</v>
      </c>
      <c r="K431" s="92">
        <v>3025.6999999999998</v>
      </c>
      <c r="L431" s="92">
        <v>139</v>
      </c>
      <c r="M431" s="40">
        <f t="shared" si="149"/>
        <v>12749956.800000001</v>
      </c>
      <c r="N431" s="99">
        <v>0</v>
      </c>
      <c r="O431" s="99">
        <v>0</v>
      </c>
      <c r="P431" s="99">
        <v>0</v>
      </c>
      <c r="Q431" s="163">
        <f>'Таблица 3 '!C424</f>
        <v>12749956.800000001</v>
      </c>
      <c r="R431" s="40">
        <f t="shared" si="150"/>
        <v>12749956.800000001</v>
      </c>
      <c r="S431" s="99">
        <v>0</v>
      </c>
      <c r="T431" s="60">
        <v>3171</v>
      </c>
      <c r="U431" s="60">
        <v>3171</v>
      </c>
      <c r="V431" s="61" t="s">
        <v>469</v>
      </c>
      <c r="W431" s="73"/>
    </row>
    <row r="432" s="134" customFormat="1" ht="42" customHeight="1">
      <c r="A432" s="55">
        <v>8</v>
      </c>
      <c r="B432" s="91" t="s">
        <v>474</v>
      </c>
      <c r="C432" s="33" t="s">
        <v>41</v>
      </c>
      <c r="D432" s="55">
        <v>1971</v>
      </c>
      <c r="E432" s="164" t="s">
        <v>37</v>
      </c>
      <c r="F432" s="55" t="s">
        <v>46</v>
      </c>
      <c r="G432" s="57">
        <v>2</v>
      </c>
      <c r="H432" s="57">
        <v>2</v>
      </c>
      <c r="I432" s="92">
        <v>653.20000000000005</v>
      </c>
      <c r="J432" s="92">
        <v>639.89999999999998</v>
      </c>
      <c r="K432" s="92">
        <v>357.80000000000001</v>
      </c>
      <c r="L432" s="92">
        <v>41</v>
      </c>
      <c r="M432" s="40">
        <f t="shared" si="149"/>
        <v>3831081.2999999998</v>
      </c>
      <c r="N432" s="99">
        <v>0</v>
      </c>
      <c r="O432" s="99">
        <v>0</v>
      </c>
      <c r="P432" s="99">
        <v>0</v>
      </c>
      <c r="Q432" s="163">
        <f>'Таблица 3 '!C425</f>
        <v>3831081.2999999998</v>
      </c>
      <c r="R432" s="40">
        <f t="shared" si="150"/>
        <v>3831081.2999999998</v>
      </c>
      <c r="S432" s="99">
        <v>0</v>
      </c>
      <c r="T432" s="60">
        <v>7337.9999999999991</v>
      </c>
      <c r="U432" s="60">
        <v>7337.9999999999991</v>
      </c>
      <c r="V432" s="61" t="s">
        <v>469</v>
      </c>
      <c r="W432" s="73"/>
    </row>
    <row r="433" s="134" customFormat="1" ht="42" customHeight="1">
      <c r="A433" s="55">
        <v>9</v>
      </c>
      <c r="B433" s="91" t="s">
        <v>475</v>
      </c>
      <c r="C433" s="33" t="s">
        <v>41</v>
      </c>
      <c r="D433" s="55">
        <v>1975</v>
      </c>
      <c r="E433" s="81" t="s">
        <v>64</v>
      </c>
      <c r="F433" s="55" t="s">
        <v>191</v>
      </c>
      <c r="G433" s="57">
        <v>5</v>
      </c>
      <c r="H433" s="57">
        <v>3</v>
      </c>
      <c r="I433" s="92">
        <v>2805.0999999999999</v>
      </c>
      <c r="J433" s="92">
        <v>3154.5999999999999</v>
      </c>
      <c r="K433" s="92">
        <v>2713.5</v>
      </c>
      <c r="L433" s="92">
        <v>72</v>
      </c>
      <c r="M433" s="40">
        <f t="shared" si="149"/>
        <v>17485947.799999997</v>
      </c>
      <c r="N433" s="99">
        <v>0</v>
      </c>
      <c r="O433" s="99">
        <v>0</v>
      </c>
      <c r="P433" s="99">
        <v>0</v>
      </c>
      <c r="Q433" s="163">
        <f>'Таблица 3 '!C426</f>
        <v>17485947.799999997</v>
      </c>
      <c r="R433" s="40">
        <f t="shared" si="150"/>
        <v>17485947.799999997</v>
      </c>
      <c r="S433" s="99">
        <v>0</v>
      </c>
      <c r="T433" s="60">
        <v>5542.9999999999991</v>
      </c>
      <c r="U433" s="60">
        <v>5542.9999999999991</v>
      </c>
      <c r="V433" s="61" t="s">
        <v>469</v>
      </c>
      <c r="W433" s="73"/>
    </row>
    <row r="434" s="134" customFormat="1" ht="42" customHeight="1">
      <c r="A434" s="55">
        <v>10</v>
      </c>
      <c r="B434" s="91" t="s">
        <v>476</v>
      </c>
      <c r="C434" s="33" t="s">
        <v>41</v>
      </c>
      <c r="D434" s="55">
        <v>1987</v>
      </c>
      <c r="E434" s="81" t="s">
        <v>64</v>
      </c>
      <c r="F434" s="55" t="s">
        <v>46</v>
      </c>
      <c r="G434" s="57">
        <v>5</v>
      </c>
      <c r="H434" s="57">
        <v>4</v>
      </c>
      <c r="I434" s="92">
        <v>4753.1000000000004</v>
      </c>
      <c r="J434" s="92">
        <v>4005.4000000000001</v>
      </c>
      <c r="K434" s="92">
        <v>3883.1999999999998</v>
      </c>
      <c r="L434" s="92">
        <v>169</v>
      </c>
      <c r="M434" s="40">
        <f t="shared" si="149"/>
        <v>2042754</v>
      </c>
      <c r="N434" s="99">
        <v>0</v>
      </c>
      <c r="O434" s="99">
        <v>0</v>
      </c>
      <c r="P434" s="99">
        <v>0</v>
      </c>
      <c r="Q434" s="163">
        <f>'Таблица 3 '!C427</f>
        <v>2042754</v>
      </c>
      <c r="R434" s="40">
        <f t="shared" si="150"/>
        <v>2042754</v>
      </c>
      <c r="S434" s="99">
        <v>0</v>
      </c>
      <c r="T434" s="60">
        <v>510</v>
      </c>
      <c r="U434" s="60">
        <v>510</v>
      </c>
      <c r="V434" s="61" t="s">
        <v>469</v>
      </c>
      <c r="W434" s="73"/>
    </row>
    <row r="435" s="134" customFormat="1" ht="42" customHeight="1">
      <c r="A435" s="55">
        <v>11</v>
      </c>
      <c r="B435" s="91" t="s">
        <v>477</v>
      </c>
      <c r="C435" s="33" t="s">
        <v>41</v>
      </c>
      <c r="D435" s="55">
        <v>1962</v>
      </c>
      <c r="E435" s="81" t="s">
        <v>150</v>
      </c>
      <c r="F435" s="55" t="s">
        <v>191</v>
      </c>
      <c r="G435" s="57">
        <v>3</v>
      </c>
      <c r="H435" s="57">
        <v>2</v>
      </c>
      <c r="I435" s="92">
        <v>1265.4000000000001</v>
      </c>
      <c r="J435" s="92">
        <v>1266.2</v>
      </c>
      <c r="K435" s="92">
        <v>1266.4000000000001</v>
      </c>
      <c r="L435" s="92">
        <v>47</v>
      </c>
      <c r="M435" s="40">
        <f t="shared" si="149"/>
        <v>3632727.7999999998</v>
      </c>
      <c r="N435" s="99">
        <v>0</v>
      </c>
      <c r="O435" s="99">
        <v>0</v>
      </c>
      <c r="P435" s="99">
        <v>0</v>
      </c>
      <c r="Q435" s="163">
        <f>'Таблица 3 '!C428</f>
        <v>3632727.7999999998</v>
      </c>
      <c r="R435" s="40">
        <f t="shared" si="150"/>
        <v>3632727.7999999998</v>
      </c>
      <c r="S435" s="99">
        <v>0</v>
      </c>
      <c r="T435" s="60">
        <v>2868.9999999999995</v>
      </c>
      <c r="U435" s="60">
        <v>2868.9999999999995</v>
      </c>
      <c r="V435" s="61" t="s">
        <v>469</v>
      </c>
      <c r="W435" s="73"/>
    </row>
    <row r="436" s="134" customFormat="1" ht="42" customHeight="1">
      <c r="A436" s="55">
        <v>12</v>
      </c>
      <c r="B436" s="91" t="s">
        <v>478</v>
      </c>
      <c r="C436" s="33" t="s">
        <v>41</v>
      </c>
      <c r="D436" s="55">
        <v>1991</v>
      </c>
      <c r="E436" s="81" t="s">
        <v>64</v>
      </c>
      <c r="F436" s="55" t="s">
        <v>191</v>
      </c>
      <c r="G436" s="57">
        <v>5</v>
      </c>
      <c r="H436" s="57">
        <v>4</v>
      </c>
      <c r="I436" s="92">
        <v>2884.5999999999999</v>
      </c>
      <c r="J436" s="92">
        <v>2831</v>
      </c>
      <c r="K436" s="92">
        <v>2831</v>
      </c>
      <c r="L436" s="92">
        <v>113</v>
      </c>
      <c r="M436" s="40">
        <f t="shared" si="149"/>
        <v>4634347</v>
      </c>
      <c r="N436" s="99">
        <v>0</v>
      </c>
      <c r="O436" s="99">
        <v>0</v>
      </c>
      <c r="P436" s="99">
        <v>0</v>
      </c>
      <c r="Q436" s="163">
        <f>'Таблица 3 '!C429</f>
        <v>4634347</v>
      </c>
      <c r="R436" s="40">
        <f t="shared" si="150"/>
        <v>4634347</v>
      </c>
      <c r="S436" s="99">
        <v>0</v>
      </c>
      <c r="T436" s="60">
        <v>1637</v>
      </c>
      <c r="U436" s="60">
        <v>1637</v>
      </c>
      <c r="V436" s="61" t="s">
        <v>469</v>
      </c>
      <c r="W436" s="73"/>
    </row>
    <row r="437" s="134" customFormat="1" ht="42" customHeight="1">
      <c r="A437" s="55">
        <v>13</v>
      </c>
      <c r="B437" s="91" t="s">
        <v>479</v>
      </c>
      <c r="C437" s="33" t="s">
        <v>41</v>
      </c>
      <c r="D437" s="55">
        <v>1997</v>
      </c>
      <c r="E437" s="164" t="s">
        <v>37</v>
      </c>
      <c r="F437" s="55" t="s">
        <v>191</v>
      </c>
      <c r="G437" s="57">
        <v>9</v>
      </c>
      <c r="H437" s="57">
        <v>1</v>
      </c>
      <c r="I437" s="92">
        <v>6925.1999999999998</v>
      </c>
      <c r="J437" s="92">
        <v>4721.3999999999996</v>
      </c>
      <c r="K437" s="92">
        <v>3305.8000000000002</v>
      </c>
      <c r="L437" s="92">
        <v>116</v>
      </c>
      <c r="M437" s="40">
        <f t="shared" si="149"/>
        <v>18621201.599999998</v>
      </c>
      <c r="N437" s="99">
        <v>0</v>
      </c>
      <c r="O437" s="99">
        <v>0</v>
      </c>
      <c r="P437" s="99">
        <v>0</v>
      </c>
      <c r="Q437" s="163">
        <f>'Таблица 3 '!C430</f>
        <v>18621201.599999998</v>
      </c>
      <c r="R437" s="40">
        <f t="shared" si="150"/>
        <v>18621201.599999998</v>
      </c>
      <c r="S437" s="99">
        <v>0</v>
      </c>
      <c r="T437" s="60">
        <v>3944</v>
      </c>
      <c r="U437" s="60">
        <v>3944</v>
      </c>
      <c r="V437" s="61" t="s">
        <v>469</v>
      </c>
      <c r="W437" s="73"/>
    </row>
    <row r="438" s="134" customFormat="1" ht="42" customHeight="1">
      <c r="A438" s="55">
        <v>14</v>
      </c>
      <c r="B438" s="167" t="s">
        <v>480</v>
      </c>
      <c r="C438" s="33" t="s">
        <v>41</v>
      </c>
      <c r="D438" s="55">
        <v>1948</v>
      </c>
      <c r="E438" s="81" t="s">
        <v>481</v>
      </c>
      <c r="F438" s="55" t="s">
        <v>191</v>
      </c>
      <c r="G438" s="57">
        <v>2</v>
      </c>
      <c r="H438" s="57">
        <v>2</v>
      </c>
      <c r="I438" s="92">
        <v>893.5</v>
      </c>
      <c r="J438" s="92">
        <v>778.79999999999995</v>
      </c>
      <c r="K438" s="92">
        <v>546.29999999999995</v>
      </c>
      <c r="L438" s="92">
        <v>23</v>
      </c>
      <c r="M438" s="40">
        <f t="shared" si="149"/>
        <v>2583279.6000000001</v>
      </c>
      <c r="N438" s="99">
        <v>0</v>
      </c>
      <c r="O438" s="99">
        <v>0</v>
      </c>
      <c r="P438" s="99">
        <v>0</v>
      </c>
      <c r="Q438" s="163">
        <f>'Таблица 3 '!C431</f>
        <v>2583279.6000000001</v>
      </c>
      <c r="R438" s="40">
        <f t="shared" si="150"/>
        <v>2583279.6000000001</v>
      </c>
      <c r="S438" s="99">
        <v>0</v>
      </c>
      <c r="T438" s="60">
        <v>3317.0000000000005</v>
      </c>
      <c r="U438" s="60">
        <v>3317.0000000000005</v>
      </c>
      <c r="V438" s="61" t="s">
        <v>469</v>
      </c>
      <c r="W438" s="73"/>
    </row>
    <row r="439" s="134" customFormat="1" ht="42" customHeight="1">
      <c r="A439" s="55">
        <v>15</v>
      </c>
      <c r="B439" s="91" t="s">
        <v>482</v>
      </c>
      <c r="C439" s="33" t="s">
        <v>41</v>
      </c>
      <c r="D439" s="55">
        <v>1978</v>
      </c>
      <c r="E439" s="164" t="s">
        <v>37</v>
      </c>
      <c r="F439" s="55" t="s">
        <v>191</v>
      </c>
      <c r="G439" s="57">
        <v>5</v>
      </c>
      <c r="H439" s="57">
        <v>4</v>
      </c>
      <c r="I439" s="92">
        <v>3312.1999999999998</v>
      </c>
      <c r="J439" s="92">
        <v>3374</v>
      </c>
      <c r="K439" s="92">
        <v>3160.4000000000001</v>
      </c>
      <c r="L439" s="92">
        <v>124</v>
      </c>
      <c r="M439" s="40">
        <f t="shared" si="149"/>
        <v>11846114</v>
      </c>
      <c r="N439" s="99">
        <v>0</v>
      </c>
      <c r="O439" s="99">
        <v>0</v>
      </c>
      <c r="P439" s="99">
        <v>0</v>
      </c>
      <c r="Q439" s="163">
        <f>'Таблица 3 '!C432</f>
        <v>11846114</v>
      </c>
      <c r="R439" s="40">
        <f t="shared" si="150"/>
        <v>11846114</v>
      </c>
      <c r="S439" s="99">
        <v>0</v>
      </c>
      <c r="T439" s="60">
        <v>3511</v>
      </c>
      <c r="U439" s="60">
        <v>3511</v>
      </c>
      <c r="V439" s="61" t="s">
        <v>469</v>
      </c>
      <c r="W439" s="73"/>
    </row>
    <row r="440" s="134" customFormat="1" ht="42" customHeight="1">
      <c r="A440" s="55">
        <v>16</v>
      </c>
      <c r="B440" s="91" t="s">
        <v>352</v>
      </c>
      <c r="C440" s="33" t="s">
        <v>41</v>
      </c>
      <c r="D440" s="55">
        <v>1977</v>
      </c>
      <c r="E440" s="81" t="s">
        <v>61</v>
      </c>
      <c r="F440" s="55" t="s">
        <v>46</v>
      </c>
      <c r="G440" s="57">
        <v>5</v>
      </c>
      <c r="H440" s="57">
        <v>4</v>
      </c>
      <c r="I440" s="92">
        <v>4698.3000000000002</v>
      </c>
      <c r="J440" s="92">
        <v>3682.8000000000002</v>
      </c>
      <c r="K440" s="92">
        <v>3587.0999999999999</v>
      </c>
      <c r="L440" s="92">
        <v>86</v>
      </c>
      <c r="M440" s="40">
        <f t="shared" si="149"/>
        <v>10422324</v>
      </c>
      <c r="N440" s="99">
        <v>0</v>
      </c>
      <c r="O440" s="99">
        <v>0</v>
      </c>
      <c r="P440" s="99">
        <v>0</v>
      </c>
      <c r="Q440" s="163">
        <f>'Таблица 3 '!C433</f>
        <v>10422324</v>
      </c>
      <c r="R440" s="40">
        <f t="shared" si="150"/>
        <v>10422324</v>
      </c>
      <c r="S440" s="99">
        <v>0</v>
      </c>
      <c r="T440" s="60">
        <v>2830</v>
      </c>
      <c r="U440" s="60">
        <v>2830</v>
      </c>
      <c r="V440" s="61" t="s">
        <v>469</v>
      </c>
      <c r="W440" s="73"/>
    </row>
    <row r="441" s="134" customFormat="1" ht="42" customHeight="1">
      <c r="A441" s="55">
        <v>17</v>
      </c>
      <c r="B441" s="121" t="s">
        <v>483</v>
      </c>
      <c r="C441" s="33" t="s">
        <v>41</v>
      </c>
      <c r="D441" s="33">
        <v>1973</v>
      </c>
      <c r="E441" s="35" t="s">
        <v>37</v>
      </c>
      <c r="F441" s="33" t="s">
        <v>46</v>
      </c>
      <c r="G441" s="37">
        <v>5</v>
      </c>
      <c r="H441" s="37">
        <v>4</v>
      </c>
      <c r="I441" s="38">
        <v>4374.1000000000004</v>
      </c>
      <c r="J441" s="38">
        <v>3351.6999999999998</v>
      </c>
      <c r="K441" s="38">
        <v>3236</v>
      </c>
      <c r="L441" s="88">
        <v>73</v>
      </c>
      <c r="M441" s="38">
        <f t="shared" si="149"/>
        <v>18578473.100000001</v>
      </c>
      <c r="N441" s="38">
        <v>0</v>
      </c>
      <c r="O441" s="38">
        <v>0</v>
      </c>
      <c r="P441" s="38">
        <v>0</v>
      </c>
      <c r="Q441" s="163">
        <f>'Таблица 3 '!C434</f>
        <v>18578473.100000001</v>
      </c>
      <c r="R441" s="40">
        <f t="shared" si="150"/>
        <v>18578473.100000001</v>
      </c>
      <c r="S441" s="38">
        <v>0</v>
      </c>
      <c r="T441" s="38">
        <f t="shared" ref="T429:T492" si="151">M441/J441</f>
        <v>5543.0000000000009</v>
      </c>
      <c r="U441" s="38">
        <v>5543</v>
      </c>
      <c r="V441" s="42" t="s">
        <v>469</v>
      </c>
      <c r="W441" s="73"/>
    </row>
    <row r="442" s="134" customFormat="1" ht="42" customHeight="1">
      <c r="A442" s="55">
        <v>18</v>
      </c>
      <c r="B442" s="91" t="s">
        <v>355</v>
      </c>
      <c r="C442" s="33" t="s">
        <v>41</v>
      </c>
      <c r="D442" s="55">
        <v>1963</v>
      </c>
      <c r="E442" s="164" t="s">
        <v>37</v>
      </c>
      <c r="F442" s="55" t="s">
        <v>191</v>
      </c>
      <c r="G442" s="57">
        <v>2</v>
      </c>
      <c r="H442" s="57">
        <v>2</v>
      </c>
      <c r="I442" s="92">
        <v>632.29999999999995</v>
      </c>
      <c r="J442" s="92">
        <v>633</v>
      </c>
      <c r="K442" s="92">
        <v>630.79999999999995</v>
      </c>
      <c r="L442" s="92">
        <v>28</v>
      </c>
      <c r="M442" s="40">
        <f t="shared" si="149"/>
        <v>2938386</v>
      </c>
      <c r="N442" s="99">
        <v>0</v>
      </c>
      <c r="O442" s="99">
        <v>0</v>
      </c>
      <c r="P442" s="99">
        <v>0</v>
      </c>
      <c r="Q442" s="163">
        <f>'Таблица 3 '!C435</f>
        <v>2938386</v>
      </c>
      <c r="R442" s="40">
        <f t="shared" si="150"/>
        <v>2938386</v>
      </c>
      <c r="S442" s="99">
        <v>0</v>
      </c>
      <c r="T442" s="60">
        <v>4642</v>
      </c>
      <c r="U442" s="60">
        <v>4642</v>
      </c>
      <c r="V442" s="61" t="s">
        <v>469</v>
      </c>
      <c r="W442" s="73"/>
    </row>
    <row r="443" s="134" customFormat="1" ht="42" customHeight="1">
      <c r="A443" s="55">
        <v>19</v>
      </c>
      <c r="B443" s="91" t="s">
        <v>484</v>
      </c>
      <c r="C443" s="33" t="s">
        <v>41</v>
      </c>
      <c r="D443" s="55">
        <v>1990</v>
      </c>
      <c r="E443" s="81" t="s">
        <v>48</v>
      </c>
      <c r="F443" s="55" t="s">
        <v>46</v>
      </c>
      <c r="G443" s="57">
        <v>9</v>
      </c>
      <c r="H443" s="57">
        <v>3</v>
      </c>
      <c r="I443" s="92">
        <v>7590.1999999999998</v>
      </c>
      <c r="J443" s="92">
        <v>7326.5</v>
      </c>
      <c r="K443" s="92">
        <v>7397.8999999999996</v>
      </c>
      <c r="L443" s="92">
        <v>298</v>
      </c>
      <c r="M443" s="40">
        <f t="shared" si="149"/>
        <v>33416166.5</v>
      </c>
      <c r="N443" s="99">
        <v>0</v>
      </c>
      <c r="O443" s="99">
        <v>0</v>
      </c>
      <c r="P443" s="99">
        <v>0</v>
      </c>
      <c r="Q443" s="163">
        <f>'Таблица 3 '!C436</f>
        <v>33416166.5</v>
      </c>
      <c r="R443" s="40">
        <f t="shared" si="150"/>
        <v>33416166.5</v>
      </c>
      <c r="S443" s="99">
        <v>0</v>
      </c>
      <c r="T443" s="60">
        <v>7056</v>
      </c>
      <c r="U443" s="60">
        <v>7056</v>
      </c>
      <c r="V443" s="61" t="s">
        <v>469</v>
      </c>
      <c r="W443" s="73"/>
    </row>
    <row r="444" s="134" customFormat="1" ht="42" customHeight="1">
      <c r="A444" s="55">
        <v>20</v>
      </c>
      <c r="B444" s="91" t="s">
        <v>485</v>
      </c>
      <c r="C444" s="33" t="s">
        <v>41</v>
      </c>
      <c r="D444" s="55">
        <v>1988</v>
      </c>
      <c r="E444" s="81" t="s">
        <v>56</v>
      </c>
      <c r="F444" s="55" t="s">
        <v>191</v>
      </c>
      <c r="G444" s="57">
        <v>5</v>
      </c>
      <c r="H444" s="57">
        <v>6</v>
      </c>
      <c r="I444" s="92">
        <v>4511.8999999999996</v>
      </c>
      <c r="J444" s="92">
        <v>4512</v>
      </c>
      <c r="K444" s="92">
        <v>3942.5</v>
      </c>
      <c r="L444" s="92">
        <v>87</v>
      </c>
      <c r="M444" s="40">
        <f t="shared" si="149"/>
        <v>354442.40000000002</v>
      </c>
      <c r="N444" s="99">
        <v>0</v>
      </c>
      <c r="O444" s="99">
        <v>0</v>
      </c>
      <c r="P444" s="99">
        <v>0</v>
      </c>
      <c r="Q444" s="163">
        <f>'Таблица 3 '!C437</f>
        <v>354442.40000000002</v>
      </c>
      <c r="R444" s="40">
        <f t="shared" si="150"/>
        <v>354442.40000000002</v>
      </c>
      <c r="S444" s="99">
        <v>0</v>
      </c>
      <c r="T444" s="60">
        <v>1297</v>
      </c>
      <c r="U444" s="60">
        <v>1297</v>
      </c>
      <c r="V444" s="61" t="s">
        <v>469</v>
      </c>
      <c r="W444" s="73"/>
    </row>
    <row r="445" s="134" customFormat="1" ht="42" customHeight="1">
      <c r="A445" s="55">
        <v>21</v>
      </c>
      <c r="B445" s="91" t="s">
        <v>486</v>
      </c>
      <c r="C445" s="33" t="s">
        <v>41</v>
      </c>
      <c r="D445" s="55">
        <v>2013</v>
      </c>
      <c r="E445" s="164" t="s">
        <v>37</v>
      </c>
      <c r="F445" s="55" t="s">
        <v>191</v>
      </c>
      <c r="G445" s="57">
        <v>4</v>
      </c>
      <c r="H445" s="57">
        <v>2</v>
      </c>
      <c r="I445" s="92">
        <v>2239.3000000000002</v>
      </c>
      <c r="J445" s="92">
        <v>1799.2</v>
      </c>
      <c r="K445" s="92">
        <v>936.20000000000005</v>
      </c>
      <c r="L445" s="92">
        <v>68</v>
      </c>
      <c r="M445" s="40">
        <f t="shared" si="149"/>
        <v>5852064</v>
      </c>
      <c r="N445" s="99">
        <v>0</v>
      </c>
      <c r="O445" s="99">
        <v>0</v>
      </c>
      <c r="P445" s="99">
        <v>0</v>
      </c>
      <c r="Q445" s="163">
        <f>'Таблица 3 '!C438</f>
        <v>5852064</v>
      </c>
      <c r="R445" s="40">
        <f t="shared" si="150"/>
        <v>5852064</v>
      </c>
      <c r="S445" s="99">
        <v>0</v>
      </c>
      <c r="T445" s="60">
        <v>197</v>
      </c>
      <c r="U445" s="60">
        <v>197</v>
      </c>
      <c r="V445" s="61" t="s">
        <v>469</v>
      </c>
      <c r="W445" s="73"/>
    </row>
    <row r="446" s="134" customFormat="1" ht="42" customHeight="1">
      <c r="A446" s="55">
        <v>22</v>
      </c>
      <c r="B446" s="91" t="s">
        <v>358</v>
      </c>
      <c r="C446" s="33" t="s">
        <v>41</v>
      </c>
      <c r="D446" s="55">
        <v>1980</v>
      </c>
      <c r="E446" s="164" t="s">
        <v>37</v>
      </c>
      <c r="F446" s="55" t="s">
        <v>46</v>
      </c>
      <c r="G446" s="57">
        <v>5</v>
      </c>
      <c r="H446" s="57">
        <v>6</v>
      </c>
      <c r="I446" s="92">
        <v>6577.8999999999996</v>
      </c>
      <c r="J446" s="92">
        <v>5706.8999999999996</v>
      </c>
      <c r="K446" s="92">
        <v>5085.5</v>
      </c>
      <c r="L446" s="92">
        <v>210</v>
      </c>
      <c r="M446" s="40">
        <f t="shared" si="149"/>
        <v>44879061.599999994</v>
      </c>
      <c r="N446" s="99">
        <v>0</v>
      </c>
      <c r="O446" s="99">
        <v>0</v>
      </c>
      <c r="P446" s="99">
        <v>0</v>
      </c>
      <c r="Q446" s="163">
        <f>'Таблица 3 '!C439</f>
        <v>44879061.599999994</v>
      </c>
      <c r="R446" s="40">
        <f t="shared" si="150"/>
        <v>44879061.599999994</v>
      </c>
      <c r="S446" s="99">
        <v>0</v>
      </c>
      <c r="T446" s="60">
        <v>7863.9999999999991</v>
      </c>
      <c r="U446" s="60">
        <v>7863.9999999999991</v>
      </c>
      <c r="V446" s="61" t="s">
        <v>469</v>
      </c>
      <c r="W446" s="73"/>
    </row>
    <row r="447" s="134" customFormat="1" ht="42" customHeight="1">
      <c r="A447" s="55">
        <v>23</v>
      </c>
      <c r="B447" s="91" t="s">
        <v>359</v>
      </c>
      <c r="C447" s="33" t="s">
        <v>41</v>
      </c>
      <c r="D447" s="55">
        <v>1960</v>
      </c>
      <c r="E447" s="164" t="s">
        <v>37</v>
      </c>
      <c r="F447" s="55" t="s">
        <v>191</v>
      </c>
      <c r="G447" s="57">
        <v>2</v>
      </c>
      <c r="H447" s="57">
        <v>1</v>
      </c>
      <c r="I447" s="92">
        <v>288.80000000000001</v>
      </c>
      <c r="J447" s="92">
        <v>230</v>
      </c>
      <c r="K447" s="92">
        <v>263.10000000000002</v>
      </c>
      <c r="L447" s="92">
        <v>13</v>
      </c>
      <c r="M447" s="40">
        <f t="shared" si="149"/>
        <v>1282250</v>
      </c>
      <c r="N447" s="99">
        <v>0</v>
      </c>
      <c r="O447" s="99">
        <v>0</v>
      </c>
      <c r="P447" s="99">
        <v>0</v>
      </c>
      <c r="Q447" s="163">
        <f>'Таблица 3 '!C440</f>
        <v>1282250</v>
      </c>
      <c r="R447" s="40">
        <f t="shared" si="150"/>
        <v>1282250</v>
      </c>
      <c r="S447" s="99">
        <v>0</v>
      </c>
      <c r="T447" s="60">
        <v>5575</v>
      </c>
      <c r="U447" s="60">
        <v>5575</v>
      </c>
      <c r="V447" s="61" t="s">
        <v>469</v>
      </c>
      <c r="W447" s="73"/>
    </row>
    <row r="448" s="134" customFormat="1" ht="42" customHeight="1">
      <c r="A448" s="55">
        <v>24</v>
      </c>
      <c r="B448" s="91" t="s">
        <v>487</v>
      </c>
      <c r="C448" s="33" t="s">
        <v>41</v>
      </c>
      <c r="D448" s="55">
        <v>1975</v>
      </c>
      <c r="E448" s="164" t="s">
        <v>37</v>
      </c>
      <c r="F448" s="55" t="s">
        <v>191</v>
      </c>
      <c r="G448" s="57">
        <v>2</v>
      </c>
      <c r="H448" s="57">
        <v>2</v>
      </c>
      <c r="I448" s="92">
        <v>1005.1</v>
      </c>
      <c r="J448" s="92">
        <v>917.39999999999998</v>
      </c>
      <c r="K448" s="92">
        <v>640</v>
      </c>
      <c r="L448" s="92">
        <v>41</v>
      </c>
      <c r="M448" s="40">
        <f t="shared" si="149"/>
        <v>4636539.5999999996</v>
      </c>
      <c r="N448" s="99">
        <v>0</v>
      </c>
      <c r="O448" s="99">
        <v>0</v>
      </c>
      <c r="P448" s="99">
        <v>0</v>
      </c>
      <c r="Q448" s="163">
        <f>'Таблица 3 '!C441</f>
        <v>4636539.5999999996</v>
      </c>
      <c r="R448" s="40">
        <f t="shared" si="150"/>
        <v>4636539.5999999996</v>
      </c>
      <c r="S448" s="99">
        <v>0</v>
      </c>
      <c r="T448" s="60">
        <v>6405</v>
      </c>
      <c r="U448" s="60">
        <v>6405</v>
      </c>
      <c r="V448" s="61" t="s">
        <v>469</v>
      </c>
      <c r="W448" s="73"/>
    </row>
    <row r="449" s="134" customFormat="1" ht="42" customHeight="1">
      <c r="A449" s="55">
        <v>25</v>
      </c>
      <c r="B449" s="91" t="s">
        <v>488</v>
      </c>
      <c r="C449" s="33" t="s">
        <v>41</v>
      </c>
      <c r="D449" s="55">
        <v>1970</v>
      </c>
      <c r="E449" s="81" t="s">
        <v>64</v>
      </c>
      <c r="F449" s="55" t="s">
        <v>46</v>
      </c>
      <c r="G449" s="57">
        <v>5</v>
      </c>
      <c r="H449" s="57">
        <v>6</v>
      </c>
      <c r="I449" s="92">
        <v>4715.1999999999998</v>
      </c>
      <c r="J449" s="92">
        <v>4702.1000000000004</v>
      </c>
      <c r="K449" s="92">
        <v>4487.5</v>
      </c>
      <c r="L449" s="92">
        <v>230</v>
      </c>
      <c r="M449" s="40">
        <f t="shared" si="149"/>
        <v>10908872</v>
      </c>
      <c r="N449" s="99">
        <v>0</v>
      </c>
      <c r="O449" s="99">
        <v>0</v>
      </c>
      <c r="P449" s="99">
        <v>0</v>
      </c>
      <c r="Q449" s="163">
        <f>'Таблица 3 '!C442</f>
        <v>10908872</v>
      </c>
      <c r="R449" s="40">
        <f t="shared" si="150"/>
        <v>10908872</v>
      </c>
      <c r="S449" s="99">
        <v>0</v>
      </c>
      <c r="T449" s="60">
        <v>5263.9999999999991</v>
      </c>
      <c r="U449" s="60">
        <v>5263.9999999999991</v>
      </c>
      <c r="V449" s="61" t="s">
        <v>469</v>
      </c>
      <c r="W449" s="73"/>
    </row>
    <row r="450" s="134" customFormat="1" ht="42" customHeight="1">
      <c r="A450" s="55">
        <v>26</v>
      </c>
      <c r="B450" s="91" t="s">
        <v>489</v>
      </c>
      <c r="C450" s="33" t="s">
        <v>41</v>
      </c>
      <c r="D450" s="55">
        <v>1978</v>
      </c>
      <c r="E450" s="81">
        <v>2024</v>
      </c>
      <c r="F450" s="55" t="s">
        <v>191</v>
      </c>
      <c r="G450" s="57">
        <v>5</v>
      </c>
      <c r="H450" s="57">
        <v>6</v>
      </c>
      <c r="I450" s="92">
        <v>5770.5</v>
      </c>
      <c r="J450" s="92">
        <v>4274.6999999999998</v>
      </c>
      <c r="K450" s="92">
        <v>4229</v>
      </c>
      <c r="L450" s="92">
        <v>238</v>
      </c>
      <c r="M450" s="40">
        <f t="shared" si="149"/>
        <v>23694662.099999998</v>
      </c>
      <c r="N450" s="99">
        <v>0</v>
      </c>
      <c r="O450" s="99">
        <v>0</v>
      </c>
      <c r="P450" s="99">
        <v>0</v>
      </c>
      <c r="Q450" s="163">
        <f>'Таблица 3 '!C443</f>
        <v>23694662.099999998</v>
      </c>
      <c r="R450" s="40">
        <f t="shared" si="150"/>
        <v>23694662.099999998</v>
      </c>
      <c r="S450" s="99">
        <v>0</v>
      </c>
      <c r="T450" s="60">
        <v>5543</v>
      </c>
      <c r="U450" s="60">
        <v>5543</v>
      </c>
      <c r="V450" s="61" t="s">
        <v>469</v>
      </c>
      <c r="W450" s="73"/>
    </row>
    <row r="451" s="168" customFormat="1" ht="45.75" customHeight="1">
      <c r="A451" s="55">
        <v>27</v>
      </c>
      <c r="B451" s="34" t="s">
        <v>145</v>
      </c>
      <c r="C451" s="33" t="s">
        <v>41</v>
      </c>
      <c r="D451" s="35" t="s">
        <v>146</v>
      </c>
      <c r="E451" s="81" t="s">
        <v>308</v>
      </c>
      <c r="F451" s="33" t="s">
        <v>42</v>
      </c>
      <c r="G451" s="37">
        <v>4</v>
      </c>
      <c r="H451" s="37">
        <v>5</v>
      </c>
      <c r="I451" s="38">
        <v>5160.3000000000002</v>
      </c>
      <c r="J451" s="38">
        <v>4617</v>
      </c>
      <c r="K451" s="38">
        <v>3542.5999999999999</v>
      </c>
      <c r="L451" s="38">
        <v>98</v>
      </c>
      <c r="M451" s="39">
        <f t="shared" si="149"/>
        <v>1703599.2</v>
      </c>
      <c r="N451" s="38">
        <v>0</v>
      </c>
      <c r="O451" s="38">
        <v>0</v>
      </c>
      <c r="P451" s="38">
        <v>0</v>
      </c>
      <c r="Q451" s="40">
        <f>'Таблица 3 '!C444</f>
        <v>1703599.2</v>
      </c>
      <c r="R451" s="38">
        <f t="shared" si="150"/>
        <v>1703599.2</v>
      </c>
      <c r="S451" s="38">
        <v>0</v>
      </c>
      <c r="T451" s="41">
        <f t="shared" si="151"/>
        <v>368.98401559454192</v>
      </c>
      <c r="U451" s="41">
        <v>12941.412599090318</v>
      </c>
      <c r="V451" s="42" t="s">
        <v>469</v>
      </c>
      <c r="W451" s="135"/>
      <c r="X451" s="135"/>
    </row>
    <row r="452" s="134" customFormat="1" ht="42" customHeight="1">
      <c r="A452" s="55">
        <v>28</v>
      </c>
      <c r="B452" s="91" t="s">
        <v>490</v>
      </c>
      <c r="C452" s="33" t="s">
        <v>41</v>
      </c>
      <c r="D452" s="55">
        <v>1968</v>
      </c>
      <c r="E452" s="81" t="s">
        <v>50</v>
      </c>
      <c r="F452" s="55" t="s">
        <v>191</v>
      </c>
      <c r="G452" s="57">
        <v>5</v>
      </c>
      <c r="H452" s="57">
        <v>2</v>
      </c>
      <c r="I452" s="92">
        <v>2370.8000000000002</v>
      </c>
      <c r="J452" s="92">
        <v>1959.7</v>
      </c>
      <c r="K452" s="92">
        <v>1482.3</v>
      </c>
      <c r="L452" s="92">
        <v>67</v>
      </c>
      <c r="M452" s="40">
        <f t="shared" si="149"/>
        <v>3004220.1000000001</v>
      </c>
      <c r="N452" s="99">
        <v>0</v>
      </c>
      <c r="O452" s="99">
        <v>0</v>
      </c>
      <c r="P452" s="99">
        <v>0</v>
      </c>
      <c r="Q452" s="163">
        <f>'Таблица 3 '!C445</f>
        <v>3004220.1000000001</v>
      </c>
      <c r="R452" s="40">
        <f t="shared" si="150"/>
        <v>3004220.1000000001</v>
      </c>
      <c r="S452" s="99">
        <v>0</v>
      </c>
      <c r="T452" s="60">
        <v>1533</v>
      </c>
      <c r="U452" s="60">
        <v>1533</v>
      </c>
      <c r="V452" s="61" t="s">
        <v>469</v>
      </c>
      <c r="W452" s="73"/>
    </row>
    <row r="453" s="134" customFormat="1" ht="42" customHeight="1">
      <c r="A453" s="55">
        <v>29</v>
      </c>
      <c r="B453" s="91" t="s">
        <v>366</v>
      </c>
      <c r="C453" s="33" t="s">
        <v>41</v>
      </c>
      <c r="D453" s="55">
        <v>1959</v>
      </c>
      <c r="E453" s="164" t="s">
        <v>37</v>
      </c>
      <c r="F453" s="55" t="s">
        <v>191</v>
      </c>
      <c r="G453" s="57">
        <v>2</v>
      </c>
      <c r="H453" s="57">
        <v>2</v>
      </c>
      <c r="I453" s="92">
        <v>428.5</v>
      </c>
      <c r="J453" s="92">
        <v>386.10000000000002</v>
      </c>
      <c r="K453" s="92">
        <v>318.69999999999999</v>
      </c>
      <c r="L453" s="92">
        <v>23</v>
      </c>
      <c r="M453" s="40">
        <f t="shared" si="149"/>
        <v>670655.69999999995</v>
      </c>
      <c r="N453" s="99">
        <v>0</v>
      </c>
      <c r="O453" s="99">
        <v>0</v>
      </c>
      <c r="P453" s="99">
        <v>0</v>
      </c>
      <c r="Q453" s="163">
        <f>'Таблица 3 '!C446</f>
        <v>670655.69999999995</v>
      </c>
      <c r="R453" s="40">
        <f t="shared" si="150"/>
        <v>670655.69999999995</v>
      </c>
      <c r="S453" s="99">
        <v>0</v>
      </c>
      <c r="T453" s="60">
        <v>1736.9999999999998</v>
      </c>
      <c r="U453" s="60">
        <v>1736.9999999999998</v>
      </c>
      <c r="V453" s="61" t="s">
        <v>469</v>
      </c>
      <c r="W453" s="73"/>
    </row>
    <row r="454" s="134" customFormat="1" ht="42" customHeight="1">
      <c r="A454" s="55">
        <v>30</v>
      </c>
      <c r="B454" s="91" t="s">
        <v>491</v>
      </c>
      <c r="C454" s="33" t="s">
        <v>41</v>
      </c>
      <c r="D454" s="55">
        <v>1957</v>
      </c>
      <c r="E454" s="81" t="s">
        <v>50</v>
      </c>
      <c r="F454" s="55" t="s">
        <v>191</v>
      </c>
      <c r="G454" s="57">
        <v>2</v>
      </c>
      <c r="H454" s="57">
        <v>1</v>
      </c>
      <c r="I454" s="92">
        <v>937.60000000000002</v>
      </c>
      <c r="J454" s="92">
        <v>514.60000000000002</v>
      </c>
      <c r="K454" s="92">
        <v>458.39999999999998</v>
      </c>
      <c r="L454" s="92">
        <v>22</v>
      </c>
      <c r="M454" s="40">
        <f t="shared" si="149"/>
        <v>592819.20000000007</v>
      </c>
      <c r="N454" s="99">
        <v>0</v>
      </c>
      <c r="O454" s="99">
        <v>0</v>
      </c>
      <c r="P454" s="99">
        <v>0</v>
      </c>
      <c r="Q454" s="163">
        <f>'Таблица 3 '!C447</f>
        <v>592819.20000000007</v>
      </c>
      <c r="R454" s="40">
        <f t="shared" si="150"/>
        <v>592819.20000000007</v>
      </c>
      <c r="S454" s="99">
        <v>0</v>
      </c>
      <c r="T454" s="60">
        <v>2503</v>
      </c>
      <c r="U454" s="60">
        <v>2503</v>
      </c>
      <c r="V454" s="61" t="s">
        <v>469</v>
      </c>
      <c r="W454" s="73"/>
    </row>
    <row r="455" s="134" customFormat="1" ht="42" customHeight="1">
      <c r="A455" s="55">
        <v>31</v>
      </c>
      <c r="B455" s="34" t="s">
        <v>492</v>
      </c>
      <c r="C455" s="33" t="s">
        <v>41</v>
      </c>
      <c r="D455" s="33">
        <v>1962</v>
      </c>
      <c r="E455" s="35" t="s">
        <v>150</v>
      </c>
      <c r="F455" s="55" t="s">
        <v>191</v>
      </c>
      <c r="G455" s="37">
        <v>3</v>
      </c>
      <c r="H455" s="37">
        <v>4</v>
      </c>
      <c r="I455" s="165">
        <v>2536</v>
      </c>
      <c r="J455" s="165">
        <v>2372.1999999999998</v>
      </c>
      <c r="K455" s="165">
        <v>1808.0999999999999</v>
      </c>
      <c r="L455" s="165">
        <v>79</v>
      </c>
      <c r="M455" s="40">
        <f t="shared" si="149"/>
        <v>22355612.799999997</v>
      </c>
      <c r="N455" s="166">
        <v>0</v>
      </c>
      <c r="O455" s="166">
        <v>0</v>
      </c>
      <c r="P455" s="166">
        <v>0</v>
      </c>
      <c r="Q455" s="163">
        <f>'Таблица 3 '!C448</f>
        <v>22355612.799999997</v>
      </c>
      <c r="R455" s="40">
        <f t="shared" si="150"/>
        <v>22355612.799999997</v>
      </c>
      <c r="S455" s="166">
        <v>0</v>
      </c>
      <c r="T455" s="38">
        <v>9424</v>
      </c>
      <c r="U455" s="38">
        <v>9424</v>
      </c>
      <c r="V455" s="61" t="s">
        <v>469</v>
      </c>
      <c r="W455" s="43"/>
    </row>
    <row r="456" s="134" customFormat="1" ht="42" customHeight="1">
      <c r="A456" s="55">
        <v>32</v>
      </c>
      <c r="B456" s="34" t="s">
        <v>493</v>
      </c>
      <c r="C456" s="33" t="s">
        <v>41</v>
      </c>
      <c r="D456" s="33">
        <v>1987</v>
      </c>
      <c r="E456" s="35" t="s">
        <v>50</v>
      </c>
      <c r="F456" s="33" t="s">
        <v>46</v>
      </c>
      <c r="G456" s="37">
        <v>9</v>
      </c>
      <c r="H456" s="37">
        <v>3</v>
      </c>
      <c r="I456" s="165">
        <v>7868</v>
      </c>
      <c r="J456" s="165">
        <v>7783.3999999999996</v>
      </c>
      <c r="K456" s="165">
        <v>7401.8000000000002</v>
      </c>
      <c r="L456" s="165">
        <v>362</v>
      </c>
      <c r="M456" s="40">
        <f t="shared" si="149"/>
        <v>2436204.1999999997</v>
      </c>
      <c r="N456" s="166">
        <v>0</v>
      </c>
      <c r="O456" s="166">
        <v>0</v>
      </c>
      <c r="P456" s="166">
        <v>0</v>
      </c>
      <c r="Q456" s="163">
        <f>'Таблица 3 '!C449</f>
        <v>2436204.1999999997</v>
      </c>
      <c r="R456" s="40">
        <f t="shared" si="150"/>
        <v>2436204.1999999997</v>
      </c>
      <c r="S456" s="166">
        <v>0</v>
      </c>
      <c r="T456" s="38">
        <v>313</v>
      </c>
      <c r="U456" s="38">
        <v>313</v>
      </c>
      <c r="V456" s="42" t="s">
        <v>469</v>
      </c>
      <c r="W456" s="43"/>
    </row>
    <row r="457" s="134" customFormat="1" ht="42" customHeight="1">
      <c r="A457" s="55">
        <v>33</v>
      </c>
      <c r="B457" s="34" t="s">
        <v>375</v>
      </c>
      <c r="C457" s="33" t="s">
        <v>41</v>
      </c>
      <c r="D457" s="33">
        <v>1988</v>
      </c>
      <c r="E457" s="36" t="s">
        <v>37</v>
      </c>
      <c r="F457" s="55" t="s">
        <v>191</v>
      </c>
      <c r="G457" s="37">
        <v>3</v>
      </c>
      <c r="H457" s="37">
        <v>1</v>
      </c>
      <c r="I457" s="165">
        <v>1747.3</v>
      </c>
      <c r="J457" s="165">
        <v>561.60000000000002</v>
      </c>
      <c r="K457" s="165">
        <v>482.80000000000001</v>
      </c>
      <c r="L457" s="165">
        <v>79</v>
      </c>
      <c r="M457" s="40">
        <f t="shared" si="149"/>
        <v>3130920</v>
      </c>
      <c r="N457" s="166">
        <v>0</v>
      </c>
      <c r="O457" s="166">
        <v>0</v>
      </c>
      <c r="P457" s="166">
        <v>0</v>
      </c>
      <c r="Q457" s="163">
        <f>'Таблица 3 '!C450</f>
        <v>3130920</v>
      </c>
      <c r="R457" s="40">
        <f t="shared" si="150"/>
        <v>3130920</v>
      </c>
      <c r="S457" s="166">
        <v>0</v>
      </c>
      <c r="T457" s="38">
        <v>5575</v>
      </c>
      <c r="U457" s="38">
        <v>5575</v>
      </c>
      <c r="V457" s="42" t="s">
        <v>469</v>
      </c>
      <c r="W457" s="43"/>
    </row>
    <row r="458" s="134" customFormat="1" ht="42" customHeight="1">
      <c r="A458" s="55">
        <v>34</v>
      </c>
      <c r="B458" s="44" t="s">
        <v>494</v>
      </c>
      <c r="C458" s="33" t="s">
        <v>41</v>
      </c>
      <c r="D458" s="33">
        <v>1984</v>
      </c>
      <c r="E458" s="36" t="s">
        <v>37</v>
      </c>
      <c r="F458" s="33" t="s">
        <v>46</v>
      </c>
      <c r="G458" s="37">
        <v>5</v>
      </c>
      <c r="H458" s="37">
        <v>4</v>
      </c>
      <c r="I458" s="165">
        <v>4013.1199999999999</v>
      </c>
      <c r="J458" s="165">
        <v>2895.0999999999999</v>
      </c>
      <c r="K458" s="165">
        <v>2850.6999999999998</v>
      </c>
      <c r="L458" s="165">
        <v>111</v>
      </c>
      <c r="M458" s="40">
        <f t="shared" si="149"/>
        <v>21056062.299999997</v>
      </c>
      <c r="N458" s="166">
        <v>0</v>
      </c>
      <c r="O458" s="166">
        <v>0</v>
      </c>
      <c r="P458" s="166">
        <v>0</v>
      </c>
      <c r="Q458" s="163">
        <f>'Таблица 3 '!C451</f>
        <v>21056062.299999997</v>
      </c>
      <c r="R458" s="40">
        <f t="shared" si="150"/>
        <v>21056062.299999997</v>
      </c>
      <c r="S458" s="166">
        <v>0</v>
      </c>
      <c r="T458" s="38">
        <v>7272.9999999999991</v>
      </c>
      <c r="U458" s="38">
        <v>7272.9999999999991</v>
      </c>
      <c r="V458" s="42" t="s">
        <v>469</v>
      </c>
      <c r="W458" s="43"/>
    </row>
    <row r="459" s="134" customFormat="1" ht="42" customHeight="1">
      <c r="A459" s="55">
        <v>35</v>
      </c>
      <c r="B459" s="34" t="s">
        <v>495</v>
      </c>
      <c r="C459" s="33" t="s">
        <v>41</v>
      </c>
      <c r="D459" s="33">
        <v>1965</v>
      </c>
      <c r="E459" s="35" t="s">
        <v>50</v>
      </c>
      <c r="F459" s="55" t="s">
        <v>191</v>
      </c>
      <c r="G459" s="37">
        <v>5</v>
      </c>
      <c r="H459" s="37">
        <v>3</v>
      </c>
      <c r="I459" s="165">
        <v>2515.1999999999998</v>
      </c>
      <c r="J459" s="165">
        <v>2498.0999999999999</v>
      </c>
      <c r="K459" s="165">
        <v>2236.9000000000001</v>
      </c>
      <c r="L459" s="165">
        <v>95</v>
      </c>
      <c r="M459" s="40">
        <f t="shared" si="149"/>
        <v>21581085.899999999</v>
      </c>
      <c r="N459" s="166">
        <v>0</v>
      </c>
      <c r="O459" s="166">
        <v>0</v>
      </c>
      <c r="P459" s="166">
        <v>0</v>
      </c>
      <c r="Q459" s="163">
        <f>'Таблица 3 '!C452</f>
        <v>21581085.899999999</v>
      </c>
      <c r="R459" s="40">
        <f t="shared" si="150"/>
        <v>21581085.899999999</v>
      </c>
      <c r="S459" s="166">
        <v>0</v>
      </c>
      <c r="T459" s="38">
        <v>8639</v>
      </c>
      <c r="U459" s="38">
        <v>8639</v>
      </c>
      <c r="V459" s="61" t="s">
        <v>469</v>
      </c>
      <c r="W459" s="43"/>
    </row>
    <row r="460" s="134" customFormat="1" ht="42" customHeight="1">
      <c r="A460" s="55">
        <v>36</v>
      </c>
      <c r="B460" s="34" t="s">
        <v>387</v>
      </c>
      <c r="C460" s="33" t="s">
        <v>41</v>
      </c>
      <c r="D460" s="33">
        <v>1993</v>
      </c>
      <c r="E460" s="35" t="s">
        <v>50</v>
      </c>
      <c r="F460" s="33" t="s">
        <v>46</v>
      </c>
      <c r="G460" s="37">
        <v>9</v>
      </c>
      <c r="H460" s="37">
        <v>1</v>
      </c>
      <c r="I460" s="165">
        <v>3810.71</v>
      </c>
      <c r="J460" s="165">
        <v>3608.9000000000001</v>
      </c>
      <c r="K460" s="165">
        <v>3441.5999999999999</v>
      </c>
      <c r="L460" s="165">
        <v>165</v>
      </c>
      <c r="M460" s="40">
        <f t="shared" si="149"/>
        <v>22328264.300000001</v>
      </c>
      <c r="N460" s="166">
        <v>0</v>
      </c>
      <c r="O460" s="166">
        <v>0</v>
      </c>
      <c r="P460" s="166">
        <v>0</v>
      </c>
      <c r="Q460" s="163">
        <f>'Таблица 3 '!C453</f>
        <v>22328264.300000001</v>
      </c>
      <c r="R460" s="40">
        <f t="shared" si="150"/>
        <v>22328264.300000001</v>
      </c>
      <c r="S460" s="166">
        <v>0</v>
      </c>
      <c r="T460" s="38">
        <v>6187</v>
      </c>
      <c r="U460" s="38">
        <v>6187</v>
      </c>
      <c r="V460" s="42" t="s">
        <v>469</v>
      </c>
      <c r="W460" s="43"/>
    </row>
    <row r="461" s="134" customFormat="1" ht="42" customHeight="1">
      <c r="A461" s="55">
        <v>37</v>
      </c>
      <c r="B461" s="34" t="s">
        <v>388</v>
      </c>
      <c r="C461" s="33" t="s">
        <v>41</v>
      </c>
      <c r="D461" s="33">
        <v>1976</v>
      </c>
      <c r="E461" s="36" t="s">
        <v>37</v>
      </c>
      <c r="F461" s="55" t="s">
        <v>191</v>
      </c>
      <c r="G461" s="37">
        <v>5</v>
      </c>
      <c r="H461" s="37">
        <v>4</v>
      </c>
      <c r="I461" s="165">
        <v>4484</v>
      </c>
      <c r="J461" s="165">
        <v>4401.8999999999996</v>
      </c>
      <c r="K461" s="165">
        <v>3843.8000000000002</v>
      </c>
      <c r="L461" s="165">
        <v>166</v>
      </c>
      <c r="M461" s="40">
        <f t="shared" si="149"/>
        <v>34616541.599999994</v>
      </c>
      <c r="N461" s="166">
        <v>0</v>
      </c>
      <c r="O461" s="166">
        <v>0</v>
      </c>
      <c r="P461" s="166">
        <v>0</v>
      </c>
      <c r="Q461" s="163">
        <f>'Таблица 3 '!C454</f>
        <v>34616541.599999994</v>
      </c>
      <c r="R461" s="40">
        <f t="shared" si="150"/>
        <v>34616541.599999994</v>
      </c>
      <c r="S461" s="166">
        <v>0</v>
      </c>
      <c r="T461" s="38">
        <v>7863.9999999999991</v>
      </c>
      <c r="U461" s="38">
        <v>7863.9999999999991</v>
      </c>
      <c r="V461" s="42" t="s">
        <v>469</v>
      </c>
      <c r="W461" s="43"/>
    </row>
    <row r="462" s="134" customFormat="1" ht="42" customHeight="1">
      <c r="A462" s="55">
        <v>38</v>
      </c>
      <c r="B462" s="34" t="s">
        <v>496</v>
      </c>
      <c r="C462" s="33" t="s">
        <v>41</v>
      </c>
      <c r="D462" s="33">
        <v>1958</v>
      </c>
      <c r="E462" s="36" t="s">
        <v>37</v>
      </c>
      <c r="F462" s="55" t="s">
        <v>191</v>
      </c>
      <c r="G462" s="37">
        <v>2</v>
      </c>
      <c r="H462" s="37">
        <v>1</v>
      </c>
      <c r="I462" s="165">
        <v>508</v>
      </c>
      <c r="J462" s="165">
        <v>283.69999999999999</v>
      </c>
      <c r="K462" s="165">
        <v>283.69999999999999</v>
      </c>
      <c r="L462" s="165">
        <v>8</v>
      </c>
      <c r="M462" s="40">
        <f t="shared" si="149"/>
        <v>1433819.7999999998</v>
      </c>
      <c r="N462" s="166">
        <v>0</v>
      </c>
      <c r="O462" s="166">
        <v>0</v>
      </c>
      <c r="P462" s="166">
        <v>0</v>
      </c>
      <c r="Q462" s="163">
        <f>'Таблица 3 '!C455</f>
        <v>1433819.7999999998</v>
      </c>
      <c r="R462" s="40">
        <f t="shared" si="150"/>
        <v>1433819.7999999998</v>
      </c>
      <c r="S462" s="166">
        <v>0</v>
      </c>
      <c r="T462" s="38">
        <v>6404.9999999999991</v>
      </c>
      <c r="U462" s="38">
        <v>6404.9999999999991</v>
      </c>
      <c r="V462" s="42" t="s">
        <v>469</v>
      </c>
      <c r="W462" s="43"/>
    </row>
    <row r="463" s="134" customFormat="1" ht="42" customHeight="1">
      <c r="A463" s="55">
        <v>39</v>
      </c>
      <c r="B463" s="34" t="s">
        <v>497</v>
      </c>
      <c r="C463" s="33" t="s">
        <v>41</v>
      </c>
      <c r="D463" s="33">
        <v>1988</v>
      </c>
      <c r="E463" s="35" t="s">
        <v>64</v>
      </c>
      <c r="F463" s="33" t="s">
        <v>46</v>
      </c>
      <c r="G463" s="37">
        <v>9</v>
      </c>
      <c r="H463" s="37">
        <v>3</v>
      </c>
      <c r="I463" s="165">
        <v>6599.1400000000003</v>
      </c>
      <c r="J463" s="165">
        <v>5102.3000000000002</v>
      </c>
      <c r="K463" s="165">
        <v>4835</v>
      </c>
      <c r="L463" s="165">
        <v>174</v>
      </c>
      <c r="M463" s="40">
        <f t="shared" si="149"/>
        <v>28282048.900000002</v>
      </c>
      <c r="N463" s="166">
        <v>0</v>
      </c>
      <c r="O463" s="166">
        <v>0</v>
      </c>
      <c r="P463" s="166">
        <v>0</v>
      </c>
      <c r="Q463" s="163">
        <f>'Таблица 3 '!C456</f>
        <v>28282048.900000002</v>
      </c>
      <c r="R463" s="40">
        <f t="shared" si="150"/>
        <v>28282048.900000002</v>
      </c>
      <c r="S463" s="166">
        <v>0</v>
      </c>
      <c r="T463" s="38">
        <v>5543</v>
      </c>
      <c r="U463" s="38">
        <v>5543</v>
      </c>
      <c r="V463" s="42" t="s">
        <v>469</v>
      </c>
      <c r="W463" s="43"/>
    </row>
    <row r="464" s="134" customFormat="1" ht="42" customHeight="1">
      <c r="A464" s="55">
        <v>40</v>
      </c>
      <c r="B464" s="34" t="s">
        <v>498</v>
      </c>
      <c r="C464" s="33" t="s">
        <v>41</v>
      </c>
      <c r="D464" s="33">
        <v>1991</v>
      </c>
      <c r="E464" s="35" t="s">
        <v>50</v>
      </c>
      <c r="F464" s="55" t="s">
        <v>191</v>
      </c>
      <c r="G464" s="37">
        <v>5</v>
      </c>
      <c r="H464" s="37">
        <v>6</v>
      </c>
      <c r="I464" s="165">
        <v>5345.8999999999996</v>
      </c>
      <c r="J464" s="165">
        <v>4296.8999999999996</v>
      </c>
      <c r="K464" s="165">
        <v>3405</v>
      </c>
      <c r="L464" s="165">
        <v>124</v>
      </c>
      <c r="M464" s="40">
        <f t="shared" si="149"/>
        <v>6587147.6999999993</v>
      </c>
      <c r="N464" s="166">
        <v>0</v>
      </c>
      <c r="O464" s="166">
        <v>0</v>
      </c>
      <c r="P464" s="166">
        <v>0</v>
      </c>
      <c r="Q464" s="163">
        <f>'Таблица 3 '!C457</f>
        <v>6587147.6999999993</v>
      </c>
      <c r="R464" s="40">
        <f t="shared" si="150"/>
        <v>6587147.6999999993</v>
      </c>
      <c r="S464" s="166">
        <v>0</v>
      </c>
      <c r="T464" s="38">
        <v>1533</v>
      </c>
      <c r="U464" s="38">
        <v>1533</v>
      </c>
      <c r="V464" s="42" t="s">
        <v>469</v>
      </c>
      <c r="W464" s="43"/>
    </row>
    <row r="465" s="134" customFormat="1" ht="42" customHeight="1">
      <c r="A465" s="55">
        <v>41</v>
      </c>
      <c r="B465" s="34" t="s">
        <v>499</v>
      </c>
      <c r="C465" s="33" t="s">
        <v>41</v>
      </c>
      <c r="D465" s="33">
        <v>1973</v>
      </c>
      <c r="E465" s="36" t="s">
        <v>37</v>
      </c>
      <c r="F465" s="33" t="s">
        <v>46</v>
      </c>
      <c r="G465" s="37">
        <v>5</v>
      </c>
      <c r="H465" s="37">
        <v>4</v>
      </c>
      <c r="I465" s="165">
        <v>4583</v>
      </c>
      <c r="J465" s="165">
        <v>3295.8000000000002</v>
      </c>
      <c r="K465" s="165">
        <v>3137.6999999999998</v>
      </c>
      <c r="L465" s="165">
        <v>120</v>
      </c>
      <c r="M465" s="40">
        <f t="shared" si="149"/>
        <v>14959636.199999999</v>
      </c>
      <c r="N465" s="166">
        <v>0</v>
      </c>
      <c r="O465" s="166">
        <v>0</v>
      </c>
      <c r="P465" s="166">
        <v>0</v>
      </c>
      <c r="Q465" s="163">
        <f>'Таблица 3 '!C458</f>
        <v>14959636.199999999</v>
      </c>
      <c r="R465" s="40">
        <f t="shared" si="150"/>
        <v>14959636.199999999</v>
      </c>
      <c r="S465" s="166">
        <v>0</v>
      </c>
      <c r="T465" s="38">
        <v>4538.9999999999991</v>
      </c>
      <c r="U465" s="38">
        <v>4538.9999999999991</v>
      </c>
      <c r="V465" s="61" t="s">
        <v>469</v>
      </c>
      <c r="W465" s="43"/>
    </row>
    <row r="466" s="134" customFormat="1" ht="42" customHeight="1">
      <c r="A466" s="55">
        <v>42</v>
      </c>
      <c r="B466" s="34" t="s">
        <v>500</v>
      </c>
      <c r="C466" s="33" t="s">
        <v>41</v>
      </c>
      <c r="D466" s="33">
        <v>1992</v>
      </c>
      <c r="E466" s="35" t="s">
        <v>107</v>
      </c>
      <c r="F466" s="33" t="s">
        <v>46</v>
      </c>
      <c r="G466" s="37">
        <v>10</v>
      </c>
      <c r="H466" s="37">
        <v>3</v>
      </c>
      <c r="I466" s="165">
        <v>7301.3999999999996</v>
      </c>
      <c r="J466" s="165">
        <v>7242.6000000000004</v>
      </c>
      <c r="K466" s="165">
        <v>7095.1000000000004</v>
      </c>
      <c r="L466" s="165">
        <v>239</v>
      </c>
      <c r="M466" s="40">
        <f t="shared" si="149"/>
        <v>16035116.4</v>
      </c>
      <c r="N466" s="166">
        <v>0</v>
      </c>
      <c r="O466" s="166">
        <v>0</v>
      </c>
      <c r="P466" s="166">
        <v>0</v>
      </c>
      <c r="Q466" s="163">
        <f>'Таблица 3 '!C459</f>
        <v>16035116.4</v>
      </c>
      <c r="R466" s="40">
        <f t="shared" si="150"/>
        <v>16035116.4</v>
      </c>
      <c r="S466" s="166">
        <v>0</v>
      </c>
      <c r="T466" s="38">
        <v>2214</v>
      </c>
      <c r="U466" s="38">
        <v>2214</v>
      </c>
      <c r="V466" s="61" t="s">
        <v>469</v>
      </c>
      <c r="W466" s="43"/>
    </row>
    <row r="467" s="134" customFormat="1" ht="23.25" customHeight="1">
      <c r="A467" s="47" t="s">
        <v>179</v>
      </c>
      <c r="B467" s="47"/>
      <c r="C467" s="48" t="s">
        <v>38</v>
      </c>
      <c r="D467" s="48" t="s">
        <v>38</v>
      </c>
      <c r="E467" s="48" t="s">
        <v>38</v>
      </c>
      <c r="F467" s="48" t="s">
        <v>38</v>
      </c>
      <c r="G467" s="49" t="s">
        <v>38</v>
      </c>
      <c r="H467" s="49" t="s">
        <v>38</v>
      </c>
      <c r="I467" s="169">
        <f t="shared" ref="I467:S467" si="152">SUM(I468:I470)</f>
        <v>3698.9499999999998</v>
      </c>
      <c r="J467" s="169">
        <f t="shared" si="152"/>
        <v>2917.0699999999997</v>
      </c>
      <c r="K467" s="169">
        <f t="shared" si="152"/>
        <v>2365.6100000000001</v>
      </c>
      <c r="L467" s="170">
        <f t="shared" si="152"/>
        <v>113</v>
      </c>
      <c r="M467" s="169">
        <f t="shared" si="152"/>
        <v>2240405.5</v>
      </c>
      <c r="N467" s="169">
        <f t="shared" si="152"/>
        <v>0</v>
      </c>
      <c r="O467" s="169">
        <f t="shared" si="152"/>
        <v>0</v>
      </c>
      <c r="P467" s="169">
        <f t="shared" si="152"/>
        <v>0</v>
      </c>
      <c r="Q467" s="169">
        <f t="shared" si="152"/>
        <v>2240405.5</v>
      </c>
      <c r="R467" s="169">
        <f t="shared" si="152"/>
        <v>2240405.5</v>
      </c>
      <c r="S467" s="169">
        <f t="shared" si="152"/>
        <v>0</v>
      </c>
      <c r="T467" s="171" t="s">
        <v>38</v>
      </c>
      <c r="U467" s="169" t="s">
        <v>38</v>
      </c>
      <c r="V467" s="53" t="s">
        <v>38</v>
      </c>
      <c r="W467" s="54"/>
    </row>
    <row r="468" s="134" customFormat="1" ht="42" customHeight="1">
      <c r="A468" s="55">
        <v>1</v>
      </c>
      <c r="B468" s="74" t="s">
        <v>501</v>
      </c>
      <c r="C468" s="33" t="s">
        <v>41</v>
      </c>
      <c r="D468" s="55">
        <v>1977</v>
      </c>
      <c r="E468" s="36" t="s">
        <v>37</v>
      </c>
      <c r="F468" s="55" t="s">
        <v>191</v>
      </c>
      <c r="G468" s="57">
        <v>2</v>
      </c>
      <c r="H468" s="57">
        <v>2</v>
      </c>
      <c r="I468" s="60">
        <v>774.58000000000004</v>
      </c>
      <c r="J468" s="60">
        <v>736.96000000000004</v>
      </c>
      <c r="K468" s="60">
        <v>736.96000000000004</v>
      </c>
      <c r="L468" s="69">
        <v>34</v>
      </c>
      <c r="M468" s="60">
        <f t="shared" ref="M468:M470" si="153">SUM(N468:Q468)</f>
        <v>431121.59999999998</v>
      </c>
      <c r="N468" s="60">
        <v>0</v>
      </c>
      <c r="O468" s="60">
        <v>0</v>
      </c>
      <c r="P468" s="60">
        <v>0</v>
      </c>
      <c r="Q468" s="60">
        <f>'Таблица 3 '!C461</f>
        <v>431121.59999999998</v>
      </c>
      <c r="R468" s="60">
        <f t="shared" ref="R468:R470" si="154">Q468</f>
        <v>431121.59999999998</v>
      </c>
      <c r="S468" s="60">
        <v>0</v>
      </c>
      <c r="T468" s="93">
        <f t="shared" si="151"/>
        <v>584.99999999999989</v>
      </c>
      <c r="U468" s="60">
        <f t="shared" ref="U465:U473" si="155">T468</f>
        <v>584.99999999999989</v>
      </c>
      <c r="V468" s="42" t="s">
        <v>469</v>
      </c>
      <c r="W468" s="62"/>
    </row>
    <row r="469" s="134" customFormat="1" ht="42" customHeight="1">
      <c r="A469" s="55">
        <v>2</v>
      </c>
      <c r="B469" s="74" t="s">
        <v>502</v>
      </c>
      <c r="C469" s="33" t="s">
        <v>41</v>
      </c>
      <c r="D469" s="55">
        <v>1970</v>
      </c>
      <c r="E469" s="36" t="s">
        <v>37</v>
      </c>
      <c r="F469" s="55" t="s">
        <v>191</v>
      </c>
      <c r="G469" s="57">
        <v>2</v>
      </c>
      <c r="H469" s="57">
        <v>1</v>
      </c>
      <c r="I469" s="60">
        <v>743.91999999999996</v>
      </c>
      <c r="J469" s="60">
        <v>697</v>
      </c>
      <c r="K469" s="60">
        <v>627.39999999999998</v>
      </c>
      <c r="L469" s="69">
        <v>33</v>
      </c>
      <c r="M469" s="60">
        <f t="shared" si="153"/>
        <v>941647</v>
      </c>
      <c r="N469" s="60">
        <v>0</v>
      </c>
      <c r="O469" s="60">
        <v>0</v>
      </c>
      <c r="P469" s="60">
        <v>0</v>
      </c>
      <c r="Q469" s="60">
        <f>'Таблица 3 '!C462</f>
        <v>941647</v>
      </c>
      <c r="R469" s="60">
        <f t="shared" si="154"/>
        <v>941647</v>
      </c>
      <c r="S469" s="60">
        <v>0</v>
      </c>
      <c r="T469" s="93">
        <f t="shared" si="151"/>
        <v>1351</v>
      </c>
      <c r="U469" s="60">
        <f t="shared" si="155"/>
        <v>1351</v>
      </c>
      <c r="V469" s="61" t="s">
        <v>469</v>
      </c>
      <c r="W469" s="62"/>
    </row>
    <row r="470" s="134" customFormat="1" ht="42" customHeight="1">
      <c r="A470" s="55">
        <v>3</v>
      </c>
      <c r="B470" s="74" t="s">
        <v>503</v>
      </c>
      <c r="C470" s="33" t="s">
        <v>41</v>
      </c>
      <c r="D470" s="55">
        <v>1994</v>
      </c>
      <c r="E470" s="36" t="s">
        <v>37</v>
      </c>
      <c r="F470" s="55" t="s">
        <v>191</v>
      </c>
      <c r="G470" s="57">
        <v>2</v>
      </c>
      <c r="H470" s="57">
        <v>2</v>
      </c>
      <c r="I470" s="60">
        <v>2180.4499999999998</v>
      </c>
      <c r="J470" s="60">
        <v>1483.1099999999999</v>
      </c>
      <c r="K470" s="60">
        <v>1001.25</v>
      </c>
      <c r="L470" s="69">
        <v>46</v>
      </c>
      <c r="M470" s="60">
        <f t="shared" si="153"/>
        <v>867636.90000000002</v>
      </c>
      <c r="N470" s="60">
        <v>0</v>
      </c>
      <c r="O470" s="60">
        <v>0</v>
      </c>
      <c r="P470" s="60">
        <v>0</v>
      </c>
      <c r="Q470" s="60">
        <f>'Таблица 3 '!C463</f>
        <v>867636.90000000002</v>
      </c>
      <c r="R470" s="60">
        <f t="shared" si="154"/>
        <v>867636.90000000002</v>
      </c>
      <c r="S470" s="60">
        <v>0</v>
      </c>
      <c r="T470" s="93">
        <f t="shared" si="151"/>
        <v>585.0118332423084</v>
      </c>
      <c r="U470" s="60">
        <f t="shared" si="155"/>
        <v>585.0118332423084</v>
      </c>
      <c r="V470" s="61" t="s">
        <v>469</v>
      </c>
      <c r="W470" s="62"/>
    </row>
    <row r="471" s="25" customFormat="1" ht="25.199999999999999" customHeight="1">
      <c r="A471" s="26" t="s">
        <v>187</v>
      </c>
      <c r="B471" s="26"/>
      <c r="C471" s="28" t="s">
        <v>37</v>
      </c>
      <c r="D471" s="28" t="s">
        <v>37</v>
      </c>
      <c r="E471" s="28" t="s">
        <v>37</v>
      </c>
      <c r="F471" s="28" t="s">
        <v>37</v>
      </c>
      <c r="G471" s="28" t="s">
        <v>37</v>
      </c>
      <c r="H471" s="28" t="s">
        <v>37</v>
      </c>
      <c r="I471" s="64">
        <f>SUM(I472:I473)</f>
        <v>1629.8599999999999</v>
      </c>
      <c r="J471" s="64">
        <f t="shared" ref="J471:S471" si="156">SUM(J472:J473)</f>
        <v>1578.29</v>
      </c>
      <c r="K471" s="64">
        <f t="shared" si="156"/>
        <v>1517.79</v>
      </c>
      <c r="L471" s="65">
        <f t="shared" si="156"/>
        <v>52</v>
      </c>
      <c r="M471" s="64">
        <f t="shared" si="156"/>
        <v>7187838.5099999998</v>
      </c>
      <c r="N471" s="64">
        <f t="shared" si="156"/>
        <v>0</v>
      </c>
      <c r="O471" s="64">
        <f t="shared" si="156"/>
        <v>0</v>
      </c>
      <c r="P471" s="64">
        <f t="shared" si="156"/>
        <v>0</v>
      </c>
      <c r="Q471" s="64">
        <f t="shared" si="156"/>
        <v>7187838.5099999998</v>
      </c>
      <c r="R471" s="64">
        <f t="shared" si="156"/>
        <v>7187838.5099999998</v>
      </c>
      <c r="S471" s="64">
        <f t="shared" si="156"/>
        <v>0</v>
      </c>
      <c r="T471" s="66" t="s">
        <v>37</v>
      </c>
      <c r="U471" s="66" t="s">
        <v>37</v>
      </c>
      <c r="V471" s="137" t="s">
        <v>37</v>
      </c>
    </row>
    <row r="472" s="67" customFormat="1" ht="47.399999999999999" customHeight="1">
      <c r="A472" s="55">
        <v>1</v>
      </c>
      <c r="B472" s="68" t="s">
        <v>504</v>
      </c>
      <c r="C472" s="33" t="s">
        <v>41</v>
      </c>
      <c r="D472" s="57">
        <v>1972</v>
      </c>
      <c r="E472" s="57">
        <v>2019</v>
      </c>
      <c r="F472" s="55" t="s">
        <v>191</v>
      </c>
      <c r="G472" s="57">
        <v>3</v>
      </c>
      <c r="H472" s="57">
        <v>2</v>
      </c>
      <c r="I472" s="60">
        <v>1143.1199999999999</v>
      </c>
      <c r="J472" s="60">
        <v>1091.55</v>
      </c>
      <c r="K472" s="60">
        <v>1091.55</v>
      </c>
      <c r="L472" s="69">
        <v>40</v>
      </c>
      <c r="M472" s="60">
        <f t="shared" ref="M472:M473" si="157">SUM(N472:Q472)</f>
        <v>3170952.75</v>
      </c>
      <c r="N472" s="60">
        <v>0</v>
      </c>
      <c r="O472" s="60">
        <v>0</v>
      </c>
      <c r="P472" s="60">
        <v>0</v>
      </c>
      <c r="Q472" s="60">
        <f>'Таблица 3 '!C465</f>
        <v>3170952.75</v>
      </c>
      <c r="R472" s="60">
        <f t="shared" ref="R472:R473" si="158">Q472</f>
        <v>3170952.75</v>
      </c>
      <c r="S472" s="60">
        <v>0</v>
      </c>
      <c r="T472" s="60">
        <f t="shared" si="151"/>
        <v>2905</v>
      </c>
      <c r="U472" s="60">
        <f t="shared" si="155"/>
        <v>2905</v>
      </c>
      <c r="V472" s="61" t="s">
        <v>469</v>
      </c>
    </row>
    <row r="473" s="67" customFormat="1" ht="47.399999999999999" customHeight="1">
      <c r="A473" s="57">
        <v>2</v>
      </c>
      <c r="B473" s="68" t="s">
        <v>505</v>
      </c>
      <c r="C473" s="33" t="s">
        <v>41</v>
      </c>
      <c r="D473" s="57">
        <v>1956</v>
      </c>
      <c r="E473" s="57">
        <v>2015</v>
      </c>
      <c r="F473" s="57" t="s">
        <v>395</v>
      </c>
      <c r="G473" s="57">
        <v>2</v>
      </c>
      <c r="H473" s="57">
        <v>1</v>
      </c>
      <c r="I473" s="60">
        <v>486.74000000000001</v>
      </c>
      <c r="J473" s="60">
        <v>486.74000000000001</v>
      </c>
      <c r="K473" s="60">
        <v>426.24000000000001</v>
      </c>
      <c r="L473" s="69">
        <v>12</v>
      </c>
      <c r="M473" s="60">
        <f t="shared" si="157"/>
        <v>4016885.7599999998</v>
      </c>
      <c r="N473" s="60">
        <v>0</v>
      </c>
      <c r="O473" s="60">
        <v>0</v>
      </c>
      <c r="P473" s="60">
        <v>0</v>
      </c>
      <c r="Q473" s="60">
        <f>'Таблица 3 '!C466</f>
        <v>4016885.7599999998</v>
      </c>
      <c r="R473" s="60">
        <f t="shared" si="158"/>
        <v>4016885.7599999998</v>
      </c>
      <c r="S473" s="60">
        <v>0</v>
      </c>
      <c r="T473" s="60">
        <f t="shared" si="151"/>
        <v>8252.631302132555</v>
      </c>
      <c r="U473" s="60">
        <f t="shared" si="155"/>
        <v>8252.631302132555</v>
      </c>
      <c r="V473" s="61" t="s">
        <v>469</v>
      </c>
    </row>
    <row r="474" s="134" customFormat="1" ht="23.25" customHeight="1">
      <c r="A474" s="70" t="s">
        <v>189</v>
      </c>
      <c r="B474" s="70"/>
      <c r="C474" s="76" t="s">
        <v>37</v>
      </c>
      <c r="D474" s="76" t="s">
        <v>37</v>
      </c>
      <c r="E474" s="76" t="s">
        <v>37</v>
      </c>
      <c r="F474" s="76" t="s">
        <v>37</v>
      </c>
      <c r="G474" s="77" t="s">
        <v>37</v>
      </c>
      <c r="H474" s="77" t="s">
        <v>37</v>
      </c>
      <c r="I474" s="71">
        <f t="shared" ref="I474:S474" si="159">SUM(I475:I481)</f>
        <v>15842.000000000002</v>
      </c>
      <c r="J474" s="71">
        <f t="shared" si="159"/>
        <v>14001.699999999999</v>
      </c>
      <c r="K474" s="71">
        <f t="shared" si="159"/>
        <v>13480.299999999999</v>
      </c>
      <c r="L474" s="72">
        <f t="shared" si="159"/>
        <v>588</v>
      </c>
      <c r="M474" s="71">
        <f>SUM(M475:M481)</f>
        <v>51875208.609999999</v>
      </c>
      <c r="N474" s="71">
        <f t="shared" si="159"/>
        <v>0</v>
      </c>
      <c r="O474" s="71">
        <f t="shared" si="159"/>
        <v>0</v>
      </c>
      <c r="P474" s="71">
        <f t="shared" si="159"/>
        <v>0</v>
      </c>
      <c r="Q474" s="71">
        <f t="shared" si="159"/>
        <v>51875208.609999999</v>
      </c>
      <c r="R474" s="71">
        <f t="shared" si="159"/>
        <v>51875208.609999999</v>
      </c>
      <c r="S474" s="71">
        <f t="shared" si="159"/>
        <v>0</v>
      </c>
      <c r="T474" s="80" t="s">
        <v>37</v>
      </c>
      <c r="U474" s="80" t="s">
        <v>37</v>
      </c>
      <c r="V474" s="138" t="s">
        <v>37</v>
      </c>
      <c r="W474" s="136"/>
    </row>
    <row r="475" s="134" customFormat="1" ht="45.75" customHeight="1">
      <c r="A475" s="55">
        <v>1</v>
      </c>
      <c r="B475" s="56" t="s">
        <v>506</v>
      </c>
      <c r="C475" s="55" t="s">
        <v>41</v>
      </c>
      <c r="D475" s="55">
        <v>1970</v>
      </c>
      <c r="E475" s="55">
        <v>2018</v>
      </c>
      <c r="F475" s="55" t="s">
        <v>191</v>
      </c>
      <c r="G475" s="57">
        <v>2</v>
      </c>
      <c r="H475" s="57">
        <v>2</v>
      </c>
      <c r="I475" s="60">
        <v>757.20000000000005</v>
      </c>
      <c r="J475" s="60">
        <v>719</v>
      </c>
      <c r="K475" s="60">
        <v>618.89999999999998</v>
      </c>
      <c r="L475" s="69">
        <v>35</v>
      </c>
      <c r="M475" s="60">
        <f t="shared" ref="M475:M481" si="160">SUM(N475:Q475)</f>
        <v>3776907</v>
      </c>
      <c r="N475" s="60">
        <v>0</v>
      </c>
      <c r="O475" s="60">
        <v>0</v>
      </c>
      <c r="P475" s="60">
        <v>0</v>
      </c>
      <c r="Q475" s="60">
        <f>'Таблица 3 '!C468</f>
        <v>3776907</v>
      </c>
      <c r="R475" s="60">
        <f t="shared" ref="R475:R481" si="161">Q475</f>
        <v>3776907</v>
      </c>
      <c r="S475" s="60">
        <v>0</v>
      </c>
      <c r="T475" s="60">
        <f t="shared" si="151"/>
        <v>5253</v>
      </c>
      <c r="U475" s="60">
        <f t="shared" ref="U475:U481" si="162">M475/J475</f>
        <v>5253</v>
      </c>
      <c r="V475" s="61" t="s">
        <v>469</v>
      </c>
      <c r="W475" s="136"/>
    </row>
    <row r="476" s="134" customFormat="1" ht="45.75" customHeight="1">
      <c r="A476" s="55">
        <v>2</v>
      </c>
      <c r="B476" s="56" t="s">
        <v>507</v>
      </c>
      <c r="C476" s="55" t="s">
        <v>41</v>
      </c>
      <c r="D476" s="55">
        <v>1971</v>
      </c>
      <c r="E476" s="55" t="s">
        <v>37</v>
      </c>
      <c r="F476" s="55" t="s">
        <v>191</v>
      </c>
      <c r="G476" s="57">
        <v>2</v>
      </c>
      <c r="H476" s="57">
        <v>2</v>
      </c>
      <c r="I476" s="60">
        <v>836.20000000000005</v>
      </c>
      <c r="J476" s="60">
        <v>722.39999999999998</v>
      </c>
      <c r="K476" s="60">
        <v>722.39999999999998</v>
      </c>
      <c r="L476" s="69">
        <v>40</v>
      </c>
      <c r="M476" s="60">
        <f t="shared" si="160"/>
        <v>422604</v>
      </c>
      <c r="N476" s="60">
        <v>0</v>
      </c>
      <c r="O476" s="60">
        <v>0</v>
      </c>
      <c r="P476" s="60">
        <v>0</v>
      </c>
      <c r="Q476" s="60">
        <f>'Таблица 3 '!C469</f>
        <v>422604</v>
      </c>
      <c r="R476" s="60">
        <f t="shared" si="161"/>
        <v>422604</v>
      </c>
      <c r="S476" s="60">
        <v>0</v>
      </c>
      <c r="T476" s="60">
        <f t="shared" si="151"/>
        <v>585</v>
      </c>
      <c r="U476" s="60">
        <f t="shared" si="162"/>
        <v>585</v>
      </c>
      <c r="V476" s="61" t="s">
        <v>469</v>
      </c>
      <c r="W476" s="136"/>
    </row>
    <row r="477" s="134" customFormat="1" ht="45.75" customHeight="1">
      <c r="A477" s="55">
        <v>3</v>
      </c>
      <c r="B477" s="74" t="s">
        <v>399</v>
      </c>
      <c r="C477" s="55" t="s">
        <v>41</v>
      </c>
      <c r="D477" s="55">
        <v>1988</v>
      </c>
      <c r="E477" s="55" t="s">
        <v>37</v>
      </c>
      <c r="F477" s="55" t="s">
        <v>191</v>
      </c>
      <c r="G477" s="57">
        <v>5</v>
      </c>
      <c r="H477" s="57">
        <v>6</v>
      </c>
      <c r="I477" s="60">
        <v>4806.3000000000002</v>
      </c>
      <c r="J477" s="60">
        <v>3779.5</v>
      </c>
      <c r="K477" s="60">
        <v>3779.5</v>
      </c>
      <c r="L477" s="69">
        <v>118</v>
      </c>
      <c r="M477" s="60">
        <f t="shared" si="160"/>
        <v>3719028</v>
      </c>
      <c r="N477" s="60">
        <v>0</v>
      </c>
      <c r="O477" s="60">
        <v>0</v>
      </c>
      <c r="P477" s="60">
        <v>0</v>
      </c>
      <c r="Q477" s="60">
        <f>'Таблица 3 '!C470</f>
        <v>3719028</v>
      </c>
      <c r="R477" s="60">
        <f t="shared" si="161"/>
        <v>3719028</v>
      </c>
      <c r="S477" s="60">
        <v>0</v>
      </c>
      <c r="T477" s="60">
        <f t="shared" si="151"/>
        <v>984</v>
      </c>
      <c r="U477" s="60">
        <f t="shared" si="162"/>
        <v>984</v>
      </c>
      <c r="V477" s="61" t="s">
        <v>469</v>
      </c>
      <c r="W477" s="136"/>
    </row>
    <row r="478" s="43" customFormat="1" ht="45.75" customHeight="1">
      <c r="A478" s="55">
        <v>4</v>
      </c>
      <c r="B478" s="56" t="s">
        <v>400</v>
      </c>
      <c r="C478" s="55" t="s">
        <v>41</v>
      </c>
      <c r="D478" s="55">
        <v>1958</v>
      </c>
      <c r="E478" s="55" t="s">
        <v>37</v>
      </c>
      <c r="F478" s="55" t="s">
        <v>191</v>
      </c>
      <c r="G478" s="57">
        <v>2</v>
      </c>
      <c r="H478" s="57">
        <v>2</v>
      </c>
      <c r="I478" s="60">
        <v>856.29999999999995</v>
      </c>
      <c r="J478" s="60">
        <v>800.39999999999998</v>
      </c>
      <c r="K478" s="60">
        <v>800.39999999999998</v>
      </c>
      <c r="L478" s="69">
        <v>32</v>
      </c>
      <c r="M478" s="60">
        <f t="shared" si="160"/>
        <v>3623839.8100000001</v>
      </c>
      <c r="N478" s="60">
        <v>0</v>
      </c>
      <c r="O478" s="60">
        <v>0</v>
      </c>
      <c r="P478" s="60">
        <v>0</v>
      </c>
      <c r="Q478" s="60">
        <f>'Таблица 3 '!C471</f>
        <v>3623839.8100000001</v>
      </c>
      <c r="R478" s="60">
        <f t="shared" si="161"/>
        <v>3623839.8100000001</v>
      </c>
      <c r="S478" s="60">
        <v>0</v>
      </c>
      <c r="T478" s="60">
        <f t="shared" si="151"/>
        <v>4527.5359945027485</v>
      </c>
      <c r="U478" s="60">
        <f t="shared" si="162"/>
        <v>4527.5359945027485</v>
      </c>
      <c r="V478" s="61" t="s">
        <v>469</v>
      </c>
      <c r="W478" s="136"/>
    </row>
    <row r="479" s="43" customFormat="1" ht="45.75" customHeight="1">
      <c r="A479" s="55">
        <v>5</v>
      </c>
      <c r="B479" s="74" t="s">
        <v>508</v>
      </c>
      <c r="C479" s="55" t="s">
        <v>41</v>
      </c>
      <c r="D479" s="55">
        <v>1997</v>
      </c>
      <c r="E479" s="55">
        <v>2019</v>
      </c>
      <c r="F479" s="55" t="s">
        <v>191</v>
      </c>
      <c r="G479" s="57">
        <v>5</v>
      </c>
      <c r="H479" s="57">
        <v>5</v>
      </c>
      <c r="I479" s="139">
        <v>6432.8000000000002</v>
      </c>
      <c r="J479" s="139">
        <v>6008.6999999999998</v>
      </c>
      <c r="K479" s="139">
        <v>5806.6999999999998</v>
      </c>
      <c r="L479" s="139">
        <v>263</v>
      </c>
      <c r="M479" s="60">
        <f t="shared" si="160"/>
        <v>32130603.899999999</v>
      </c>
      <c r="N479" s="140">
        <v>0</v>
      </c>
      <c r="O479" s="140">
        <v>0</v>
      </c>
      <c r="P479" s="140">
        <v>0</v>
      </c>
      <c r="Q479" s="60">
        <f>'Таблица 3 '!C472</f>
        <v>32130603.899999999</v>
      </c>
      <c r="R479" s="60">
        <f t="shared" si="161"/>
        <v>32130603.899999999</v>
      </c>
      <c r="S479" s="140">
        <v>0</v>
      </c>
      <c r="T479" s="60">
        <f t="shared" si="151"/>
        <v>5347.3469968545605</v>
      </c>
      <c r="U479" s="60">
        <f t="shared" si="162"/>
        <v>5347.3469968545605</v>
      </c>
      <c r="V479" s="61" t="s">
        <v>469</v>
      </c>
      <c r="W479" s="136"/>
    </row>
    <row r="480" s="43" customFormat="1" ht="45.75" customHeight="1">
      <c r="A480" s="55">
        <v>6</v>
      </c>
      <c r="B480" s="56" t="s">
        <v>509</v>
      </c>
      <c r="C480" s="55" t="s">
        <v>41</v>
      </c>
      <c r="D480" s="55">
        <v>1980</v>
      </c>
      <c r="E480" s="55" t="s">
        <v>37</v>
      </c>
      <c r="F480" s="55" t="s">
        <v>191</v>
      </c>
      <c r="G480" s="57">
        <v>3</v>
      </c>
      <c r="H480" s="57">
        <v>3</v>
      </c>
      <c r="I480" s="139">
        <v>1144.5</v>
      </c>
      <c r="J480" s="139">
        <v>1043.8</v>
      </c>
      <c r="K480" s="139">
        <v>987.39999999999998</v>
      </c>
      <c r="L480" s="139">
        <v>60</v>
      </c>
      <c r="M480" s="60">
        <f t="shared" si="160"/>
        <v>7659404.3999999985</v>
      </c>
      <c r="N480" s="140">
        <v>0</v>
      </c>
      <c r="O480" s="140">
        <v>0</v>
      </c>
      <c r="P480" s="140">
        <v>0</v>
      </c>
      <c r="Q480" s="60">
        <f>'Таблица 3 '!C473</f>
        <v>7659404.3999999985</v>
      </c>
      <c r="R480" s="60">
        <f t="shared" si="161"/>
        <v>7659404.3999999985</v>
      </c>
      <c r="S480" s="140">
        <v>0</v>
      </c>
      <c r="T480" s="60">
        <f t="shared" si="151"/>
        <v>7337.9999999999991</v>
      </c>
      <c r="U480" s="60">
        <f t="shared" si="162"/>
        <v>7337.9999999999991</v>
      </c>
      <c r="V480" s="61" t="s">
        <v>469</v>
      </c>
      <c r="W480" s="136"/>
    </row>
    <row r="481" s="43" customFormat="1" ht="45.75" customHeight="1">
      <c r="A481" s="55">
        <v>7</v>
      </c>
      <c r="B481" s="74" t="s">
        <v>510</v>
      </c>
      <c r="C481" s="55" t="s">
        <v>41</v>
      </c>
      <c r="D481" s="55">
        <v>1985</v>
      </c>
      <c r="E481" s="55" t="s">
        <v>37</v>
      </c>
      <c r="F481" s="55" t="s">
        <v>191</v>
      </c>
      <c r="G481" s="57">
        <v>2</v>
      </c>
      <c r="H481" s="57">
        <v>2</v>
      </c>
      <c r="I481" s="139">
        <v>1008.7</v>
      </c>
      <c r="J481" s="139">
        <v>927.89999999999998</v>
      </c>
      <c r="K481" s="139">
        <v>765</v>
      </c>
      <c r="L481" s="139">
        <v>40</v>
      </c>
      <c r="M481" s="60">
        <f t="shared" si="160"/>
        <v>542821.5</v>
      </c>
      <c r="N481" s="140">
        <v>0</v>
      </c>
      <c r="O481" s="140">
        <v>0</v>
      </c>
      <c r="P481" s="140">
        <v>0</v>
      </c>
      <c r="Q481" s="60">
        <f>'Таблица 3 '!C474</f>
        <v>542821.5</v>
      </c>
      <c r="R481" s="60">
        <f t="shared" si="161"/>
        <v>542821.5</v>
      </c>
      <c r="S481" s="140">
        <v>0</v>
      </c>
      <c r="T481" s="60">
        <f t="shared" si="151"/>
        <v>585</v>
      </c>
      <c r="U481" s="60">
        <f t="shared" si="162"/>
        <v>585</v>
      </c>
      <c r="V481" s="61" t="s">
        <v>469</v>
      </c>
      <c r="W481" s="136"/>
    </row>
    <row r="482" s="43" customFormat="1" ht="27" customHeight="1">
      <c r="A482" s="70" t="s">
        <v>209</v>
      </c>
      <c r="B482" s="70"/>
      <c r="C482" s="76" t="s">
        <v>37</v>
      </c>
      <c r="D482" s="76" t="s">
        <v>37</v>
      </c>
      <c r="E482" s="76" t="s">
        <v>37</v>
      </c>
      <c r="F482" s="76" t="s">
        <v>37</v>
      </c>
      <c r="G482" s="77" t="s">
        <v>37</v>
      </c>
      <c r="H482" s="77" t="s">
        <v>37</v>
      </c>
      <c r="I482" s="31">
        <f t="shared" ref="I482:S482" si="163">I483</f>
        <v>767</v>
      </c>
      <c r="J482" s="31">
        <f t="shared" si="163"/>
        <v>710.60000000000002</v>
      </c>
      <c r="K482" s="31">
        <f t="shared" si="163"/>
        <v>710.60000000000002</v>
      </c>
      <c r="L482" s="108">
        <f t="shared" si="163"/>
        <v>45</v>
      </c>
      <c r="M482" s="31">
        <f t="shared" si="163"/>
        <v>1283038.8</v>
      </c>
      <c r="N482" s="31">
        <f t="shared" si="163"/>
        <v>0</v>
      </c>
      <c r="O482" s="31">
        <f t="shared" si="163"/>
        <v>0</v>
      </c>
      <c r="P482" s="31">
        <f t="shared" si="163"/>
        <v>0</v>
      </c>
      <c r="Q482" s="31">
        <f t="shared" si="163"/>
        <v>1283038.8</v>
      </c>
      <c r="R482" s="31">
        <f t="shared" si="163"/>
        <v>1283038.8</v>
      </c>
      <c r="S482" s="31">
        <f t="shared" si="163"/>
        <v>0</v>
      </c>
      <c r="T482" s="80" t="s">
        <v>37</v>
      </c>
      <c r="U482" s="80" t="s">
        <v>37</v>
      </c>
      <c r="V482" s="80" t="s">
        <v>37</v>
      </c>
      <c r="W482" s="136"/>
    </row>
    <row r="483" s="43" customFormat="1" ht="45.75" customHeight="1">
      <c r="A483" s="55">
        <v>1</v>
      </c>
      <c r="B483" s="74" t="s">
        <v>511</v>
      </c>
      <c r="C483" s="55" t="s">
        <v>41</v>
      </c>
      <c r="D483" s="55">
        <v>1974</v>
      </c>
      <c r="E483" s="55" t="s">
        <v>37</v>
      </c>
      <c r="F483" s="55" t="s">
        <v>191</v>
      </c>
      <c r="G483" s="57">
        <v>2</v>
      </c>
      <c r="H483" s="57">
        <v>2</v>
      </c>
      <c r="I483" s="60">
        <v>767</v>
      </c>
      <c r="J483" s="60">
        <v>710.60000000000002</v>
      </c>
      <c r="K483" s="60">
        <v>710.60000000000002</v>
      </c>
      <c r="L483" s="69">
        <v>45</v>
      </c>
      <c r="M483" s="60">
        <f>SUM(N483:Q483)</f>
        <v>1283038.8</v>
      </c>
      <c r="N483" s="60">
        <v>0</v>
      </c>
      <c r="O483" s="60">
        <v>0</v>
      </c>
      <c r="P483" s="60">
        <v>0</v>
      </c>
      <c r="Q483" s="60">
        <f>'Таблица 3 '!C476</f>
        <v>1283038.8</v>
      </c>
      <c r="R483" s="60">
        <f>Q483</f>
        <v>1283038.8</v>
      </c>
      <c r="S483" s="60">
        <v>0</v>
      </c>
      <c r="T483" s="60">
        <f t="shared" si="151"/>
        <v>1805.5710667041938</v>
      </c>
      <c r="U483" s="60">
        <f>T483</f>
        <v>1805.5710667041938</v>
      </c>
      <c r="V483" s="82" t="s">
        <v>469</v>
      </c>
      <c r="W483" s="136"/>
    </row>
    <row r="484" s="25" customFormat="1" ht="25.199999999999999" customHeight="1">
      <c r="A484" s="26" t="s">
        <v>214</v>
      </c>
      <c r="B484" s="26"/>
      <c r="C484" s="28" t="s">
        <v>38</v>
      </c>
      <c r="D484" s="28" t="s">
        <v>38</v>
      </c>
      <c r="E484" s="28" t="s">
        <v>38</v>
      </c>
      <c r="F484" s="28" t="s">
        <v>38</v>
      </c>
      <c r="G484" s="28" t="s">
        <v>38</v>
      </c>
      <c r="H484" s="28" t="s">
        <v>38</v>
      </c>
      <c r="I484" s="83">
        <f>SUM(I485:I486)</f>
        <v>8906.1000000000004</v>
      </c>
      <c r="J484" s="83">
        <f t="shared" ref="J484:S484" si="164">SUM(J485:J486)</f>
        <v>7616.2000000000007</v>
      </c>
      <c r="K484" s="83">
        <f t="shared" si="164"/>
        <v>6147.6000000000004</v>
      </c>
      <c r="L484" s="84">
        <f t="shared" si="164"/>
        <v>224</v>
      </c>
      <c r="M484" s="83">
        <f t="shared" si="164"/>
        <v>13967278.4</v>
      </c>
      <c r="N484" s="83">
        <f t="shared" si="164"/>
        <v>0</v>
      </c>
      <c r="O484" s="83">
        <f t="shared" si="164"/>
        <v>0</v>
      </c>
      <c r="P484" s="83">
        <f t="shared" si="164"/>
        <v>0</v>
      </c>
      <c r="Q484" s="83">
        <f t="shared" si="164"/>
        <v>13967278.4</v>
      </c>
      <c r="R484" s="83">
        <f t="shared" si="164"/>
        <v>13967278.4</v>
      </c>
      <c r="S484" s="83">
        <f t="shared" si="164"/>
        <v>0</v>
      </c>
      <c r="T484" s="66" t="s">
        <v>38</v>
      </c>
      <c r="U484" s="66" t="s">
        <v>38</v>
      </c>
      <c r="V484" s="28" t="s">
        <v>38</v>
      </c>
    </row>
    <row r="485" s="67" customFormat="1" ht="41.399999999999999">
      <c r="A485" s="57">
        <v>1</v>
      </c>
      <c r="B485" s="74" t="s">
        <v>512</v>
      </c>
      <c r="C485" s="55" t="s">
        <v>41</v>
      </c>
      <c r="D485" s="57">
        <v>1981</v>
      </c>
      <c r="E485" s="57" t="s">
        <v>38</v>
      </c>
      <c r="F485" s="55" t="s">
        <v>191</v>
      </c>
      <c r="G485" s="57">
        <v>5</v>
      </c>
      <c r="H485" s="57">
        <v>4</v>
      </c>
      <c r="I485" s="60">
        <v>4678.5</v>
      </c>
      <c r="J485" s="60">
        <v>3321.9000000000001</v>
      </c>
      <c r="K485" s="60">
        <v>2725.5</v>
      </c>
      <c r="L485" s="69">
        <v>89</v>
      </c>
      <c r="M485" s="82">
        <f t="shared" ref="M485:M486" si="165">SUM(N485:Q485)</f>
        <v>1694169</v>
      </c>
      <c r="N485" s="60">
        <v>0</v>
      </c>
      <c r="O485" s="60">
        <v>0</v>
      </c>
      <c r="P485" s="60">
        <v>0</v>
      </c>
      <c r="Q485" s="60">
        <f>'Таблица 3 '!C478</f>
        <v>1694169</v>
      </c>
      <c r="R485" s="60">
        <f t="shared" ref="R485:R486" si="166">Q485</f>
        <v>1694169</v>
      </c>
      <c r="S485" s="60">
        <v>0</v>
      </c>
      <c r="T485" s="60">
        <f t="shared" si="151"/>
        <v>510</v>
      </c>
      <c r="U485" s="60">
        <f t="shared" ref="U485:U548" si="167">T485</f>
        <v>510</v>
      </c>
      <c r="V485" s="61" t="s">
        <v>469</v>
      </c>
    </row>
    <row r="486" s="67" customFormat="1" ht="41.399999999999999">
      <c r="A486" s="57">
        <v>2</v>
      </c>
      <c r="B486" s="74" t="s">
        <v>406</v>
      </c>
      <c r="C486" s="55" t="s">
        <v>41</v>
      </c>
      <c r="D486" s="57">
        <v>1995</v>
      </c>
      <c r="E486" s="57">
        <v>2023</v>
      </c>
      <c r="F486" s="55" t="s">
        <v>191</v>
      </c>
      <c r="G486" s="57">
        <v>5</v>
      </c>
      <c r="H486" s="57">
        <v>5</v>
      </c>
      <c r="I486" s="60">
        <v>4227.6000000000004</v>
      </c>
      <c r="J486" s="60">
        <v>4294.3000000000002</v>
      </c>
      <c r="K486" s="60">
        <v>3422.0999999999999</v>
      </c>
      <c r="L486" s="69">
        <v>135</v>
      </c>
      <c r="M486" s="82">
        <f t="shared" si="165"/>
        <v>12273109.4</v>
      </c>
      <c r="N486" s="60">
        <v>0</v>
      </c>
      <c r="O486" s="60">
        <v>0</v>
      </c>
      <c r="P486" s="60">
        <v>0</v>
      </c>
      <c r="Q486" s="60">
        <f>'Таблица 3 '!C479</f>
        <v>12273109.4</v>
      </c>
      <c r="R486" s="60">
        <f t="shared" si="166"/>
        <v>12273109.4</v>
      </c>
      <c r="S486" s="60">
        <v>0</v>
      </c>
      <c r="T486" s="60">
        <f t="shared" si="151"/>
        <v>2858</v>
      </c>
      <c r="U486" s="60">
        <f t="shared" si="167"/>
        <v>2858</v>
      </c>
      <c r="V486" s="61" t="s">
        <v>469</v>
      </c>
    </row>
    <row r="487" s="25" customFormat="1" ht="25.199999999999999" customHeight="1">
      <c r="A487" s="26" t="s">
        <v>219</v>
      </c>
      <c r="B487" s="26"/>
      <c r="C487" s="28" t="s">
        <v>37</v>
      </c>
      <c r="D487" s="28" t="s">
        <v>37</v>
      </c>
      <c r="E487" s="28" t="s">
        <v>37</v>
      </c>
      <c r="F487" s="28" t="s">
        <v>37</v>
      </c>
      <c r="G487" s="28" t="s">
        <v>37</v>
      </c>
      <c r="H487" s="28" t="s">
        <v>37</v>
      </c>
      <c r="I487" s="64">
        <f>SUM(I488:I490)</f>
        <v>6421.6999999999998</v>
      </c>
      <c r="J487" s="64">
        <f t="shared" ref="J487:S487" si="168">SUM(J488:J490)</f>
        <v>5521.2999999999993</v>
      </c>
      <c r="K487" s="64">
        <f t="shared" si="168"/>
        <v>5283.8000000000002</v>
      </c>
      <c r="L487" s="65">
        <f t="shared" si="168"/>
        <v>240</v>
      </c>
      <c r="M487" s="64">
        <f t="shared" si="168"/>
        <v>13377339</v>
      </c>
      <c r="N487" s="64">
        <f t="shared" si="168"/>
        <v>0</v>
      </c>
      <c r="O487" s="64">
        <f t="shared" si="168"/>
        <v>0</v>
      </c>
      <c r="P487" s="64">
        <f t="shared" si="168"/>
        <v>0</v>
      </c>
      <c r="Q487" s="64">
        <f t="shared" si="168"/>
        <v>13377339</v>
      </c>
      <c r="R487" s="64">
        <f t="shared" si="168"/>
        <v>13377339</v>
      </c>
      <c r="S487" s="64">
        <f t="shared" si="168"/>
        <v>0</v>
      </c>
      <c r="T487" s="66" t="s">
        <v>37</v>
      </c>
      <c r="U487" s="66" t="s">
        <v>37</v>
      </c>
      <c r="V487" s="137" t="s">
        <v>37</v>
      </c>
    </row>
    <row r="488" s="67" customFormat="1" ht="45.600000000000001" customHeight="1">
      <c r="A488" s="57">
        <v>1</v>
      </c>
      <c r="B488" s="68" t="s">
        <v>408</v>
      </c>
      <c r="C488" s="33" t="s">
        <v>41</v>
      </c>
      <c r="D488" s="33">
        <v>1989</v>
      </c>
      <c r="E488" s="33" t="s">
        <v>38</v>
      </c>
      <c r="F488" s="33" t="s">
        <v>46</v>
      </c>
      <c r="G488" s="37">
        <v>5</v>
      </c>
      <c r="H488" s="37">
        <v>3</v>
      </c>
      <c r="I488" s="38">
        <v>3689</v>
      </c>
      <c r="J488" s="38">
        <v>3331.5</v>
      </c>
      <c r="K488" s="38">
        <v>3308</v>
      </c>
      <c r="L488" s="88">
        <v>105</v>
      </c>
      <c r="M488" s="60">
        <f t="shared" ref="M488:M490" si="169">SUM(N488:Q488)</f>
        <v>7731787.5</v>
      </c>
      <c r="N488" s="60">
        <v>0</v>
      </c>
      <c r="O488" s="60">
        <v>0</v>
      </c>
      <c r="P488" s="60">
        <v>0</v>
      </c>
      <c r="Q488" s="60">
        <f>'Таблица 3 '!C481</f>
        <v>7731787.5</v>
      </c>
      <c r="R488" s="60">
        <f t="shared" ref="R488:R490" si="170">Q488</f>
        <v>7731787.5</v>
      </c>
      <c r="S488" s="60">
        <v>0</v>
      </c>
      <c r="T488" s="60">
        <f t="shared" si="151"/>
        <v>2320.8126969833406</v>
      </c>
      <c r="U488" s="60">
        <f t="shared" si="167"/>
        <v>2320.8126969833406</v>
      </c>
      <c r="V488" s="61" t="s">
        <v>469</v>
      </c>
    </row>
    <row r="489" s="67" customFormat="1" ht="45.600000000000001" customHeight="1">
      <c r="A489" s="57">
        <v>2</v>
      </c>
      <c r="B489" s="68" t="s">
        <v>513</v>
      </c>
      <c r="C489" s="33" t="s">
        <v>41</v>
      </c>
      <c r="D489" s="57">
        <v>1989</v>
      </c>
      <c r="E489" s="57" t="s">
        <v>37</v>
      </c>
      <c r="F489" s="57" t="s">
        <v>311</v>
      </c>
      <c r="G489" s="57">
        <v>2</v>
      </c>
      <c r="H489" s="57">
        <v>2</v>
      </c>
      <c r="I489" s="60">
        <v>485.19999999999999</v>
      </c>
      <c r="J489" s="60">
        <v>406.69999999999999</v>
      </c>
      <c r="K489" s="60">
        <v>339.60000000000002</v>
      </c>
      <c r="L489" s="69">
        <v>16</v>
      </c>
      <c r="M489" s="60">
        <f t="shared" si="169"/>
        <v>549451.69999999995</v>
      </c>
      <c r="N489" s="60">
        <v>0</v>
      </c>
      <c r="O489" s="60">
        <v>0</v>
      </c>
      <c r="P489" s="60">
        <v>0</v>
      </c>
      <c r="Q489" s="60">
        <f>'Таблица 3 '!C482</f>
        <v>549451.69999999995</v>
      </c>
      <c r="R489" s="60">
        <f t="shared" si="170"/>
        <v>549451.69999999995</v>
      </c>
      <c r="S489" s="60">
        <v>0</v>
      </c>
      <c r="T489" s="60">
        <f t="shared" si="151"/>
        <v>1351</v>
      </c>
      <c r="U489" s="60">
        <f t="shared" si="167"/>
        <v>1351</v>
      </c>
      <c r="V489" s="61" t="s">
        <v>469</v>
      </c>
    </row>
    <row r="490" s="67" customFormat="1" ht="45.600000000000001" customHeight="1">
      <c r="A490" s="57">
        <v>3</v>
      </c>
      <c r="B490" s="68" t="s">
        <v>410</v>
      </c>
      <c r="C490" s="33" t="s">
        <v>41</v>
      </c>
      <c r="D490" s="57">
        <v>1990</v>
      </c>
      <c r="E490" s="57" t="s">
        <v>37</v>
      </c>
      <c r="F490" s="33" t="s">
        <v>46</v>
      </c>
      <c r="G490" s="57">
        <v>4</v>
      </c>
      <c r="H490" s="57">
        <v>4</v>
      </c>
      <c r="I490" s="60">
        <v>2247.5</v>
      </c>
      <c r="J490" s="60">
        <v>1783.0999999999999</v>
      </c>
      <c r="K490" s="60">
        <v>1636.2</v>
      </c>
      <c r="L490" s="69">
        <v>119</v>
      </c>
      <c r="M490" s="60">
        <f t="shared" si="169"/>
        <v>5096099.7999999998</v>
      </c>
      <c r="N490" s="60">
        <v>0</v>
      </c>
      <c r="O490" s="60">
        <v>0</v>
      </c>
      <c r="P490" s="60">
        <v>0</v>
      </c>
      <c r="Q490" s="60">
        <f>'Таблица 3 '!C483</f>
        <v>5096099.7999999998</v>
      </c>
      <c r="R490" s="60">
        <f t="shared" si="170"/>
        <v>5096099.7999999998</v>
      </c>
      <c r="S490" s="60">
        <v>0</v>
      </c>
      <c r="T490" s="60">
        <f t="shared" si="151"/>
        <v>2858</v>
      </c>
      <c r="U490" s="60">
        <f t="shared" si="167"/>
        <v>2858</v>
      </c>
      <c r="V490" s="61" t="s">
        <v>469</v>
      </c>
    </row>
    <row r="491" s="43" customFormat="1" ht="24.75" customHeight="1">
      <c r="A491" s="89" t="s">
        <v>224</v>
      </c>
      <c r="B491" s="89"/>
      <c r="C491" s="112" t="s">
        <v>37</v>
      </c>
      <c r="D491" s="113" t="s">
        <v>37</v>
      </c>
      <c r="E491" s="114" t="s">
        <v>37</v>
      </c>
      <c r="F491" s="112" t="s">
        <v>37</v>
      </c>
      <c r="G491" s="115" t="s">
        <v>37</v>
      </c>
      <c r="H491" s="115" t="s">
        <v>37</v>
      </c>
      <c r="I491" s="71">
        <f>SUM(I492:I499)</f>
        <v>19737.91</v>
      </c>
      <c r="J491" s="71">
        <f t="shared" ref="J491:S491" si="171">SUM(J492:J499)</f>
        <v>15971.800000000003</v>
      </c>
      <c r="K491" s="71">
        <f t="shared" si="171"/>
        <v>15930.800000000003</v>
      </c>
      <c r="L491" s="72">
        <f t="shared" si="171"/>
        <v>512</v>
      </c>
      <c r="M491" s="71">
        <f t="shared" si="171"/>
        <v>24199843.02</v>
      </c>
      <c r="N491" s="71">
        <f t="shared" si="171"/>
        <v>0</v>
      </c>
      <c r="O491" s="71">
        <f t="shared" si="171"/>
        <v>0</v>
      </c>
      <c r="P491" s="71">
        <f t="shared" si="171"/>
        <v>0</v>
      </c>
      <c r="Q491" s="71">
        <f t="shared" si="171"/>
        <v>24199843.02</v>
      </c>
      <c r="R491" s="71">
        <f t="shared" si="171"/>
        <v>24199843.02</v>
      </c>
      <c r="S491" s="71">
        <f t="shared" si="171"/>
        <v>0</v>
      </c>
      <c r="T491" s="153" t="s">
        <v>37</v>
      </c>
      <c r="U491" s="115" t="s">
        <v>37</v>
      </c>
      <c r="V491" s="137" t="s">
        <v>37</v>
      </c>
      <c r="W491" s="136"/>
    </row>
    <row r="492" s="67" customFormat="1" ht="41.399999999999999">
      <c r="A492" s="57">
        <v>1</v>
      </c>
      <c r="B492" s="92" t="s">
        <v>514</v>
      </c>
      <c r="C492" s="33" t="s">
        <v>41</v>
      </c>
      <c r="D492" s="81" t="s">
        <v>223</v>
      </c>
      <c r="E492" s="57">
        <v>2018</v>
      </c>
      <c r="F492" s="55" t="s">
        <v>191</v>
      </c>
      <c r="G492" s="57">
        <v>4</v>
      </c>
      <c r="H492" s="57">
        <v>3</v>
      </c>
      <c r="I492" s="93">
        <v>2785.6900000000001</v>
      </c>
      <c r="J492" s="60">
        <v>2489.1199999999999</v>
      </c>
      <c r="K492" s="60">
        <v>2489.1199999999999</v>
      </c>
      <c r="L492" s="69">
        <v>69</v>
      </c>
      <c r="M492" s="60">
        <f t="shared" ref="M492:M499" si="172">SUM(N492:Q492)</f>
        <v>3815820.96</v>
      </c>
      <c r="N492" s="60">
        <v>0</v>
      </c>
      <c r="O492" s="60">
        <v>0</v>
      </c>
      <c r="P492" s="60">
        <v>0</v>
      </c>
      <c r="Q492" s="60">
        <f>'Таблица 3 '!C485</f>
        <v>3815820.96</v>
      </c>
      <c r="R492" s="60">
        <f t="shared" ref="R492:R513" si="173">Q492</f>
        <v>3815820.96</v>
      </c>
      <c r="S492" s="60">
        <v>0</v>
      </c>
      <c r="T492" s="60">
        <f t="shared" si="151"/>
        <v>1533</v>
      </c>
      <c r="U492" s="60">
        <f t="shared" si="167"/>
        <v>1533</v>
      </c>
      <c r="V492" s="61" t="s">
        <v>469</v>
      </c>
    </row>
    <row r="493" s="67" customFormat="1" ht="41.399999999999999">
      <c r="A493" s="57">
        <v>2</v>
      </c>
      <c r="B493" s="92" t="s">
        <v>515</v>
      </c>
      <c r="C493" s="33" t="s">
        <v>41</v>
      </c>
      <c r="D493" s="81" t="s">
        <v>415</v>
      </c>
      <c r="E493" s="57">
        <v>2018</v>
      </c>
      <c r="F493" s="55" t="s">
        <v>191</v>
      </c>
      <c r="G493" s="144">
        <v>0.80000000000000004</v>
      </c>
      <c r="H493" s="57">
        <v>3</v>
      </c>
      <c r="I493" s="93">
        <v>3447.9000000000001</v>
      </c>
      <c r="J493" s="60">
        <v>2836.8699999999999</v>
      </c>
      <c r="K493" s="60">
        <v>2836.8699999999999</v>
      </c>
      <c r="L493" s="69">
        <v>91</v>
      </c>
      <c r="M493" s="60">
        <f t="shared" si="172"/>
        <v>887940.31000000006</v>
      </c>
      <c r="N493" s="60">
        <v>0</v>
      </c>
      <c r="O493" s="60">
        <v>0</v>
      </c>
      <c r="P493" s="60">
        <v>0</v>
      </c>
      <c r="Q493" s="60">
        <f>'Таблица 3 '!C486</f>
        <v>887940.31000000006</v>
      </c>
      <c r="R493" s="60">
        <f t="shared" si="173"/>
        <v>887940.31000000006</v>
      </c>
      <c r="S493" s="60">
        <v>0</v>
      </c>
      <c r="T493" s="60">
        <f t="shared" ref="T493:T555" si="174">M493/J493</f>
        <v>313.00000000000006</v>
      </c>
      <c r="U493" s="60">
        <f t="shared" si="167"/>
        <v>313.00000000000006</v>
      </c>
      <c r="V493" s="61" t="s">
        <v>469</v>
      </c>
    </row>
    <row r="494" s="67" customFormat="1" ht="41.399999999999999">
      <c r="A494" s="57">
        <v>3</v>
      </c>
      <c r="B494" s="92" t="s">
        <v>516</v>
      </c>
      <c r="C494" s="33" t="s">
        <v>41</v>
      </c>
      <c r="D494" s="81" t="s">
        <v>146</v>
      </c>
      <c r="E494" s="57">
        <v>2017</v>
      </c>
      <c r="F494" s="55" t="s">
        <v>191</v>
      </c>
      <c r="G494" s="57">
        <v>3</v>
      </c>
      <c r="H494" s="57">
        <v>1</v>
      </c>
      <c r="I494" s="93">
        <v>779</v>
      </c>
      <c r="J494" s="60">
        <v>621.75</v>
      </c>
      <c r="K494" s="60">
        <v>621.75</v>
      </c>
      <c r="L494" s="69">
        <v>19</v>
      </c>
      <c r="M494" s="60">
        <f t="shared" si="172"/>
        <v>1445568.75</v>
      </c>
      <c r="N494" s="60">
        <v>0</v>
      </c>
      <c r="O494" s="60">
        <v>0</v>
      </c>
      <c r="P494" s="60">
        <v>0</v>
      </c>
      <c r="Q494" s="60">
        <f>'Таблица 3 '!C487</f>
        <v>1445568.75</v>
      </c>
      <c r="R494" s="60">
        <f t="shared" si="173"/>
        <v>1445568.75</v>
      </c>
      <c r="S494" s="60">
        <v>0</v>
      </c>
      <c r="T494" s="60">
        <f t="shared" si="174"/>
        <v>2325</v>
      </c>
      <c r="U494" s="60">
        <f t="shared" si="167"/>
        <v>2325</v>
      </c>
      <c r="V494" s="61" t="s">
        <v>469</v>
      </c>
    </row>
    <row r="495" s="67" customFormat="1" ht="41.399999999999999">
      <c r="A495" s="57">
        <v>4</v>
      </c>
      <c r="B495" s="92" t="s">
        <v>517</v>
      </c>
      <c r="C495" s="33" t="s">
        <v>41</v>
      </c>
      <c r="D495" s="81" t="s">
        <v>142</v>
      </c>
      <c r="E495" s="55" t="s">
        <v>37</v>
      </c>
      <c r="F495" s="55" t="s">
        <v>191</v>
      </c>
      <c r="G495" s="57">
        <v>6</v>
      </c>
      <c r="H495" s="57">
        <v>6</v>
      </c>
      <c r="I495" s="93">
        <v>6010.6400000000003</v>
      </c>
      <c r="J495" s="60">
        <v>4343.2700000000004</v>
      </c>
      <c r="K495" s="60">
        <v>4343.2700000000004</v>
      </c>
      <c r="L495" s="69">
        <v>167</v>
      </c>
      <c r="M495" s="60">
        <f t="shared" si="172"/>
        <v>6658232.9100000001</v>
      </c>
      <c r="N495" s="60">
        <v>0</v>
      </c>
      <c r="O495" s="60">
        <v>0</v>
      </c>
      <c r="P495" s="60">
        <v>0</v>
      </c>
      <c r="Q495" s="60">
        <f>'Таблица 3 '!C488</f>
        <v>6658232.9100000001</v>
      </c>
      <c r="R495" s="60">
        <f t="shared" si="173"/>
        <v>6658232.9100000001</v>
      </c>
      <c r="S495" s="60">
        <v>0</v>
      </c>
      <c r="T495" s="60">
        <f t="shared" si="174"/>
        <v>1532.9999999999998</v>
      </c>
      <c r="U495" s="60">
        <f t="shared" si="167"/>
        <v>1532.9999999999998</v>
      </c>
      <c r="V495" s="61" t="s">
        <v>469</v>
      </c>
    </row>
    <row r="496" s="43" customFormat="1" ht="42" customHeight="1">
      <c r="A496" s="57">
        <v>5</v>
      </c>
      <c r="B496" s="56" t="s">
        <v>518</v>
      </c>
      <c r="C496" s="33" t="s">
        <v>41</v>
      </c>
      <c r="D496" s="81">
        <v>1976</v>
      </c>
      <c r="E496" s="55">
        <v>2024</v>
      </c>
      <c r="F496" s="55" t="s">
        <v>191</v>
      </c>
      <c r="G496" s="57">
        <v>2</v>
      </c>
      <c r="H496" s="57">
        <v>2</v>
      </c>
      <c r="I496" s="93">
        <v>747.5</v>
      </c>
      <c r="J496" s="139">
        <v>728.70000000000005</v>
      </c>
      <c r="K496" s="139">
        <v>687.70000000000005</v>
      </c>
      <c r="L496" s="69">
        <v>17</v>
      </c>
      <c r="M496" s="172">
        <f t="shared" si="172"/>
        <v>984473.69999999995</v>
      </c>
      <c r="N496" s="140">
        <v>0</v>
      </c>
      <c r="O496" s="140">
        <v>0</v>
      </c>
      <c r="P496" s="140">
        <v>0</v>
      </c>
      <c r="Q496" s="173">
        <f>'Таблица 3 '!C489</f>
        <v>984473.69999999995</v>
      </c>
      <c r="R496" s="140">
        <f t="shared" si="173"/>
        <v>984473.69999999995</v>
      </c>
      <c r="S496" s="140">
        <v>0</v>
      </c>
      <c r="T496" s="60">
        <f t="shared" si="174"/>
        <v>1350.9999999999998</v>
      </c>
      <c r="U496" s="60">
        <f t="shared" si="167"/>
        <v>1350.9999999999998</v>
      </c>
      <c r="V496" s="61" t="s">
        <v>469</v>
      </c>
      <c r="W496" s="136"/>
    </row>
    <row r="497" s="43" customFormat="1" ht="42" customHeight="1">
      <c r="A497" s="57">
        <v>6</v>
      </c>
      <c r="B497" s="56" t="s">
        <v>419</v>
      </c>
      <c r="C497" s="33" t="s">
        <v>41</v>
      </c>
      <c r="D497" s="81">
        <v>1970</v>
      </c>
      <c r="E497" s="55">
        <v>2016</v>
      </c>
      <c r="F497" s="55" t="s">
        <v>191</v>
      </c>
      <c r="G497" s="57">
        <v>2</v>
      </c>
      <c r="H497" s="57">
        <v>3</v>
      </c>
      <c r="I497" s="93">
        <v>617</v>
      </c>
      <c r="J497" s="139">
        <v>520.42999999999995</v>
      </c>
      <c r="K497" s="139">
        <v>520.42999999999995</v>
      </c>
      <c r="L497" s="139">
        <v>27</v>
      </c>
      <c r="M497" s="172">
        <f t="shared" si="172"/>
        <v>703100.93000000005</v>
      </c>
      <c r="N497" s="140">
        <v>0</v>
      </c>
      <c r="O497" s="140">
        <v>0</v>
      </c>
      <c r="P497" s="140">
        <v>0</v>
      </c>
      <c r="Q497" s="173">
        <f>'Таблица 3 '!C490</f>
        <v>703100.93000000005</v>
      </c>
      <c r="R497" s="140">
        <f t="shared" si="173"/>
        <v>703100.93000000005</v>
      </c>
      <c r="S497" s="140">
        <v>0</v>
      </c>
      <c r="T497" s="60">
        <f t="shared" si="174"/>
        <v>1351.0000000000002</v>
      </c>
      <c r="U497" s="60">
        <f t="shared" si="167"/>
        <v>1351.0000000000002</v>
      </c>
      <c r="V497" s="61" t="s">
        <v>469</v>
      </c>
      <c r="W497" s="136"/>
    </row>
    <row r="498" s="43" customFormat="1" ht="42" customHeight="1">
      <c r="A498" s="57">
        <v>7</v>
      </c>
      <c r="B498" s="56" t="s">
        <v>519</v>
      </c>
      <c r="C498" s="33" t="s">
        <v>41</v>
      </c>
      <c r="D498" s="81">
        <v>1988</v>
      </c>
      <c r="E498" s="55" t="s">
        <v>37</v>
      </c>
      <c r="F498" s="55" t="s">
        <v>191</v>
      </c>
      <c r="G498" s="57">
        <v>3</v>
      </c>
      <c r="H498" s="57">
        <v>3</v>
      </c>
      <c r="I498" s="93">
        <v>934.15999999999997</v>
      </c>
      <c r="J498" s="139">
        <v>860.87</v>
      </c>
      <c r="K498" s="139">
        <v>860.87</v>
      </c>
      <c r="L498" s="139">
        <v>46</v>
      </c>
      <c r="M498" s="172">
        <f t="shared" si="172"/>
        <v>3013045</v>
      </c>
      <c r="N498" s="140">
        <v>0</v>
      </c>
      <c r="O498" s="140">
        <v>0</v>
      </c>
      <c r="P498" s="140">
        <v>0</v>
      </c>
      <c r="Q498" s="173">
        <f>'Таблица 3 '!C491</f>
        <v>3013045</v>
      </c>
      <c r="R498" s="140">
        <f t="shared" si="173"/>
        <v>3013045</v>
      </c>
      <c r="S498" s="140">
        <v>0</v>
      </c>
      <c r="T498" s="60">
        <f t="shared" si="174"/>
        <v>3500</v>
      </c>
      <c r="U498" s="60">
        <f t="shared" si="167"/>
        <v>3500</v>
      </c>
      <c r="V498" s="61" t="s">
        <v>469</v>
      </c>
      <c r="W498" s="136"/>
    </row>
    <row r="499" s="43" customFormat="1" ht="42.75" customHeight="1">
      <c r="A499" s="57">
        <v>8</v>
      </c>
      <c r="B499" s="56" t="s">
        <v>520</v>
      </c>
      <c r="C499" s="33" t="s">
        <v>41</v>
      </c>
      <c r="D499" s="81">
        <v>1979</v>
      </c>
      <c r="E499" s="55">
        <v>2023</v>
      </c>
      <c r="F499" s="55" t="s">
        <v>191</v>
      </c>
      <c r="G499" s="57">
        <v>5</v>
      </c>
      <c r="H499" s="57">
        <v>4</v>
      </c>
      <c r="I499" s="93">
        <v>4416.0200000000004</v>
      </c>
      <c r="J499" s="139">
        <v>3570.79</v>
      </c>
      <c r="K499" s="139">
        <v>3570.79</v>
      </c>
      <c r="L499" s="139">
        <v>76</v>
      </c>
      <c r="M499" s="172">
        <f t="shared" si="172"/>
        <v>6691660.46</v>
      </c>
      <c r="N499" s="140">
        <v>0</v>
      </c>
      <c r="O499" s="140">
        <v>0</v>
      </c>
      <c r="P499" s="140">
        <v>0</v>
      </c>
      <c r="Q499" s="173">
        <f>'Таблица 3 '!C492</f>
        <v>6691660.46</v>
      </c>
      <c r="R499" s="140">
        <f t="shared" si="173"/>
        <v>6691660.46</v>
      </c>
      <c r="S499" s="140">
        <v>0</v>
      </c>
      <c r="T499" s="60">
        <f t="shared" si="174"/>
        <v>1874</v>
      </c>
      <c r="U499" s="60">
        <f t="shared" si="167"/>
        <v>1874</v>
      </c>
      <c r="V499" s="61" t="s">
        <v>469</v>
      </c>
      <c r="W499" s="136"/>
    </row>
    <row r="500" s="43" customFormat="1" ht="27.75" customHeight="1">
      <c r="A500" s="26" t="s">
        <v>232</v>
      </c>
      <c r="B500" s="26"/>
      <c r="C500" s="27" t="s">
        <v>37</v>
      </c>
      <c r="D500" s="27" t="s">
        <v>37</v>
      </c>
      <c r="E500" s="27" t="s">
        <v>37</v>
      </c>
      <c r="F500" s="27" t="s">
        <v>37</v>
      </c>
      <c r="G500" s="28" t="s">
        <v>37</v>
      </c>
      <c r="H500" s="28" t="s">
        <v>37</v>
      </c>
      <c r="I500" s="146">
        <f t="shared" ref="I500:S500" si="175">SUM(I501)</f>
        <v>716</v>
      </c>
      <c r="J500" s="146">
        <f t="shared" si="175"/>
        <v>646.60000000000002</v>
      </c>
      <c r="K500" s="146">
        <f t="shared" si="175"/>
        <v>470.69999999999999</v>
      </c>
      <c r="L500" s="147">
        <f t="shared" si="175"/>
        <v>26</v>
      </c>
      <c r="M500" s="146">
        <f t="shared" si="175"/>
        <v>884769.90000000002</v>
      </c>
      <c r="N500" s="146">
        <f t="shared" si="175"/>
        <v>0</v>
      </c>
      <c r="O500" s="146">
        <f t="shared" si="175"/>
        <v>0</v>
      </c>
      <c r="P500" s="146">
        <f t="shared" si="175"/>
        <v>0</v>
      </c>
      <c r="Q500" s="146">
        <f t="shared" si="175"/>
        <v>884769.90000000002</v>
      </c>
      <c r="R500" s="146">
        <f t="shared" si="175"/>
        <v>884769.90000000002</v>
      </c>
      <c r="S500" s="146">
        <f t="shared" si="175"/>
        <v>0</v>
      </c>
      <c r="T500" s="66" t="s">
        <v>38</v>
      </c>
      <c r="U500" s="66" t="s">
        <v>38</v>
      </c>
      <c r="V500" s="28" t="s">
        <v>38</v>
      </c>
      <c r="W500" s="136"/>
    </row>
    <row r="501" s="43" customFormat="1" ht="42.75" customHeight="1">
      <c r="A501" s="55">
        <v>1</v>
      </c>
      <c r="B501" s="91" t="s">
        <v>521</v>
      </c>
      <c r="C501" s="55" t="s">
        <v>41</v>
      </c>
      <c r="D501" s="55">
        <v>1972</v>
      </c>
      <c r="E501" s="55" t="s">
        <v>38</v>
      </c>
      <c r="F501" s="55" t="s">
        <v>46</v>
      </c>
      <c r="G501" s="57">
        <v>2</v>
      </c>
      <c r="H501" s="57">
        <v>2</v>
      </c>
      <c r="I501" s="174">
        <v>716</v>
      </c>
      <c r="J501" s="99">
        <v>646.60000000000002</v>
      </c>
      <c r="K501" s="99">
        <v>470.69999999999999</v>
      </c>
      <c r="L501" s="92">
        <v>26</v>
      </c>
      <c r="M501" s="58">
        <f>SUM(N501:Q501)</f>
        <v>884769.90000000002</v>
      </c>
      <c r="N501" s="58">
        <v>0</v>
      </c>
      <c r="O501" s="58">
        <v>0</v>
      </c>
      <c r="P501" s="58">
        <v>0</v>
      </c>
      <c r="Q501" s="58">
        <f>'Таблица 3 '!C494</f>
        <v>884769.90000000002</v>
      </c>
      <c r="R501" s="58">
        <f>Q501</f>
        <v>884769.90000000002</v>
      </c>
      <c r="S501" s="58">
        <v>0</v>
      </c>
      <c r="T501" s="60">
        <f t="shared" si="174"/>
        <v>1368.3419424682957</v>
      </c>
      <c r="U501" s="60">
        <f t="shared" si="167"/>
        <v>1368.3419424682957</v>
      </c>
      <c r="V501" s="139" t="s">
        <v>469</v>
      </c>
      <c r="W501" s="136"/>
    </row>
    <row r="502" s="25" customFormat="1" ht="23.399999999999999" customHeight="1">
      <c r="A502" s="26" t="s">
        <v>427</v>
      </c>
      <c r="B502" s="26"/>
      <c r="C502" s="28" t="s">
        <v>37</v>
      </c>
      <c r="D502" s="28" t="s">
        <v>37</v>
      </c>
      <c r="E502" s="28" t="s">
        <v>37</v>
      </c>
      <c r="F502" s="28" t="s">
        <v>37</v>
      </c>
      <c r="G502" s="28" t="s">
        <v>37</v>
      </c>
      <c r="H502" s="28" t="s">
        <v>37</v>
      </c>
      <c r="I502" s="64">
        <f>I503</f>
        <v>1454.5</v>
      </c>
      <c r="J502" s="64">
        <f t="shared" ref="J502:S502" si="176">J503</f>
        <v>965.10000000000002</v>
      </c>
      <c r="K502" s="64">
        <f t="shared" si="176"/>
        <v>846.79999999999995</v>
      </c>
      <c r="L502" s="65">
        <f t="shared" si="176"/>
        <v>39</v>
      </c>
      <c r="M502" s="64">
        <f t="shared" si="176"/>
        <v>1303850.1000000001</v>
      </c>
      <c r="N502" s="64">
        <f t="shared" si="176"/>
        <v>0</v>
      </c>
      <c r="O502" s="64">
        <f t="shared" si="176"/>
        <v>0</v>
      </c>
      <c r="P502" s="64">
        <f t="shared" si="176"/>
        <v>0</v>
      </c>
      <c r="Q502" s="64">
        <f t="shared" si="176"/>
        <v>1303850.1000000001</v>
      </c>
      <c r="R502" s="64">
        <f t="shared" si="176"/>
        <v>1303850.1000000001</v>
      </c>
      <c r="S502" s="64">
        <f t="shared" si="176"/>
        <v>0</v>
      </c>
      <c r="T502" s="66" t="s">
        <v>37</v>
      </c>
      <c r="U502" s="66" t="s">
        <v>37</v>
      </c>
      <c r="V502" s="137" t="s">
        <v>37</v>
      </c>
    </row>
    <row r="503" s="67" customFormat="1" ht="46.799999999999997" customHeight="1">
      <c r="A503" s="57">
        <v>1</v>
      </c>
      <c r="B503" s="68" t="s">
        <v>522</v>
      </c>
      <c r="C503" s="33" t="s">
        <v>41</v>
      </c>
      <c r="D503" s="57">
        <v>1979</v>
      </c>
      <c r="E503" s="57">
        <v>2023</v>
      </c>
      <c r="F503" s="55" t="s">
        <v>191</v>
      </c>
      <c r="G503" s="57">
        <v>2</v>
      </c>
      <c r="H503" s="57">
        <v>3</v>
      </c>
      <c r="I503" s="60">
        <v>1454.5</v>
      </c>
      <c r="J503" s="60">
        <v>965.10000000000002</v>
      </c>
      <c r="K503" s="60">
        <v>846.79999999999995</v>
      </c>
      <c r="L503" s="69">
        <v>39</v>
      </c>
      <c r="M503" s="60">
        <f>SUM(N503:Q503)</f>
        <v>1303850.1000000001</v>
      </c>
      <c r="N503" s="60">
        <v>0</v>
      </c>
      <c r="O503" s="60">
        <v>0</v>
      </c>
      <c r="P503" s="60">
        <v>0</v>
      </c>
      <c r="Q503" s="60">
        <f>'Таблица 3 '!C496</f>
        <v>1303850.1000000001</v>
      </c>
      <c r="R503" s="60">
        <f>Q503</f>
        <v>1303850.1000000001</v>
      </c>
      <c r="S503" s="60">
        <v>0</v>
      </c>
      <c r="T503" s="60">
        <f t="shared" si="174"/>
        <v>1351</v>
      </c>
      <c r="U503" s="60">
        <f t="shared" si="167"/>
        <v>1351</v>
      </c>
      <c r="V503" s="61" t="s">
        <v>469</v>
      </c>
    </row>
    <row r="504" s="43" customFormat="1" ht="25.199999999999999" customHeight="1">
      <c r="A504" s="70" t="s">
        <v>240</v>
      </c>
      <c r="B504" s="70"/>
      <c r="C504" s="76" t="s">
        <v>37</v>
      </c>
      <c r="D504" s="76" t="s">
        <v>37</v>
      </c>
      <c r="E504" s="175" t="s">
        <v>37</v>
      </c>
      <c r="F504" s="175" t="s">
        <v>37</v>
      </c>
      <c r="G504" s="176" t="s">
        <v>37</v>
      </c>
      <c r="H504" s="176" t="s">
        <v>37</v>
      </c>
      <c r="I504" s="177">
        <f t="shared" ref="I504:S504" si="177">SUM(I505:I513)</f>
        <v>29058.5</v>
      </c>
      <c r="J504" s="78">
        <f t="shared" si="177"/>
        <v>26585.100000000002</v>
      </c>
      <c r="K504" s="78">
        <f t="shared" si="177"/>
        <v>25082.200000000001</v>
      </c>
      <c r="L504" s="79">
        <f t="shared" si="177"/>
        <v>1139</v>
      </c>
      <c r="M504" s="78">
        <f t="shared" si="177"/>
        <v>24933852.199999999</v>
      </c>
      <c r="N504" s="71">
        <f t="shared" si="177"/>
        <v>0</v>
      </c>
      <c r="O504" s="71">
        <f t="shared" si="177"/>
        <v>0</v>
      </c>
      <c r="P504" s="71">
        <f t="shared" si="177"/>
        <v>0</v>
      </c>
      <c r="Q504" s="78">
        <f t="shared" si="177"/>
        <v>24933852.199999999</v>
      </c>
      <c r="R504" s="78">
        <f t="shared" si="177"/>
        <v>24933852.199999999</v>
      </c>
      <c r="S504" s="78">
        <f t="shared" si="177"/>
        <v>0</v>
      </c>
      <c r="T504" s="80" t="s">
        <v>37</v>
      </c>
      <c r="U504" s="80" t="s">
        <v>37</v>
      </c>
      <c r="V504" s="77" t="s">
        <v>37</v>
      </c>
      <c r="W504" s="136"/>
    </row>
    <row r="505" s="43" customFormat="1" ht="42.75" customHeight="1">
      <c r="A505" s="55">
        <v>1</v>
      </c>
      <c r="B505" s="91" t="s">
        <v>523</v>
      </c>
      <c r="C505" s="33" t="s">
        <v>41</v>
      </c>
      <c r="D505" s="81">
        <v>1977</v>
      </c>
      <c r="E505" s="81" t="s">
        <v>56</v>
      </c>
      <c r="F505" s="55" t="s">
        <v>191</v>
      </c>
      <c r="G505" s="57" t="s">
        <v>242</v>
      </c>
      <c r="H505" s="57" t="s">
        <v>243</v>
      </c>
      <c r="I505" s="178">
        <v>3159.0999999999999</v>
      </c>
      <c r="J505" s="58">
        <v>2780.1999999999998</v>
      </c>
      <c r="K505" s="58">
        <v>2626.4000000000001</v>
      </c>
      <c r="L505" s="59">
        <v>103</v>
      </c>
      <c r="M505" s="104">
        <f t="shared" ref="M505:M513" si="178">SUM(N505:Q505)</f>
        <v>4262046.5999999996</v>
      </c>
      <c r="N505" s="58">
        <v>0</v>
      </c>
      <c r="O505" s="58">
        <v>0</v>
      </c>
      <c r="P505" s="58">
        <v>0</v>
      </c>
      <c r="Q505" s="58">
        <f>'Таблица 3 '!C498</f>
        <v>4262046.5999999996</v>
      </c>
      <c r="R505" s="58">
        <f t="shared" si="173"/>
        <v>4262046.5999999996</v>
      </c>
      <c r="S505" s="58">
        <v>0</v>
      </c>
      <c r="T505" s="58">
        <f t="shared" si="174"/>
        <v>1533</v>
      </c>
      <c r="U505" s="104">
        <f t="shared" si="167"/>
        <v>1533</v>
      </c>
      <c r="V505" s="61" t="s">
        <v>469</v>
      </c>
      <c r="W505" s="136"/>
    </row>
    <row r="506" s="43" customFormat="1" ht="42.75" customHeight="1">
      <c r="A506" s="55">
        <v>2</v>
      </c>
      <c r="B506" s="91" t="s">
        <v>241</v>
      </c>
      <c r="C506" s="33" t="s">
        <v>41</v>
      </c>
      <c r="D506" s="81">
        <v>1992</v>
      </c>
      <c r="E506" s="81">
        <v>2018</v>
      </c>
      <c r="F506" s="55" t="s">
        <v>191</v>
      </c>
      <c r="G506" s="57" t="s">
        <v>242</v>
      </c>
      <c r="H506" s="57" t="s">
        <v>243</v>
      </c>
      <c r="I506" s="178">
        <v>4378.1999999999998</v>
      </c>
      <c r="J506" s="58">
        <v>3819.9000000000001</v>
      </c>
      <c r="K506" s="58">
        <v>3601.5999999999999</v>
      </c>
      <c r="L506" s="59">
        <v>146</v>
      </c>
      <c r="M506" s="104">
        <f t="shared" si="178"/>
        <v>1298766</v>
      </c>
      <c r="N506" s="58">
        <v>0</v>
      </c>
      <c r="O506" s="58">
        <v>0</v>
      </c>
      <c r="P506" s="58">
        <v>0</v>
      </c>
      <c r="Q506" s="58">
        <f>'Таблица 3 '!C499</f>
        <v>1298766</v>
      </c>
      <c r="R506" s="58">
        <f t="shared" si="173"/>
        <v>1298766</v>
      </c>
      <c r="S506" s="58">
        <v>0</v>
      </c>
      <c r="T506" s="58">
        <f t="shared" si="174"/>
        <v>340</v>
      </c>
      <c r="U506" s="104">
        <f t="shared" si="167"/>
        <v>340</v>
      </c>
      <c r="V506" s="61" t="s">
        <v>469</v>
      </c>
      <c r="W506" s="136"/>
    </row>
    <row r="507" s="43" customFormat="1" ht="42.75" customHeight="1">
      <c r="A507" s="55">
        <v>3</v>
      </c>
      <c r="B507" s="74" t="s">
        <v>244</v>
      </c>
      <c r="C507" s="33" t="s">
        <v>41</v>
      </c>
      <c r="D507" s="81">
        <v>1968</v>
      </c>
      <c r="E507" s="55" t="s">
        <v>37</v>
      </c>
      <c r="F507" s="55" t="s">
        <v>46</v>
      </c>
      <c r="G507" s="57" t="s">
        <v>242</v>
      </c>
      <c r="H507" s="57" t="s">
        <v>243</v>
      </c>
      <c r="I507" s="178">
        <v>3338.5</v>
      </c>
      <c r="J507" s="58">
        <v>3262.9000000000001</v>
      </c>
      <c r="K507" s="58">
        <v>2752.4000000000001</v>
      </c>
      <c r="L507" s="59">
        <v>179</v>
      </c>
      <c r="M507" s="104">
        <f t="shared" si="178"/>
        <v>642791.30000000005</v>
      </c>
      <c r="N507" s="58">
        <v>0</v>
      </c>
      <c r="O507" s="58">
        <v>0</v>
      </c>
      <c r="P507" s="58">
        <v>0</v>
      </c>
      <c r="Q507" s="58">
        <f>'Таблица 3 '!C500</f>
        <v>642791.30000000005</v>
      </c>
      <c r="R507" s="58">
        <f t="shared" si="173"/>
        <v>642791.30000000005</v>
      </c>
      <c r="S507" s="58">
        <v>0</v>
      </c>
      <c r="T507" s="58">
        <f t="shared" si="174"/>
        <v>197</v>
      </c>
      <c r="U507" s="104">
        <f t="shared" si="167"/>
        <v>197</v>
      </c>
      <c r="V507" s="61" t="s">
        <v>469</v>
      </c>
      <c r="W507" s="136"/>
    </row>
    <row r="508" s="43" customFormat="1" ht="42.75" customHeight="1">
      <c r="A508" s="55">
        <v>4</v>
      </c>
      <c r="B508" s="91" t="s">
        <v>524</v>
      </c>
      <c r="C508" s="33" t="s">
        <v>41</v>
      </c>
      <c r="D508" s="81">
        <v>1967</v>
      </c>
      <c r="E508" s="81" t="s">
        <v>56</v>
      </c>
      <c r="F508" s="55" t="s">
        <v>191</v>
      </c>
      <c r="G508" s="57" t="s">
        <v>242</v>
      </c>
      <c r="H508" s="57" t="s">
        <v>243</v>
      </c>
      <c r="I508" s="178">
        <v>3677.3000000000002</v>
      </c>
      <c r="J508" s="58">
        <v>3377.1999999999998</v>
      </c>
      <c r="K508" s="58">
        <v>3287.4000000000001</v>
      </c>
      <c r="L508" s="59">
        <v>150</v>
      </c>
      <c r="M508" s="104">
        <f t="shared" si="178"/>
        <v>665308.39999999991</v>
      </c>
      <c r="N508" s="58">
        <v>0</v>
      </c>
      <c r="O508" s="58">
        <v>0</v>
      </c>
      <c r="P508" s="58">
        <v>0</v>
      </c>
      <c r="Q508" s="58">
        <f>'Таблица 3 '!C501</f>
        <v>665308.39999999991</v>
      </c>
      <c r="R508" s="58">
        <f t="shared" si="173"/>
        <v>665308.39999999991</v>
      </c>
      <c r="S508" s="58">
        <v>0</v>
      </c>
      <c r="T508" s="58">
        <f t="shared" si="174"/>
        <v>196.99999999999997</v>
      </c>
      <c r="U508" s="104">
        <f t="shared" si="167"/>
        <v>196.99999999999997</v>
      </c>
      <c r="V508" s="61" t="s">
        <v>469</v>
      </c>
      <c r="W508" s="136"/>
    </row>
    <row r="509" s="43" customFormat="1" ht="42.75" customHeight="1">
      <c r="A509" s="55">
        <v>5</v>
      </c>
      <c r="B509" s="91" t="s">
        <v>525</v>
      </c>
      <c r="C509" s="33" t="s">
        <v>41</v>
      </c>
      <c r="D509" s="81">
        <v>1971</v>
      </c>
      <c r="E509" s="81" t="s">
        <v>64</v>
      </c>
      <c r="F509" s="55" t="s">
        <v>191</v>
      </c>
      <c r="G509" s="57" t="s">
        <v>242</v>
      </c>
      <c r="H509" s="57" t="s">
        <v>243</v>
      </c>
      <c r="I509" s="178">
        <v>3341.4000000000001</v>
      </c>
      <c r="J509" s="58">
        <v>3149.1999999999998</v>
      </c>
      <c r="K509" s="58">
        <v>2920.6999999999998</v>
      </c>
      <c r="L509" s="59">
        <v>124</v>
      </c>
      <c r="M509" s="104">
        <f t="shared" si="178"/>
        <v>620392.39999999991</v>
      </c>
      <c r="N509" s="58">
        <v>0</v>
      </c>
      <c r="O509" s="58">
        <v>0</v>
      </c>
      <c r="P509" s="58">
        <v>0</v>
      </c>
      <c r="Q509" s="58">
        <f>'Таблица 3 '!C502</f>
        <v>620392.39999999991</v>
      </c>
      <c r="R509" s="58">
        <f t="shared" si="173"/>
        <v>620392.39999999991</v>
      </c>
      <c r="S509" s="58">
        <v>0</v>
      </c>
      <c r="T509" s="58">
        <f t="shared" si="174"/>
        <v>196.99999999999997</v>
      </c>
      <c r="U509" s="104">
        <f t="shared" si="167"/>
        <v>196.99999999999997</v>
      </c>
      <c r="V509" s="61" t="s">
        <v>469</v>
      </c>
      <c r="W509" s="136"/>
    </row>
    <row r="510" s="43" customFormat="1" ht="42.75" customHeight="1">
      <c r="A510" s="55">
        <v>6</v>
      </c>
      <c r="B510" s="91" t="s">
        <v>526</v>
      </c>
      <c r="C510" s="33" t="s">
        <v>41</v>
      </c>
      <c r="D510" s="81">
        <v>1968</v>
      </c>
      <c r="E510" s="81" t="s">
        <v>61</v>
      </c>
      <c r="F510" s="55" t="s">
        <v>191</v>
      </c>
      <c r="G510" s="57" t="s">
        <v>242</v>
      </c>
      <c r="H510" s="57" t="s">
        <v>243</v>
      </c>
      <c r="I510" s="178">
        <v>3388.9000000000001</v>
      </c>
      <c r="J510" s="58">
        <v>3139.6999999999998</v>
      </c>
      <c r="K510" s="58">
        <v>3109.3000000000002</v>
      </c>
      <c r="L510" s="59">
        <v>141</v>
      </c>
      <c r="M510" s="104">
        <f t="shared" si="178"/>
        <v>618520.89999999991</v>
      </c>
      <c r="N510" s="58">
        <v>0</v>
      </c>
      <c r="O510" s="58">
        <v>0</v>
      </c>
      <c r="P510" s="58">
        <v>0</v>
      </c>
      <c r="Q510" s="58">
        <f>'Таблица 3 '!C503</f>
        <v>618520.89999999991</v>
      </c>
      <c r="R510" s="58">
        <f t="shared" si="173"/>
        <v>618520.89999999991</v>
      </c>
      <c r="S510" s="58">
        <v>0</v>
      </c>
      <c r="T510" s="58">
        <f t="shared" si="174"/>
        <v>196.99999999999997</v>
      </c>
      <c r="U510" s="104">
        <f t="shared" si="167"/>
        <v>196.99999999999997</v>
      </c>
      <c r="V510" s="61" t="s">
        <v>469</v>
      </c>
      <c r="W510" s="136"/>
    </row>
    <row r="511" s="43" customFormat="1" ht="42.75" customHeight="1">
      <c r="A511" s="55">
        <v>7</v>
      </c>
      <c r="B511" s="91" t="s">
        <v>527</v>
      </c>
      <c r="C511" s="33" t="s">
        <v>41</v>
      </c>
      <c r="D511" s="81">
        <v>1970</v>
      </c>
      <c r="E511" s="55" t="s">
        <v>37</v>
      </c>
      <c r="F511" s="55" t="s">
        <v>191</v>
      </c>
      <c r="G511" s="57" t="s">
        <v>242</v>
      </c>
      <c r="H511" s="57" t="s">
        <v>243</v>
      </c>
      <c r="I511" s="178">
        <v>3373.5999999999999</v>
      </c>
      <c r="J511" s="58">
        <v>3066.1999999999998</v>
      </c>
      <c r="K511" s="58">
        <v>2940.9000000000001</v>
      </c>
      <c r="L511" s="59">
        <v>146</v>
      </c>
      <c r="M511" s="104">
        <f t="shared" si="178"/>
        <v>604041.39999999991</v>
      </c>
      <c r="N511" s="58">
        <v>0</v>
      </c>
      <c r="O511" s="58">
        <v>0</v>
      </c>
      <c r="P511" s="58">
        <v>0</v>
      </c>
      <c r="Q511" s="58">
        <f>'Таблица 3 '!C504</f>
        <v>604041.39999999991</v>
      </c>
      <c r="R511" s="58">
        <f t="shared" si="173"/>
        <v>604041.39999999991</v>
      </c>
      <c r="S511" s="58">
        <v>0</v>
      </c>
      <c r="T511" s="58">
        <f t="shared" si="174"/>
        <v>196.99999999999997</v>
      </c>
      <c r="U511" s="104">
        <f t="shared" si="167"/>
        <v>196.99999999999997</v>
      </c>
      <c r="V511" s="61" t="s">
        <v>469</v>
      </c>
      <c r="W511" s="136"/>
    </row>
    <row r="512" s="43" customFormat="1" ht="42.75" customHeight="1">
      <c r="A512" s="55">
        <v>8</v>
      </c>
      <c r="B512" s="91" t="s">
        <v>528</v>
      </c>
      <c r="C512" s="33" t="s">
        <v>41</v>
      </c>
      <c r="D512" s="81">
        <v>1969</v>
      </c>
      <c r="E512" s="81" t="s">
        <v>56</v>
      </c>
      <c r="F512" s="55" t="s">
        <v>191</v>
      </c>
      <c r="G512" s="57" t="s">
        <v>242</v>
      </c>
      <c r="H512" s="57" t="s">
        <v>243</v>
      </c>
      <c r="I512" s="178">
        <v>3353.5999999999999</v>
      </c>
      <c r="J512" s="58">
        <v>3109.1999999999998</v>
      </c>
      <c r="K512" s="58">
        <v>2962.9000000000001</v>
      </c>
      <c r="L512" s="59">
        <v>114</v>
      </c>
      <c r="M512" s="104">
        <f t="shared" si="178"/>
        <v>8286018</v>
      </c>
      <c r="N512" s="58">
        <v>0</v>
      </c>
      <c r="O512" s="58">
        <v>0</v>
      </c>
      <c r="P512" s="58">
        <v>0</v>
      </c>
      <c r="Q512" s="58">
        <f>'Таблица 3 '!C505</f>
        <v>8286018</v>
      </c>
      <c r="R512" s="58">
        <f t="shared" si="173"/>
        <v>8286018</v>
      </c>
      <c r="S512" s="58">
        <v>0</v>
      </c>
      <c r="T512" s="58">
        <f t="shared" si="174"/>
        <v>2665</v>
      </c>
      <c r="U512" s="104">
        <f t="shared" si="167"/>
        <v>2665</v>
      </c>
      <c r="V512" s="61" t="s">
        <v>469</v>
      </c>
      <c r="W512" s="136"/>
    </row>
    <row r="513" s="43" customFormat="1" ht="42.75" customHeight="1">
      <c r="A513" s="55">
        <v>9</v>
      </c>
      <c r="B513" s="91" t="s">
        <v>529</v>
      </c>
      <c r="C513" s="33" t="s">
        <v>41</v>
      </c>
      <c r="D513" s="81">
        <v>1981</v>
      </c>
      <c r="E513" s="81" t="s">
        <v>50</v>
      </c>
      <c r="F513" s="55" t="s">
        <v>191</v>
      </c>
      <c r="G513" s="57">
        <v>2</v>
      </c>
      <c r="H513" s="57">
        <v>3</v>
      </c>
      <c r="I513" s="178">
        <v>1047.9000000000001</v>
      </c>
      <c r="J513" s="58">
        <v>880.60000000000002</v>
      </c>
      <c r="K513" s="58">
        <v>880.60000000000002</v>
      </c>
      <c r="L513" s="59">
        <v>36</v>
      </c>
      <c r="M513" s="104">
        <f t="shared" si="178"/>
        <v>7935967.2000000002</v>
      </c>
      <c r="N513" s="58">
        <v>0</v>
      </c>
      <c r="O513" s="58">
        <v>0</v>
      </c>
      <c r="P513" s="58">
        <v>0</v>
      </c>
      <c r="Q513" s="58">
        <f>'Таблица 3 '!C506</f>
        <v>7935967.2000000002</v>
      </c>
      <c r="R513" s="58">
        <f t="shared" si="173"/>
        <v>7935967.2000000002</v>
      </c>
      <c r="S513" s="58">
        <v>0</v>
      </c>
      <c r="T513" s="58">
        <f t="shared" si="174"/>
        <v>9012</v>
      </c>
      <c r="U513" s="104">
        <f t="shared" si="167"/>
        <v>9012</v>
      </c>
      <c r="V513" s="61" t="s">
        <v>469</v>
      </c>
      <c r="W513" s="136"/>
    </row>
    <row r="514" s="43" customFormat="1" ht="25.5" customHeight="1">
      <c r="A514" s="70" t="s">
        <v>249</v>
      </c>
      <c r="B514" s="70"/>
      <c r="C514" s="76" t="s">
        <v>37</v>
      </c>
      <c r="D514" s="76" t="s">
        <v>37</v>
      </c>
      <c r="E514" s="76" t="s">
        <v>37</v>
      </c>
      <c r="F514" s="76" t="s">
        <v>37</v>
      </c>
      <c r="G514" s="77" t="s">
        <v>37</v>
      </c>
      <c r="H514" s="77" t="s">
        <v>37</v>
      </c>
      <c r="I514" s="179">
        <f t="shared" ref="I514:S514" si="179">SUM(I515:I518)</f>
        <v>2934.3000000000002</v>
      </c>
      <c r="J514" s="179">
        <f t="shared" si="179"/>
        <v>2610.8000000000002</v>
      </c>
      <c r="K514" s="179">
        <f t="shared" si="179"/>
        <v>2487.4000000000001</v>
      </c>
      <c r="L514" s="180">
        <f t="shared" si="179"/>
        <v>99</v>
      </c>
      <c r="M514" s="179">
        <f t="shared" si="179"/>
        <v>8513571.3499999996</v>
      </c>
      <c r="N514" s="179">
        <f t="shared" si="179"/>
        <v>0</v>
      </c>
      <c r="O514" s="179">
        <f t="shared" si="179"/>
        <v>0</v>
      </c>
      <c r="P514" s="179">
        <f t="shared" si="179"/>
        <v>0</v>
      </c>
      <c r="Q514" s="179">
        <f t="shared" si="179"/>
        <v>8513571.3499999996</v>
      </c>
      <c r="R514" s="179">
        <f t="shared" si="179"/>
        <v>8513571.3499999996</v>
      </c>
      <c r="S514" s="179">
        <f t="shared" si="179"/>
        <v>0</v>
      </c>
      <c r="T514" s="80" t="s">
        <v>37</v>
      </c>
      <c r="U514" s="80" t="s">
        <v>37</v>
      </c>
      <c r="V514" s="77" t="s">
        <v>37</v>
      </c>
      <c r="W514" s="136"/>
    </row>
    <row r="515" s="43" customFormat="1" ht="42.75" customHeight="1">
      <c r="A515" s="55">
        <v>1</v>
      </c>
      <c r="B515" s="74" t="s">
        <v>530</v>
      </c>
      <c r="C515" s="55" t="s">
        <v>41</v>
      </c>
      <c r="D515" s="55">
        <v>1979</v>
      </c>
      <c r="E515" s="55">
        <v>2019</v>
      </c>
      <c r="F515" s="55" t="s">
        <v>191</v>
      </c>
      <c r="G515" s="57">
        <v>2</v>
      </c>
      <c r="H515" s="57">
        <v>2</v>
      </c>
      <c r="I515" s="181">
        <v>583.85000000000002</v>
      </c>
      <c r="J515" s="104">
        <v>499.05000000000001</v>
      </c>
      <c r="K515" s="104">
        <v>499.05000000000001</v>
      </c>
      <c r="L515" s="59">
        <v>18</v>
      </c>
      <c r="M515" s="104">
        <f t="shared" ref="M515:M518" si="180">SUM(N515:Q515)</f>
        <v>2316590.1000000001</v>
      </c>
      <c r="N515" s="58">
        <v>0</v>
      </c>
      <c r="O515" s="58">
        <v>0</v>
      </c>
      <c r="P515" s="58">
        <v>0</v>
      </c>
      <c r="Q515" s="104">
        <f>'Таблица 3 '!C508</f>
        <v>2316590.1000000001</v>
      </c>
      <c r="R515" s="58">
        <f t="shared" ref="R515:R518" si="181">Q515</f>
        <v>2316590.1000000001</v>
      </c>
      <c r="S515" s="58">
        <v>0</v>
      </c>
      <c r="T515" s="58">
        <f t="shared" si="174"/>
        <v>4642</v>
      </c>
      <c r="U515" s="58">
        <f t="shared" ref="U515:U516" si="182">M515/J515</f>
        <v>4642</v>
      </c>
      <c r="V515" s="61" t="s">
        <v>469</v>
      </c>
      <c r="W515" s="136"/>
    </row>
    <row r="516" s="43" customFormat="1" ht="42.75" customHeight="1">
      <c r="A516" s="55">
        <v>2</v>
      </c>
      <c r="B516" s="74" t="s">
        <v>531</v>
      </c>
      <c r="C516" s="55" t="s">
        <v>41</v>
      </c>
      <c r="D516" s="55">
        <v>1990</v>
      </c>
      <c r="E516" s="55"/>
      <c r="F516" s="55" t="s">
        <v>532</v>
      </c>
      <c r="G516" s="57">
        <v>2</v>
      </c>
      <c r="H516" s="57">
        <v>2</v>
      </c>
      <c r="I516" s="181">
        <v>285.69999999999999</v>
      </c>
      <c r="J516" s="104">
        <v>212.09999999999999</v>
      </c>
      <c r="K516" s="104">
        <v>163.09999999999999</v>
      </c>
      <c r="L516" s="59">
        <v>23</v>
      </c>
      <c r="M516" s="104">
        <f t="shared" si="180"/>
        <v>213796.79999999999</v>
      </c>
      <c r="N516" s="58">
        <v>0</v>
      </c>
      <c r="O516" s="58">
        <v>0</v>
      </c>
      <c r="P516" s="58">
        <v>0</v>
      </c>
      <c r="Q516" s="104">
        <f>'Таблица 3 '!C509</f>
        <v>213796.79999999999</v>
      </c>
      <c r="R516" s="58">
        <f t="shared" si="181"/>
        <v>213796.79999999999</v>
      </c>
      <c r="S516" s="58">
        <v>0</v>
      </c>
      <c r="T516" s="58">
        <f t="shared" si="174"/>
        <v>1008</v>
      </c>
      <c r="U516" s="58">
        <f t="shared" si="182"/>
        <v>1008</v>
      </c>
      <c r="V516" s="61" t="s">
        <v>469</v>
      </c>
      <c r="W516" s="136"/>
    </row>
    <row r="517" s="43" customFormat="1" ht="42.75" customHeight="1">
      <c r="A517" s="55">
        <v>3</v>
      </c>
      <c r="B517" s="74" t="s">
        <v>533</v>
      </c>
      <c r="C517" s="55" t="s">
        <v>41</v>
      </c>
      <c r="D517" s="55">
        <v>1976</v>
      </c>
      <c r="E517" s="55">
        <v>2016</v>
      </c>
      <c r="F517" s="55" t="s">
        <v>191</v>
      </c>
      <c r="G517" s="57">
        <v>2</v>
      </c>
      <c r="H517" s="57">
        <v>1</v>
      </c>
      <c r="I517" s="181">
        <v>391.75</v>
      </c>
      <c r="J517" s="104">
        <v>368.85000000000002</v>
      </c>
      <c r="K517" s="104">
        <v>368.85000000000002</v>
      </c>
      <c r="L517" s="59">
        <v>19</v>
      </c>
      <c r="M517" s="104">
        <f t="shared" si="180"/>
        <v>640692.44999999995</v>
      </c>
      <c r="N517" s="58">
        <v>0</v>
      </c>
      <c r="O517" s="58">
        <v>0</v>
      </c>
      <c r="P517" s="58">
        <v>0</v>
      </c>
      <c r="Q517" s="104">
        <f>'Таблица 3 '!C510</f>
        <v>640692.44999999995</v>
      </c>
      <c r="R517" s="58">
        <f t="shared" si="181"/>
        <v>640692.44999999995</v>
      </c>
      <c r="S517" s="58">
        <v>0</v>
      </c>
      <c r="T517" s="58">
        <f>M517/I517</f>
        <v>1635.4625398851308</v>
      </c>
      <c r="U517" s="58">
        <f>M517/I517</f>
        <v>1635.4625398851308</v>
      </c>
      <c r="V517" s="61" t="s">
        <v>469</v>
      </c>
      <c r="W517" s="136"/>
    </row>
    <row r="518" s="43" customFormat="1" ht="42.75" customHeight="1">
      <c r="A518" s="55">
        <v>4</v>
      </c>
      <c r="B518" s="74" t="s">
        <v>534</v>
      </c>
      <c r="C518" s="55" t="s">
        <v>41</v>
      </c>
      <c r="D518" s="55">
        <v>1993</v>
      </c>
      <c r="E518" s="55">
        <v>2019</v>
      </c>
      <c r="F518" s="55" t="s">
        <v>191</v>
      </c>
      <c r="G518" s="57">
        <v>3</v>
      </c>
      <c r="H518" s="57">
        <v>3</v>
      </c>
      <c r="I518" s="181">
        <v>1673</v>
      </c>
      <c r="J518" s="104">
        <v>1530.8</v>
      </c>
      <c r="K518" s="104">
        <v>1456.4000000000001</v>
      </c>
      <c r="L518" s="59">
        <v>39</v>
      </c>
      <c r="M518" s="104">
        <f t="shared" si="180"/>
        <v>5342492</v>
      </c>
      <c r="N518" s="58">
        <v>0</v>
      </c>
      <c r="O518" s="58">
        <v>0</v>
      </c>
      <c r="P518" s="58">
        <v>0</v>
      </c>
      <c r="Q518" s="104">
        <f>'Таблица 3 '!C511</f>
        <v>5342492</v>
      </c>
      <c r="R518" s="58">
        <f t="shared" si="181"/>
        <v>5342492</v>
      </c>
      <c r="S518" s="58">
        <v>0</v>
      </c>
      <c r="T518" s="58">
        <f>M518/J518</f>
        <v>3490</v>
      </c>
      <c r="U518" s="58">
        <f>M518/J518</f>
        <v>3490</v>
      </c>
      <c r="V518" s="61" t="s">
        <v>469</v>
      </c>
      <c r="W518" s="136"/>
    </row>
    <row r="519" s="43" customFormat="1" ht="27.75" customHeight="1">
      <c r="A519" s="70" t="s">
        <v>251</v>
      </c>
      <c r="B519" s="70"/>
      <c r="C519" s="76" t="s">
        <v>37</v>
      </c>
      <c r="D519" s="76" t="s">
        <v>37</v>
      </c>
      <c r="E519" s="76" t="s">
        <v>37</v>
      </c>
      <c r="F519" s="76" t="s">
        <v>37</v>
      </c>
      <c r="G519" s="77" t="s">
        <v>37</v>
      </c>
      <c r="H519" s="77" t="s">
        <v>37</v>
      </c>
      <c r="I519" s="141">
        <f>SUM(I520:I524)</f>
        <v>21503.5</v>
      </c>
      <c r="J519" s="141">
        <f t="shared" ref="J519:S519" si="183">SUM(J520:J524)</f>
        <v>16349.5</v>
      </c>
      <c r="K519" s="141">
        <f t="shared" si="183"/>
        <v>14298.9</v>
      </c>
      <c r="L519" s="142">
        <f t="shared" si="183"/>
        <v>728</v>
      </c>
      <c r="M519" s="141">
        <f t="shared" si="183"/>
        <v>28087193.899999999</v>
      </c>
      <c r="N519" s="141">
        <f t="shared" si="183"/>
        <v>0</v>
      </c>
      <c r="O519" s="141">
        <f t="shared" si="183"/>
        <v>0</v>
      </c>
      <c r="P519" s="141">
        <f t="shared" si="183"/>
        <v>0</v>
      </c>
      <c r="Q519" s="141">
        <f t="shared" si="183"/>
        <v>28087193.899999999</v>
      </c>
      <c r="R519" s="141">
        <f t="shared" si="183"/>
        <v>28087193.899999999</v>
      </c>
      <c r="S519" s="141">
        <f t="shared" si="183"/>
        <v>0</v>
      </c>
      <c r="T519" s="80" t="s">
        <v>37</v>
      </c>
      <c r="U519" s="80" t="s">
        <v>37</v>
      </c>
      <c r="V519" s="77" t="s">
        <v>37</v>
      </c>
      <c r="W519" s="136"/>
    </row>
    <row r="520" s="67" customFormat="1" ht="46.799999999999997" customHeight="1">
      <c r="A520" s="55">
        <v>1</v>
      </c>
      <c r="B520" s="68" t="s">
        <v>535</v>
      </c>
      <c r="C520" s="55" t="s">
        <v>41</v>
      </c>
      <c r="D520" s="57">
        <v>1963</v>
      </c>
      <c r="E520" s="57">
        <v>2022</v>
      </c>
      <c r="F520" s="55" t="s">
        <v>191</v>
      </c>
      <c r="G520" s="57">
        <v>2</v>
      </c>
      <c r="H520" s="57">
        <v>2</v>
      </c>
      <c r="I520" s="60">
        <v>323.10000000000002</v>
      </c>
      <c r="J520" s="60">
        <v>284.19999999999999</v>
      </c>
      <c r="K520" s="60">
        <v>251.69999999999999</v>
      </c>
      <c r="L520" s="69">
        <v>30</v>
      </c>
      <c r="M520" s="38">
        <f t="shared" ref="M520:M524" si="184">SUM(N520:Q520)</f>
        <v>493655.40000000002</v>
      </c>
      <c r="N520" s="60">
        <v>0</v>
      </c>
      <c r="O520" s="60">
        <v>0</v>
      </c>
      <c r="P520" s="60">
        <v>0</v>
      </c>
      <c r="Q520" s="38">
        <f>'Таблица 3 '!C513</f>
        <v>493655.40000000002</v>
      </c>
      <c r="R520" s="60">
        <f t="shared" ref="R520:R524" si="185">Q520</f>
        <v>493655.40000000002</v>
      </c>
      <c r="S520" s="60">
        <v>0</v>
      </c>
      <c r="T520" s="60">
        <f t="shared" ref="T520:T524" si="186">M520/J520</f>
        <v>1737.0000000000002</v>
      </c>
      <c r="U520" s="60">
        <f t="shared" ref="U520:U524" si="187">T520</f>
        <v>1737.0000000000002</v>
      </c>
      <c r="V520" s="61" t="s">
        <v>469</v>
      </c>
    </row>
    <row r="521" s="43" customFormat="1" ht="42.75" customHeight="1">
      <c r="A521" s="55">
        <v>2</v>
      </c>
      <c r="B521" s="74" t="s">
        <v>536</v>
      </c>
      <c r="C521" s="55" t="s">
        <v>41</v>
      </c>
      <c r="D521" s="55">
        <v>1986</v>
      </c>
      <c r="E521" s="55" t="s">
        <v>37</v>
      </c>
      <c r="F521" s="55" t="s">
        <v>46</v>
      </c>
      <c r="G521" s="57">
        <v>5</v>
      </c>
      <c r="H521" s="57">
        <v>3</v>
      </c>
      <c r="I521" s="93">
        <v>4477</v>
      </c>
      <c r="J521" s="60">
        <v>3800</v>
      </c>
      <c r="K521" s="38">
        <v>3034.4000000000001</v>
      </c>
      <c r="L521" s="88">
        <v>141</v>
      </c>
      <c r="M521" s="38">
        <f t="shared" si="184"/>
        <v>5031200</v>
      </c>
      <c r="N521" s="38">
        <v>0</v>
      </c>
      <c r="O521" s="38">
        <v>0</v>
      </c>
      <c r="P521" s="38">
        <v>0</v>
      </c>
      <c r="Q521" s="38">
        <f>'Таблица 3 '!C514</f>
        <v>5031200</v>
      </c>
      <c r="R521" s="60">
        <f t="shared" si="185"/>
        <v>5031200</v>
      </c>
      <c r="S521" s="60">
        <v>0</v>
      </c>
      <c r="T521" s="60">
        <f t="shared" si="186"/>
        <v>1324</v>
      </c>
      <c r="U521" s="60">
        <f t="shared" si="187"/>
        <v>1324</v>
      </c>
      <c r="V521" s="61" t="s">
        <v>469</v>
      </c>
      <c r="W521" s="136"/>
    </row>
    <row r="522" s="43" customFormat="1" ht="42.75" customHeight="1">
      <c r="A522" s="55">
        <v>3</v>
      </c>
      <c r="B522" s="74" t="s">
        <v>537</v>
      </c>
      <c r="C522" s="55" t="s">
        <v>41</v>
      </c>
      <c r="D522" s="55">
        <v>1986</v>
      </c>
      <c r="E522" s="55" t="s">
        <v>37</v>
      </c>
      <c r="F522" s="55" t="s">
        <v>46</v>
      </c>
      <c r="G522" s="57">
        <v>5</v>
      </c>
      <c r="H522" s="57">
        <v>3</v>
      </c>
      <c r="I522" s="93">
        <v>4687.6000000000004</v>
      </c>
      <c r="J522" s="60">
        <v>3249.5999999999999</v>
      </c>
      <c r="K522" s="38">
        <v>3249.5999999999999</v>
      </c>
      <c r="L522" s="88">
        <v>130</v>
      </c>
      <c r="M522" s="38">
        <f t="shared" si="184"/>
        <v>1017124.8</v>
      </c>
      <c r="N522" s="38">
        <v>0</v>
      </c>
      <c r="O522" s="38">
        <v>0</v>
      </c>
      <c r="P522" s="38">
        <v>0</v>
      </c>
      <c r="Q522" s="38">
        <f>'Таблица 3 '!C515</f>
        <v>1017124.8</v>
      </c>
      <c r="R522" s="60">
        <f t="shared" si="185"/>
        <v>1017124.8</v>
      </c>
      <c r="S522" s="60">
        <v>0</v>
      </c>
      <c r="T522" s="60">
        <f t="shared" si="186"/>
        <v>313</v>
      </c>
      <c r="U522" s="60">
        <f t="shared" si="187"/>
        <v>313</v>
      </c>
      <c r="V522" s="61" t="s">
        <v>469</v>
      </c>
      <c r="W522" s="136"/>
    </row>
    <row r="523" s="43" customFormat="1" ht="42.75" customHeight="1">
      <c r="A523" s="55">
        <v>4</v>
      </c>
      <c r="B523" s="74" t="s">
        <v>538</v>
      </c>
      <c r="C523" s="55" t="s">
        <v>41</v>
      </c>
      <c r="D523" s="55">
        <v>1993</v>
      </c>
      <c r="E523" s="55" t="s">
        <v>37</v>
      </c>
      <c r="F523" s="55" t="s">
        <v>46</v>
      </c>
      <c r="G523" s="57">
        <v>9</v>
      </c>
      <c r="H523" s="57">
        <v>2</v>
      </c>
      <c r="I523" s="93">
        <v>7222.8999999999996</v>
      </c>
      <c r="J523" s="60">
        <v>5523</v>
      </c>
      <c r="K523" s="38">
        <v>4622.6000000000004</v>
      </c>
      <c r="L523" s="88">
        <v>283</v>
      </c>
      <c r="M523" s="38">
        <f t="shared" si="184"/>
        <v>1877820</v>
      </c>
      <c r="N523" s="38">
        <v>0</v>
      </c>
      <c r="O523" s="38">
        <v>0</v>
      </c>
      <c r="P523" s="38">
        <v>0</v>
      </c>
      <c r="Q523" s="38">
        <f>'Таблица 3 '!C516</f>
        <v>1877820</v>
      </c>
      <c r="R523" s="60">
        <f t="shared" si="185"/>
        <v>1877820</v>
      </c>
      <c r="S523" s="60">
        <v>0</v>
      </c>
      <c r="T523" s="60">
        <f t="shared" si="186"/>
        <v>340</v>
      </c>
      <c r="U523" s="60">
        <f t="shared" si="187"/>
        <v>340</v>
      </c>
      <c r="V523" s="61" t="s">
        <v>469</v>
      </c>
      <c r="W523" s="136"/>
    </row>
    <row r="524" s="43" customFormat="1" ht="42.75" customHeight="1">
      <c r="A524" s="55">
        <v>5</v>
      </c>
      <c r="B524" s="74" t="s">
        <v>539</v>
      </c>
      <c r="C524" s="55" t="s">
        <v>41</v>
      </c>
      <c r="D524" s="55">
        <v>1979</v>
      </c>
      <c r="E524" s="55" t="s">
        <v>37</v>
      </c>
      <c r="F524" s="55" t="s">
        <v>42</v>
      </c>
      <c r="G524" s="57">
        <v>5</v>
      </c>
      <c r="H524" s="57">
        <v>2</v>
      </c>
      <c r="I524" s="93">
        <v>4792.8999999999996</v>
      </c>
      <c r="J524" s="60">
        <v>3492.6999999999998</v>
      </c>
      <c r="K524" s="38">
        <v>3140.5999999999999</v>
      </c>
      <c r="L524" s="88">
        <v>144</v>
      </c>
      <c r="M524" s="38">
        <f t="shared" si="184"/>
        <v>19667393.699999999</v>
      </c>
      <c r="N524" s="38">
        <v>0</v>
      </c>
      <c r="O524" s="38">
        <v>0</v>
      </c>
      <c r="P524" s="38">
        <v>0</v>
      </c>
      <c r="Q524" s="38">
        <f>'Таблица 3 '!C517</f>
        <v>19667393.699999999</v>
      </c>
      <c r="R524" s="60">
        <f t="shared" si="185"/>
        <v>19667393.699999999</v>
      </c>
      <c r="S524" s="60">
        <v>0</v>
      </c>
      <c r="T524" s="60">
        <f t="shared" si="186"/>
        <v>5631</v>
      </c>
      <c r="U524" s="60">
        <f t="shared" si="187"/>
        <v>5631</v>
      </c>
      <c r="V524" s="61" t="s">
        <v>469</v>
      </c>
      <c r="W524" s="136"/>
    </row>
    <row r="525" s="43" customFormat="1" ht="22.199999999999999" customHeight="1">
      <c r="A525" s="70" t="s">
        <v>262</v>
      </c>
      <c r="B525" s="70"/>
      <c r="C525" s="76" t="s">
        <v>37</v>
      </c>
      <c r="D525" s="76" t="s">
        <v>37</v>
      </c>
      <c r="E525" s="76" t="s">
        <v>37</v>
      </c>
      <c r="F525" s="76" t="s">
        <v>37</v>
      </c>
      <c r="G525" s="77" t="s">
        <v>37</v>
      </c>
      <c r="H525" s="77" t="s">
        <v>37</v>
      </c>
      <c r="I525" s="31">
        <f t="shared" ref="I525:S525" si="188">SUM(I526:I527)</f>
        <v>7991.3099999999995</v>
      </c>
      <c r="J525" s="31">
        <f t="shared" si="188"/>
        <v>6370.6899999999996</v>
      </c>
      <c r="K525" s="31">
        <f t="shared" si="188"/>
        <v>6281.6900000000005</v>
      </c>
      <c r="L525" s="108">
        <f t="shared" si="188"/>
        <v>225</v>
      </c>
      <c r="M525" s="31">
        <f t="shared" si="188"/>
        <v>33146699</v>
      </c>
      <c r="N525" s="31">
        <f t="shared" si="188"/>
        <v>0</v>
      </c>
      <c r="O525" s="31">
        <f t="shared" si="188"/>
        <v>0</v>
      </c>
      <c r="P525" s="31">
        <f t="shared" si="188"/>
        <v>0</v>
      </c>
      <c r="Q525" s="31">
        <f t="shared" si="188"/>
        <v>33146699</v>
      </c>
      <c r="R525" s="31">
        <f t="shared" si="188"/>
        <v>33146699</v>
      </c>
      <c r="S525" s="31">
        <f t="shared" si="188"/>
        <v>0</v>
      </c>
      <c r="T525" s="80" t="s">
        <v>38</v>
      </c>
      <c r="U525" s="80" t="s">
        <v>38</v>
      </c>
      <c r="V525" s="77" t="s">
        <v>38</v>
      </c>
      <c r="W525" s="136"/>
    </row>
    <row r="526" s="43" customFormat="1" ht="45" customHeight="1">
      <c r="A526" s="33">
        <v>1</v>
      </c>
      <c r="B526" s="34" t="s">
        <v>540</v>
      </c>
      <c r="C526" s="33" t="s">
        <v>41</v>
      </c>
      <c r="D526" s="109">
        <v>1975</v>
      </c>
      <c r="E526" s="35" t="s">
        <v>37</v>
      </c>
      <c r="F526" s="55" t="s">
        <v>191</v>
      </c>
      <c r="G526" s="37">
        <v>5</v>
      </c>
      <c r="H526" s="37">
        <v>4</v>
      </c>
      <c r="I526" s="40">
        <v>4072.6100000000001</v>
      </c>
      <c r="J526" s="40">
        <v>3487.4499999999998</v>
      </c>
      <c r="K526" s="40">
        <v>3460.0500000000002</v>
      </c>
      <c r="L526" s="122">
        <v>129</v>
      </c>
      <c r="M526" s="40">
        <f t="shared" ref="M526:M527" si="189">SUM(N526:Q526)</f>
        <v>18145202</v>
      </c>
      <c r="N526" s="40">
        <v>0</v>
      </c>
      <c r="O526" s="40">
        <v>0</v>
      </c>
      <c r="P526" s="40">
        <v>0</v>
      </c>
      <c r="Q526" s="40">
        <f>'Таблица 3 '!C519</f>
        <v>18145202</v>
      </c>
      <c r="R526" s="40">
        <f t="shared" ref="R526:R527" si="190">Q526</f>
        <v>18145202</v>
      </c>
      <c r="S526" s="40">
        <v>0</v>
      </c>
      <c r="T526" s="39">
        <f t="shared" si="174"/>
        <v>5202.9998996401382</v>
      </c>
      <c r="U526" s="39">
        <f t="shared" si="167"/>
        <v>5202.9998996401382</v>
      </c>
      <c r="V526" s="42" t="s">
        <v>469</v>
      </c>
      <c r="W526" s="136"/>
    </row>
    <row r="527" s="43" customFormat="1" ht="45" customHeight="1">
      <c r="A527" s="33">
        <v>2</v>
      </c>
      <c r="B527" s="34" t="s">
        <v>541</v>
      </c>
      <c r="C527" s="33" t="s">
        <v>41</v>
      </c>
      <c r="D527" s="109">
        <v>1973</v>
      </c>
      <c r="E527" s="35" t="s">
        <v>37</v>
      </c>
      <c r="F527" s="55" t="s">
        <v>191</v>
      </c>
      <c r="G527" s="37">
        <v>5</v>
      </c>
      <c r="H527" s="37">
        <v>4</v>
      </c>
      <c r="I527" s="40">
        <v>3918.6999999999998</v>
      </c>
      <c r="J527" s="40">
        <v>2883.2399999999998</v>
      </c>
      <c r="K527" s="40">
        <v>2821.6399999999999</v>
      </c>
      <c r="L527" s="122">
        <v>96</v>
      </c>
      <c r="M527" s="40">
        <f t="shared" si="189"/>
        <v>15001497</v>
      </c>
      <c r="N527" s="40">
        <v>0</v>
      </c>
      <c r="O527" s="40">
        <v>0</v>
      </c>
      <c r="P527" s="40">
        <v>0</v>
      </c>
      <c r="Q527" s="40">
        <f>'Таблица 3 '!C520</f>
        <v>15001497</v>
      </c>
      <c r="R527" s="40">
        <f t="shared" si="190"/>
        <v>15001497</v>
      </c>
      <c r="S527" s="40">
        <v>0</v>
      </c>
      <c r="T527" s="39">
        <f t="shared" si="174"/>
        <v>5202.9997502809347</v>
      </c>
      <c r="U527" s="39">
        <f t="shared" si="167"/>
        <v>5202.9997502809347</v>
      </c>
      <c r="V527" s="42" t="s">
        <v>469</v>
      </c>
      <c r="W527" s="136"/>
    </row>
    <row r="528" s="25" customFormat="1" ht="25.199999999999999" customHeight="1">
      <c r="A528" s="110" t="s">
        <v>272</v>
      </c>
      <c r="B528" s="110"/>
      <c r="C528" s="28" t="s">
        <v>37</v>
      </c>
      <c r="D528" s="28" t="s">
        <v>37</v>
      </c>
      <c r="E528" s="28" t="s">
        <v>37</v>
      </c>
      <c r="F528" s="28" t="s">
        <v>37</v>
      </c>
      <c r="G528" s="28" t="s">
        <v>37</v>
      </c>
      <c r="H528" s="28" t="s">
        <v>37</v>
      </c>
      <c r="I528" s="64">
        <f>SUM(I529:I531)</f>
        <v>2533.4000000000001</v>
      </c>
      <c r="J528" s="64">
        <f t="shared" ref="J528:S532" si="191">SUM(J529:J531)</f>
        <v>1999.9499999999998</v>
      </c>
      <c r="K528" s="64">
        <f t="shared" si="191"/>
        <v>732.54999999999995</v>
      </c>
      <c r="L528" s="65">
        <f t="shared" si="191"/>
        <v>71</v>
      </c>
      <c r="M528" s="64">
        <f t="shared" si="191"/>
        <v>10118417.85</v>
      </c>
      <c r="N528" s="64">
        <f t="shared" si="191"/>
        <v>0</v>
      </c>
      <c r="O528" s="64">
        <f t="shared" si="191"/>
        <v>0</v>
      </c>
      <c r="P528" s="64">
        <f t="shared" si="191"/>
        <v>0</v>
      </c>
      <c r="Q528" s="64">
        <f t="shared" si="191"/>
        <v>10118417.85</v>
      </c>
      <c r="R528" s="64">
        <f t="shared" si="191"/>
        <v>10118417.85</v>
      </c>
      <c r="S528" s="64">
        <f t="shared" si="191"/>
        <v>0</v>
      </c>
      <c r="T528" s="66" t="s">
        <v>37</v>
      </c>
      <c r="U528" s="66" t="s">
        <v>37</v>
      </c>
      <c r="V528" s="28" t="s">
        <v>37</v>
      </c>
    </row>
    <row r="529" s="67" customFormat="1" ht="41.399999999999999">
      <c r="A529" s="57">
        <v>1</v>
      </c>
      <c r="B529" s="68" t="s">
        <v>542</v>
      </c>
      <c r="C529" s="33" t="s">
        <v>41</v>
      </c>
      <c r="D529" s="57">
        <v>1994</v>
      </c>
      <c r="E529" s="57" t="s">
        <v>37</v>
      </c>
      <c r="F529" s="55" t="s">
        <v>191</v>
      </c>
      <c r="G529" s="57">
        <v>2</v>
      </c>
      <c r="H529" s="57">
        <v>3</v>
      </c>
      <c r="I529" s="60">
        <v>1266</v>
      </c>
      <c r="J529" s="60">
        <v>732.54999999999995</v>
      </c>
      <c r="K529" s="60">
        <v>732.54999999999995</v>
      </c>
      <c r="L529" s="69">
        <v>29</v>
      </c>
      <c r="M529" s="60">
        <f t="shared" ref="M529:M531" si="192">SUM(N529:Q529)</f>
        <v>3541879.25</v>
      </c>
      <c r="N529" s="60">
        <v>0</v>
      </c>
      <c r="O529" s="60">
        <v>0</v>
      </c>
      <c r="P529" s="60">
        <v>0</v>
      </c>
      <c r="Q529" s="60">
        <f>'Таблица 3 '!C522</f>
        <v>3541879.25</v>
      </c>
      <c r="R529" s="60">
        <f t="shared" ref="R529:R531" si="193">Q529</f>
        <v>3541879.25</v>
      </c>
      <c r="S529" s="60">
        <v>0</v>
      </c>
      <c r="T529" s="60">
        <f t="shared" si="174"/>
        <v>4835</v>
      </c>
      <c r="U529" s="60">
        <f t="shared" si="167"/>
        <v>4835</v>
      </c>
      <c r="V529" s="61" t="s">
        <v>469</v>
      </c>
    </row>
    <row r="530" s="67" customFormat="1" ht="41.399999999999999">
      <c r="A530" s="57">
        <v>2</v>
      </c>
      <c r="B530" s="68" t="s">
        <v>543</v>
      </c>
      <c r="C530" s="33" t="s">
        <v>41</v>
      </c>
      <c r="D530" s="57">
        <v>1973</v>
      </c>
      <c r="E530" s="57" t="s">
        <v>37</v>
      </c>
      <c r="F530" s="55" t="s">
        <v>191</v>
      </c>
      <c r="G530" s="57">
        <v>2</v>
      </c>
      <c r="H530" s="57">
        <v>2</v>
      </c>
      <c r="I530" s="60">
        <v>631.80999999999995</v>
      </c>
      <c r="J530" s="60">
        <v>631.80999999999995</v>
      </c>
      <c r="K530" s="60">
        <v>0</v>
      </c>
      <c r="L530" s="69">
        <v>20</v>
      </c>
      <c r="M530" s="60">
        <f t="shared" si="192"/>
        <v>3278462.0900000003</v>
      </c>
      <c r="N530" s="60">
        <v>0</v>
      </c>
      <c r="O530" s="60">
        <v>0</v>
      </c>
      <c r="P530" s="60">
        <v>0</v>
      </c>
      <c r="Q530" s="60">
        <f>'Таблица 3 '!C523</f>
        <v>3278462.0900000003</v>
      </c>
      <c r="R530" s="60">
        <f t="shared" si="193"/>
        <v>3278462.0900000003</v>
      </c>
      <c r="S530" s="60">
        <v>0</v>
      </c>
      <c r="T530" s="60">
        <f t="shared" si="174"/>
        <v>5189.0000000000009</v>
      </c>
      <c r="U530" s="60">
        <f t="shared" si="167"/>
        <v>5189.0000000000009</v>
      </c>
      <c r="V530" s="61" t="s">
        <v>469</v>
      </c>
    </row>
    <row r="531" s="67" customFormat="1" ht="41.399999999999999">
      <c r="A531" s="57">
        <v>3</v>
      </c>
      <c r="B531" s="68" t="s">
        <v>544</v>
      </c>
      <c r="C531" s="33" t="s">
        <v>41</v>
      </c>
      <c r="D531" s="57">
        <v>1973</v>
      </c>
      <c r="E531" s="57" t="s">
        <v>37</v>
      </c>
      <c r="F531" s="55" t="s">
        <v>191</v>
      </c>
      <c r="G531" s="57">
        <v>2</v>
      </c>
      <c r="H531" s="57">
        <v>2</v>
      </c>
      <c r="I531" s="60">
        <v>635.59000000000003</v>
      </c>
      <c r="J531" s="60">
        <v>635.59000000000003</v>
      </c>
      <c r="K531" s="60">
        <v>0</v>
      </c>
      <c r="L531" s="69">
        <v>22</v>
      </c>
      <c r="M531" s="60">
        <f t="shared" si="192"/>
        <v>3298076.5099999998</v>
      </c>
      <c r="N531" s="60">
        <v>0</v>
      </c>
      <c r="O531" s="60">
        <v>0</v>
      </c>
      <c r="P531" s="60">
        <v>0</v>
      </c>
      <c r="Q531" s="60">
        <f>'Таблица 3 '!C524</f>
        <v>3298076.5099999998</v>
      </c>
      <c r="R531" s="60">
        <f t="shared" si="193"/>
        <v>3298076.5099999998</v>
      </c>
      <c r="S531" s="60">
        <v>0</v>
      </c>
      <c r="T531" s="60">
        <f t="shared" si="174"/>
        <v>5188.9999999999991</v>
      </c>
      <c r="U531" s="60">
        <f t="shared" si="167"/>
        <v>5188.9999999999991</v>
      </c>
      <c r="V531" s="61" t="s">
        <v>469</v>
      </c>
    </row>
    <row r="532" s="25" customFormat="1" ht="22.800000000000001" customHeight="1">
      <c r="A532" s="110" t="s">
        <v>282</v>
      </c>
      <c r="B532" s="110"/>
      <c r="C532" s="28" t="s">
        <v>37</v>
      </c>
      <c r="D532" s="28" t="s">
        <v>37</v>
      </c>
      <c r="E532" s="28" t="s">
        <v>37</v>
      </c>
      <c r="F532" s="28" t="s">
        <v>37</v>
      </c>
      <c r="G532" s="28" t="s">
        <v>37</v>
      </c>
      <c r="H532" s="28" t="s">
        <v>37</v>
      </c>
      <c r="I532" s="64">
        <f>SUM(I533:I535)</f>
        <v>3291.8199999999997</v>
      </c>
      <c r="J532" s="64">
        <f t="shared" si="191"/>
        <v>3182.7199999999998</v>
      </c>
      <c r="K532" s="64">
        <f t="shared" si="191"/>
        <v>2890.1199999999999</v>
      </c>
      <c r="L532" s="65">
        <f t="shared" si="191"/>
        <v>135</v>
      </c>
      <c r="M532" s="64">
        <f t="shared" si="191"/>
        <v>5915477.6600000001</v>
      </c>
      <c r="N532" s="64">
        <f t="shared" si="191"/>
        <v>0</v>
      </c>
      <c r="O532" s="64">
        <f t="shared" si="191"/>
        <v>0</v>
      </c>
      <c r="P532" s="64">
        <f t="shared" si="191"/>
        <v>0</v>
      </c>
      <c r="Q532" s="64">
        <f t="shared" si="191"/>
        <v>5915477.6600000001</v>
      </c>
      <c r="R532" s="64">
        <f t="shared" si="191"/>
        <v>5915477.6600000001</v>
      </c>
      <c r="S532" s="64">
        <f t="shared" si="191"/>
        <v>0</v>
      </c>
      <c r="T532" s="66" t="s">
        <v>37</v>
      </c>
      <c r="U532" s="66" t="s">
        <v>37</v>
      </c>
      <c r="V532" s="137" t="s">
        <v>37</v>
      </c>
    </row>
    <row r="533" s="67" customFormat="1" ht="47.399999999999999" customHeight="1">
      <c r="A533" s="57">
        <v>1</v>
      </c>
      <c r="B533" s="68" t="s">
        <v>545</v>
      </c>
      <c r="C533" s="55" t="s">
        <v>41</v>
      </c>
      <c r="D533" s="57">
        <v>1957</v>
      </c>
      <c r="E533" s="57" t="s">
        <v>37</v>
      </c>
      <c r="F533" s="57" t="s">
        <v>311</v>
      </c>
      <c r="G533" s="57">
        <v>2</v>
      </c>
      <c r="H533" s="57">
        <v>2</v>
      </c>
      <c r="I533" s="60">
        <v>448</v>
      </c>
      <c r="J533" s="60">
        <v>401.10000000000002</v>
      </c>
      <c r="K533" s="60">
        <v>302</v>
      </c>
      <c r="L533" s="69">
        <v>19</v>
      </c>
      <c r="M533" s="60">
        <f t="shared" ref="M533:M535" si="194">SUM(N533:Q533)</f>
        <v>541886.09999999998</v>
      </c>
      <c r="N533" s="60">
        <v>0</v>
      </c>
      <c r="O533" s="60">
        <v>0</v>
      </c>
      <c r="P533" s="60">
        <v>0</v>
      </c>
      <c r="Q533" s="60">
        <f>'Таблица 3 '!C526</f>
        <v>541886.09999999998</v>
      </c>
      <c r="R533" s="60">
        <f t="shared" ref="R533:R535" si="195">Q533</f>
        <v>541886.09999999998</v>
      </c>
      <c r="S533" s="60">
        <v>0</v>
      </c>
      <c r="T533" s="60">
        <f t="shared" si="174"/>
        <v>1350.9999999999998</v>
      </c>
      <c r="U533" s="60">
        <f t="shared" si="167"/>
        <v>1350.9999999999998</v>
      </c>
      <c r="V533" s="61" t="s">
        <v>469</v>
      </c>
    </row>
    <row r="534" s="67" customFormat="1" ht="47.399999999999999" customHeight="1">
      <c r="A534" s="57">
        <v>2</v>
      </c>
      <c r="B534" s="68" t="s">
        <v>546</v>
      </c>
      <c r="C534" s="55" t="s">
        <v>41</v>
      </c>
      <c r="D534" s="57">
        <v>2002</v>
      </c>
      <c r="E534" s="57" t="s">
        <v>37</v>
      </c>
      <c r="F534" s="55" t="s">
        <v>191</v>
      </c>
      <c r="G534" s="57">
        <v>5</v>
      </c>
      <c r="H534" s="57">
        <v>2</v>
      </c>
      <c r="I534" s="60">
        <v>2118.1999999999998</v>
      </c>
      <c r="J534" s="60">
        <v>2068.1999999999998</v>
      </c>
      <c r="K534" s="60">
        <v>1874.7</v>
      </c>
      <c r="L534" s="69">
        <v>71</v>
      </c>
      <c r="M534" s="60">
        <f t="shared" si="194"/>
        <v>3170550.5999999996</v>
      </c>
      <c r="N534" s="60">
        <v>0</v>
      </c>
      <c r="O534" s="60">
        <v>0</v>
      </c>
      <c r="P534" s="60">
        <v>0</v>
      </c>
      <c r="Q534" s="60">
        <f>'Таблица 3 '!C527</f>
        <v>3170550.5999999996</v>
      </c>
      <c r="R534" s="60">
        <f t="shared" si="195"/>
        <v>3170550.5999999996</v>
      </c>
      <c r="S534" s="60">
        <v>0</v>
      </c>
      <c r="T534" s="60">
        <f t="shared" si="174"/>
        <v>1533</v>
      </c>
      <c r="U534" s="60">
        <f t="shared" si="167"/>
        <v>1533</v>
      </c>
      <c r="V534" s="61" t="s">
        <v>469</v>
      </c>
    </row>
    <row r="535" s="67" customFormat="1" ht="47.399999999999999" customHeight="1">
      <c r="A535" s="57">
        <v>3</v>
      </c>
      <c r="B535" s="68" t="s">
        <v>547</v>
      </c>
      <c r="C535" s="55" t="s">
        <v>41</v>
      </c>
      <c r="D535" s="57">
        <v>1968</v>
      </c>
      <c r="E535" s="57" t="s">
        <v>37</v>
      </c>
      <c r="F535" s="55" t="s">
        <v>191</v>
      </c>
      <c r="G535" s="57">
        <v>2</v>
      </c>
      <c r="H535" s="57">
        <v>2</v>
      </c>
      <c r="I535" s="60">
        <v>725.62</v>
      </c>
      <c r="J535" s="60">
        <v>713.41999999999996</v>
      </c>
      <c r="K535" s="60">
        <v>713.41999999999996</v>
      </c>
      <c r="L535" s="69">
        <v>45</v>
      </c>
      <c r="M535" s="60">
        <f t="shared" si="194"/>
        <v>2203040.96</v>
      </c>
      <c r="N535" s="60">
        <v>0</v>
      </c>
      <c r="O535" s="60">
        <v>0</v>
      </c>
      <c r="P535" s="60">
        <v>0</v>
      </c>
      <c r="Q535" s="60">
        <f>'Таблица 3 '!C528</f>
        <v>2203040.96</v>
      </c>
      <c r="R535" s="60">
        <f t="shared" si="195"/>
        <v>2203040.96</v>
      </c>
      <c r="S535" s="60">
        <v>0</v>
      </c>
      <c r="T535" s="60">
        <f t="shared" si="174"/>
        <v>3088</v>
      </c>
      <c r="U535" s="60">
        <f t="shared" si="167"/>
        <v>3088</v>
      </c>
      <c r="V535" s="61" t="s">
        <v>469</v>
      </c>
    </row>
    <row r="536" s="43" customFormat="1" ht="24.600000000000001" customHeight="1">
      <c r="A536" s="70" t="s">
        <v>291</v>
      </c>
      <c r="B536" s="70"/>
      <c r="C536" s="76" t="s">
        <v>37</v>
      </c>
      <c r="D536" s="76" t="s">
        <v>37</v>
      </c>
      <c r="E536" s="76" t="s">
        <v>37</v>
      </c>
      <c r="F536" s="76" t="s">
        <v>37</v>
      </c>
      <c r="G536" s="77" t="s">
        <v>37</v>
      </c>
      <c r="H536" s="77" t="s">
        <v>37</v>
      </c>
      <c r="I536" s="71">
        <f>SUM(I537:I543)</f>
        <v>11126.900000000001</v>
      </c>
      <c r="J536" s="71">
        <f t="shared" ref="J536:S536" si="196">SUM(J537:J543)</f>
        <v>9488.880000000001</v>
      </c>
      <c r="K536" s="71">
        <f t="shared" si="196"/>
        <v>8101.2799999999988</v>
      </c>
      <c r="L536" s="72">
        <f>SUM(L537:L543)</f>
        <v>321</v>
      </c>
      <c r="M536" s="71">
        <f>SUM(M537:M543)</f>
        <v>29577277.84</v>
      </c>
      <c r="N536" s="71">
        <f>SUM(N537:N543)</f>
        <v>0</v>
      </c>
      <c r="O536" s="71">
        <f t="shared" si="196"/>
        <v>0</v>
      </c>
      <c r="P536" s="71">
        <f t="shared" si="196"/>
        <v>0</v>
      </c>
      <c r="Q536" s="71">
        <f t="shared" si="196"/>
        <v>29577277.84</v>
      </c>
      <c r="R536" s="71">
        <f t="shared" si="196"/>
        <v>29577277.84</v>
      </c>
      <c r="S536" s="71">
        <f t="shared" si="196"/>
        <v>0</v>
      </c>
      <c r="T536" s="80" t="s">
        <v>38</v>
      </c>
      <c r="U536" s="80" t="s">
        <v>38</v>
      </c>
      <c r="V536" s="77" t="s">
        <v>38</v>
      </c>
      <c r="W536" s="136"/>
    </row>
    <row r="537" s="43" customFormat="1" ht="45" customHeight="1">
      <c r="A537" s="55">
        <v>1</v>
      </c>
      <c r="B537" s="74" t="s">
        <v>548</v>
      </c>
      <c r="C537" s="33" t="s">
        <v>41</v>
      </c>
      <c r="D537" s="55">
        <v>1970</v>
      </c>
      <c r="E537" s="55" t="s">
        <v>37</v>
      </c>
      <c r="F537" s="55" t="s">
        <v>46</v>
      </c>
      <c r="G537" s="57">
        <v>4</v>
      </c>
      <c r="H537" s="57">
        <v>3</v>
      </c>
      <c r="I537" s="60">
        <v>2143.8000000000002</v>
      </c>
      <c r="J537" s="60">
        <v>2106.3000000000002</v>
      </c>
      <c r="K537" s="60">
        <v>1842.5</v>
      </c>
      <c r="L537" s="69">
        <v>105</v>
      </c>
      <c r="M537" s="60">
        <f t="shared" ref="M537:M543" si="197">SUM(N537:Q537)</f>
        <v>414941.10000000003</v>
      </c>
      <c r="N537" s="60">
        <v>0</v>
      </c>
      <c r="O537" s="60">
        <v>0</v>
      </c>
      <c r="P537" s="60">
        <v>0</v>
      </c>
      <c r="Q537" s="60">
        <f>'Таблица 3 '!C530</f>
        <v>414941.10000000003</v>
      </c>
      <c r="R537" s="60">
        <f t="shared" ref="R537:R543" si="198">Q537</f>
        <v>414941.10000000003</v>
      </c>
      <c r="S537" s="60">
        <v>0</v>
      </c>
      <c r="T537" s="60">
        <f t="shared" si="174"/>
        <v>197</v>
      </c>
      <c r="U537" s="60">
        <f t="shared" si="167"/>
        <v>197</v>
      </c>
      <c r="V537" s="61" t="s">
        <v>469</v>
      </c>
      <c r="W537" s="136"/>
    </row>
    <row r="538" s="43" customFormat="1" ht="45" customHeight="1">
      <c r="A538" s="33">
        <v>2</v>
      </c>
      <c r="B538" s="45" t="s">
        <v>549</v>
      </c>
      <c r="C538" s="33" t="s">
        <v>41</v>
      </c>
      <c r="D538" s="33">
        <v>1956</v>
      </c>
      <c r="E538" s="33">
        <v>2019</v>
      </c>
      <c r="F538" s="33" t="s">
        <v>42</v>
      </c>
      <c r="G538" s="37">
        <v>2</v>
      </c>
      <c r="H538" s="37">
        <v>2</v>
      </c>
      <c r="I538" s="38">
        <v>946.39999999999998</v>
      </c>
      <c r="J538" s="38">
        <v>827.20000000000005</v>
      </c>
      <c r="K538" s="38">
        <v>827.20000000000005</v>
      </c>
      <c r="L538" s="88">
        <v>15</v>
      </c>
      <c r="M538" s="38">
        <f t="shared" si="197"/>
        <v>1724712</v>
      </c>
      <c r="N538" s="38">
        <v>0</v>
      </c>
      <c r="O538" s="38">
        <v>0</v>
      </c>
      <c r="P538" s="38">
        <v>0</v>
      </c>
      <c r="Q538" s="60">
        <f>'Таблица 3 '!C531</f>
        <v>1724712</v>
      </c>
      <c r="R538" s="38">
        <f t="shared" si="198"/>
        <v>1724712</v>
      </c>
      <c r="S538" s="38">
        <v>0</v>
      </c>
      <c r="T538" s="38">
        <v>2085</v>
      </c>
      <c r="U538" s="38">
        <v>2085</v>
      </c>
      <c r="V538" s="42" t="s">
        <v>469</v>
      </c>
      <c r="W538" s="136"/>
    </row>
    <row r="539" s="43" customFormat="1" ht="45" customHeight="1">
      <c r="A539" s="33">
        <v>3</v>
      </c>
      <c r="B539" s="45" t="s">
        <v>550</v>
      </c>
      <c r="C539" s="33" t="s">
        <v>41</v>
      </c>
      <c r="D539" s="33">
        <v>1968</v>
      </c>
      <c r="E539" s="33">
        <v>2019</v>
      </c>
      <c r="F539" s="33" t="s">
        <v>42</v>
      </c>
      <c r="G539" s="37">
        <v>4</v>
      </c>
      <c r="H539" s="37">
        <v>2</v>
      </c>
      <c r="I539" s="38">
        <v>1324.4000000000001</v>
      </c>
      <c r="J539" s="38">
        <v>1278.7</v>
      </c>
      <c r="K539" s="38">
        <v>1278.7</v>
      </c>
      <c r="L539" s="88">
        <v>34</v>
      </c>
      <c r="M539" s="38">
        <f t="shared" si="197"/>
        <v>251903.90000000002</v>
      </c>
      <c r="N539" s="38">
        <v>0</v>
      </c>
      <c r="O539" s="38">
        <v>0</v>
      </c>
      <c r="P539" s="38">
        <v>0</v>
      </c>
      <c r="Q539" s="60">
        <f>'Таблица 3 '!C532</f>
        <v>251903.90000000002</v>
      </c>
      <c r="R539" s="38">
        <f t="shared" si="198"/>
        <v>251903.90000000002</v>
      </c>
      <c r="S539" s="38">
        <v>0</v>
      </c>
      <c r="T539" s="38">
        <f t="shared" si="174"/>
        <v>197</v>
      </c>
      <c r="U539" s="38">
        <v>2085</v>
      </c>
      <c r="V539" s="42" t="s">
        <v>469</v>
      </c>
      <c r="W539" s="136"/>
    </row>
    <row r="540" s="182" customFormat="1" ht="41.399999999999999">
      <c r="A540" s="55">
        <v>4</v>
      </c>
      <c r="B540" s="68" t="s">
        <v>551</v>
      </c>
      <c r="C540" s="126" t="s">
        <v>41</v>
      </c>
      <c r="D540" s="57">
        <v>1970</v>
      </c>
      <c r="E540" s="57">
        <v>2023</v>
      </c>
      <c r="F540" s="57" t="s">
        <v>46</v>
      </c>
      <c r="G540" s="57">
        <v>5</v>
      </c>
      <c r="H540" s="57">
        <v>4</v>
      </c>
      <c r="I540" s="60">
        <v>4312.3000000000002</v>
      </c>
      <c r="J540" s="60">
        <v>3441.9000000000001</v>
      </c>
      <c r="K540" s="60">
        <v>2469.9000000000001</v>
      </c>
      <c r="L540" s="69">
        <v>75</v>
      </c>
      <c r="M540" s="38">
        <f t="shared" si="197"/>
        <v>20899216.800000001</v>
      </c>
      <c r="N540" s="60">
        <v>0</v>
      </c>
      <c r="O540" s="60">
        <v>0</v>
      </c>
      <c r="P540" s="60">
        <v>0</v>
      </c>
      <c r="Q540" s="60">
        <f>'Таблица 3 '!C533</f>
        <v>20899216.800000001</v>
      </c>
      <c r="R540" s="38">
        <f t="shared" si="198"/>
        <v>20899216.800000001</v>
      </c>
      <c r="S540" s="60">
        <v>0</v>
      </c>
      <c r="T540" s="60">
        <f t="shared" si="174"/>
        <v>6072</v>
      </c>
      <c r="U540" s="38">
        <v>2085</v>
      </c>
      <c r="V540" s="61" t="s">
        <v>469</v>
      </c>
      <c r="W540" s="183"/>
    </row>
    <row r="541" s="67" customFormat="1" ht="45" customHeight="1">
      <c r="A541" s="33">
        <v>5</v>
      </c>
      <c r="B541" s="68" t="s">
        <v>449</v>
      </c>
      <c r="C541" s="33" t="s">
        <v>41</v>
      </c>
      <c r="D541" s="57">
        <v>1975</v>
      </c>
      <c r="E541" s="57">
        <v>2018</v>
      </c>
      <c r="F541" s="33" t="s">
        <v>42</v>
      </c>
      <c r="G541" s="57">
        <v>2</v>
      </c>
      <c r="H541" s="57">
        <v>1</v>
      </c>
      <c r="I541" s="60">
        <v>376.60000000000002</v>
      </c>
      <c r="J541" s="60">
        <v>376.60000000000002</v>
      </c>
      <c r="K541" s="60">
        <v>332.39999999999998</v>
      </c>
      <c r="L541" s="69">
        <v>16</v>
      </c>
      <c r="M541" s="38">
        <f t="shared" si="197"/>
        <v>155159.20000000001</v>
      </c>
      <c r="N541" s="38">
        <v>0</v>
      </c>
      <c r="O541" s="38">
        <v>0</v>
      </c>
      <c r="P541" s="38">
        <v>0</v>
      </c>
      <c r="Q541" s="60">
        <f>'Таблица 3 '!C534</f>
        <v>155159.20000000001</v>
      </c>
      <c r="R541" s="38">
        <f t="shared" si="198"/>
        <v>155159.20000000001</v>
      </c>
      <c r="S541" s="38">
        <v>0</v>
      </c>
      <c r="T541" s="38">
        <f t="shared" si="174"/>
        <v>412</v>
      </c>
      <c r="U541" s="38">
        <v>2085</v>
      </c>
      <c r="V541" s="61" t="s">
        <v>469</v>
      </c>
    </row>
    <row r="542" s="67" customFormat="1" ht="45" customHeight="1">
      <c r="A542" s="33">
        <v>6</v>
      </c>
      <c r="B542" s="92" t="s">
        <v>552</v>
      </c>
      <c r="C542" s="33" t="s">
        <v>41</v>
      </c>
      <c r="D542" s="33">
        <v>1973</v>
      </c>
      <c r="E542" s="33">
        <v>2024</v>
      </c>
      <c r="F542" s="33" t="s">
        <v>274</v>
      </c>
      <c r="G542" s="37">
        <v>2</v>
      </c>
      <c r="H542" s="37">
        <v>3</v>
      </c>
      <c r="I542" s="38">
        <v>829.39999999999998</v>
      </c>
      <c r="J542" s="38">
        <v>745.77999999999997</v>
      </c>
      <c r="K542" s="38">
        <v>745.77999999999997</v>
      </c>
      <c r="L542" s="88">
        <v>45</v>
      </c>
      <c r="M542" s="38">
        <f t="shared" si="197"/>
        <v>1861931.6400000001</v>
      </c>
      <c r="N542" s="38">
        <v>0</v>
      </c>
      <c r="O542" s="38">
        <v>0</v>
      </c>
      <c r="P542" s="38">
        <v>0</v>
      </c>
      <c r="Q542" s="60">
        <f>'Таблица 3 '!C535</f>
        <v>1861931.6400000001</v>
      </c>
      <c r="R542" s="38">
        <f t="shared" si="198"/>
        <v>1861931.6400000001</v>
      </c>
      <c r="S542" s="38">
        <v>0</v>
      </c>
      <c r="T542" s="38">
        <f t="shared" si="174"/>
        <v>2496.6231864624961</v>
      </c>
      <c r="U542" s="38">
        <f t="shared" si="167"/>
        <v>2496.6231864624961</v>
      </c>
      <c r="V542" s="61" t="s">
        <v>469</v>
      </c>
    </row>
    <row r="543" s="67" customFormat="1" ht="45" customHeight="1">
      <c r="A543" s="55">
        <v>7</v>
      </c>
      <c r="B543" s="92" t="s">
        <v>553</v>
      </c>
      <c r="C543" s="33" t="s">
        <v>41</v>
      </c>
      <c r="D543" s="57">
        <v>1975</v>
      </c>
      <c r="E543" s="57" t="s">
        <v>37</v>
      </c>
      <c r="F543" s="57" t="s">
        <v>46</v>
      </c>
      <c r="G543" s="57">
        <v>2</v>
      </c>
      <c r="H543" s="57">
        <v>3</v>
      </c>
      <c r="I543" s="60">
        <v>1194</v>
      </c>
      <c r="J543" s="60">
        <v>712.39999999999998</v>
      </c>
      <c r="K543" s="60">
        <v>604.79999999999995</v>
      </c>
      <c r="L543" s="69">
        <v>31</v>
      </c>
      <c r="M543" s="38">
        <f t="shared" si="197"/>
        <v>4269413.2000000002</v>
      </c>
      <c r="N543" s="38">
        <v>0</v>
      </c>
      <c r="O543" s="38">
        <v>0</v>
      </c>
      <c r="P543" s="38">
        <v>0</v>
      </c>
      <c r="Q543" s="60">
        <f>'Таблица 3 '!C536</f>
        <v>4269413.2000000002</v>
      </c>
      <c r="R543" s="38">
        <f t="shared" si="198"/>
        <v>4269413.2000000002</v>
      </c>
      <c r="S543" s="38">
        <v>0</v>
      </c>
      <c r="T543" s="38">
        <f t="shared" si="174"/>
        <v>5993</v>
      </c>
      <c r="U543" s="38">
        <f t="shared" si="167"/>
        <v>5993</v>
      </c>
      <c r="V543" s="61" t="s">
        <v>469</v>
      </c>
    </row>
    <row r="544" s="43" customFormat="1" ht="30" customHeight="1">
      <c r="A544" s="26" t="s">
        <v>301</v>
      </c>
      <c r="B544" s="26"/>
      <c r="C544" s="112" t="s">
        <v>37</v>
      </c>
      <c r="D544" s="113" t="s">
        <v>37</v>
      </c>
      <c r="E544" s="114" t="s">
        <v>37</v>
      </c>
      <c r="F544" s="112" t="s">
        <v>37</v>
      </c>
      <c r="G544" s="115" t="s">
        <v>37</v>
      </c>
      <c r="H544" s="115" t="s">
        <v>37</v>
      </c>
      <c r="I544" s="64">
        <f t="shared" ref="I544:S545" si="199">I545</f>
        <v>1250.3</v>
      </c>
      <c r="J544" s="64">
        <f t="shared" si="199"/>
        <v>1107.7</v>
      </c>
      <c r="K544" s="64">
        <f t="shared" si="199"/>
        <v>1107.7</v>
      </c>
      <c r="L544" s="65">
        <f t="shared" si="199"/>
        <v>37</v>
      </c>
      <c r="M544" s="64">
        <f t="shared" si="199"/>
        <v>9982592.4000000004</v>
      </c>
      <c r="N544" s="64">
        <f t="shared" si="199"/>
        <v>0</v>
      </c>
      <c r="O544" s="64">
        <f t="shared" si="199"/>
        <v>0</v>
      </c>
      <c r="P544" s="64">
        <f t="shared" si="199"/>
        <v>0</v>
      </c>
      <c r="Q544" s="64">
        <f t="shared" si="199"/>
        <v>9982592.4000000004</v>
      </c>
      <c r="R544" s="64">
        <f t="shared" si="199"/>
        <v>9982592.4000000004</v>
      </c>
      <c r="S544" s="64">
        <f t="shared" si="199"/>
        <v>0</v>
      </c>
      <c r="T544" s="28" t="s">
        <v>37</v>
      </c>
      <c r="U544" s="28" t="s">
        <v>37</v>
      </c>
      <c r="V544" s="28" t="s">
        <v>37</v>
      </c>
      <c r="W544" s="25"/>
      <c r="X544" s="25"/>
      <c r="Y544" s="25"/>
      <c r="Z544" s="25"/>
      <c r="AA544" s="25"/>
      <c r="AB544" s="25"/>
      <c r="AC544" s="25"/>
      <c r="AD544" s="25"/>
      <c r="AE544" s="25"/>
      <c r="AF544" s="25"/>
      <c r="AG544" s="25"/>
      <c r="AH544" s="25"/>
      <c r="AI544" s="25"/>
      <c r="AJ544" s="25"/>
      <c r="AK544" s="25"/>
      <c r="AL544" s="25"/>
      <c r="AM544" s="25"/>
      <c r="AN544" s="25"/>
      <c r="AO544" s="25"/>
      <c r="AP544" s="25"/>
      <c r="AQ544" s="25"/>
      <c r="AR544" s="25"/>
      <c r="AS544" s="25"/>
      <c r="AT544" s="25"/>
      <c r="AU544" s="25"/>
      <c r="AV544" s="25"/>
      <c r="AW544" s="25"/>
      <c r="AX544" s="25"/>
      <c r="AY544" s="25"/>
      <c r="AZ544" s="25"/>
      <c r="BA544" s="25"/>
      <c r="BB544" s="25"/>
      <c r="BC544" s="25"/>
      <c r="BD544" s="25"/>
      <c r="BE544" s="25"/>
      <c r="BF544" s="25"/>
      <c r="BG544" s="25"/>
      <c r="BH544" s="25"/>
      <c r="BI544" s="25"/>
      <c r="BJ544" s="25"/>
      <c r="BK544" s="25"/>
      <c r="BL544" s="25"/>
      <c r="BM544" s="25"/>
      <c r="BN544" s="25"/>
      <c r="BO544" s="25"/>
      <c r="BP544" s="25"/>
      <c r="BQ544" s="25"/>
      <c r="BR544" s="25"/>
      <c r="BS544" s="25"/>
      <c r="BT544" s="25"/>
      <c r="BU544" s="25"/>
      <c r="BV544" s="25"/>
      <c r="BW544" s="25"/>
      <c r="BX544" s="25"/>
      <c r="BY544" s="25"/>
      <c r="BZ544" s="25"/>
      <c r="CA544" s="25"/>
      <c r="CB544" s="25"/>
      <c r="CC544" s="25"/>
      <c r="CD544" s="25"/>
      <c r="CE544" s="25"/>
      <c r="CF544" s="25"/>
      <c r="CG544" s="25"/>
      <c r="CH544" s="25"/>
      <c r="CI544" s="25"/>
      <c r="CJ544" s="25"/>
      <c r="CK544" s="25"/>
      <c r="CL544" s="25"/>
      <c r="CM544" s="25"/>
      <c r="CN544" s="25"/>
      <c r="CO544" s="25"/>
      <c r="CP544" s="25"/>
      <c r="CQ544" s="25"/>
      <c r="CR544" s="25"/>
      <c r="CS544" s="25"/>
      <c r="CT544" s="116"/>
    </row>
    <row r="545" s="43" customFormat="1" ht="30" customHeight="1">
      <c r="A545" s="110" t="s">
        <v>302</v>
      </c>
      <c r="B545" s="110"/>
      <c r="C545" s="112" t="s">
        <v>37</v>
      </c>
      <c r="D545" s="113" t="s">
        <v>37</v>
      </c>
      <c r="E545" s="114" t="s">
        <v>37</v>
      </c>
      <c r="F545" s="112" t="s">
        <v>37</v>
      </c>
      <c r="G545" s="115" t="s">
        <v>37</v>
      </c>
      <c r="H545" s="115" t="s">
        <v>37</v>
      </c>
      <c r="I545" s="83">
        <f t="shared" si="199"/>
        <v>1250.3</v>
      </c>
      <c r="J545" s="83">
        <f t="shared" si="199"/>
        <v>1107.7</v>
      </c>
      <c r="K545" s="83">
        <f t="shared" si="199"/>
        <v>1107.7</v>
      </c>
      <c r="L545" s="84">
        <f t="shared" si="199"/>
        <v>37</v>
      </c>
      <c r="M545" s="83">
        <f t="shared" si="199"/>
        <v>9982592.4000000004</v>
      </c>
      <c r="N545" s="83">
        <f t="shared" si="199"/>
        <v>0</v>
      </c>
      <c r="O545" s="83">
        <f t="shared" si="199"/>
        <v>0</v>
      </c>
      <c r="P545" s="83">
        <f t="shared" si="199"/>
        <v>0</v>
      </c>
      <c r="Q545" s="83">
        <f t="shared" si="199"/>
        <v>9982592.4000000004</v>
      </c>
      <c r="R545" s="83">
        <f t="shared" si="199"/>
        <v>9982592.4000000004</v>
      </c>
      <c r="S545" s="83">
        <f t="shared" si="199"/>
        <v>0</v>
      </c>
      <c r="T545" s="28" t="s">
        <v>37</v>
      </c>
      <c r="U545" s="28" t="s">
        <v>37</v>
      </c>
      <c r="V545" s="28" t="s">
        <v>37</v>
      </c>
      <c r="W545" s="25"/>
      <c r="X545" s="119"/>
      <c r="Y545" s="119"/>
      <c r="Z545" s="119"/>
      <c r="AA545" s="119"/>
      <c r="AB545" s="119"/>
      <c r="AC545" s="119"/>
      <c r="AD545" s="119"/>
      <c r="AE545" s="119"/>
      <c r="AF545" s="119"/>
      <c r="AG545" s="119"/>
      <c r="AH545" s="119"/>
      <c r="AI545" s="119"/>
      <c r="AJ545" s="119"/>
      <c r="AK545" s="119"/>
      <c r="AL545" s="119"/>
      <c r="AM545" s="119"/>
      <c r="AN545" s="119"/>
      <c r="AO545" s="119"/>
      <c r="AP545" s="119"/>
      <c r="AQ545" s="119"/>
      <c r="AR545" s="119"/>
      <c r="AS545" s="119"/>
      <c r="AT545" s="119"/>
      <c r="AU545" s="119"/>
      <c r="AV545" s="119"/>
      <c r="AW545" s="119"/>
      <c r="AX545" s="119"/>
      <c r="AY545" s="119"/>
      <c r="AZ545" s="119"/>
      <c r="BA545" s="119"/>
      <c r="BB545" s="119"/>
      <c r="BC545" s="119"/>
      <c r="BD545" s="119"/>
      <c r="BE545" s="119"/>
      <c r="BF545" s="119"/>
      <c r="BG545" s="119"/>
      <c r="BH545" s="119"/>
      <c r="BI545" s="119"/>
      <c r="BJ545" s="119"/>
      <c r="BK545" s="119"/>
      <c r="BL545" s="119"/>
      <c r="BM545" s="119"/>
      <c r="BN545" s="119"/>
      <c r="BO545" s="119"/>
      <c r="BP545" s="119"/>
      <c r="BQ545" s="119"/>
      <c r="BR545" s="119"/>
      <c r="BS545" s="119"/>
      <c r="BT545" s="119"/>
      <c r="BU545" s="119"/>
      <c r="BV545" s="119"/>
      <c r="BW545" s="119"/>
      <c r="BX545" s="119"/>
      <c r="BY545" s="119"/>
      <c r="BZ545" s="119"/>
      <c r="CA545" s="119"/>
      <c r="CB545" s="119"/>
      <c r="CC545" s="119"/>
      <c r="CD545" s="119"/>
      <c r="CE545" s="119"/>
      <c r="CF545" s="119"/>
      <c r="CG545" s="119"/>
      <c r="CH545" s="119"/>
      <c r="CI545" s="119"/>
      <c r="CJ545" s="119"/>
      <c r="CK545" s="119"/>
      <c r="CL545" s="119"/>
      <c r="CM545" s="119"/>
      <c r="CN545" s="119"/>
      <c r="CO545" s="119"/>
      <c r="CP545" s="119"/>
      <c r="CQ545" s="119"/>
      <c r="CR545" s="119"/>
      <c r="CS545" s="119"/>
      <c r="CT545" s="119"/>
    </row>
    <row r="546" s="43" customFormat="1" ht="45" customHeight="1">
      <c r="A546" s="33">
        <v>1</v>
      </c>
      <c r="B546" s="111" t="s">
        <v>554</v>
      </c>
      <c r="C546" s="33" t="s">
        <v>41</v>
      </c>
      <c r="D546" s="33">
        <v>1993</v>
      </c>
      <c r="E546" s="33" t="s">
        <v>38</v>
      </c>
      <c r="F546" s="33" t="s">
        <v>191</v>
      </c>
      <c r="G546" s="37">
        <v>3</v>
      </c>
      <c r="H546" s="37">
        <v>3</v>
      </c>
      <c r="I546" s="38">
        <v>1250.3</v>
      </c>
      <c r="J546" s="38">
        <v>1107.7</v>
      </c>
      <c r="K546" s="38">
        <v>1107.7</v>
      </c>
      <c r="L546" s="88">
        <v>37</v>
      </c>
      <c r="M546" s="38">
        <f>SUM(N546:Q546)</f>
        <v>9982592.4000000004</v>
      </c>
      <c r="N546" s="38">
        <v>0</v>
      </c>
      <c r="O546" s="38">
        <v>0</v>
      </c>
      <c r="P546" s="38">
        <v>0</v>
      </c>
      <c r="Q546" s="38">
        <f>'Таблица 3 '!C539</f>
        <v>9982592.4000000004</v>
      </c>
      <c r="R546" s="38">
        <f>Q546</f>
        <v>9982592.4000000004</v>
      </c>
      <c r="S546" s="38">
        <v>0</v>
      </c>
      <c r="T546" s="38">
        <f t="shared" si="174"/>
        <v>9012</v>
      </c>
      <c r="U546" s="38">
        <f t="shared" si="167"/>
        <v>9012</v>
      </c>
      <c r="V546" s="42" t="s">
        <v>469</v>
      </c>
      <c r="W546" s="73"/>
      <c r="X546" s="73"/>
      <c r="Y546" s="67"/>
      <c r="Z546" s="67"/>
      <c r="AA546" s="67"/>
      <c r="AB546" s="67"/>
      <c r="AC546" s="67"/>
      <c r="AD546" s="67"/>
      <c r="AE546" s="67"/>
      <c r="AF546" s="67"/>
      <c r="AG546" s="67"/>
      <c r="AH546" s="67"/>
      <c r="AI546" s="67"/>
      <c r="AJ546" s="67"/>
      <c r="AK546" s="67"/>
      <c r="AL546" s="67"/>
      <c r="AM546" s="67"/>
      <c r="AN546" s="67"/>
      <c r="AO546" s="67"/>
      <c r="AP546" s="67"/>
      <c r="AQ546" s="67"/>
      <c r="AR546" s="67"/>
      <c r="AS546" s="67"/>
      <c r="AT546" s="67"/>
      <c r="AU546" s="67"/>
      <c r="AV546" s="67"/>
      <c r="AW546" s="67"/>
      <c r="AX546" s="67"/>
      <c r="AY546" s="67"/>
      <c r="AZ546" s="67"/>
      <c r="BA546" s="67"/>
      <c r="BB546" s="67"/>
      <c r="BC546" s="67"/>
      <c r="BD546" s="67"/>
      <c r="BE546" s="67"/>
      <c r="BF546" s="67"/>
      <c r="BG546" s="67"/>
      <c r="BH546" s="67"/>
      <c r="BI546" s="67"/>
      <c r="BJ546" s="67"/>
      <c r="BK546" s="67"/>
      <c r="BL546" s="67"/>
      <c r="BM546" s="67"/>
      <c r="BN546" s="67"/>
      <c r="BO546" s="67"/>
      <c r="BP546" s="67"/>
      <c r="BQ546" s="67"/>
      <c r="BR546" s="67"/>
      <c r="BS546" s="67"/>
      <c r="BT546" s="67"/>
      <c r="BU546" s="67"/>
      <c r="BV546" s="67"/>
      <c r="BW546" s="67"/>
      <c r="BX546" s="67"/>
      <c r="BY546" s="67"/>
      <c r="BZ546" s="67"/>
      <c r="CA546" s="67"/>
      <c r="CB546" s="67"/>
      <c r="CC546" s="67"/>
      <c r="CD546" s="67"/>
      <c r="CE546" s="67"/>
      <c r="CF546" s="67"/>
      <c r="CG546" s="67"/>
      <c r="CH546" s="67"/>
      <c r="CI546" s="67"/>
      <c r="CJ546" s="67"/>
      <c r="CK546" s="67"/>
      <c r="CL546" s="67"/>
      <c r="CM546" s="67"/>
      <c r="CN546" s="67"/>
      <c r="CO546" s="67"/>
      <c r="CP546" s="67"/>
      <c r="CQ546" s="67"/>
      <c r="CR546" s="67"/>
      <c r="CS546" s="67"/>
      <c r="CT546" s="67"/>
    </row>
    <row r="547" s="43" customFormat="1" ht="27" customHeight="1">
      <c r="A547" s="26" t="s">
        <v>305</v>
      </c>
      <c r="B547" s="26"/>
      <c r="C547" s="112" t="s">
        <v>37</v>
      </c>
      <c r="D547" s="113" t="s">
        <v>37</v>
      </c>
      <c r="E547" s="114" t="s">
        <v>37</v>
      </c>
      <c r="F547" s="112" t="s">
        <v>37</v>
      </c>
      <c r="G547" s="115" t="s">
        <v>37</v>
      </c>
      <c r="H547" s="115" t="s">
        <v>37</v>
      </c>
      <c r="I547" s="64">
        <f t="shared" ref="I547:S547" si="200">I548+I554</f>
        <v>10397.099999999999</v>
      </c>
      <c r="J547" s="64">
        <f t="shared" si="200"/>
        <v>9616.4200000000001</v>
      </c>
      <c r="K547" s="64">
        <f t="shared" si="200"/>
        <v>9033.8199999999997</v>
      </c>
      <c r="L547" s="65">
        <f t="shared" si="200"/>
        <v>402</v>
      </c>
      <c r="M547" s="64">
        <f t="shared" si="200"/>
        <v>46512984.519999996</v>
      </c>
      <c r="N547" s="64">
        <f t="shared" si="200"/>
        <v>0</v>
      </c>
      <c r="O547" s="64">
        <f t="shared" si="200"/>
        <v>0</v>
      </c>
      <c r="P547" s="64">
        <f t="shared" si="200"/>
        <v>0</v>
      </c>
      <c r="Q547" s="64">
        <f t="shared" si="200"/>
        <v>46512984.519999996</v>
      </c>
      <c r="R547" s="64">
        <f t="shared" si="200"/>
        <v>46512984.519999996</v>
      </c>
      <c r="S547" s="64">
        <f t="shared" si="200"/>
        <v>0</v>
      </c>
      <c r="T547" s="153" t="s">
        <v>37</v>
      </c>
      <c r="U547" s="115" t="s">
        <v>37</v>
      </c>
      <c r="V547" s="137" t="s">
        <v>37</v>
      </c>
      <c r="W547" s="67"/>
      <c r="X547" s="67"/>
    </row>
    <row r="548" s="43" customFormat="1" ht="27" customHeight="1">
      <c r="A548" s="110" t="s">
        <v>306</v>
      </c>
      <c r="B548" s="110"/>
      <c r="C548" s="112" t="s">
        <v>37</v>
      </c>
      <c r="D548" s="113" t="s">
        <v>37</v>
      </c>
      <c r="E548" s="114" t="s">
        <v>37</v>
      </c>
      <c r="F548" s="112" t="s">
        <v>37</v>
      </c>
      <c r="G548" s="115" t="s">
        <v>37</v>
      </c>
      <c r="H548" s="115" t="s">
        <v>37</v>
      </c>
      <c r="I548" s="83">
        <f t="shared" ref="I548:S548" si="201">SUM(I549:I553)</f>
        <v>9597.1999999999989</v>
      </c>
      <c r="J548" s="83">
        <f t="shared" si="201"/>
        <v>8893.8199999999997</v>
      </c>
      <c r="K548" s="83">
        <f t="shared" si="201"/>
        <v>8311.2199999999993</v>
      </c>
      <c r="L548" s="84">
        <f t="shared" si="201"/>
        <v>382</v>
      </c>
      <c r="M548" s="83">
        <f t="shared" si="201"/>
        <v>46090263.519999996</v>
      </c>
      <c r="N548" s="83">
        <f t="shared" si="201"/>
        <v>0</v>
      </c>
      <c r="O548" s="83">
        <f t="shared" si="201"/>
        <v>0</v>
      </c>
      <c r="P548" s="83">
        <f t="shared" si="201"/>
        <v>0</v>
      </c>
      <c r="Q548" s="83">
        <f t="shared" si="201"/>
        <v>46090263.519999996</v>
      </c>
      <c r="R548" s="83">
        <f t="shared" si="201"/>
        <v>46090263.519999996</v>
      </c>
      <c r="S548" s="83">
        <f t="shared" si="201"/>
        <v>0</v>
      </c>
      <c r="T548" s="153" t="s">
        <v>37</v>
      </c>
      <c r="U548" s="115" t="s">
        <v>37</v>
      </c>
      <c r="V548" s="137" t="s">
        <v>37</v>
      </c>
      <c r="W548" s="67"/>
      <c r="X548" s="67"/>
    </row>
    <row r="549" s="43" customFormat="1" ht="45" customHeight="1">
      <c r="A549" s="55">
        <v>1</v>
      </c>
      <c r="B549" s="91" t="s">
        <v>555</v>
      </c>
      <c r="C549" s="33" t="s">
        <v>41</v>
      </c>
      <c r="D549" s="81" t="s">
        <v>81</v>
      </c>
      <c r="E549" s="35" t="s">
        <v>37</v>
      </c>
      <c r="F549" s="55" t="s">
        <v>191</v>
      </c>
      <c r="G549" s="57" t="s">
        <v>243</v>
      </c>
      <c r="H549" s="57" t="s">
        <v>268</v>
      </c>
      <c r="I549" s="60">
        <v>2124.4000000000001</v>
      </c>
      <c r="J549" s="60">
        <v>1974.5999999999999</v>
      </c>
      <c r="K549" s="60">
        <v>1858.4000000000001</v>
      </c>
      <c r="L549" s="69">
        <v>84</v>
      </c>
      <c r="M549" s="60">
        <f t="shared" ref="M549:M553" si="202">SUM(N549:Q549)</f>
        <v>6810395.4000000004</v>
      </c>
      <c r="N549" s="60">
        <v>0</v>
      </c>
      <c r="O549" s="60">
        <v>0</v>
      </c>
      <c r="P549" s="60">
        <v>0</v>
      </c>
      <c r="Q549" s="60">
        <f>'Таблица 3 '!C542</f>
        <v>6810395.4000000004</v>
      </c>
      <c r="R549" s="60">
        <f t="shared" ref="R549:R553" si="203">Q549</f>
        <v>6810395.4000000004</v>
      </c>
      <c r="S549" s="60">
        <v>0</v>
      </c>
      <c r="T549" s="60">
        <f t="shared" si="174"/>
        <v>3449.0000000000005</v>
      </c>
      <c r="U549" s="60">
        <f t="shared" ref="U549:U555" si="204">T549</f>
        <v>3449.0000000000005</v>
      </c>
      <c r="V549" s="61" t="s">
        <v>469</v>
      </c>
      <c r="W549" s="67"/>
      <c r="X549" s="67"/>
    </row>
    <row r="550" s="43" customFormat="1" ht="45" customHeight="1">
      <c r="A550" s="33">
        <v>2</v>
      </c>
      <c r="B550" s="34" t="s">
        <v>556</v>
      </c>
      <c r="C550" s="33" t="s">
        <v>41</v>
      </c>
      <c r="D550" s="35" t="s">
        <v>415</v>
      </c>
      <c r="E550" s="35" t="s">
        <v>37</v>
      </c>
      <c r="F550" s="55" t="s">
        <v>191</v>
      </c>
      <c r="G550" s="37" t="s">
        <v>242</v>
      </c>
      <c r="H550" s="37">
        <v>6</v>
      </c>
      <c r="I550" s="38">
        <v>5020</v>
      </c>
      <c r="J550" s="38">
        <v>4660</v>
      </c>
      <c r="K550" s="38">
        <f>J550-355.5</f>
        <v>4304.5</v>
      </c>
      <c r="L550" s="88">
        <v>196</v>
      </c>
      <c r="M550" s="60">
        <f t="shared" si="202"/>
        <v>25830380</v>
      </c>
      <c r="N550" s="38">
        <v>0</v>
      </c>
      <c r="O550" s="38">
        <v>0</v>
      </c>
      <c r="P550" s="38">
        <v>0</v>
      </c>
      <c r="Q550" s="60">
        <f>'Таблица 3 '!C543</f>
        <v>25830380</v>
      </c>
      <c r="R550" s="60">
        <f t="shared" si="203"/>
        <v>25830380</v>
      </c>
      <c r="S550" s="38">
        <v>0</v>
      </c>
      <c r="T550" s="38">
        <f t="shared" si="174"/>
        <v>5543</v>
      </c>
      <c r="U550" s="38">
        <f t="shared" si="204"/>
        <v>5543</v>
      </c>
      <c r="V550" s="42" t="s">
        <v>469</v>
      </c>
      <c r="W550" s="67"/>
      <c r="X550" s="67"/>
    </row>
    <row r="551" s="43" customFormat="1" ht="45" customHeight="1">
      <c r="A551" s="55">
        <v>3</v>
      </c>
      <c r="B551" s="91" t="s">
        <v>557</v>
      </c>
      <c r="C551" s="33" t="s">
        <v>41</v>
      </c>
      <c r="D551" s="81" t="s">
        <v>223</v>
      </c>
      <c r="E551" s="35" t="s">
        <v>37</v>
      </c>
      <c r="F551" s="55" t="s">
        <v>191</v>
      </c>
      <c r="G551" s="57" t="s">
        <v>268</v>
      </c>
      <c r="H551" s="57" t="s">
        <v>246</v>
      </c>
      <c r="I551" s="60">
        <v>1029.2</v>
      </c>
      <c r="J551" s="60">
        <v>937.79999999999995</v>
      </c>
      <c r="K551" s="60">
        <v>866.79999999999995</v>
      </c>
      <c r="L551" s="69">
        <v>50</v>
      </c>
      <c r="M551" s="60">
        <f t="shared" si="202"/>
        <v>6881576.3999999985</v>
      </c>
      <c r="N551" s="60">
        <v>0</v>
      </c>
      <c r="O551" s="60">
        <v>0</v>
      </c>
      <c r="P551" s="60">
        <v>0</v>
      </c>
      <c r="Q551" s="60">
        <f>'Таблица 3 '!C544</f>
        <v>6881576.3999999985</v>
      </c>
      <c r="R551" s="60">
        <f t="shared" si="203"/>
        <v>6881576.3999999985</v>
      </c>
      <c r="S551" s="60">
        <v>0</v>
      </c>
      <c r="T551" s="60">
        <f t="shared" si="174"/>
        <v>7337.9999999999991</v>
      </c>
      <c r="U551" s="60">
        <f t="shared" si="204"/>
        <v>7337.9999999999991</v>
      </c>
      <c r="V551" s="61" t="s">
        <v>469</v>
      </c>
      <c r="W551" s="67"/>
      <c r="X551" s="67"/>
    </row>
    <row r="552" s="43" customFormat="1" ht="45" customHeight="1">
      <c r="A552" s="33">
        <v>4</v>
      </c>
      <c r="B552" s="91" t="s">
        <v>558</v>
      </c>
      <c r="C552" s="33" t="s">
        <v>41</v>
      </c>
      <c r="D552" s="81" t="s">
        <v>115</v>
      </c>
      <c r="E552" s="35" t="s">
        <v>37</v>
      </c>
      <c r="F552" s="55" t="s">
        <v>191</v>
      </c>
      <c r="G552" s="57" t="s">
        <v>246</v>
      </c>
      <c r="H552" s="57" t="s">
        <v>246</v>
      </c>
      <c r="I552" s="60">
        <v>658.5</v>
      </c>
      <c r="J552" s="60">
        <v>607.20000000000005</v>
      </c>
      <c r="K552" s="60">
        <v>607.20000000000005</v>
      </c>
      <c r="L552" s="69">
        <v>22</v>
      </c>
      <c r="M552" s="60">
        <f t="shared" si="202"/>
        <v>1621224</v>
      </c>
      <c r="N552" s="60">
        <v>0</v>
      </c>
      <c r="O552" s="60">
        <v>0</v>
      </c>
      <c r="P552" s="60">
        <v>0</v>
      </c>
      <c r="Q552" s="60">
        <f>'Таблица 3 '!C545</f>
        <v>1621224</v>
      </c>
      <c r="R552" s="60">
        <f t="shared" si="203"/>
        <v>1621224</v>
      </c>
      <c r="S552" s="60">
        <v>0</v>
      </c>
      <c r="T552" s="60">
        <f t="shared" si="174"/>
        <v>2670</v>
      </c>
      <c r="U552" s="60">
        <f t="shared" si="204"/>
        <v>2670</v>
      </c>
      <c r="V552" s="61" t="s">
        <v>469</v>
      </c>
      <c r="W552" s="67"/>
      <c r="X552" s="67"/>
    </row>
    <row r="553" s="43" customFormat="1" ht="45" customHeight="1">
      <c r="A553" s="55">
        <v>5</v>
      </c>
      <c r="B553" s="91" t="s">
        <v>559</v>
      </c>
      <c r="C553" s="33" t="s">
        <v>41</v>
      </c>
      <c r="D553" s="81" t="s">
        <v>98</v>
      </c>
      <c r="E553" s="35" t="s">
        <v>37</v>
      </c>
      <c r="F553" s="55" t="s">
        <v>191</v>
      </c>
      <c r="G553" s="57" t="s">
        <v>246</v>
      </c>
      <c r="H553" s="57" t="s">
        <v>246</v>
      </c>
      <c r="I553" s="60">
        <v>765.10000000000002</v>
      </c>
      <c r="J553" s="60">
        <v>714.22000000000003</v>
      </c>
      <c r="K553" s="60">
        <v>674.32000000000005</v>
      </c>
      <c r="L553" s="69">
        <v>30</v>
      </c>
      <c r="M553" s="60">
        <f t="shared" si="202"/>
        <v>4946687.7200000007</v>
      </c>
      <c r="N553" s="60">
        <v>0</v>
      </c>
      <c r="O553" s="60">
        <v>0</v>
      </c>
      <c r="P553" s="60">
        <v>0</v>
      </c>
      <c r="Q553" s="60">
        <f>'Таблица 3 '!C546</f>
        <v>4946687.7200000007</v>
      </c>
      <c r="R553" s="60">
        <f t="shared" si="203"/>
        <v>4946687.7200000007</v>
      </c>
      <c r="S553" s="60">
        <v>0</v>
      </c>
      <c r="T553" s="60">
        <f t="shared" si="174"/>
        <v>6926.0000000000009</v>
      </c>
      <c r="U553" s="60">
        <f t="shared" si="204"/>
        <v>6926.0000000000009</v>
      </c>
      <c r="V553" s="61" t="s">
        <v>469</v>
      </c>
      <c r="W553" s="67"/>
      <c r="X553" s="67"/>
    </row>
    <row r="554" s="43" customFormat="1" ht="27" customHeight="1">
      <c r="A554" s="110" t="s">
        <v>318</v>
      </c>
      <c r="B554" s="110"/>
      <c r="C554" s="112" t="s">
        <v>37</v>
      </c>
      <c r="D554" s="113" t="s">
        <v>37</v>
      </c>
      <c r="E554" s="114" t="s">
        <v>37</v>
      </c>
      <c r="F554" s="112" t="s">
        <v>37</v>
      </c>
      <c r="G554" s="115" t="s">
        <v>37</v>
      </c>
      <c r="H554" s="115" t="s">
        <v>37</v>
      </c>
      <c r="I554" s="83">
        <f t="shared" ref="I554:S554" si="205">SUM(I555)</f>
        <v>799.89999999999998</v>
      </c>
      <c r="J554" s="83">
        <f t="shared" si="205"/>
        <v>722.60000000000002</v>
      </c>
      <c r="K554" s="83">
        <f t="shared" si="205"/>
        <v>722.60000000000002</v>
      </c>
      <c r="L554" s="84">
        <f t="shared" si="205"/>
        <v>20</v>
      </c>
      <c r="M554" s="83">
        <f t="shared" si="205"/>
        <v>422721</v>
      </c>
      <c r="N554" s="83">
        <f t="shared" si="205"/>
        <v>0</v>
      </c>
      <c r="O554" s="83">
        <f t="shared" si="205"/>
        <v>0</v>
      </c>
      <c r="P554" s="83">
        <f t="shared" si="205"/>
        <v>0</v>
      </c>
      <c r="Q554" s="83">
        <f t="shared" si="205"/>
        <v>422721</v>
      </c>
      <c r="R554" s="83">
        <f t="shared" si="205"/>
        <v>422721</v>
      </c>
      <c r="S554" s="83">
        <f t="shared" si="205"/>
        <v>0</v>
      </c>
      <c r="T554" s="153" t="s">
        <v>37</v>
      </c>
      <c r="U554" s="115" t="s">
        <v>37</v>
      </c>
      <c r="V554" s="137" t="s">
        <v>37</v>
      </c>
      <c r="W554" s="67"/>
      <c r="X554" s="67"/>
    </row>
    <row r="555" s="43" customFormat="1" ht="47.25" customHeight="1">
      <c r="A555" s="55">
        <v>1</v>
      </c>
      <c r="B555" s="91" t="s">
        <v>560</v>
      </c>
      <c r="C555" s="33" t="s">
        <v>41</v>
      </c>
      <c r="D555" s="81" t="s">
        <v>87</v>
      </c>
      <c r="E555" s="81" t="s">
        <v>317</v>
      </c>
      <c r="F555" s="55" t="s">
        <v>191</v>
      </c>
      <c r="G555" s="57" t="s">
        <v>246</v>
      </c>
      <c r="H555" s="57" t="s">
        <v>246</v>
      </c>
      <c r="I555" s="60">
        <v>799.89999999999998</v>
      </c>
      <c r="J555" s="60">
        <v>722.60000000000002</v>
      </c>
      <c r="K555" s="60">
        <v>722.60000000000002</v>
      </c>
      <c r="L555" s="69">
        <v>20</v>
      </c>
      <c r="M555" s="82">
        <f>SUM(N555:Q555)</f>
        <v>422721</v>
      </c>
      <c r="N555" s="82">
        <v>0</v>
      </c>
      <c r="O555" s="82">
        <v>0</v>
      </c>
      <c r="P555" s="82">
        <v>0</v>
      </c>
      <c r="Q555" s="82">
        <f>'Таблица 3 '!C548</f>
        <v>422721</v>
      </c>
      <c r="R555" s="60">
        <f>Q555</f>
        <v>422721</v>
      </c>
      <c r="S555" s="60">
        <v>0</v>
      </c>
      <c r="T555" s="60">
        <f t="shared" si="174"/>
        <v>585</v>
      </c>
      <c r="U555" s="60">
        <f t="shared" si="204"/>
        <v>585</v>
      </c>
      <c r="V555" s="61" t="s">
        <v>469</v>
      </c>
      <c r="W555" s="67"/>
      <c r="X555" s="67"/>
    </row>
  </sheetData>
  <mergeCells count="108">
    <mergeCell ref="R1:V1"/>
    <mergeCell ref="R3:V3"/>
    <mergeCell ref="R4:V4"/>
    <mergeCell ref="R5:V5"/>
    <mergeCell ref="A8:V8"/>
    <mergeCell ref="A9:V9"/>
    <mergeCell ref="A10:V10"/>
    <mergeCell ref="A11:A14"/>
    <mergeCell ref="B11:B14"/>
    <mergeCell ref="C11:C14"/>
    <mergeCell ref="D11:E11"/>
    <mergeCell ref="F11:F14"/>
    <mergeCell ref="G11:G14"/>
    <mergeCell ref="H11:H14"/>
    <mergeCell ref="I11:I13"/>
    <mergeCell ref="J11:K11"/>
    <mergeCell ref="L11:L13"/>
    <mergeCell ref="M11:S11"/>
    <mergeCell ref="T11:T13"/>
    <mergeCell ref="U11:U13"/>
    <mergeCell ref="V11:V14"/>
    <mergeCell ref="D12:D14"/>
    <mergeCell ref="E12:E14"/>
    <mergeCell ref="J12:J13"/>
    <mergeCell ref="K12:K13"/>
    <mergeCell ref="M12:M13"/>
    <mergeCell ref="N12:S12"/>
    <mergeCell ref="A17:B17"/>
    <mergeCell ref="A18:B18"/>
    <mergeCell ref="A109:B109"/>
    <mergeCell ref="A117:B117"/>
    <mergeCell ref="A119:B119"/>
    <mergeCell ref="A136:B136"/>
    <mergeCell ref="A141:B141"/>
    <mergeCell ref="A146:B146"/>
    <mergeCell ref="A148:B148"/>
    <mergeCell ref="A150:B150"/>
    <mergeCell ref="A157:B157"/>
    <mergeCell ref="A160:B160"/>
    <mergeCell ref="A163:B163"/>
    <mergeCell ref="A165:B165"/>
    <mergeCell ref="A170:B170"/>
    <mergeCell ref="A172:B172"/>
    <mergeCell ref="A182:B182"/>
    <mergeCell ref="A190:B190"/>
    <mergeCell ref="A196:B196"/>
    <mergeCell ref="A199:B199"/>
    <mergeCell ref="A208:B208"/>
    <mergeCell ref="A213:B213"/>
    <mergeCell ref="A214:B214"/>
    <mergeCell ref="A218:B218"/>
    <mergeCell ref="A219:B219"/>
    <mergeCell ref="A222:B222"/>
    <mergeCell ref="A223:B223"/>
    <mergeCell ref="A231:B231"/>
    <mergeCell ref="A238:B238"/>
    <mergeCell ref="A241:B241"/>
    <mergeCell ref="A242:B242"/>
    <mergeCell ref="A321:B321"/>
    <mergeCell ref="A324:B324"/>
    <mergeCell ref="A327:B327"/>
    <mergeCell ref="A334:B334"/>
    <mergeCell ref="A336:B336"/>
    <mergeCell ref="A340:B340"/>
    <mergeCell ref="A344:B344"/>
    <mergeCell ref="A347:B347"/>
    <mergeCell ref="A359:B359"/>
    <mergeCell ref="A362:B362"/>
    <mergeCell ref="A364:B364"/>
    <mergeCell ref="A366:B366"/>
    <mergeCell ref="A368:B368"/>
    <mergeCell ref="A373:B373"/>
    <mergeCell ref="A376:B376"/>
    <mergeCell ref="A378:B378"/>
    <mergeCell ref="A381:B381"/>
    <mergeCell ref="A383:B383"/>
    <mergeCell ref="A386:B386"/>
    <mergeCell ref="A400:B400"/>
    <mergeCell ref="A401:B401"/>
    <mergeCell ref="A403:B403"/>
    <mergeCell ref="A405:B405"/>
    <mergeCell ref="A406:B406"/>
    <mergeCell ref="A408:B408"/>
    <mergeCell ref="A409:B409"/>
    <mergeCell ref="A418:B418"/>
    <mergeCell ref="A423:B423"/>
    <mergeCell ref="A424:B424"/>
    <mergeCell ref="A467:B467"/>
    <mergeCell ref="A471:B471"/>
    <mergeCell ref="A474:B474"/>
    <mergeCell ref="A482:B482"/>
    <mergeCell ref="A484:B484"/>
    <mergeCell ref="A487:B487"/>
    <mergeCell ref="A491:B491"/>
    <mergeCell ref="A500:B500"/>
    <mergeCell ref="A502:B502"/>
    <mergeCell ref="A504:B504"/>
    <mergeCell ref="A514:B514"/>
    <mergeCell ref="A519:B519"/>
    <mergeCell ref="A525:B525"/>
    <mergeCell ref="A528:B528"/>
    <mergeCell ref="A532:B532"/>
    <mergeCell ref="A536:B536"/>
    <mergeCell ref="A544:B544"/>
    <mergeCell ref="A545:B545"/>
    <mergeCell ref="A547:B547"/>
    <mergeCell ref="A548:B548"/>
    <mergeCell ref="A554:B554"/>
  </mergeCells>
  <printOptions headings="0" gridLines="0"/>
  <pageMargins left="0.31496062992125984" right="0.11811023622047245" top="0.57874015748031493" bottom="0.33858267716535428" header="0.31496062992125984" footer="0.28000000000000003"/>
  <pageSetup paperSize="9" scale="45" firstPageNumber="2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&amp;C&amp;"Times New Roman,Regular "&amp;20&amp;P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29" zoomScale="85" workbookViewId="0">
      <selection activeCell="M70" activeCellId="0" sqref="M70"/>
    </sheetView>
  </sheetViews>
  <sheetFormatPr defaultRowHeight="14.25"/>
  <cols>
    <col customWidth="1" min="1" max="1" style="2" width="6.33203125"/>
    <col customWidth="1" min="2" max="2" style="1" width="48"/>
    <col customWidth="1" min="3" max="3" style="1" width="13.44140625"/>
    <col customWidth="1" min="4" max="4" style="1" width="16.88671875"/>
    <col customWidth="1" min="5" max="6" style="1" width="10.6640625"/>
    <col customWidth="1" min="7" max="8" style="1" width="11.5546875"/>
    <col customWidth="1" min="9" max="9" style="1" width="10.6640625"/>
    <col customWidth="1" min="10" max="10" style="1" width="10.109375"/>
    <col customWidth="1" min="11" max="12" style="1" width="11.44140625"/>
    <col customWidth="1" min="13" max="13" style="1" width="18"/>
    <col customWidth="1" min="14" max="14" style="1" width="20.88671875"/>
    <col customWidth="1" min="15" max="15" style="3" width="21.88671875"/>
    <col customWidth="1" min="16" max="16" width="19.5546875"/>
  </cols>
  <sheetData>
    <row r="1" ht="8.25" customHeight="1">
      <c r="K1" s="1"/>
      <c r="L1" s="1"/>
      <c r="M1" s="1"/>
      <c r="N1" s="1"/>
    </row>
    <row r="2" ht="36" customHeight="1">
      <c r="A2" s="184" t="s">
        <v>561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4" ht="51" customHeight="1">
      <c r="A4" s="10" t="s">
        <v>6</v>
      </c>
      <c r="B4" s="10" t="s">
        <v>562</v>
      </c>
      <c r="C4" s="10" t="s">
        <v>563</v>
      </c>
      <c r="D4" s="10" t="s">
        <v>564</v>
      </c>
      <c r="E4" s="10" t="s">
        <v>565</v>
      </c>
      <c r="F4" s="10"/>
      <c r="G4" s="10"/>
      <c r="H4" s="10"/>
      <c r="I4" s="10"/>
      <c r="J4" s="10" t="s">
        <v>16</v>
      </c>
      <c r="K4" s="10"/>
      <c r="L4" s="10"/>
      <c r="M4" s="10"/>
      <c r="N4" s="10"/>
    </row>
    <row r="5" ht="55.5" customHeight="1">
      <c r="A5" s="10"/>
      <c r="B5" s="10"/>
      <c r="C5" s="10"/>
      <c r="D5" s="10"/>
      <c r="E5" s="10" t="s">
        <v>566</v>
      </c>
      <c r="F5" s="10" t="s">
        <v>567</v>
      </c>
      <c r="G5" s="10" t="s">
        <v>568</v>
      </c>
      <c r="H5" s="10" t="s">
        <v>569</v>
      </c>
      <c r="I5" s="10" t="s">
        <v>570</v>
      </c>
      <c r="J5" s="10" t="s">
        <v>566</v>
      </c>
      <c r="K5" s="10" t="s">
        <v>567</v>
      </c>
      <c r="L5" s="10" t="s">
        <v>568</v>
      </c>
      <c r="M5" s="10" t="s">
        <v>569</v>
      </c>
      <c r="N5" s="10" t="s">
        <v>570</v>
      </c>
    </row>
    <row r="6">
      <c r="A6" s="10"/>
      <c r="B6" s="10"/>
      <c r="C6" s="10" t="s">
        <v>31</v>
      </c>
      <c r="D6" s="10" t="s">
        <v>32</v>
      </c>
      <c r="E6" s="10" t="s">
        <v>571</v>
      </c>
      <c r="F6" s="10" t="s">
        <v>571</v>
      </c>
      <c r="G6" s="10" t="s">
        <v>571</v>
      </c>
      <c r="H6" s="10" t="s">
        <v>571</v>
      </c>
      <c r="I6" s="10" t="s">
        <v>571</v>
      </c>
      <c r="J6" s="10" t="s">
        <v>33</v>
      </c>
      <c r="K6" s="10" t="s">
        <v>33</v>
      </c>
      <c r="L6" s="10" t="s">
        <v>33</v>
      </c>
      <c r="M6" s="10" t="s">
        <v>33</v>
      </c>
      <c r="N6" s="10" t="s">
        <v>33</v>
      </c>
    </row>
    <row r="7">
      <c r="A7" s="10">
        <v>1</v>
      </c>
      <c r="B7" s="10">
        <v>2</v>
      </c>
      <c r="C7" s="10">
        <v>3</v>
      </c>
      <c r="D7" s="10">
        <v>4</v>
      </c>
      <c r="E7" s="10">
        <v>5</v>
      </c>
      <c r="F7" s="10">
        <v>6</v>
      </c>
      <c r="G7" s="10">
        <v>7</v>
      </c>
      <c r="H7" s="10">
        <v>8</v>
      </c>
      <c r="I7" s="10">
        <v>9</v>
      </c>
      <c r="J7" s="10">
        <v>10</v>
      </c>
      <c r="K7" s="10">
        <v>11</v>
      </c>
      <c r="L7" s="10">
        <v>12</v>
      </c>
      <c r="M7" s="10">
        <v>13</v>
      </c>
      <c r="N7" s="10">
        <v>14</v>
      </c>
    </row>
    <row r="8" s="185" customFormat="1" ht="22.5" customHeight="1">
      <c r="A8" s="186"/>
      <c r="B8" s="15" t="s">
        <v>35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8"/>
    </row>
    <row r="9" s="189" customFormat="1" ht="20.100000000000001" customHeight="1">
      <c r="A9" s="190"/>
      <c r="B9" s="19" t="s">
        <v>467</v>
      </c>
      <c r="C9" s="191">
        <f>SUM(C10:C29)+C30+C32+C34</f>
        <v>580612.13</v>
      </c>
      <c r="D9" s="192">
        <f t="shared" ref="D9:N9" si="206">SUM(D10:D29)+D30+D32+D34</f>
        <v>17558</v>
      </c>
      <c r="E9" s="192">
        <f t="shared" si="206"/>
        <v>0</v>
      </c>
      <c r="F9" s="192">
        <f t="shared" si="206"/>
        <v>0</v>
      </c>
      <c r="G9" s="192">
        <f t="shared" si="206"/>
        <v>0</v>
      </c>
      <c r="H9" s="192">
        <f t="shared" si="206"/>
        <v>194</v>
      </c>
      <c r="I9" s="192">
        <f t="shared" si="206"/>
        <v>194</v>
      </c>
      <c r="J9" s="191">
        <f t="shared" si="206"/>
        <v>0</v>
      </c>
      <c r="K9" s="191">
        <f t="shared" si="206"/>
        <v>0</v>
      </c>
      <c r="L9" s="191">
        <f t="shared" si="206"/>
        <v>0</v>
      </c>
      <c r="M9" s="191">
        <f t="shared" si="206"/>
        <v>1923106813.7300005</v>
      </c>
      <c r="N9" s="191">
        <f t="shared" si="206"/>
        <v>1923106813.7300005</v>
      </c>
      <c r="O9" s="193"/>
    </row>
    <row r="10" ht="22.5" customHeight="1">
      <c r="A10" s="157">
        <v>1</v>
      </c>
      <c r="B10" s="194" t="s">
        <v>572</v>
      </c>
      <c r="C10" s="195">
        <f>'Таблица 1'!I18</f>
        <v>370074.17000000016</v>
      </c>
      <c r="D10" s="196">
        <f>'Таблица 1'!L18</f>
        <v>11176</v>
      </c>
      <c r="E10" s="196">
        <v>0</v>
      </c>
      <c r="F10" s="196">
        <v>0</v>
      </c>
      <c r="G10" s="196">
        <v>0</v>
      </c>
      <c r="H10" s="196">
        <v>90</v>
      </c>
      <c r="I10" s="196">
        <f t="shared" ref="I10:I29" si="207">H10</f>
        <v>90</v>
      </c>
      <c r="J10" s="195">
        <v>0</v>
      </c>
      <c r="K10" s="195">
        <v>0</v>
      </c>
      <c r="L10" s="195">
        <v>0</v>
      </c>
      <c r="M10" s="195">
        <f>'Таблица 1'!M18</f>
        <v>1324590120.5700004</v>
      </c>
      <c r="N10" s="195">
        <f t="shared" ref="N10:N29" si="208">M10</f>
        <v>1324590120.5700004</v>
      </c>
    </row>
    <row r="11" ht="22.5" customHeight="1">
      <c r="A11" s="157">
        <v>2</v>
      </c>
      <c r="B11" s="194" t="s">
        <v>573</v>
      </c>
      <c r="C11" s="195">
        <f>'Таблица 1'!I109</f>
        <v>6697.1800000000003</v>
      </c>
      <c r="D11" s="196">
        <f>'Таблица 1'!L109</f>
        <v>221</v>
      </c>
      <c r="E11" s="196">
        <v>0</v>
      </c>
      <c r="F11" s="196">
        <v>0</v>
      </c>
      <c r="G11" s="196">
        <v>0</v>
      </c>
      <c r="H11" s="196">
        <v>7</v>
      </c>
      <c r="I11" s="196">
        <f t="shared" si="207"/>
        <v>7</v>
      </c>
      <c r="J11" s="195">
        <v>0</v>
      </c>
      <c r="K11" s="195">
        <v>0</v>
      </c>
      <c r="L11" s="195">
        <v>0</v>
      </c>
      <c r="M11" s="195">
        <f>'Таблица 1'!M109</f>
        <v>9709673.6099999994</v>
      </c>
      <c r="N11" s="195">
        <f t="shared" si="208"/>
        <v>9709673.6099999994</v>
      </c>
    </row>
    <row r="12" ht="22.5" customHeight="1">
      <c r="A12" s="157">
        <v>3</v>
      </c>
      <c r="B12" s="194" t="s">
        <v>574</v>
      </c>
      <c r="C12" s="195">
        <f>'Таблица 1'!I117</f>
        <v>396.98000000000002</v>
      </c>
      <c r="D12" s="196">
        <f>'Таблица 1'!L117</f>
        <v>14</v>
      </c>
      <c r="E12" s="196">
        <v>0</v>
      </c>
      <c r="F12" s="196">
        <v>0</v>
      </c>
      <c r="G12" s="196">
        <v>0</v>
      </c>
      <c r="H12" s="196">
        <v>1</v>
      </c>
      <c r="I12" s="196">
        <f t="shared" si="207"/>
        <v>1</v>
      </c>
      <c r="J12" s="195">
        <v>0</v>
      </c>
      <c r="K12" s="195">
        <v>0</v>
      </c>
      <c r="L12" s="195">
        <v>0</v>
      </c>
      <c r="M12" s="195">
        <f>'Таблица 1'!M117</f>
        <v>3362765.9199999999</v>
      </c>
      <c r="N12" s="195">
        <f t="shared" si="208"/>
        <v>3362765.9199999999</v>
      </c>
    </row>
    <row r="13" s="4" customFormat="1" ht="22.5" customHeight="1">
      <c r="A13" s="157">
        <v>4</v>
      </c>
      <c r="B13" s="194" t="s">
        <v>575</v>
      </c>
      <c r="C13" s="195">
        <f>'Таблица 1'!I119</f>
        <v>29648.810000000009</v>
      </c>
      <c r="D13" s="196">
        <f>'Таблица 1'!L119</f>
        <v>981</v>
      </c>
      <c r="E13" s="196">
        <v>0</v>
      </c>
      <c r="F13" s="196">
        <v>0</v>
      </c>
      <c r="G13" s="196">
        <v>0</v>
      </c>
      <c r="H13" s="196">
        <v>16</v>
      </c>
      <c r="I13" s="196">
        <f t="shared" si="207"/>
        <v>16</v>
      </c>
      <c r="J13" s="195">
        <v>0</v>
      </c>
      <c r="K13" s="195">
        <v>0</v>
      </c>
      <c r="L13" s="195">
        <v>0</v>
      </c>
      <c r="M13" s="195">
        <f>'Таблица 1'!M119</f>
        <v>46243885.320000008</v>
      </c>
      <c r="N13" s="195">
        <f t="shared" si="208"/>
        <v>46243885.320000008</v>
      </c>
      <c r="O13" s="3"/>
    </row>
    <row r="14" ht="22.5" customHeight="1">
      <c r="A14" s="157">
        <v>5</v>
      </c>
      <c r="B14" s="194" t="s">
        <v>576</v>
      </c>
      <c r="C14" s="195">
        <f>'Таблица 1'!I136</f>
        <v>4059</v>
      </c>
      <c r="D14" s="196">
        <f>'Таблица 1'!L136</f>
        <v>157</v>
      </c>
      <c r="E14" s="196">
        <v>0</v>
      </c>
      <c r="F14" s="196">
        <v>0</v>
      </c>
      <c r="G14" s="196">
        <v>0</v>
      </c>
      <c r="H14" s="196">
        <v>4</v>
      </c>
      <c r="I14" s="196">
        <f t="shared" si="207"/>
        <v>4</v>
      </c>
      <c r="J14" s="195">
        <v>0</v>
      </c>
      <c r="K14" s="195">
        <v>0</v>
      </c>
      <c r="L14" s="195">
        <v>0</v>
      </c>
      <c r="M14" s="195">
        <f>'Таблица 1'!M136</f>
        <v>3362941.7999999998</v>
      </c>
      <c r="N14" s="195">
        <f t="shared" si="208"/>
        <v>3362941.7999999998</v>
      </c>
    </row>
    <row r="15" ht="20.25" customHeight="1">
      <c r="A15" s="157">
        <v>6</v>
      </c>
      <c r="B15" s="194" t="s">
        <v>577</v>
      </c>
      <c r="C15" s="195">
        <f>'Таблица 1'!I141</f>
        <v>8148.8000000000002</v>
      </c>
      <c r="D15" s="196">
        <f>'Таблица 1'!L141</f>
        <v>237</v>
      </c>
      <c r="E15" s="196">
        <v>0</v>
      </c>
      <c r="F15" s="196">
        <v>0</v>
      </c>
      <c r="G15" s="196">
        <v>0</v>
      </c>
      <c r="H15" s="196">
        <v>4</v>
      </c>
      <c r="I15" s="196">
        <f t="shared" si="207"/>
        <v>4</v>
      </c>
      <c r="J15" s="195">
        <v>0</v>
      </c>
      <c r="K15" s="195">
        <v>0</v>
      </c>
      <c r="L15" s="195">
        <v>0</v>
      </c>
      <c r="M15" s="195">
        <f>'Таблица 1'!M141</f>
        <v>27220715.099999994</v>
      </c>
      <c r="N15" s="195">
        <f t="shared" si="208"/>
        <v>27220715.099999994</v>
      </c>
    </row>
    <row r="16" s="4" customFormat="1" ht="22.199999999999999" customHeight="1">
      <c r="A16" s="157">
        <v>7</v>
      </c>
      <c r="B16" s="194" t="s">
        <v>578</v>
      </c>
      <c r="C16" s="195">
        <f>'Таблица 1'!I146</f>
        <v>6976</v>
      </c>
      <c r="D16" s="196">
        <f>'Таблица 1'!L146</f>
        <v>120</v>
      </c>
      <c r="E16" s="196">
        <v>0</v>
      </c>
      <c r="F16" s="196">
        <v>0</v>
      </c>
      <c r="G16" s="196">
        <v>0</v>
      </c>
      <c r="H16" s="196">
        <v>1</v>
      </c>
      <c r="I16" s="196">
        <f t="shared" si="207"/>
        <v>1</v>
      </c>
      <c r="J16" s="195">
        <v>0</v>
      </c>
      <c r="K16" s="195">
        <v>0</v>
      </c>
      <c r="L16" s="195">
        <v>0</v>
      </c>
      <c r="M16" s="195">
        <f>'Таблица 1'!M146</f>
        <v>26769435</v>
      </c>
      <c r="N16" s="195">
        <f t="shared" si="208"/>
        <v>26769435</v>
      </c>
      <c r="O16" s="3"/>
    </row>
    <row r="17" s="4" customFormat="1" ht="22.199999999999999" customHeight="1">
      <c r="A17" s="157">
        <v>8</v>
      </c>
      <c r="B17" s="194" t="s">
        <v>579</v>
      </c>
      <c r="C17" s="195">
        <f>'Таблица 1'!I148</f>
        <v>402</v>
      </c>
      <c r="D17" s="196">
        <f>'Таблица 1'!L148</f>
        <v>18</v>
      </c>
      <c r="E17" s="196">
        <v>0</v>
      </c>
      <c r="F17" s="196">
        <v>0</v>
      </c>
      <c r="G17" s="196">
        <v>0</v>
      </c>
      <c r="H17" s="196">
        <v>1</v>
      </c>
      <c r="I17" s="196">
        <f t="shared" si="207"/>
        <v>1</v>
      </c>
      <c r="J17" s="195">
        <v>0</v>
      </c>
      <c r="K17" s="195">
        <v>0</v>
      </c>
      <c r="L17" s="195">
        <v>0</v>
      </c>
      <c r="M17" s="195">
        <f>'Таблица 1'!M148</f>
        <v>479605</v>
      </c>
      <c r="N17" s="195">
        <f t="shared" si="208"/>
        <v>479605</v>
      </c>
      <c r="O17" s="3"/>
    </row>
    <row r="18" s="4" customFormat="1" ht="22.199999999999999" customHeight="1">
      <c r="A18" s="157">
        <v>9</v>
      </c>
      <c r="B18" s="194" t="s">
        <v>580</v>
      </c>
      <c r="C18" s="195">
        <f>'Таблица 1'!I150</f>
        <v>18133.119999999999</v>
      </c>
      <c r="D18" s="196">
        <f>'Таблица 1'!L150</f>
        <v>478</v>
      </c>
      <c r="E18" s="196">
        <v>0</v>
      </c>
      <c r="F18" s="196">
        <v>0</v>
      </c>
      <c r="G18" s="196">
        <v>0</v>
      </c>
      <c r="H18" s="196">
        <v>6</v>
      </c>
      <c r="I18" s="196">
        <f t="shared" si="207"/>
        <v>6</v>
      </c>
      <c r="J18" s="195">
        <v>0</v>
      </c>
      <c r="K18" s="195">
        <v>0</v>
      </c>
      <c r="L18" s="195">
        <v>0</v>
      </c>
      <c r="M18" s="195">
        <f>'Таблица 1'!M150</f>
        <v>49643054.910000004</v>
      </c>
      <c r="N18" s="195">
        <f t="shared" si="208"/>
        <v>49643054.910000004</v>
      </c>
      <c r="O18" s="3"/>
    </row>
    <row r="19" ht="22.199999999999999" customHeight="1">
      <c r="A19" s="157">
        <v>10</v>
      </c>
      <c r="B19" s="194" t="s">
        <v>581</v>
      </c>
      <c r="C19" s="195">
        <f>'Таблица 1'!I157</f>
        <v>1380.0999999999999</v>
      </c>
      <c r="D19" s="196">
        <f>'Таблица 1'!L157</f>
        <v>46</v>
      </c>
      <c r="E19" s="196">
        <v>0</v>
      </c>
      <c r="F19" s="196">
        <v>0</v>
      </c>
      <c r="G19" s="196">
        <v>0</v>
      </c>
      <c r="H19" s="196">
        <v>2</v>
      </c>
      <c r="I19" s="196">
        <f t="shared" si="207"/>
        <v>2</v>
      </c>
      <c r="J19" s="195">
        <v>0</v>
      </c>
      <c r="K19" s="195">
        <v>0</v>
      </c>
      <c r="L19" s="195">
        <v>0</v>
      </c>
      <c r="M19" s="195">
        <f>'Таблица 1'!M157</f>
        <v>1766162.3</v>
      </c>
      <c r="N19" s="195">
        <f t="shared" si="208"/>
        <v>1766162.3</v>
      </c>
    </row>
    <row r="20" s="4" customFormat="1" ht="22.5" customHeight="1">
      <c r="A20" s="157">
        <v>11</v>
      </c>
      <c r="B20" s="194" t="s">
        <v>582</v>
      </c>
      <c r="C20" s="195">
        <f>'Таблица 1'!I160</f>
        <v>1402.72</v>
      </c>
      <c r="D20" s="196">
        <f>'Таблица 1'!L160</f>
        <v>37</v>
      </c>
      <c r="E20" s="196">
        <v>0</v>
      </c>
      <c r="F20" s="196">
        <v>0</v>
      </c>
      <c r="G20" s="196">
        <v>0</v>
      </c>
      <c r="H20" s="196">
        <v>2</v>
      </c>
      <c r="I20" s="196">
        <f t="shared" si="207"/>
        <v>2</v>
      </c>
      <c r="J20" s="195">
        <v>0</v>
      </c>
      <c r="K20" s="195">
        <v>0</v>
      </c>
      <c r="L20" s="195">
        <v>0</v>
      </c>
      <c r="M20" s="195">
        <f>'Таблица 1'!M160</f>
        <v>4688902.0199999996</v>
      </c>
      <c r="N20" s="195">
        <f t="shared" si="208"/>
        <v>4688902.0199999996</v>
      </c>
      <c r="O20" s="3"/>
    </row>
    <row r="21" ht="22.199999999999999" customHeight="1">
      <c r="A21" s="157">
        <v>12</v>
      </c>
      <c r="B21" s="194" t="s">
        <v>583</v>
      </c>
      <c r="C21" s="195">
        <f>'Таблица 1'!I163</f>
        <v>3199</v>
      </c>
      <c r="D21" s="196">
        <f>'Таблица 1'!L163</f>
        <v>10</v>
      </c>
      <c r="E21" s="196">
        <v>0</v>
      </c>
      <c r="F21" s="196">
        <v>0</v>
      </c>
      <c r="G21" s="196">
        <v>0</v>
      </c>
      <c r="H21" s="196">
        <v>1</v>
      </c>
      <c r="I21" s="196">
        <f t="shared" si="207"/>
        <v>1</v>
      </c>
      <c r="J21" s="195">
        <v>0</v>
      </c>
      <c r="K21" s="195">
        <v>0</v>
      </c>
      <c r="L21" s="195">
        <v>0</v>
      </c>
      <c r="M21" s="195">
        <f>'Таблица 1'!M163</f>
        <v>708356</v>
      </c>
      <c r="N21" s="195">
        <f t="shared" si="208"/>
        <v>708356</v>
      </c>
    </row>
    <row r="22" s="4" customFormat="1" ht="22.199999999999999" customHeight="1">
      <c r="A22" s="157">
        <v>13</v>
      </c>
      <c r="B22" s="194" t="s">
        <v>584</v>
      </c>
      <c r="C22" s="195">
        <f>'Таблица 1'!I165</f>
        <v>13348.1</v>
      </c>
      <c r="D22" s="196">
        <f>'Таблица 1'!L165</f>
        <v>549</v>
      </c>
      <c r="E22" s="196">
        <v>0</v>
      </c>
      <c r="F22" s="196">
        <v>0</v>
      </c>
      <c r="G22" s="196">
        <v>0</v>
      </c>
      <c r="H22" s="196">
        <v>4</v>
      </c>
      <c r="I22" s="196">
        <f t="shared" si="207"/>
        <v>4</v>
      </c>
      <c r="J22" s="195">
        <v>0</v>
      </c>
      <c r="K22" s="195">
        <v>0</v>
      </c>
      <c r="L22" s="195">
        <v>0</v>
      </c>
      <c r="M22" s="195">
        <f>'Таблица 1'!M165</f>
        <v>60428961.100000001</v>
      </c>
      <c r="N22" s="195">
        <f t="shared" si="208"/>
        <v>60428961.100000001</v>
      </c>
      <c r="O22" s="3"/>
    </row>
    <row r="23" s="4" customFormat="1" ht="22.5" customHeight="1">
      <c r="A23" s="157">
        <v>14</v>
      </c>
      <c r="B23" s="194" t="s">
        <v>585</v>
      </c>
      <c r="C23" s="195">
        <f>'Таблица 1'!I170</f>
        <v>3992.9099999999999</v>
      </c>
      <c r="D23" s="196">
        <f>'Таблица 1'!L170</f>
        <v>149</v>
      </c>
      <c r="E23" s="196">
        <v>0</v>
      </c>
      <c r="F23" s="196">
        <v>0</v>
      </c>
      <c r="G23" s="196">
        <v>0</v>
      </c>
      <c r="H23" s="196">
        <v>1</v>
      </c>
      <c r="I23" s="196">
        <f t="shared" si="207"/>
        <v>1</v>
      </c>
      <c r="J23" s="195">
        <v>0</v>
      </c>
      <c r="K23" s="195">
        <v>0</v>
      </c>
      <c r="L23" s="195">
        <v>0</v>
      </c>
      <c r="M23" s="195">
        <f>'Таблица 1'!M170</f>
        <v>18436066.400000002</v>
      </c>
      <c r="N23" s="195">
        <f t="shared" si="208"/>
        <v>18436066.400000002</v>
      </c>
      <c r="O23" s="3"/>
    </row>
    <row r="24" s="4" customFormat="1" ht="22.5" customHeight="1">
      <c r="A24" s="157">
        <v>15</v>
      </c>
      <c r="B24" s="194" t="s">
        <v>586</v>
      </c>
      <c r="C24" s="195">
        <f>'Таблица 1'!I172</f>
        <v>29954.199999999997</v>
      </c>
      <c r="D24" s="196">
        <f>'Таблица 1'!L172</f>
        <v>986</v>
      </c>
      <c r="E24" s="196">
        <v>0</v>
      </c>
      <c r="F24" s="196">
        <v>0</v>
      </c>
      <c r="G24" s="196">
        <v>0</v>
      </c>
      <c r="H24" s="196">
        <v>9</v>
      </c>
      <c r="I24" s="196">
        <f t="shared" si="207"/>
        <v>9</v>
      </c>
      <c r="J24" s="195">
        <v>0</v>
      </c>
      <c r="K24" s="195">
        <v>0</v>
      </c>
      <c r="L24" s="195">
        <v>0</v>
      </c>
      <c r="M24" s="195">
        <f>'Таблица 1'!M172</f>
        <v>56844886.400000006</v>
      </c>
      <c r="N24" s="195">
        <f t="shared" si="208"/>
        <v>56844886.400000006</v>
      </c>
      <c r="O24" s="3"/>
    </row>
    <row r="25" ht="22.5" customHeight="1">
      <c r="A25" s="157">
        <v>16</v>
      </c>
      <c r="B25" s="194" t="s">
        <v>587</v>
      </c>
      <c r="C25" s="195">
        <f>'Таблица 1'!I182</f>
        <v>12315.400000000001</v>
      </c>
      <c r="D25" s="196">
        <f>'Таблица 1'!L182</f>
        <v>215</v>
      </c>
      <c r="E25" s="196">
        <v>0</v>
      </c>
      <c r="F25" s="196">
        <v>0</v>
      </c>
      <c r="G25" s="196">
        <v>0</v>
      </c>
      <c r="H25" s="196">
        <v>7</v>
      </c>
      <c r="I25" s="196">
        <f t="shared" si="207"/>
        <v>7</v>
      </c>
      <c r="J25" s="195">
        <v>0</v>
      </c>
      <c r="K25" s="195">
        <v>0</v>
      </c>
      <c r="L25" s="195">
        <v>0</v>
      </c>
      <c r="M25" s="195">
        <f>'Таблица 1'!M182</f>
        <v>48955098.399999999</v>
      </c>
      <c r="N25" s="195">
        <f t="shared" si="208"/>
        <v>48955098.399999999</v>
      </c>
    </row>
    <row r="26" ht="22.5" customHeight="1">
      <c r="A26" s="157">
        <v>17</v>
      </c>
      <c r="B26" s="194" t="s">
        <v>588</v>
      </c>
      <c r="C26" s="195">
        <f>'Таблица 1'!I190</f>
        <v>3358.6500000000001</v>
      </c>
      <c r="D26" s="196">
        <f>'Таблица 1'!L190</f>
        <v>90</v>
      </c>
      <c r="E26" s="196">
        <v>0</v>
      </c>
      <c r="F26" s="196">
        <v>0</v>
      </c>
      <c r="G26" s="196">
        <v>0</v>
      </c>
      <c r="H26" s="196">
        <v>5</v>
      </c>
      <c r="I26" s="196">
        <f t="shared" si="207"/>
        <v>5</v>
      </c>
      <c r="J26" s="195">
        <v>0</v>
      </c>
      <c r="K26" s="195">
        <v>0</v>
      </c>
      <c r="L26" s="195">
        <v>0</v>
      </c>
      <c r="M26" s="195">
        <f>'Таблица 1'!M190</f>
        <v>16640205.879999999</v>
      </c>
      <c r="N26" s="195">
        <f t="shared" si="208"/>
        <v>16640205.879999999</v>
      </c>
    </row>
    <row r="27" ht="22.5" customHeight="1">
      <c r="A27" s="157">
        <v>18</v>
      </c>
      <c r="B27" s="194" t="s">
        <v>589</v>
      </c>
      <c r="C27" s="195">
        <f>'Таблица 1'!I196</f>
        <v>2895.3899999999999</v>
      </c>
      <c r="D27" s="196">
        <f>'Таблица 1'!L196</f>
        <v>83</v>
      </c>
      <c r="E27" s="196">
        <v>0</v>
      </c>
      <c r="F27" s="196">
        <v>0</v>
      </c>
      <c r="G27" s="196">
        <v>0</v>
      </c>
      <c r="H27" s="196">
        <v>2</v>
      </c>
      <c r="I27" s="196">
        <f t="shared" si="207"/>
        <v>2</v>
      </c>
      <c r="J27" s="195">
        <v>0</v>
      </c>
      <c r="K27" s="195">
        <v>0</v>
      </c>
      <c r="L27" s="195">
        <v>0</v>
      </c>
      <c r="M27" s="195">
        <f>'Таблица 1'!M196</f>
        <v>3280008.8200000003</v>
      </c>
      <c r="N27" s="195">
        <f t="shared" si="208"/>
        <v>3280008.8200000003</v>
      </c>
    </row>
    <row r="28" s="4" customFormat="1" ht="22.5" customHeight="1">
      <c r="A28" s="157">
        <v>19</v>
      </c>
      <c r="B28" s="194" t="s">
        <v>590</v>
      </c>
      <c r="C28" s="195">
        <f>'Таблица 1'!I199</f>
        <v>14365.9</v>
      </c>
      <c r="D28" s="196">
        <f>'Таблица 1'!L199</f>
        <v>426</v>
      </c>
      <c r="E28" s="196">
        <v>0</v>
      </c>
      <c r="F28" s="196">
        <v>0</v>
      </c>
      <c r="G28" s="196">
        <v>0</v>
      </c>
      <c r="H28" s="196">
        <v>8</v>
      </c>
      <c r="I28" s="196">
        <f t="shared" si="207"/>
        <v>8</v>
      </c>
      <c r="J28" s="195">
        <v>0</v>
      </c>
      <c r="K28" s="195">
        <v>0</v>
      </c>
      <c r="L28" s="195">
        <v>0</v>
      </c>
      <c r="M28" s="195">
        <f>'Таблица 1'!M199</f>
        <v>17663921.32</v>
      </c>
      <c r="N28" s="195">
        <f t="shared" si="208"/>
        <v>17663921.32</v>
      </c>
      <c r="O28" s="3"/>
    </row>
    <row r="29" ht="22.5" customHeight="1">
      <c r="A29" s="157">
        <v>20</v>
      </c>
      <c r="B29" s="194" t="s">
        <v>591</v>
      </c>
      <c r="C29" s="195">
        <f>'Таблица 1'!I208</f>
        <v>16271.1</v>
      </c>
      <c r="D29" s="196">
        <f>'Таблица 1'!L208</f>
        <v>500</v>
      </c>
      <c r="E29" s="196">
        <v>0</v>
      </c>
      <c r="F29" s="196">
        <v>0</v>
      </c>
      <c r="G29" s="196">
        <v>0</v>
      </c>
      <c r="H29" s="196">
        <v>4</v>
      </c>
      <c r="I29" s="196">
        <f t="shared" si="207"/>
        <v>4</v>
      </c>
      <c r="J29" s="195">
        <v>0</v>
      </c>
      <c r="K29" s="195">
        <v>0</v>
      </c>
      <c r="L29" s="195">
        <v>0</v>
      </c>
      <c r="M29" s="195">
        <f>'Таблица 1'!M208</f>
        <v>75848669.700000003</v>
      </c>
      <c r="N29" s="195">
        <f t="shared" si="208"/>
        <v>75848669.700000003</v>
      </c>
    </row>
    <row r="30" ht="29.25" customHeight="1">
      <c r="A30" s="157"/>
      <c r="B30" s="194" t="s">
        <v>592</v>
      </c>
      <c r="C30" s="195">
        <f>SUM(C31:C31)</f>
        <v>7351.6999999999998</v>
      </c>
      <c r="D30" s="196">
        <f>SUM(D31:D31)</f>
        <v>129</v>
      </c>
      <c r="E30" s="196">
        <f>SUM(E31:E31)</f>
        <v>0</v>
      </c>
      <c r="F30" s="196">
        <f>SUM(F31:F31)</f>
        <v>0</v>
      </c>
      <c r="G30" s="196">
        <f>SUM(G31:G31)</f>
        <v>0</v>
      </c>
      <c r="H30" s="196">
        <f>SUM(H31:H31)</f>
        <v>3</v>
      </c>
      <c r="I30" s="196">
        <f>SUM(I31:I31)</f>
        <v>3</v>
      </c>
      <c r="J30" s="195">
        <f>SUM(J31:J31)</f>
        <v>0</v>
      </c>
      <c r="K30" s="195">
        <f>SUM(K31:K31)</f>
        <v>0</v>
      </c>
      <c r="L30" s="195">
        <f>SUM(L31:L31)</f>
        <v>0</v>
      </c>
      <c r="M30" s="195">
        <f>SUM(M31:M31)</f>
        <v>22490688.560000002</v>
      </c>
      <c r="N30" s="195">
        <f>SUM(N31:N31)</f>
        <v>22490688.560000002</v>
      </c>
    </row>
    <row r="31" ht="22.5" customHeight="1">
      <c r="A31" s="157">
        <v>21</v>
      </c>
      <c r="B31" s="194" t="s">
        <v>593</v>
      </c>
      <c r="C31" s="195">
        <f>'Таблица 1'!I214</f>
        <v>7351.6999999999998</v>
      </c>
      <c r="D31" s="196">
        <f>'Таблица 1'!L214</f>
        <v>129</v>
      </c>
      <c r="E31" s="196">
        <v>0</v>
      </c>
      <c r="F31" s="196">
        <v>0</v>
      </c>
      <c r="G31" s="196">
        <v>0</v>
      </c>
      <c r="H31" s="196">
        <v>3</v>
      </c>
      <c r="I31" s="196">
        <f>H31</f>
        <v>3</v>
      </c>
      <c r="J31" s="195">
        <v>0</v>
      </c>
      <c r="K31" s="195">
        <v>0</v>
      </c>
      <c r="L31" s="195">
        <v>0</v>
      </c>
      <c r="M31" s="195">
        <f>'Таблица 1'!M214</f>
        <v>22490688.560000002</v>
      </c>
      <c r="N31" s="195">
        <f>J31+K31+L31+M31</f>
        <v>22490688.560000002</v>
      </c>
    </row>
    <row r="32" ht="30.75" customHeight="1">
      <c r="A32" s="157"/>
      <c r="B32" s="194" t="s">
        <v>594</v>
      </c>
      <c r="C32" s="195">
        <f>C33</f>
        <v>2376.0999999999999</v>
      </c>
      <c r="D32" s="196">
        <f t="shared" ref="D32:N32" si="209">D33</f>
        <v>75</v>
      </c>
      <c r="E32" s="196">
        <f t="shared" si="209"/>
        <v>0</v>
      </c>
      <c r="F32" s="196">
        <f t="shared" si="209"/>
        <v>0</v>
      </c>
      <c r="G32" s="196">
        <f t="shared" si="209"/>
        <v>0</v>
      </c>
      <c r="H32" s="196">
        <f t="shared" si="209"/>
        <v>2</v>
      </c>
      <c r="I32" s="196">
        <f t="shared" si="209"/>
        <v>2</v>
      </c>
      <c r="J32" s="195">
        <f t="shared" si="209"/>
        <v>0</v>
      </c>
      <c r="K32" s="195">
        <f t="shared" si="209"/>
        <v>0</v>
      </c>
      <c r="L32" s="195">
        <f t="shared" si="209"/>
        <v>0</v>
      </c>
      <c r="M32" s="195">
        <f t="shared" si="209"/>
        <v>19810178.399999999</v>
      </c>
      <c r="N32" s="195">
        <f t="shared" si="209"/>
        <v>19810178.399999999</v>
      </c>
    </row>
    <row r="33" ht="22.5" customHeight="1">
      <c r="A33" s="157">
        <v>22</v>
      </c>
      <c r="B33" s="194" t="s">
        <v>595</v>
      </c>
      <c r="C33" s="195">
        <f>'Таблица 1'!I219</f>
        <v>2376.0999999999999</v>
      </c>
      <c r="D33" s="196">
        <f>'Таблица 1'!L219</f>
        <v>75</v>
      </c>
      <c r="E33" s="196">
        <v>0</v>
      </c>
      <c r="F33" s="196">
        <v>0</v>
      </c>
      <c r="G33" s="196">
        <v>0</v>
      </c>
      <c r="H33" s="196">
        <v>2</v>
      </c>
      <c r="I33" s="196">
        <f>H33</f>
        <v>2</v>
      </c>
      <c r="J33" s="195">
        <v>0</v>
      </c>
      <c r="K33" s="195">
        <v>0</v>
      </c>
      <c r="L33" s="195">
        <v>0</v>
      </c>
      <c r="M33" s="195">
        <f>'Таблица 1'!M219</f>
        <v>19810178.399999999</v>
      </c>
      <c r="N33" s="195">
        <f>M33</f>
        <v>19810178.399999999</v>
      </c>
    </row>
    <row r="34" ht="33" customHeight="1">
      <c r="A34" s="157"/>
      <c r="B34" s="194" t="s">
        <v>596</v>
      </c>
      <c r="C34" s="195">
        <f>SUM(C35:C37)</f>
        <v>23864.800000000003</v>
      </c>
      <c r="D34" s="196">
        <f>SUM(D35:D37)</f>
        <v>861</v>
      </c>
      <c r="E34" s="196">
        <f>SUM(E35:E37)</f>
        <v>0</v>
      </c>
      <c r="F34" s="196">
        <f>SUM(F35:F37)</f>
        <v>0</v>
      </c>
      <c r="G34" s="196">
        <f>SUM(G35:G37)</f>
        <v>0</v>
      </c>
      <c r="H34" s="196">
        <f>SUM(H35:H37)</f>
        <v>14</v>
      </c>
      <c r="I34" s="196">
        <f>SUM(I35:I37)</f>
        <v>14</v>
      </c>
      <c r="J34" s="195">
        <f>SUM(J35:J37)</f>
        <v>0</v>
      </c>
      <c r="K34" s="195">
        <f>SUM(K35:K37)</f>
        <v>0</v>
      </c>
      <c r="L34" s="195">
        <f>SUM(L35:L37)</f>
        <v>0</v>
      </c>
      <c r="M34" s="195">
        <f>SUM(M35:M37)</f>
        <v>84162511.199999988</v>
      </c>
      <c r="N34" s="195">
        <f>SUM(N35:N37)</f>
        <v>84162511.199999988</v>
      </c>
    </row>
    <row r="35" ht="22.5" customHeight="1">
      <c r="A35" s="157">
        <v>23</v>
      </c>
      <c r="B35" s="194" t="s">
        <v>597</v>
      </c>
      <c r="C35" s="195">
        <f>'Таблица 1'!I223</f>
        <v>10687.700000000001</v>
      </c>
      <c r="D35" s="196">
        <f>'Таблица 1'!L223</f>
        <v>391</v>
      </c>
      <c r="E35" s="196">
        <v>0</v>
      </c>
      <c r="F35" s="196">
        <v>0</v>
      </c>
      <c r="G35" s="196">
        <v>0</v>
      </c>
      <c r="H35" s="196">
        <v>7</v>
      </c>
      <c r="I35" s="196">
        <f t="shared" ref="I35:I37" si="210">H35</f>
        <v>7</v>
      </c>
      <c r="J35" s="195">
        <v>0</v>
      </c>
      <c r="K35" s="195">
        <v>0</v>
      </c>
      <c r="L35" s="195">
        <v>0</v>
      </c>
      <c r="M35" s="195">
        <f>'Таблица 1'!M223</f>
        <v>47797628.399999999</v>
      </c>
      <c r="N35" s="195">
        <f t="shared" ref="N35:N37" si="211">M35</f>
        <v>47797628.399999999</v>
      </c>
    </row>
    <row r="36" ht="22.5" customHeight="1">
      <c r="A36" s="157">
        <v>24</v>
      </c>
      <c r="B36" s="194" t="s">
        <v>598</v>
      </c>
      <c r="C36" s="195">
        <f>'Таблица 1'!I231</f>
        <v>12147.1</v>
      </c>
      <c r="D36" s="196">
        <f>'Таблица 1'!L231</f>
        <v>444</v>
      </c>
      <c r="E36" s="196">
        <v>0</v>
      </c>
      <c r="F36" s="196">
        <v>0</v>
      </c>
      <c r="G36" s="196">
        <v>0</v>
      </c>
      <c r="H36" s="196">
        <v>6</v>
      </c>
      <c r="I36" s="196">
        <f t="shared" si="210"/>
        <v>6</v>
      </c>
      <c r="J36" s="195">
        <v>0</v>
      </c>
      <c r="K36" s="195">
        <v>0</v>
      </c>
      <c r="L36" s="195">
        <v>0</v>
      </c>
      <c r="M36" s="195">
        <f>'Таблица 1'!M231</f>
        <v>35178889.200000003</v>
      </c>
      <c r="N36" s="195">
        <f t="shared" si="211"/>
        <v>35178889.200000003</v>
      </c>
    </row>
    <row r="37" ht="22.5" customHeight="1">
      <c r="A37" s="157">
        <v>25</v>
      </c>
      <c r="B37" s="194" t="s">
        <v>599</v>
      </c>
      <c r="C37" s="195">
        <f>'Таблица 1'!I238</f>
        <v>1030</v>
      </c>
      <c r="D37" s="196">
        <f>'Таблица 1'!L238</f>
        <v>26</v>
      </c>
      <c r="E37" s="196">
        <v>0</v>
      </c>
      <c r="F37" s="196">
        <v>0</v>
      </c>
      <c r="G37" s="196">
        <v>0</v>
      </c>
      <c r="H37" s="196">
        <v>1</v>
      </c>
      <c r="I37" s="196">
        <f t="shared" si="210"/>
        <v>1</v>
      </c>
      <c r="J37" s="195">
        <v>0</v>
      </c>
      <c r="K37" s="195">
        <v>0</v>
      </c>
      <c r="L37" s="195">
        <v>0</v>
      </c>
      <c r="M37" s="195">
        <f>'Таблица 1'!M238</f>
        <v>1185993.6000000001</v>
      </c>
      <c r="N37" s="195">
        <f t="shared" si="211"/>
        <v>1185993.6000000001</v>
      </c>
    </row>
    <row r="38" s="197" customFormat="1" ht="21" customHeight="1">
      <c r="A38" s="128"/>
      <c r="B38" s="15" t="s">
        <v>600</v>
      </c>
      <c r="C38" s="198"/>
      <c r="D38" s="199"/>
      <c r="E38" s="199"/>
      <c r="F38" s="199"/>
      <c r="G38" s="199"/>
      <c r="H38" s="199"/>
      <c r="I38" s="199"/>
      <c r="J38" s="198"/>
      <c r="K38" s="198"/>
      <c r="L38" s="198"/>
      <c r="M38" s="198"/>
      <c r="N38" s="198"/>
      <c r="O38" s="200"/>
    </row>
    <row r="39" s="189" customFormat="1" ht="24.75" customHeight="1">
      <c r="A39" s="21"/>
      <c r="B39" s="19" t="s">
        <v>467</v>
      </c>
      <c r="C39" s="191">
        <f>SUM(C40:C60)+C63+C65</f>
        <v>372634.29999999993</v>
      </c>
      <c r="D39" s="192">
        <f t="shared" ref="D39:N39" si="212">SUM(D40:D60)+D63+D65</f>
        <v>10939</v>
      </c>
      <c r="E39" s="192">
        <f t="shared" si="212"/>
        <v>0</v>
      </c>
      <c r="F39" s="192">
        <f t="shared" si="212"/>
        <v>0</v>
      </c>
      <c r="G39" s="192">
        <f t="shared" si="212"/>
        <v>0</v>
      </c>
      <c r="H39" s="192">
        <f t="shared" si="212"/>
        <v>152</v>
      </c>
      <c r="I39" s="192">
        <f t="shared" si="212"/>
        <v>152</v>
      </c>
      <c r="J39" s="191">
        <f t="shared" si="212"/>
        <v>0</v>
      </c>
      <c r="K39" s="191">
        <f t="shared" si="212"/>
        <v>0</v>
      </c>
      <c r="L39" s="191">
        <f t="shared" si="212"/>
        <v>0</v>
      </c>
      <c r="M39" s="191">
        <f t="shared" si="212"/>
        <v>999657381.48999989</v>
      </c>
      <c r="N39" s="191">
        <f t="shared" si="212"/>
        <v>999657381.48999989</v>
      </c>
      <c r="O39" s="193"/>
    </row>
    <row r="40" s="201" customFormat="1" ht="22.5" customHeight="1">
      <c r="A40" s="37">
        <v>1</v>
      </c>
      <c r="B40" s="45" t="s">
        <v>572</v>
      </c>
      <c r="C40" s="151">
        <f>'Таблица 1'!I242</f>
        <v>239256.94999999998</v>
      </c>
      <c r="D40" s="202">
        <f>'Таблица 1'!L242</f>
        <v>6746</v>
      </c>
      <c r="E40" s="202">
        <v>0</v>
      </c>
      <c r="F40" s="202">
        <v>0</v>
      </c>
      <c r="G40" s="202">
        <v>0</v>
      </c>
      <c r="H40" s="202">
        <v>78</v>
      </c>
      <c r="I40" s="202">
        <f t="shared" ref="I40:I59" si="213">H40</f>
        <v>78</v>
      </c>
      <c r="J40" s="151">
        <v>0</v>
      </c>
      <c r="K40" s="151">
        <v>0</v>
      </c>
      <c r="L40" s="151">
        <v>0</v>
      </c>
      <c r="M40" s="151">
        <f>'Таблица 1'!M242</f>
        <v>677437429.35000002</v>
      </c>
      <c r="N40" s="151">
        <f t="shared" ref="N40:N59" si="214">M40</f>
        <v>677437429.35000002</v>
      </c>
      <c r="O40" s="203"/>
    </row>
    <row r="41" s="201" customFormat="1" ht="22.5" customHeight="1">
      <c r="A41" s="37">
        <v>2</v>
      </c>
      <c r="B41" s="45" t="s">
        <v>573</v>
      </c>
      <c r="C41" s="151">
        <f>'Таблица 1'!I321</f>
        <v>2238.7200000000003</v>
      </c>
      <c r="D41" s="202">
        <f>'Таблица 1'!L321</f>
        <v>87</v>
      </c>
      <c r="E41" s="202">
        <v>0</v>
      </c>
      <c r="F41" s="202">
        <v>0</v>
      </c>
      <c r="G41" s="202">
        <v>0</v>
      </c>
      <c r="H41" s="202">
        <v>2</v>
      </c>
      <c r="I41" s="202">
        <f t="shared" si="213"/>
        <v>2</v>
      </c>
      <c r="J41" s="151">
        <v>0</v>
      </c>
      <c r="K41" s="151">
        <v>0</v>
      </c>
      <c r="L41" s="151">
        <v>0</v>
      </c>
      <c r="M41" s="151">
        <f>'Таблица 1'!M321</f>
        <v>5920655.1300000008</v>
      </c>
      <c r="N41" s="151">
        <f t="shared" si="214"/>
        <v>5920655.1300000008</v>
      </c>
      <c r="O41" s="203"/>
    </row>
    <row r="42" s="201" customFormat="1" ht="22.5" customHeight="1">
      <c r="A42" s="37">
        <v>3</v>
      </c>
      <c r="B42" s="45" t="s">
        <v>574</v>
      </c>
      <c r="C42" s="151">
        <f>'Таблица 1'!I324</f>
        <v>1883.0300000000002</v>
      </c>
      <c r="D42" s="202">
        <f>'Таблица 1'!L324</f>
        <v>56</v>
      </c>
      <c r="E42" s="202">
        <v>0</v>
      </c>
      <c r="F42" s="202">
        <v>0</v>
      </c>
      <c r="G42" s="202">
        <v>0</v>
      </c>
      <c r="H42" s="202">
        <v>2</v>
      </c>
      <c r="I42" s="202">
        <f t="shared" si="213"/>
        <v>2</v>
      </c>
      <c r="J42" s="151">
        <v>0</v>
      </c>
      <c r="K42" s="151">
        <v>0</v>
      </c>
      <c r="L42" s="151">
        <v>0</v>
      </c>
      <c r="M42" s="151">
        <f>'Таблица 1'!M324</f>
        <v>6072573.9000000004</v>
      </c>
      <c r="N42" s="151">
        <f t="shared" si="214"/>
        <v>6072573.9000000004</v>
      </c>
      <c r="O42" s="203"/>
    </row>
    <row r="43" s="201" customFormat="1" ht="25.800000000000001" customHeight="1">
      <c r="A43" s="37">
        <v>4</v>
      </c>
      <c r="B43" s="45" t="s">
        <v>601</v>
      </c>
      <c r="C43" s="151">
        <f>'Таблица 1'!I327</f>
        <v>21841</v>
      </c>
      <c r="D43" s="202">
        <f>'Таблица 1'!L327</f>
        <v>697</v>
      </c>
      <c r="E43" s="202">
        <v>0</v>
      </c>
      <c r="F43" s="202">
        <v>0</v>
      </c>
      <c r="G43" s="202">
        <v>0</v>
      </c>
      <c r="H43" s="202">
        <v>6</v>
      </c>
      <c r="I43" s="202">
        <f t="shared" si="213"/>
        <v>6</v>
      </c>
      <c r="J43" s="151">
        <v>0</v>
      </c>
      <c r="K43" s="151">
        <v>0</v>
      </c>
      <c r="L43" s="151">
        <v>0</v>
      </c>
      <c r="M43" s="151">
        <f>'Таблица 1'!M327</f>
        <v>50601501.930000007</v>
      </c>
      <c r="N43" s="151">
        <f t="shared" si="214"/>
        <v>50601501.930000007</v>
      </c>
      <c r="O43" s="203"/>
    </row>
    <row r="44" s="201" customFormat="1" ht="22.5" customHeight="1">
      <c r="A44" s="37">
        <v>5</v>
      </c>
      <c r="B44" s="45" t="s">
        <v>576</v>
      </c>
      <c r="C44" s="151">
        <f>'Таблица 1'!I334</f>
        <v>1229</v>
      </c>
      <c r="D44" s="202">
        <f>'Таблица 1'!L334</f>
        <v>24</v>
      </c>
      <c r="E44" s="202">
        <v>0</v>
      </c>
      <c r="F44" s="202">
        <v>0</v>
      </c>
      <c r="G44" s="202">
        <v>0</v>
      </c>
      <c r="H44" s="202">
        <v>1</v>
      </c>
      <c r="I44" s="202">
        <f t="shared" si="213"/>
        <v>1</v>
      </c>
      <c r="J44" s="151">
        <v>0</v>
      </c>
      <c r="K44" s="151">
        <v>0</v>
      </c>
      <c r="L44" s="151">
        <v>0</v>
      </c>
      <c r="M44" s="151">
        <f>'Таблица 1'!M334</f>
        <v>1236917.7</v>
      </c>
      <c r="N44" s="151">
        <f t="shared" si="214"/>
        <v>1236917.7</v>
      </c>
      <c r="O44" s="203"/>
    </row>
    <row r="45" s="201" customFormat="1" ht="22.5" customHeight="1">
      <c r="A45" s="37">
        <v>6</v>
      </c>
      <c r="B45" s="45" t="s">
        <v>577</v>
      </c>
      <c r="C45" s="151">
        <f>'Таблица 1'!I336</f>
        <v>6628.5</v>
      </c>
      <c r="D45" s="202">
        <f>'Таблица 1'!L336</f>
        <v>177</v>
      </c>
      <c r="E45" s="202">
        <v>0</v>
      </c>
      <c r="F45" s="202">
        <v>0</v>
      </c>
      <c r="G45" s="202">
        <v>0</v>
      </c>
      <c r="H45" s="202">
        <v>3</v>
      </c>
      <c r="I45" s="202">
        <f t="shared" si="213"/>
        <v>3</v>
      </c>
      <c r="J45" s="151">
        <v>0</v>
      </c>
      <c r="K45" s="151">
        <v>0</v>
      </c>
      <c r="L45" s="151">
        <v>0</v>
      </c>
      <c r="M45" s="151">
        <f>'Таблица 1'!M336</f>
        <v>13098969.299999999</v>
      </c>
      <c r="N45" s="151">
        <f t="shared" si="214"/>
        <v>13098969.299999999</v>
      </c>
      <c r="O45" s="203"/>
    </row>
    <row r="46" s="201" customFormat="1" ht="22.5" customHeight="1">
      <c r="A46" s="37">
        <v>7</v>
      </c>
      <c r="B46" s="45" t="s">
        <v>578</v>
      </c>
      <c r="C46" s="151">
        <f>'Таблица 1'!I340</f>
        <v>6419.8999999999996</v>
      </c>
      <c r="D46" s="202">
        <f>'Таблица 1'!L340</f>
        <v>240</v>
      </c>
      <c r="E46" s="202">
        <v>0</v>
      </c>
      <c r="F46" s="202">
        <v>0</v>
      </c>
      <c r="G46" s="202">
        <v>0</v>
      </c>
      <c r="H46" s="202">
        <v>3</v>
      </c>
      <c r="I46" s="202">
        <f t="shared" si="213"/>
        <v>3</v>
      </c>
      <c r="J46" s="151">
        <v>0</v>
      </c>
      <c r="K46" s="151">
        <v>0</v>
      </c>
      <c r="L46" s="151">
        <v>0</v>
      </c>
      <c r="M46" s="151">
        <f>'Таблица 1'!M340</f>
        <v>10648463.199999999</v>
      </c>
      <c r="N46" s="151">
        <f t="shared" si="214"/>
        <v>10648463.199999999</v>
      </c>
      <c r="O46" s="203"/>
    </row>
    <row r="47" s="201" customFormat="1" ht="22.5" customHeight="1">
      <c r="A47" s="37">
        <v>8</v>
      </c>
      <c r="B47" s="45" t="s">
        <v>579</v>
      </c>
      <c r="C47" s="151">
        <f>'Таблица 1'!I344</f>
        <v>1148.3</v>
      </c>
      <c r="D47" s="202">
        <f>'Таблица 1'!L344</f>
        <v>60</v>
      </c>
      <c r="E47" s="202">
        <v>0</v>
      </c>
      <c r="F47" s="202">
        <v>0</v>
      </c>
      <c r="G47" s="202">
        <v>0</v>
      </c>
      <c r="H47" s="202">
        <v>2</v>
      </c>
      <c r="I47" s="202">
        <f t="shared" si="213"/>
        <v>2</v>
      </c>
      <c r="J47" s="151">
        <v>0</v>
      </c>
      <c r="K47" s="151">
        <v>0</v>
      </c>
      <c r="L47" s="151">
        <v>0</v>
      </c>
      <c r="M47" s="151">
        <f>'Таблица 1'!M344</f>
        <v>970125</v>
      </c>
      <c r="N47" s="151">
        <f t="shared" si="214"/>
        <v>970125</v>
      </c>
      <c r="O47" s="203"/>
    </row>
    <row r="48" s="201" customFormat="1" ht="22.5" customHeight="1">
      <c r="A48" s="37">
        <v>9</v>
      </c>
      <c r="B48" s="45" t="s">
        <v>580</v>
      </c>
      <c r="C48" s="151">
        <f>'Таблица 1'!I347</f>
        <v>18205.189999999999</v>
      </c>
      <c r="D48" s="202">
        <f>'Таблица 1'!L347</f>
        <v>486</v>
      </c>
      <c r="E48" s="202">
        <v>0</v>
      </c>
      <c r="F48" s="202">
        <v>0</v>
      </c>
      <c r="G48" s="202">
        <v>0</v>
      </c>
      <c r="H48" s="202">
        <v>11</v>
      </c>
      <c r="I48" s="202">
        <f t="shared" si="213"/>
        <v>11</v>
      </c>
      <c r="J48" s="151">
        <v>0</v>
      </c>
      <c r="K48" s="151">
        <v>0</v>
      </c>
      <c r="L48" s="151">
        <v>0</v>
      </c>
      <c r="M48" s="151">
        <f>'Таблица 1'!M347</f>
        <v>24641890.98</v>
      </c>
      <c r="N48" s="151">
        <f t="shared" si="214"/>
        <v>24641890.98</v>
      </c>
      <c r="O48" s="203"/>
    </row>
    <row r="49" s="201" customFormat="1" ht="22.5" customHeight="1">
      <c r="A49" s="37">
        <v>10</v>
      </c>
      <c r="B49" s="45" t="s">
        <v>581</v>
      </c>
      <c r="C49" s="151">
        <f>'Таблица 1'!I359</f>
        <v>1387.4299999999998</v>
      </c>
      <c r="D49" s="202">
        <f>'Таблица 1'!L359</f>
        <v>63</v>
      </c>
      <c r="E49" s="202">
        <v>0</v>
      </c>
      <c r="F49" s="202">
        <v>0</v>
      </c>
      <c r="G49" s="202">
        <v>0</v>
      </c>
      <c r="H49" s="202">
        <v>2</v>
      </c>
      <c r="I49" s="202">
        <f t="shared" si="213"/>
        <v>2</v>
      </c>
      <c r="J49" s="151">
        <v>0</v>
      </c>
      <c r="K49" s="151">
        <v>0</v>
      </c>
      <c r="L49" s="151">
        <v>0</v>
      </c>
      <c r="M49" s="151">
        <f>'Таблица 1'!M359</f>
        <v>1797370.3999999999</v>
      </c>
      <c r="N49" s="151">
        <f t="shared" si="214"/>
        <v>1797370.3999999999</v>
      </c>
      <c r="O49" s="203"/>
    </row>
    <row r="50" s="201" customFormat="1" ht="22.5" customHeight="1">
      <c r="A50" s="37">
        <v>11</v>
      </c>
      <c r="B50" s="45" t="s">
        <v>582</v>
      </c>
      <c r="C50" s="151">
        <f>'Таблица 1'!I362</f>
        <v>1088.7</v>
      </c>
      <c r="D50" s="202">
        <f>'Таблица 1'!L362</f>
        <v>28</v>
      </c>
      <c r="E50" s="202">
        <v>0</v>
      </c>
      <c r="F50" s="202">
        <v>0</v>
      </c>
      <c r="G50" s="202">
        <v>0</v>
      </c>
      <c r="H50" s="202">
        <v>1</v>
      </c>
      <c r="I50" s="202">
        <f t="shared" si="213"/>
        <v>1</v>
      </c>
      <c r="J50" s="151">
        <v>0</v>
      </c>
      <c r="K50" s="151">
        <v>0</v>
      </c>
      <c r="L50" s="151">
        <v>0</v>
      </c>
      <c r="M50" s="151">
        <f>'Таблица 1'!M362</f>
        <v>1500000</v>
      </c>
      <c r="N50" s="151">
        <f t="shared" si="214"/>
        <v>1500000</v>
      </c>
      <c r="O50" s="203"/>
    </row>
    <row r="51" s="201" customFormat="1" ht="22.5" customHeight="1">
      <c r="A51" s="37">
        <v>12</v>
      </c>
      <c r="B51" s="45" t="s">
        <v>602</v>
      </c>
      <c r="C51" s="151">
        <f>'Таблица 1'!I364</f>
        <v>1053.0999999999999</v>
      </c>
      <c r="D51" s="202">
        <f>'Таблица 1'!L364</f>
        <v>23</v>
      </c>
      <c r="E51" s="202">
        <v>0</v>
      </c>
      <c r="F51" s="202">
        <v>0</v>
      </c>
      <c r="G51" s="202">
        <v>0</v>
      </c>
      <c r="H51" s="202">
        <v>1</v>
      </c>
      <c r="I51" s="202">
        <f t="shared" si="213"/>
        <v>1</v>
      </c>
      <c r="J51" s="151">
        <v>0</v>
      </c>
      <c r="K51" s="151">
        <v>0</v>
      </c>
      <c r="L51" s="151">
        <v>0</v>
      </c>
      <c r="M51" s="151">
        <f>'Таблица 1'!M364</f>
        <v>332748</v>
      </c>
      <c r="N51" s="151">
        <f t="shared" si="214"/>
        <v>332748</v>
      </c>
      <c r="O51" s="203"/>
    </row>
    <row r="52" s="201" customFormat="1" ht="24" customHeight="1">
      <c r="A52" s="37">
        <v>13</v>
      </c>
      <c r="B52" s="45" t="s">
        <v>583</v>
      </c>
      <c r="C52" s="151">
        <f>'Таблица 1'!I366</f>
        <v>3199</v>
      </c>
      <c r="D52" s="202">
        <f>'Таблица 1'!L366</f>
        <v>10</v>
      </c>
      <c r="E52" s="202">
        <v>0</v>
      </c>
      <c r="F52" s="202">
        <v>0</v>
      </c>
      <c r="G52" s="202">
        <v>0</v>
      </c>
      <c r="H52" s="202">
        <v>1</v>
      </c>
      <c r="I52" s="202">
        <f t="shared" si="213"/>
        <v>1</v>
      </c>
      <c r="J52" s="151">
        <v>0</v>
      </c>
      <c r="K52" s="151">
        <v>0</v>
      </c>
      <c r="L52" s="151">
        <v>0</v>
      </c>
      <c r="M52" s="151">
        <f>'Таблица 1'!M366</f>
        <v>10839930.199999999</v>
      </c>
      <c r="N52" s="151">
        <f t="shared" si="214"/>
        <v>10839930.199999999</v>
      </c>
      <c r="O52" s="203"/>
    </row>
    <row r="53" s="201" customFormat="1" ht="22.5" customHeight="1">
      <c r="A53" s="37">
        <v>14</v>
      </c>
      <c r="B53" s="45" t="s">
        <v>584</v>
      </c>
      <c r="C53" s="151">
        <f>'Таблица 1'!I368</f>
        <v>5917.8999999999996</v>
      </c>
      <c r="D53" s="202">
        <f>'Таблица 1'!L368</f>
        <v>260</v>
      </c>
      <c r="E53" s="202">
        <v>0</v>
      </c>
      <c r="F53" s="202">
        <v>0</v>
      </c>
      <c r="G53" s="202">
        <v>0</v>
      </c>
      <c r="H53" s="202">
        <v>4</v>
      </c>
      <c r="I53" s="202">
        <f t="shared" si="213"/>
        <v>4</v>
      </c>
      <c r="J53" s="151">
        <v>0</v>
      </c>
      <c r="K53" s="151">
        <v>0</v>
      </c>
      <c r="L53" s="151">
        <v>0</v>
      </c>
      <c r="M53" s="151">
        <f>'Таблица 1'!M368</f>
        <v>21131942.649999999</v>
      </c>
      <c r="N53" s="151">
        <f t="shared" si="214"/>
        <v>21131942.649999999</v>
      </c>
      <c r="O53" s="203"/>
    </row>
    <row r="54" s="201" customFormat="1" ht="24" customHeight="1">
      <c r="A54" s="37">
        <v>15</v>
      </c>
      <c r="B54" s="45" t="s">
        <v>603</v>
      </c>
      <c r="C54" s="151">
        <f>'Таблица 1'!I373</f>
        <v>4506.4799999999996</v>
      </c>
      <c r="D54" s="202">
        <f>'Таблица 1'!L373</f>
        <v>145</v>
      </c>
      <c r="E54" s="202">
        <v>0</v>
      </c>
      <c r="F54" s="202">
        <v>0</v>
      </c>
      <c r="G54" s="202">
        <v>0</v>
      </c>
      <c r="H54" s="202">
        <v>2</v>
      </c>
      <c r="I54" s="202">
        <f t="shared" si="213"/>
        <v>2</v>
      </c>
      <c r="J54" s="151">
        <v>0</v>
      </c>
      <c r="K54" s="151">
        <v>0</v>
      </c>
      <c r="L54" s="151">
        <v>0</v>
      </c>
      <c r="M54" s="151">
        <f>'Таблица 1'!M373</f>
        <v>4875890.7200000007</v>
      </c>
      <c r="N54" s="151">
        <f t="shared" si="214"/>
        <v>4875890.7200000007</v>
      </c>
      <c r="O54" s="203"/>
    </row>
    <row r="55" s="201" customFormat="1" ht="22.5" customHeight="1">
      <c r="A55" s="37">
        <v>16</v>
      </c>
      <c r="B55" s="45" t="s">
        <v>586</v>
      </c>
      <c r="C55" s="151">
        <f>'Таблица 1'!I376</f>
        <v>8055</v>
      </c>
      <c r="D55" s="202">
        <f>'Таблица 1'!L376</f>
        <v>260</v>
      </c>
      <c r="E55" s="202">
        <v>0</v>
      </c>
      <c r="F55" s="202">
        <v>0</v>
      </c>
      <c r="G55" s="202">
        <v>0</v>
      </c>
      <c r="H55" s="202">
        <v>1</v>
      </c>
      <c r="I55" s="202">
        <f t="shared" si="213"/>
        <v>1</v>
      </c>
      <c r="J55" s="151">
        <v>0</v>
      </c>
      <c r="K55" s="151">
        <v>0</v>
      </c>
      <c r="L55" s="151">
        <v>0</v>
      </c>
      <c r="M55" s="151">
        <f>'Таблица 1'!M376</f>
        <v>33017197.399999999</v>
      </c>
      <c r="N55" s="151">
        <f t="shared" si="214"/>
        <v>33017197.399999999</v>
      </c>
      <c r="O55" s="203"/>
    </row>
    <row r="56" s="201" customFormat="1" ht="22.5" customHeight="1">
      <c r="A56" s="37">
        <v>17</v>
      </c>
      <c r="B56" s="45" t="s">
        <v>587</v>
      </c>
      <c r="C56" s="151">
        <f>'Таблица 1'!I378</f>
        <v>4967.6999999999998</v>
      </c>
      <c r="D56" s="202">
        <f>'Таблица 1'!L378</f>
        <v>162</v>
      </c>
      <c r="E56" s="202">
        <v>0</v>
      </c>
      <c r="F56" s="202">
        <v>0</v>
      </c>
      <c r="G56" s="202">
        <v>0</v>
      </c>
      <c r="H56" s="202">
        <v>2</v>
      </c>
      <c r="I56" s="202">
        <f t="shared" si="213"/>
        <v>2</v>
      </c>
      <c r="J56" s="151">
        <v>0</v>
      </c>
      <c r="K56" s="151">
        <v>0</v>
      </c>
      <c r="L56" s="151">
        <v>0</v>
      </c>
      <c r="M56" s="151">
        <f>'Таблица 1'!M378</f>
        <v>25014650.550000004</v>
      </c>
      <c r="N56" s="151">
        <f t="shared" si="214"/>
        <v>25014650.550000004</v>
      </c>
      <c r="O56" s="203"/>
    </row>
    <row r="57" s="201" customFormat="1" ht="22.5" customHeight="1">
      <c r="A57" s="37">
        <v>18</v>
      </c>
      <c r="B57" s="45" t="s">
        <v>588</v>
      </c>
      <c r="C57" s="151">
        <f>'Таблица 1'!I381</f>
        <v>1143.5</v>
      </c>
      <c r="D57" s="202">
        <f>'Таблица 1'!L381</f>
        <v>37</v>
      </c>
      <c r="E57" s="202">
        <v>0</v>
      </c>
      <c r="F57" s="202">
        <v>0</v>
      </c>
      <c r="G57" s="202">
        <v>0</v>
      </c>
      <c r="H57" s="202">
        <v>1</v>
      </c>
      <c r="I57" s="202">
        <f t="shared" si="213"/>
        <v>1</v>
      </c>
      <c r="J57" s="151">
        <v>0</v>
      </c>
      <c r="K57" s="151">
        <v>0</v>
      </c>
      <c r="L57" s="151">
        <v>0</v>
      </c>
      <c r="M57" s="151">
        <f>'Таблица 1'!M381</f>
        <v>10776344</v>
      </c>
      <c r="N57" s="151">
        <f t="shared" si="214"/>
        <v>10776344</v>
      </c>
      <c r="O57" s="203"/>
    </row>
    <row r="58" s="201" customFormat="1" ht="22.5" customHeight="1">
      <c r="A58" s="37">
        <v>19</v>
      </c>
      <c r="B58" s="45" t="s">
        <v>590</v>
      </c>
      <c r="C58" s="151">
        <f>'Таблица 1'!I383</f>
        <v>1546.0999999999999</v>
      </c>
      <c r="D58" s="202">
        <f>'Таблица 1'!L383</f>
        <v>54</v>
      </c>
      <c r="E58" s="202">
        <v>0</v>
      </c>
      <c r="F58" s="202">
        <v>0</v>
      </c>
      <c r="G58" s="202">
        <v>0</v>
      </c>
      <c r="H58" s="202">
        <v>2</v>
      </c>
      <c r="I58" s="202">
        <f t="shared" si="213"/>
        <v>2</v>
      </c>
      <c r="J58" s="151">
        <v>0</v>
      </c>
      <c r="K58" s="151">
        <v>0</v>
      </c>
      <c r="L58" s="151">
        <v>0</v>
      </c>
      <c r="M58" s="151">
        <f>'Таблица 1'!M383</f>
        <v>4764536.1600000001</v>
      </c>
      <c r="N58" s="151">
        <f t="shared" si="214"/>
        <v>4764536.1600000001</v>
      </c>
      <c r="O58" s="203"/>
    </row>
    <row r="59" s="201" customFormat="1" ht="22.5" customHeight="1">
      <c r="A59" s="37">
        <v>20</v>
      </c>
      <c r="B59" s="45" t="s">
        <v>591</v>
      </c>
      <c r="C59" s="151">
        <f>'Таблица 1'!I386</f>
        <v>18276.899999999994</v>
      </c>
      <c r="D59" s="202">
        <f>'Таблица 1'!L386</f>
        <v>431</v>
      </c>
      <c r="E59" s="202">
        <v>0</v>
      </c>
      <c r="F59" s="202">
        <v>0</v>
      </c>
      <c r="G59" s="202">
        <v>0</v>
      </c>
      <c r="H59" s="202">
        <v>13</v>
      </c>
      <c r="I59" s="202">
        <f t="shared" si="213"/>
        <v>13</v>
      </c>
      <c r="J59" s="151">
        <v>0</v>
      </c>
      <c r="K59" s="151">
        <v>0</v>
      </c>
      <c r="L59" s="151">
        <v>0</v>
      </c>
      <c r="M59" s="151">
        <f>'Таблица 1'!M386</f>
        <v>41766044.86999999</v>
      </c>
      <c r="N59" s="151">
        <f t="shared" si="214"/>
        <v>41766044.86999999</v>
      </c>
      <c r="O59" s="203"/>
    </row>
    <row r="60" s="201" customFormat="1" ht="33.75" customHeight="1">
      <c r="A60" s="37"/>
      <c r="B60" s="45" t="s">
        <v>592</v>
      </c>
      <c r="C60" s="151">
        <f>SUM(C61:C62)</f>
        <v>5803</v>
      </c>
      <c r="D60" s="202">
        <f t="shared" ref="D60:N60" si="215">SUM(D61:D62)</f>
        <v>191</v>
      </c>
      <c r="E60" s="202">
        <f t="shared" si="215"/>
        <v>0</v>
      </c>
      <c r="F60" s="202">
        <f t="shared" si="215"/>
        <v>0</v>
      </c>
      <c r="G60" s="202">
        <f t="shared" si="215"/>
        <v>0</v>
      </c>
      <c r="H60" s="202">
        <f t="shared" si="215"/>
        <v>2</v>
      </c>
      <c r="I60" s="202">
        <f t="shared" si="215"/>
        <v>2</v>
      </c>
      <c r="J60" s="151">
        <f t="shared" si="215"/>
        <v>0</v>
      </c>
      <c r="K60" s="151">
        <f t="shared" si="215"/>
        <v>0</v>
      </c>
      <c r="L60" s="151">
        <f t="shared" si="215"/>
        <v>0</v>
      </c>
      <c r="M60" s="151">
        <f t="shared" si="215"/>
        <v>8633986.4000000004</v>
      </c>
      <c r="N60" s="151">
        <f t="shared" si="215"/>
        <v>8633986.4000000004</v>
      </c>
      <c r="O60" s="203"/>
    </row>
    <row r="61" s="201" customFormat="1" ht="22.5" customHeight="1">
      <c r="A61" s="37">
        <v>21</v>
      </c>
      <c r="B61" s="45" t="s">
        <v>593</v>
      </c>
      <c r="C61" s="151">
        <f>'Таблица 1'!I401</f>
        <v>979</v>
      </c>
      <c r="D61" s="202">
        <f>'Таблица 1'!L401</f>
        <v>33</v>
      </c>
      <c r="E61" s="202">
        <v>0</v>
      </c>
      <c r="F61" s="202">
        <v>0</v>
      </c>
      <c r="G61" s="202">
        <v>0</v>
      </c>
      <c r="H61" s="202">
        <v>1</v>
      </c>
      <c r="I61" s="202">
        <f t="shared" ref="I61:I62" si="216">H61</f>
        <v>1</v>
      </c>
      <c r="J61" s="151">
        <v>0</v>
      </c>
      <c r="K61" s="151">
        <v>0</v>
      </c>
      <c r="L61" s="151">
        <v>0</v>
      </c>
      <c r="M61" s="151">
        <f>'Таблица 1'!M401</f>
        <v>4118382.3999999999</v>
      </c>
      <c r="N61" s="151">
        <f t="shared" ref="N61:N62" si="217">M61</f>
        <v>4118382.3999999999</v>
      </c>
      <c r="O61" s="203"/>
    </row>
    <row r="62" s="201" customFormat="1" ht="22.5" customHeight="1">
      <c r="A62" s="37">
        <v>22</v>
      </c>
      <c r="B62" s="45" t="s">
        <v>604</v>
      </c>
      <c r="C62" s="151">
        <f>'Таблица 1'!I403</f>
        <v>4824</v>
      </c>
      <c r="D62" s="202">
        <f>'Таблица 1'!L403</f>
        <v>158</v>
      </c>
      <c r="E62" s="202">
        <v>0</v>
      </c>
      <c r="F62" s="202">
        <v>0</v>
      </c>
      <c r="G62" s="202">
        <v>0</v>
      </c>
      <c r="H62" s="202">
        <v>1</v>
      </c>
      <c r="I62" s="202">
        <f t="shared" si="216"/>
        <v>1</v>
      </c>
      <c r="J62" s="151">
        <v>0</v>
      </c>
      <c r="K62" s="151">
        <v>0</v>
      </c>
      <c r="L62" s="151">
        <v>0</v>
      </c>
      <c r="M62" s="151">
        <f>'Таблица 1'!M403</f>
        <v>4515604</v>
      </c>
      <c r="N62" s="151">
        <f t="shared" si="217"/>
        <v>4515604</v>
      </c>
      <c r="O62" s="203"/>
    </row>
    <row r="63" s="201" customFormat="1" ht="32.25" customHeight="1">
      <c r="A63" s="37"/>
      <c r="B63" s="45" t="s">
        <v>594</v>
      </c>
      <c r="C63" s="151">
        <f>SUM(C64:C64)</f>
        <v>692.39999999999998</v>
      </c>
      <c r="D63" s="202">
        <f>SUM(D64:D64)</f>
        <v>32</v>
      </c>
      <c r="E63" s="202">
        <f>SUM(E64:E64)</f>
        <v>0</v>
      </c>
      <c r="F63" s="202">
        <f>SUM(F64:F64)</f>
        <v>0</v>
      </c>
      <c r="G63" s="202">
        <f>SUM(G64:G64)</f>
        <v>0</v>
      </c>
      <c r="H63" s="202">
        <f>SUM(H64:H64)</f>
        <v>1</v>
      </c>
      <c r="I63" s="202">
        <f>SUM(I64:I64)</f>
        <v>1</v>
      </c>
      <c r="J63" s="151">
        <f>SUM(J64:J64)</f>
        <v>0</v>
      </c>
      <c r="K63" s="151">
        <f>SUM(K64:K64)</f>
        <v>0</v>
      </c>
      <c r="L63" s="151">
        <f>SUM(L64:L64)</f>
        <v>0</v>
      </c>
      <c r="M63" s="151">
        <f>SUM(M64:M64)</f>
        <v>5779395.5999999996</v>
      </c>
      <c r="N63" s="151">
        <f>SUM(N64:N64)</f>
        <v>5779395.5999999996</v>
      </c>
      <c r="O63" s="203"/>
    </row>
    <row r="64" s="201" customFormat="1" ht="22.5" customHeight="1">
      <c r="A64" s="37">
        <v>23</v>
      </c>
      <c r="B64" s="45" t="s">
        <v>595</v>
      </c>
      <c r="C64" s="151">
        <f>'Таблица 1'!I406</f>
        <v>692.39999999999998</v>
      </c>
      <c r="D64" s="202">
        <f>'Таблица 1'!L406</f>
        <v>32</v>
      </c>
      <c r="E64" s="202">
        <v>0</v>
      </c>
      <c r="F64" s="202">
        <v>0</v>
      </c>
      <c r="G64" s="202">
        <v>0</v>
      </c>
      <c r="H64" s="202">
        <v>1</v>
      </c>
      <c r="I64" s="202">
        <f>H64</f>
        <v>1</v>
      </c>
      <c r="J64" s="151">
        <v>0</v>
      </c>
      <c r="K64" s="151">
        <v>0</v>
      </c>
      <c r="L64" s="151">
        <v>0</v>
      </c>
      <c r="M64" s="151">
        <f>'Таблица 1'!M405</f>
        <v>5779395.5999999996</v>
      </c>
      <c r="N64" s="151">
        <f>M64</f>
        <v>5779395.5999999996</v>
      </c>
      <c r="O64" s="203"/>
    </row>
    <row r="65" s="201" customFormat="1" ht="30" customHeight="1">
      <c r="A65" s="37"/>
      <c r="B65" s="45" t="s">
        <v>596</v>
      </c>
      <c r="C65" s="151">
        <f>SUM(C66:C67)</f>
        <v>16146.5</v>
      </c>
      <c r="D65" s="202">
        <f>SUM(D66:D67)</f>
        <v>670</v>
      </c>
      <c r="E65" s="202">
        <f>SUM(E66:E67)</f>
        <v>0</v>
      </c>
      <c r="F65" s="202">
        <f>SUM(F66:F67)</f>
        <v>0</v>
      </c>
      <c r="G65" s="202">
        <f>SUM(G66:G67)</f>
        <v>0</v>
      </c>
      <c r="H65" s="202">
        <f>SUM(H66:H67)</f>
        <v>11</v>
      </c>
      <c r="I65" s="202">
        <f>SUM(I66:I67)</f>
        <v>11</v>
      </c>
      <c r="J65" s="151">
        <f>SUM(J66:J67)</f>
        <v>0</v>
      </c>
      <c r="K65" s="151">
        <f>SUM(K66:K67)</f>
        <v>0</v>
      </c>
      <c r="L65" s="151">
        <f>SUM(L66:L67)</f>
        <v>0</v>
      </c>
      <c r="M65" s="151">
        <f>SUM(M66:M67)</f>
        <v>38798818.049999997</v>
      </c>
      <c r="N65" s="151">
        <f>SUM(N66:N67)</f>
        <v>38798818.049999997</v>
      </c>
      <c r="O65" s="203"/>
    </row>
    <row r="66" s="201" customFormat="1" ht="22.5" customHeight="1">
      <c r="A66" s="37">
        <v>24</v>
      </c>
      <c r="B66" s="45" t="s">
        <v>597</v>
      </c>
      <c r="C66" s="151">
        <f>'Таблица 1'!I409</f>
        <v>6338.1000000000013</v>
      </c>
      <c r="D66" s="202">
        <f>'Таблица 1'!L409</f>
        <v>269</v>
      </c>
      <c r="E66" s="202">
        <v>0</v>
      </c>
      <c r="F66" s="202">
        <v>0</v>
      </c>
      <c r="G66" s="202">
        <v>0</v>
      </c>
      <c r="H66" s="202">
        <v>8</v>
      </c>
      <c r="I66" s="202">
        <f t="shared" ref="I66:I67" si="218">H66</f>
        <v>8</v>
      </c>
      <c r="J66" s="151">
        <v>0</v>
      </c>
      <c r="K66" s="151">
        <v>0</v>
      </c>
      <c r="L66" s="151">
        <v>0</v>
      </c>
      <c r="M66" s="151">
        <f>'Таблица 1'!M409</f>
        <v>31849727.850000001</v>
      </c>
      <c r="N66" s="151">
        <f t="shared" ref="N66:N67" si="219">M66</f>
        <v>31849727.850000001</v>
      </c>
      <c r="O66" s="203"/>
    </row>
    <row r="67" s="201" customFormat="1" ht="22.5" customHeight="1">
      <c r="A67" s="37">
        <v>25</v>
      </c>
      <c r="B67" s="45" t="s">
        <v>598</v>
      </c>
      <c r="C67" s="151">
        <f>'Таблица 1'!I418</f>
        <v>9808.3999999999996</v>
      </c>
      <c r="D67" s="202">
        <f>'Таблица 1'!L418</f>
        <v>401</v>
      </c>
      <c r="E67" s="202">
        <v>0</v>
      </c>
      <c r="F67" s="202">
        <v>0</v>
      </c>
      <c r="G67" s="202">
        <v>0</v>
      </c>
      <c r="H67" s="202">
        <v>3</v>
      </c>
      <c r="I67" s="202">
        <f t="shared" si="218"/>
        <v>3</v>
      </c>
      <c r="J67" s="151">
        <v>0</v>
      </c>
      <c r="K67" s="151">
        <v>0</v>
      </c>
      <c r="L67" s="151">
        <v>0</v>
      </c>
      <c r="M67" s="151">
        <f>'Таблица 1'!M418</f>
        <v>6949090.1999999993</v>
      </c>
      <c r="N67" s="151">
        <f t="shared" si="219"/>
        <v>6949090.1999999993</v>
      </c>
      <c r="O67" s="203"/>
    </row>
    <row r="68" s="197" customFormat="1" ht="22.5" customHeight="1">
      <c r="A68" s="128"/>
      <c r="B68" s="15" t="s">
        <v>466</v>
      </c>
      <c r="C68" s="198"/>
      <c r="D68" s="199"/>
      <c r="E68" s="199"/>
      <c r="F68" s="199"/>
      <c r="G68" s="199"/>
      <c r="H68" s="199"/>
      <c r="I68" s="199"/>
      <c r="J68" s="198"/>
      <c r="K68" s="198"/>
      <c r="L68" s="198"/>
      <c r="M68" s="198"/>
      <c r="N68" s="198"/>
      <c r="O68" s="200"/>
    </row>
    <row r="69" s="204" customFormat="1" ht="26.25" customHeight="1">
      <c r="A69" s="77"/>
      <c r="B69" s="70" t="s">
        <v>467</v>
      </c>
      <c r="C69" s="205">
        <f>SUM(C70:C87)+C89</f>
        <v>320861.52000000002</v>
      </c>
      <c r="D69" s="206">
        <f t="shared" ref="D69:N69" si="220">SUM(D70:D87)+D89</f>
        <v>10934</v>
      </c>
      <c r="E69" s="206">
        <f t="shared" si="220"/>
        <v>0</v>
      </c>
      <c r="F69" s="206">
        <f t="shared" si="220"/>
        <v>0</v>
      </c>
      <c r="G69" s="206">
        <f t="shared" si="220"/>
        <v>0</v>
      </c>
      <c r="H69" s="206">
        <f t="shared" si="220"/>
        <v>110</v>
      </c>
      <c r="I69" s="206">
        <f t="shared" si="220"/>
        <v>110</v>
      </c>
      <c r="J69" s="205">
        <f t="shared" si="220"/>
        <v>0</v>
      </c>
      <c r="K69" s="205">
        <f t="shared" si="220"/>
        <v>0</v>
      </c>
      <c r="L69" s="205">
        <f t="shared" si="220"/>
        <v>0</v>
      </c>
      <c r="M69" s="205">
        <f>SUM(M70:M87)+M89</f>
        <v>939695088.55999994</v>
      </c>
      <c r="N69" s="205">
        <f t="shared" si="220"/>
        <v>939695088.55999994</v>
      </c>
      <c r="O69" s="207"/>
    </row>
    <row r="70" s="201" customFormat="1" ht="22.5" customHeight="1">
      <c r="A70" s="37">
        <v>1</v>
      </c>
      <c r="B70" s="45" t="s">
        <v>572</v>
      </c>
      <c r="C70" s="151">
        <f>'Таблица 1'!I424</f>
        <v>171600.37</v>
      </c>
      <c r="D70" s="202">
        <f>'Таблица 1'!L424</f>
        <v>5938</v>
      </c>
      <c r="E70" s="202">
        <v>0</v>
      </c>
      <c r="F70" s="202">
        <v>0</v>
      </c>
      <c r="G70" s="202">
        <v>0</v>
      </c>
      <c r="H70" s="202">
        <v>42</v>
      </c>
      <c r="I70" s="202">
        <f t="shared" ref="I70:I86" si="221">H70</f>
        <v>42</v>
      </c>
      <c r="J70" s="151">
        <v>0</v>
      </c>
      <c r="K70" s="151">
        <v>0</v>
      </c>
      <c r="L70" s="151">
        <v>0</v>
      </c>
      <c r="M70" s="151">
        <f>'Таблица 1'!M424</f>
        <v>626587450</v>
      </c>
      <c r="N70" s="151">
        <f t="shared" ref="N70:N86" si="222">M70</f>
        <v>626587450</v>
      </c>
    </row>
    <row r="71" s="201" customFormat="1" ht="22.5" customHeight="1">
      <c r="A71" s="37">
        <v>2</v>
      </c>
      <c r="B71" s="45" t="s">
        <v>573</v>
      </c>
      <c r="C71" s="151">
        <f>'Таблица 1'!I467</f>
        <v>3698.9499999999998</v>
      </c>
      <c r="D71" s="202">
        <f>'Таблица 1'!L467</f>
        <v>113</v>
      </c>
      <c r="E71" s="202">
        <v>0</v>
      </c>
      <c r="F71" s="202">
        <v>0</v>
      </c>
      <c r="G71" s="202">
        <v>0</v>
      </c>
      <c r="H71" s="202">
        <v>3</v>
      </c>
      <c r="I71" s="202">
        <f t="shared" si="221"/>
        <v>3</v>
      </c>
      <c r="J71" s="151">
        <v>0</v>
      </c>
      <c r="K71" s="151">
        <v>0</v>
      </c>
      <c r="L71" s="151">
        <v>0</v>
      </c>
      <c r="M71" s="151">
        <f>'Таблица 1'!M467</f>
        <v>2240405.5</v>
      </c>
      <c r="N71" s="151">
        <f t="shared" si="222"/>
        <v>2240405.5</v>
      </c>
    </row>
    <row r="72" s="201" customFormat="1" ht="22.5" customHeight="1">
      <c r="A72" s="37">
        <v>3</v>
      </c>
      <c r="B72" s="45" t="s">
        <v>574</v>
      </c>
      <c r="C72" s="151">
        <f>'Таблица 1'!I471</f>
        <v>1629.8599999999999</v>
      </c>
      <c r="D72" s="202">
        <f>'Таблица 1'!L471</f>
        <v>52</v>
      </c>
      <c r="E72" s="202">
        <v>0</v>
      </c>
      <c r="F72" s="202">
        <v>0</v>
      </c>
      <c r="G72" s="202">
        <v>0</v>
      </c>
      <c r="H72" s="202">
        <v>2</v>
      </c>
      <c r="I72" s="202">
        <f t="shared" si="221"/>
        <v>2</v>
      </c>
      <c r="J72" s="151">
        <v>0</v>
      </c>
      <c r="K72" s="151">
        <v>0</v>
      </c>
      <c r="L72" s="151">
        <v>0</v>
      </c>
      <c r="M72" s="151">
        <f>'Таблица 1'!M471</f>
        <v>7187838.5099999998</v>
      </c>
      <c r="N72" s="151">
        <f t="shared" si="222"/>
        <v>7187838.5099999998</v>
      </c>
      <c r="O72" s="203"/>
    </row>
    <row r="73" s="201" customFormat="1" ht="22.5" customHeight="1">
      <c r="A73" s="37">
        <v>4</v>
      </c>
      <c r="B73" s="45" t="s">
        <v>605</v>
      </c>
      <c r="C73" s="151">
        <f>'Таблица 1'!I474</f>
        <v>15842.000000000002</v>
      </c>
      <c r="D73" s="202">
        <f>'Таблица 1'!L474</f>
        <v>588</v>
      </c>
      <c r="E73" s="202">
        <v>0</v>
      </c>
      <c r="F73" s="202">
        <v>0</v>
      </c>
      <c r="G73" s="202">
        <v>0</v>
      </c>
      <c r="H73" s="202">
        <v>7</v>
      </c>
      <c r="I73" s="202">
        <f t="shared" si="221"/>
        <v>7</v>
      </c>
      <c r="J73" s="151">
        <v>0</v>
      </c>
      <c r="K73" s="151">
        <v>0</v>
      </c>
      <c r="L73" s="151">
        <v>0</v>
      </c>
      <c r="M73" s="151">
        <f>'Таблица 1'!M474</f>
        <v>51875208.609999999</v>
      </c>
      <c r="N73" s="151">
        <f t="shared" si="222"/>
        <v>51875208.609999999</v>
      </c>
      <c r="O73" s="203"/>
    </row>
    <row r="74" s="201" customFormat="1" ht="22.5" customHeight="1">
      <c r="A74" s="37">
        <v>5</v>
      </c>
      <c r="B74" s="45" t="s">
        <v>576</v>
      </c>
      <c r="C74" s="151">
        <f>'Таблица 1'!I482</f>
        <v>767</v>
      </c>
      <c r="D74" s="202">
        <f>'Таблица 1'!L482</f>
        <v>45</v>
      </c>
      <c r="E74" s="202">
        <v>0</v>
      </c>
      <c r="F74" s="202">
        <v>0</v>
      </c>
      <c r="G74" s="202">
        <v>0</v>
      </c>
      <c r="H74" s="202">
        <v>1</v>
      </c>
      <c r="I74" s="202">
        <f t="shared" si="221"/>
        <v>1</v>
      </c>
      <c r="J74" s="151">
        <v>0</v>
      </c>
      <c r="K74" s="151">
        <v>0</v>
      </c>
      <c r="L74" s="151">
        <v>0</v>
      </c>
      <c r="M74" s="151">
        <f>'Таблица 1'!M482</f>
        <v>1283038.8</v>
      </c>
      <c r="N74" s="151">
        <f t="shared" si="222"/>
        <v>1283038.8</v>
      </c>
      <c r="O74" s="203"/>
    </row>
    <row r="75" s="201" customFormat="1" ht="22.5" customHeight="1">
      <c r="A75" s="37">
        <v>6</v>
      </c>
      <c r="B75" s="45" t="s">
        <v>577</v>
      </c>
      <c r="C75" s="151">
        <f>'Таблица 1'!I484</f>
        <v>8906.1000000000004</v>
      </c>
      <c r="D75" s="202">
        <f>'Таблица 1'!L484</f>
        <v>224</v>
      </c>
      <c r="E75" s="202">
        <v>0</v>
      </c>
      <c r="F75" s="202">
        <v>0</v>
      </c>
      <c r="G75" s="202">
        <v>0</v>
      </c>
      <c r="H75" s="202">
        <v>2</v>
      </c>
      <c r="I75" s="202">
        <f t="shared" si="221"/>
        <v>2</v>
      </c>
      <c r="J75" s="151">
        <v>0</v>
      </c>
      <c r="K75" s="151">
        <v>0</v>
      </c>
      <c r="L75" s="151">
        <v>0</v>
      </c>
      <c r="M75" s="151">
        <f>'Таблица 1'!M484</f>
        <v>13967278.4</v>
      </c>
      <c r="N75" s="151">
        <f t="shared" si="222"/>
        <v>13967278.4</v>
      </c>
      <c r="O75" s="203"/>
    </row>
    <row r="76" s="201" customFormat="1" ht="22.5" customHeight="1">
      <c r="A76" s="37">
        <v>7</v>
      </c>
      <c r="B76" s="45" t="s">
        <v>578</v>
      </c>
      <c r="C76" s="151">
        <f>'Таблица 1'!I487</f>
        <v>6421.6999999999998</v>
      </c>
      <c r="D76" s="202">
        <f>'Таблица 1'!L487</f>
        <v>240</v>
      </c>
      <c r="E76" s="202">
        <v>0</v>
      </c>
      <c r="F76" s="202">
        <v>0</v>
      </c>
      <c r="G76" s="202">
        <v>0</v>
      </c>
      <c r="H76" s="202">
        <v>3</v>
      </c>
      <c r="I76" s="202">
        <f t="shared" si="221"/>
        <v>3</v>
      </c>
      <c r="J76" s="151">
        <v>0</v>
      </c>
      <c r="K76" s="151">
        <v>0</v>
      </c>
      <c r="L76" s="151">
        <v>0</v>
      </c>
      <c r="M76" s="151">
        <f>'Таблица 1'!M487</f>
        <v>13377339</v>
      </c>
      <c r="N76" s="151">
        <f t="shared" si="222"/>
        <v>13377339</v>
      </c>
      <c r="O76" s="203"/>
    </row>
    <row r="77" s="201" customFormat="1" ht="22.5" customHeight="1">
      <c r="A77" s="37">
        <v>8</v>
      </c>
      <c r="B77" s="45" t="s">
        <v>580</v>
      </c>
      <c r="C77" s="151">
        <f>'Таблица 1'!I491</f>
        <v>19737.91</v>
      </c>
      <c r="D77" s="202">
        <f>'Таблица 1'!L491</f>
        <v>512</v>
      </c>
      <c r="E77" s="202">
        <v>0</v>
      </c>
      <c r="F77" s="202">
        <v>0</v>
      </c>
      <c r="G77" s="202">
        <v>0</v>
      </c>
      <c r="H77" s="202">
        <v>8</v>
      </c>
      <c r="I77" s="202">
        <f t="shared" si="221"/>
        <v>8</v>
      </c>
      <c r="J77" s="151">
        <v>0</v>
      </c>
      <c r="K77" s="151">
        <v>0</v>
      </c>
      <c r="L77" s="151">
        <v>0</v>
      </c>
      <c r="M77" s="151">
        <f>'Таблица 1'!M491</f>
        <v>24199843.02</v>
      </c>
      <c r="N77" s="151">
        <f t="shared" si="222"/>
        <v>24199843.02</v>
      </c>
      <c r="O77" s="203"/>
    </row>
    <row r="78" s="201" customFormat="1" ht="22.5" customHeight="1">
      <c r="A78" s="37">
        <v>9</v>
      </c>
      <c r="B78" s="45" t="s">
        <v>581</v>
      </c>
      <c r="C78" s="151">
        <f>'Таблица 1'!I500</f>
        <v>716</v>
      </c>
      <c r="D78" s="202">
        <f>'Таблица 1'!L500</f>
        <v>26</v>
      </c>
      <c r="E78" s="202">
        <v>0</v>
      </c>
      <c r="F78" s="202">
        <v>0</v>
      </c>
      <c r="G78" s="202">
        <v>0</v>
      </c>
      <c r="H78" s="202">
        <v>1</v>
      </c>
      <c r="I78" s="202">
        <f t="shared" si="221"/>
        <v>1</v>
      </c>
      <c r="J78" s="151">
        <v>0</v>
      </c>
      <c r="K78" s="151">
        <v>0</v>
      </c>
      <c r="L78" s="151">
        <v>0</v>
      </c>
      <c r="M78" s="151">
        <f>'Таблица 1'!M500</f>
        <v>884769.90000000002</v>
      </c>
      <c r="N78" s="151">
        <f t="shared" si="222"/>
        <v>884769.90000000002</v>
      </c>
      <c r="O78" s="203"/>
    </row>
    <row r="79" s="201" customFormat="1" ht="22.5" customHeight="1">
      <c r="A79" s="37">
        <v>10</v>
      </c>
      <c r="B79" s="45" t="s">
        <v>602</v>
      </c>
      <c r="C79" s="151">
        <f>'Таблица 1'!I502</f>
        <v>1454.5</v>
      </c>
      <c r="D79" s="202">
        <f>'Таблица 1'!L502</f>
        <v>39</v>
      </c>
      <c r="E79" s="202">
        <v>0</v>
      </c>
      <c r="F79" s="202">
        <v>0</v>
      </c>
      <c r="G79" s="202">
        <v>0</v>
      </c>
      <c r="H79" s="202">
        <v>1</v>
      </c>
      <c r="I79" s="202">
        <f t="shared" si="221"/>
        <v>1</v>
      </c>
      <c r="J79" s="151">
        <v>0</v>
      </c>
      <c r="K79" s="151">
        <v>0</v>
      </c>
      <c r="L79" s="151">
        <v>0</v>
      </c>
      <c r="M79" s="151">
        <f>'Таблица 1'!M502</f>
        <v>1303850.1000000001</v>
      </c>
      <c r="N79" s="151">
        <f t="shared" si="222"/>
        <v>1303850.1000000001</v>
      </c>
      <c r="O79" s="203"/>
    </row>
    <row r="80" s="201" customFormat="1" ht="22.5" customHeight="1">
      <c r="A80" s="37">
        <v>11</v>
      </c>
      <c r="B80" s="45" t="s">
        <v>584</v>
      </c>
      <c r="C80" s="151">
        <f>'Таблица 1'!I504</f>
        <v>29058.5</v>
      </c>
      <c r="D80" s="202">
        <f>'Таблица 1'!L504</f>
        <v>1139</v>
      </c>
      <c r="E80" s="202">
        <v>0</v>
      </c>
      <c r="F80" s="202">
        <v>0</v>
      </c>
      <c r="G80" s="202">
        <v>0</v>
      </c>
      <c r="H80" s="202">
        <v>9</v>
      </c>
      <c r="I80" s="202">
        <f t="shared" si="221"/>
        <v>9</v>
      </c>
      <c r="J80" s="151">
        <v>0</v>
      </c>
      <c r="K80" s="151">
        <v>0</v>
      </c>
      <c r="L80" s="151">
        <v>0</v>
      </c>
      <c r="M80" s="151">
        <f>'Таблица 1'!M504</f>
        <v>24933852.199999999</v>
      </c>
      <c r="N80" s="151">
        <f t="shared" si="222"/>
        <v>24933852.199999999</v>
      </c>
      <c r="O80" s="203"/>
    </row>
    <row r="81" s="201" customFormat="1" ht="21.75" customHeight="1">
      <c r="A81" s="37">
        <v>12</v>
      </c>
      <c r="B81" s="45" t="s">
        <v>603</v>
      </c>
      <c r="C81" s="151">
        <f>'Таблица 1'!I514</f>
        <v>2934.3000000000002</v>
      </c>
      <c r="D81" s="202">
        <f>'Таблица 1'!L514</f>
        <v>99</v>
      </c>
      <c r="E81" s="202">
        <v>0</v>
      </c>
      <c r="F81" s="202">
        <v>0</v>
      </c>
      <c r="G81" s="202">
        <v>0</v>
      </c>
      <c r="H81" s="202">
        <v>4</v>
      </c>
      <c r="I81" s="202">
        <f t="shared" si="221"/>
        <v>4</v>
      </c>
      <c r="J81" s="151">
        <v>0</v>
      </c>
      <c r="K81" s="151">
        <v>0</v>
      </c>
      <c r="L81" s="151">
        <v>0</v>
      </c>
      <c r="M81" s="151">
        <f>'Таблица 1'!M514</f>
        <v>8513571.3499999996</v>
      </c>
      <c r="N81" s="151">
        <f t="shared" si="222"/>
        <v>8513571.3499999996</v>
      </c>
      <c r="O81" s="203"/>
    </row>
    <row r="82" s="201" customFormat="1" ht="22.5" customHeight="1">
      <c r="A82" s="37">
        <v>13</v>
      </c>
      <c r="B82" s="45" t="s">
        <v>606</v>
      </c>
      <c r="C82" s="151">
        <f>'Таблица 1'!I519</f>
        <v>21503.5</v>
      </c>
      <c r="D82" s="202">
        <f>'Таблица 1'!L519</f>
        <v>728</v>
      </c>
      <c r="E82" s="202">
        <v>0</v>
      </c>
      <c r="F82" s="202">
        <v>0</v>
      </c>
      <c r="G82" s="122">
        <v>0</v>
      </c>
      <c r="H82" s="122">
        <v>5</v>
      </c>
      <c r="I82" s="122">
        <f t="shared" si="221"/>
        <v>5</v>
      </c>
      <c r="J82" s="151">
        <v>0</v>
      </c>
      <c r="K82" s="151">
        <v>0</v>
      </c>
      <c r="L82" s="151">
        <v>0</v>
      </c>
      <c r="M82" s="151">
        <f>'Таблица 1'!M519</f>
        <v>28087193.899999999</v>
      </c>
      <c r="N82" s="151">
        <f t="shared" si="222"/>
        <v>28087193.899999999</v>
      </c>
      <c r="O82" s="203"/>
    </row>
    <row r="83" s="201" customFormat="1" ht="22.5" customHeight="1">
      <c r="A83" s="37">
        <v>14</v>
      </c>
      <c r="B83" s="45" t="s">
        <v>587</v>
      </c>
      <c r="C83" s="151">
        <f>'Таблица 1'!I525</f>
        <v>7991.3099999999995</v>
      </c>
      <c r="D83" s="202">
        <f>'Таблица 1'!L525</f>
        <v>225</v>
      </c>
      <c r="E83" s="202">
        <v>0</v>
      </c>
      <c r="F83" s="202">
        <v>0</v>
      </c>
      <c r="G83" s="122">
        <v>0</v>
      </c>
      <c r="H83" s="122">
        <v>2</v>
      </c>
      <c r="I83" s="122">
        <f t="shared" si="221"/>
        <v>2</v>
      </c>
      <c r="J83" s="151">
        <v>0</v>
      </c>
      <c r="K83" s="151">
        <v>0</v>
      </c>
      <c r="L83" s="151">
        <v>0</v>
      </c>
      <c r="M83" s="151">
        <f>'Таблица 1'!M525</f>
        <v>33146699</v>
      </c>
      <c r="N83" s="151">
        <f t="shared" si="222"/>
        <v>33146699</v>
      </c>
      <c r="O83" s="203"/>
    </row>
    <row r="84" s="201" customFormat="1" ht="22.5" customHeight="1">
      <c r="A84" s="37">
        <v>15</v>
      </c>
      <c r="B84" s="45" t="s">
        <v>588</v>
      </c>
      <c r="C84" s="151">
        <f>'Таблица 1'!I528</f>
        <v>2533.4000000000001</v>
      </c>
      <c r="D84" s="202">
        <f>'Таблица 1'!L528</f>
        <v>71</v>
      </c>
      <c r="E84" s="202">
        <v>0</v>
      </c>
      <c r="F84" s="202">
        <v>0</v>
      </c>
      <c r="G84" s="202">
        <v>0</v>
      </c>
      <c r="H84" s="202">
        <v>3</v>
      </c>
      <c r="I84" s="202">
        <f t="shared" si="221"/>
        <v>3</v>
      </c>
      <c r="J84" s="151">
        <v>0</v>
      </c>
      <c r="K84" s="151">
        <v>0</v>
      </c>
      <c r="L84" s="151">
        <v>0</v>
      </c>
      <c r="M84" s="151">
        <f>'Таблица 1'!M528</f>
        <v>10118417.85</v>
      </c>
      <c r="N84" s="151">
        <f t="shared" si="222"/>
        <v>10118417.85</v>
      </c>
      <c r="O84" s="203"/>
    </row>
    <row r="85" s="201" customFormat="1" ht="22.5" customHeight="1">
      <c r="A85" s="37">
        <v>16</v>
      </c>
      <c r="B85" s="45" t="s">
        <v>590</v>
      </c>
      <c r="C85" s="151">
        <f>'Таблица 1'!I532</f>
        <v>3291.8199999999997</v>
      </c>
      <c r="D85" s="202">
        <f>'Таблица 1'!L532</f>
        <v>135</v>
      </c>
      <c r="E85" s="202">
        <v>0</v>
      </c>
      <c r="F85" s="202">
        <v>0</v>
      </c>
      <c r="G85" s="202">
        <v>0</v>
      </c>
      <c r="H85" s="202">
        <v>3</v>
      </c>
      <c r="I85" s="202">
        <f t="shared" si="221"/>
        <v>3</v>
      </c>
      <c r="J85" s="151">
        <v>0</v>
      </c>
      <c r="K85" s="151">
        <v>0</v>
      </c>
      <c r="L85" s="151">
        <v>0</v>
      </c>
      <c r="M85" s="151">
        <f>'Таблица 1'!M532</f>
        <v>5915477.6600000001</v>
      </c>
      <c r="N85" s="151">
        <f t="shared" si="222"/>
        <v>5915477.6600000001</v>
      </c>
      <c r="O85" s="203"/>
    </row>
    <row r="86" s="201" customFormat="1" ht="22.5" customHeight="1">
      <c r="A86" s="37">
        <v>17</v>
      </c>
      <c r="B86" s="45" t="s">
        <v>591</v>
      </c>
      <c r="C86" s="151">
        <f>'Таблица 1'!I536</f>
        <v>11126.900000000001</v>
      </c>
      <c r="D86" s="202">
        <f>'Таблица 1'!L536</f>
        <v>321</v>
      </c>
      <c r="E86" s="202">
        <v>0</v>
      </c>
      <c r="F86" s="202">
        <v>0</v>
      </c>
      <c r="G86" s="202">
        <v>0</v>
      </c>
      <c r="H86" s="202">
        <v>7</v>
      </c>
      <c r="I86" s="202">
        <f t="shared" si="221"/>
        <v>7</v>
      </c>
      <c r="J86" s="151">
        <v>0</v>
      </c>
      <c r="K86" s="151">
        <v>0</v>
      </c>
      <c r="L86" s="151">
        <v>0</v>
      </c>
      <c r="M86" s="151">
        <f>'Таблица 1'!M536</f>
        <v>29577277.84</v>
      </c>
      <c r="N86" s="151">
        <f t="shared" si="222"/>
        <v>29577277.84</v>
      </c>
      <c r="O86" s="203"/>
    </row>
    <row r="87" s="201" customFormat="1" ht="30.75" customHeight="1">
      <c r="A87" s="37"/>
      <c r="B87" s="45" t="s">
        <v>594</v>
      </c>
      <c r="C87" s="151">
        <f>SUM(C88:C88)</f>
        <v>1250.3</v>
      </c>
      <c r="D87" s="202">
        <f>D88</f>
        <v>37</v>
      </c>
      <c r="E87" s="202">
        <f>SUM(E88:E88)</f>
        <v>0</v>
      </c>
      <c r="F87" s="202">
        <f>SUM(F88:F88)</f>
        <v>0</v>
      </c>
      <c r="G87" s="202">
        <f>SUM(G88:G88)</f>
        <v>0</v>
      </c>
      <c r="H87" s="202">
        <f>SUM(H88:H88)</f>
        <v>1</v>
      </c>
      <c r="I87" s="202">
        <f>SUM(I88:I88)</f>
        <v>1</v>
      </c>
      <c r="J87" s="151">
        <f>SUM(J88:J88)</f>
        <v>0</v>
      </c>
      <c r="K87" s="151">
        <f>SUM(K88:K88)</f>
        <v>0</v>
      </c>
      <c r="L87" s="151">
        <f>SUM(L88:L88)</f>
        <v>0</v>
      </c>
      <c r="M87" s="151">
        <f>SUM(M88:M88)</f>
        <v>9982592.4000000004</v>
      </c>
      <c r="N87" s="151">
        <f>SUM(N88:N88)</f>
        <v>9982592.4000000004</v>
      </c>
      <c r="O87" s="203"/>
    </row>
    <row r="88" s="208" customFormat="1" ht="22.5" customHeight="1">
      <c r="A88" s="37">
        <v>18</v>
      </c>
      <c r="B88" s="45" t="s">
        <v>595</v>
      </c>
      <c r="C88" s="151">
        <f>'Таблица 1'!I545</f>
        <v>1250.3</v>
      </c>
      <c r="D88" s="202">
        <f>'Таблица 1'!L545</f>
        <v>37</v>
      </c>
      <c r="E88" s="202">
        <v>0</v>
      </c>
      <c r="F88" s="202">
        <v>0</v>
      </c>
      <c r="G88" s="202">
        <v>0</v>
      </c>
      <c r="H88" s="202">
        <v>1</v>
      </c>
      <c r="I88" s="202">
        <f>H88</f>
        <v>1</v>
      </c>
      <c r="J88" s="151">
        <v>0</v>
      </c>
      <c r="K88" s="151">
        <v>0</v>
      </c>
      <c r="L88" s="151">
        <v>0</v>
      </c>
      <c r="M88" s="151">
        <f>'Таблица 1'!M545</f>
        <v>9982592.4000000004</v>
      </c>
      <c r="N88" s="151">
        <f>M88</f>
        <v>9982592.4000000004</v>
      </c>
      <c r="O88" s="203"/>
    </row>
    <row r="89" s="201" customFormat="1" ht="31.5" customHeight="1">
      <c r="A89" s="37"/>
      <c r="B89" s="45" t="s">
        <v>596</v>
      </c>
      <c r="C89" s="151">
        <f>SUM(C90:C91)</f>
        <v>10397.099999999999</v>
      </c>
      <c r="D89" s="202">
        <f t="shared" ref="D89:N89" si="223">SUM(D90:D91)</f>
        <v>402</v>
      </c>
      <c r="E89" s="202">
        <f t="shared" si="223"/>
        <v>0</v>
      </c>
      <c r="F89" s="202">
        <f t="shared" si="223"/>
        <v>0</v>
      </c>
      <c r="G89" s="202">
        <f t="shared" si="223"/>
        <v>0</v>
      </c>
      <c r="H89" s="202">
        <f t="shared" si="223"/>
        <v>6</v>
      </c>
      <c r="I89" s="202">
        <f t="shared" si="223"/>
        <v>6</v>
      </c>
      <c r="J89" s="151">
        <f t="shared" si="223"/>
        <v>0</v>
      </c>
      <c r="K89" s="151">
        <f t="shared" si="223"/>
        <v>0</v>
      </c>
      <c r="L89" s="151">
        <f t="shared" si="223"/>
        <v>0</v>
      </c>
      <c r="M89" s="151">
        <f>SUM(M90:M91)</f>
        <v>46512984.519999996</v>
      </c>
      <c r="N89" s="151">
        <f t="shared" si="223"/>
        <v>46512984.519999996</v>
      </c>
      <c r="O89" s="203"/>
    </row>
    <row r="90" s="201" customFormat="1" ht="23.25" customHeight="1">
      <c r="A90" s="37">
        <v>19</v>
      </c>
      <c r="B90" s="45" t="s">
        <v>597</v>
      </c>
      <c r="C90" s="151">
        <f>'Таблица 1'!I548</f>
        <v>9597.1999999999989</v>
      </c>
      <c r="D90" s="202">
        <f>'Таблица 1'!L548</f>
        <v>382</v>
      </c>
      <c r="E90" s="202">
        <v>0</v>
      </c>
      <c r="F90" s="202">
        <v>0</v>
      </c>
      <c r="G90" s="202">
        <v>0</v>
      </c>
      <c r="H90" s="202">
        <v>5</v>
      </c>
      <c r="I90" s="202">
        <f t="shared" ref="I90:I91" si="224">H90</f>
        <v>5</v>
      </c>
      <c r="J90" s="151">
        <v>0</v>
      </c>
      <c r="K90" s="151">
        <v>0</v>
      </c>
      <c r="L90" s="151">
        <v>0</v>
      </c>
      <c r="M90" s="151">
        <f>'Таблица 1'!M548</f>
        <v>46090263.519999996</v>
      </c>
      <c r="N90" s="151">
        <f t="shared" ref="N90:N91" si="225">M90</f>
        <v>46090263.519999996</v>
      </c>
      <c r="O90" s="203"/>
    </row>
    <row r="91" s="208" customFormat="1" ht="22.5" customHeight="1">
      <c r="A91" s="37">
        <v>20</v>
      </c>
      <c r="B91" s="45" t="s">
        <v>598</v>
      </c>
      <c r="C91" s="151">
        <f>'Таблица 1'!I554</f>
        <v>799.89999999999998</v>
      </c>
      <c r="D91" s="202">
        <f>'Таблица 1'!L554</f>
        <v>20</v>
      </c>
      <c r="E91" s="202">
        <v>0</v>
      </c>
      <c r="F91" s="202">
        <v>0</v>
      </c>
      <c r="G91" s="202">
        <v>0</v>
      </c>
      <c r="H91" s="202">
        <v>1</v>
      </c>
      <c r="I91" s="202">
        <f t="shared" si="224"/>
        <v>1</v>
      </c>
      <c r="J91" s="151">
        <v>0</v>
      </c>
      <c r="K91" s="151">
        <v>0</v>
      </c>
      <c r="L91" s="151">
        <v>0</v>
      </c>
      <c r="M91" s="151">
        <f>'Таблица 1'!M554</f>
        <v>422721</v>
      </c>
      <c r="N91" s="151">
        <f t="shared" si="225"/>
        <v>422721</v>
      </c>
      <c r="O91" s="203"/>
    </row>
    <row r="92" s="201" customFormat="1" ht="27" customHeight="1">
      <c r="A92" s="209"/>
      <c r="B92" s="210"/>
      <c r="C92" s="211"/>
      <c r="D92" s="212"/>
      <c r="E92" s="212"/>
      <c r="F92" s="212"/>
      <c r="G92" s="212"/>
      <c r="H92" s="212"/>
      <c r="I92" s="212"/>
      <c r="J92" s="211"/>
      <c r="K92" s="211"/>
      <c r="L92" s="211"/>
      <c r="M92" s="211"/>
      <c r="N92" s="211"/>
      <c r="O92" s="203"/>
    </row>
  </sheetData>
  <mergeCells count="8">
    <mergeCell ref="K1:N1"/>
    <mergeCell ref="A2:N2"/>
    <mergeCell ref="A4:A6"/>
    <mergeCell ref="B4:B6"/>
    <mergeCell ref="C4:C5"/>
    <mergeCell ref="D4:D5"/>
    <mergeCell ref="E4:I4"/>
    <mergeCell ref="J4:N4"/>
  </mergeCells>
  <printOptions headings="0" gridLines="0"/>
  <pageMargins left="0.59055118110236227" right="0.19685039370078738" top="0.6692913385826772" bottom="0.31496062992125984" header="0.31496062992125984" footer="0.31496062992125984"/>
  <pageSetup paperSize="9" scale="65" firstPageNumber="22" fitToWidth="1" fitToHeight="1" pageOrder="downThenOver" orientation="landscape" usePrinterDefaults="1" blackAndWhite="0" draft="0" cellComments="none" useFirstPageNumber="1" errors="displayed" horizontalDpi="600" verticalDpi="600" copies="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view="pageBreakPreview" topLeftCell="A508" zoomScale="70" workbookViewId="0">
      <selection activeCell="A10" activeCellId="0" sqref="A10:B10"/>
    </sheetView>
  </sheetViews>
  <sheetFormatPr defaultRowHeight="14.25"/>
  <cols>
    <col customWidth="1" min="1" max="1" style="213" width="6.88671875"/>
    <col customWidth="1" min="2" max="2" style="213" width="49.5546875"/>
    <col customWidth="1" min="3" max="3" style="213" width="17.109375"/>
    <col customWidth="1" min="4" max="4" style="213" width="17.6640625"/>
    <col customWidth="1" min="5" max="5" style="213" width="17.5546875"/>
    <col customWidth="1" min="6" max="6" style="213" width="16.88671875"/>
    <col customWidth="1" min="7" max="7" style="213" width="17.6640625"/>
    <col customWidth="1" min="8" max="8" style="213" width="16.44140625"/>
    <col customWidth="1" min="9" max="9" style="213" width="17.6640625"/>
    <col customWidth="1" min="10" max="10" style="213" width="8"/>
    <col customWidth="1" min="11" max="11" style="213" width="16.109375"/>
    <col customWidth="1" min="12" max="12" style="213" width="17.6640625"/>
    <col customWidth="1" min="13" max="13" style="213" width="15.33203125"/>
    <col customWidth="1" min="14" max="14" style="213" width="17.44140625"/>
    <col customWidth="1" min="15" max="15" style="213" width="15.88671875"/>
    <col customWidth="1" min="16" max="16" style="213" width="17.88671875"/>
    <col customWidth="1" min="17" max="17" style="213" width="17"/>
    <col customWidth="1" min="18" max="18" style="213" width="12.33203125"/>
    <col customWidth="1" min="19" max="19" style="213" width="18.109375"/>
    <col customWidth="1" min="20" max="20" style="213" width="11.109375"/>
    <col customWidth="1" min="21" max="21" style="214" width="21"/>
    <col customWidth="1" min="22" max="22" style="214" width="48.33203125"/>
    <col min="23" max="29" style="214" width="9.109375"/>
    <col min="30" max="43" style="215" width="9.109375"/>
  </cols>
  <sheetData>
    <row r="2" s="216" customFormat="1" ht="57" customHeight="1">
      <c r="A2" s="217" t="s">
        <v>607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219"/>
      <c r="V2" s="219"/>
      <c r="W2" s="220"/>
      <c r="X2" s="220"/>
      <c r="Y2" s="220"/>
      <c r="Z2" s="220"/>
      <c r="AA2" s="220"/>
      <c r="AB2" s="220"/>
      <c r="AC2" s="220"/>
      <c r="AD2" s="221"/>
      <c r="AE2" s="221"/>
      <c r="AF2" s="221"/>
      <c r="AG2" s="221"/>
      <c r="AH2" s="221"/>
      <c r="AI2" s="221"/>
      <c r="AJ2" s="221"/>
      <c r="AK2" s="221"/>
      <c r="AL2" s="221"/>
      <c r="AM2" s="221"/>
      <c r="AN2" s="221"/>
      <c r="AO2" s="221"/>
      <c r="AP2" s="221"/>
      <c r="AQ2" s="221"/>
    </row>
    <row r="3" ht="28.5" customHeight="1"/>
    <row r="4" ht="33.75" customHeight="1">
      <c r="A4" s="222" t="s">
        <v>6</v>
      </c>
      <c r="B4" s="222" t="s">
        <v>7</v>
      </c>
      <c r="C4" s="222" t="s">
        <v>608</v>
      </c>
      <c r="D4" s="222" t="s">
        <v>609</v>
      </c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 t="s">
        <v>610</v>
      </c>
      <c r="Q4" s="222"/>
      <c r="R4" s="222"/>
      <c r="S4" s="222"/>
      <c r="T4" s="222" t="s">
        <v>611</v>
      </c>
    </row>
    <row r="5" ht="29.399999999999999" customHeight="1">
      <c r="A5" s="222"/>
      <c r="B5" s="222"/>
      <c r="C5" s="222"/>
      <c r="D5" s="222" t="s">
        <v>612</v>
      </c>
      <c r="E5" s="222" t="s">
        <v>24</v>
      </c>
      <c r="F5" s="222"/>
      <c r="G5" s="222"/>
      <c r="H5" s="222"/>
      <c r="I5" s="222"/>
      <c r="J5" s="222" t="s">
        <v>613</v>
      </c>
      <c r="K5" s="222"/>
      <c r="L5" s="222" t="s">
        <v>614</v>
      </c>
      <c r="M5" s="222" t="s">
        <v>615</v>
      </c>
      <c r="N5" s="222" t="s">
        <v>616</v>
      </c>
      <c r="O5" s="222" t="s">
        <v>617</v>
      </c>
      <c r="P5" s="222" t="s">
        <v>618</v>
      </c>
      <c r="Q5" s="222" t="s">
        <v>619</v>
      </c>
      <c r="R5" s="222" t="s">
        <v>620</v>
      </c>
      <c r="S5" s="222" t="s">
        <v>621</v>
      </c>
      <c r="T5" s="222"/>
    </row>
    <row r="6" ht="274.5" customHeight="1">
      <c r="A6" s="222"/>
      <c r="B6" s="222"/>
      <c r="C6" s="222"/>
      <c r="D6" s="222"/>
      <c r="E6" s="222" t="s">
        <v>622</v>
      </c>
      <c r="F6" s="222" t="s">
        <v>623</v>
      </c>
      <c r="G6" s="222" t="s">
        <v>624</v>
      </c>
      <c r="H6" s="222" t="s">
        <v>625</v>
      </c>
      <c r="I6" s="222" t="s">
        <v>626</v>
      </c>
      <c r="J6" s="222"/>
      <c r="K6" s="222"/>
      <c r="L6" s="222"/>
      <c r="M6" s="222"/>
      <c r="N6" s="222"/>
      <c r="O6" s="222"/>
      <c r="P6" s="222"/>
      <c r="Q6" s="222"/>
      <c r="R6" s="222"/>
      <c r="S6" s="222"/>
      <c r="T6" s="222"/>
    </row>
    <row r="7" ht="19.5" customHeight="1">
      <c r="A7" s="222"/>
      <c r="B7" s="222"/>
      <c r="C7" s="222" t="s">
        <v>33</v>
      </c>
      <c r="D7" s="222" t="s">
        <v>33</v>
      </c>
      <c r="E7" s="222" t="s">
        <v>33</v>
      </c>
      <c r="F7" s="222" t="s">
        <v>33</v>
      </c>
      <c r="G7" s="222" t="s">
        <v>33</v>
      </c>
      <c r="H7" s="222" t="s">
        <v>33</v>
      </c>
      <c r="I7" s="222" t="s">
        <v>33</v>
      </c>
      <c r="J7" s="222" t="s">
        <v>571</v>
      </c>
      <c r="K7" s="222" t="s">
        <v>33</v>
      </c>
      <c r="L7" s="222" t="s">
        <v>33</v>
      </c>
      <c r="M7" s="222" t="s">
        <v>33</v>
      </c>
      <c r="N7" s="222" t="s">
        <v>33</v>
      </c>
      <c r="O7" s="222" t="s">
        <v>33</v>
      </c>
      <c r="P7" s="222" t="s">
        <v>33</v>
      </c>
      <c r="Q7" s="222" t="s">
        <v>33</v>
      </c>
      <c r="R7" s="222" t="s">
        <v>33</v>
      </c>
      <c r="S7" s="222" t="s">
        <v>33</v>
      </c>
      <c r="T7" s="222" t="s">
        <v>33</v>
      </c>
    </row>
    <row r="8" ht="18" customHeight="1">
      <c r="A8" s="222">
        <v>1</v>
      </c>
      <c r="B8" s="222">
        <v>2</v>
      </c>
      <c r="C8" s="222">
        <v>3</v>
      </c>
      <c r="D8" s="222">
        <v>4</v>
      </c>
      <c r="E8" s="222">
        <v>5</v>
      </c>
      <c r="F8" s="222">
        <v>6</v>
      </c>
      <c r="G8" s="222">
        <v>7</v>
      </c>
      <c r="H8" s="222">
        <v>8</v>
      </c>
      <c r="I8" s="222">
        <v>9</v>
      </c>
      <c r="J8" s="222">
        <v>10</v>
      </c>
      <c r="K8" s="222">
        <v>11</v>
      </c>
      <c r="L8" s="222">
        <v>12</v>
      </c>
      <c r="M8" s="222">
        <v>13</v>
      </c>
      <c r="N8" s="222">
        <v>14</v>
      </c>
      <c r="O8" s="222">
        <v>15</v>
      </c>
      <c r="P8" s="222">
        <v>16</v>
      </c>
      <c r="Q8" s="222">
        <v>17</v>
      </c>
      <c r="R8" s="222">
        <v>18</v>
      </c>
      <c r="S8" s="222">
        <v>19</v>
      </c>
      <c r="T8" s="222">
        <v>20</v>
      </c>
    </row>
    <row r="9" s="223" customFormat="1" ht="26.25" customHeight="1">
      <c r="A9" s="224" t="s">
        <v>35</v>
      </c>
      <c r="B9" s="224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6"/>
      <c r="V9" s="226"/>
      <c r="W9" s="226"/>
      <c r="X9" s="226"/>
      <c r="Y9" s="226"/>
      <c r="Z9" s="226"/>
      <c r="AA9" s="226"/>
      <c r="AB9" s="226"/>
      <c r="AC9" s="226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</row>
    <row r="10" s="189" customFormat="1" ht="27.75" customHeight="1">
      <c r="A10" s="228" t="s">
        <v>36</v>
      </c>
      <c r="B10" s="228"/>
      <c r="C10" s="229">
        <f>C11+C102+C110+C112+C129+C134+C139+C141+C143+C150+C153+C156+C158+C163+C165+C175+C183+C189+C192+C201+C206+C211+C215</f>
        <v>1923106813.7300005</v>
      </c>
      <c r="D10" s="229">
        <f>D11+D102+D110+D112+D129+D134+D139+D141+D143+D150+D153+D156+D158+D163+D165+D175+D183+D189+D192+D201+D206+D211+D215</f>
        <v>431130081.07000011</v>
      </c>
      <c r="E10" s="229">
        <f>E11+E102+E110+E112+E129+E134+E139+E141+E143+E150+E153+E156+E158+E163+E165+E175+E183+E189+E192+E201+E206+E211+E215</f>
        <v>110589836.49000001</v>
      </c>
      <c r="F10" s="229">
        <f>F11+F102+F110+F112+F129+F134+F139+F141+F143+F150+F153+F156+F158+F163+F165+F175+F183+F189+F192+F201+F206+F211+F215</f>
        <v>240974780.05000001</v>
      </c>
      <c r="G10" s="229">
        <f>G11+G102+G110+G112+G129+G134+G139+G141+G143+G150+G153+G156+G158+G163+G165+G175+G183+G189+G192+G201+G206+G211+G215</f>
        <v>28206785.049999997</v>
      </c>
      <c r="H10" s="229">
        <f>H11+H102+H110+H112+H129+H134+H139+H141+H143+H150+H153+H156+H158+H163+H165+H175+H183+H189+H192+H201+H206+H211+H215</f>
        <v>22699887.289999999</v>
      </c>
      <c r="I10" s="229">
        <f>I11+I102+I110+I112+I129+I134+I139+I141+I143+I150+I153+I156+I158+I163+I165+I175+I183+I189+I192+I201+I206+I211+I215</f>
        <v>28658792.189999998</v>
      </c>
      <c r="J10" s="230">
        <f>J11+J102+J110+J112+J129+J134+J139+J141+J143+J150+J153+J156+J158+J163+J165+J175+J183+J189+J192+J201+J206+J211+J215</f>
        <v>17</v>
      </c>
      <c r="K10" s="229">
        <f>K11+K102+K110+K112+K129+K134+K139+K141+K143+K150+K153+K156+K158+K163+K165+K175+K183+K189+K192+K201+K206+K211+K215</f>
        <v>89467719</v>
      </c>
      <c r="L10" s="229">
        <f>L11+L102+L110+L112+L129+L134+L139+L141+L143+L150+L153+L156+L158+L163+L165+L175+L183+L189+L192+L201+L206+L211+L215</f>
        <v>825138291.02999997</v>
      </c>
      <c r="M10" s="229">
        <f>M11+M102+M110+M112+M129+M134+M139+M141+M143+M150+M153+M156+M158+M163+M165+M175+M183+M189+M192+M201+M206+M211+M215</f>
        <v>8884005.0700000003</v>
      </c>
      <c r="N10" s="229">
        <f>N11+N102+N110+N112+N129+N134+N139+N141+N143+N150+N153+N156+N158+N163+N165+N175+N183+N189+N192+N201+N206+N211+N215</f>
        <v>265299462.54000002</v>
      </c>
      <c r="O10" s="229">
        <f>O11+O102+O110+O112+O129+O134+O139+O141+O143+O150+O153+O156+O158+O163+O165+O175+O183+O189+O192+O201+O206+O211+O215</f>
        <v>4284811.1500000004</v>
      </c>
      <c r="P10" s="229">
        <f>P11+P102+P110+P112+P129+P134+P139+P141+P143+P150+P153+P156+P158+P163+P165+P175+P183+P189+P192+P201+P206+P211+P215</f>
        <v>114697350.19999996</v>
      </c>
      <c r="Q10" s="229">
        <f>Q11+Q102+Q110+Q112+Q129+Q134+Q139+Q141+Q143+Q150+Q153+Q156+Q158+Q163+Q165+Q175+Q183+Q189+Q192+Q201+Q206+Q211+Q215</f>
        <v>0</v>
      </c>
      <c r="R10" s="229">
        <f>R11+R102+R110+R112+R129+R134+R139+R141+R143+R150+R153+R156+R158+R163+R165+R175+R183+R189+R192+R201+R206+R211+R215</f>
        <v>1216175.97</v>
      </c>
      <c r="S10" s="229">
        <f>S11+S102+S110+S112+S129+S134+S139+S141+S143+S150+S153+S156+S158+S163+S165+S175+S183+S189+S192+S201+S206+S211+S215</f>
        <v>182988917.70000002</v>
      </c>
      <c r="T10" s="229">
        <f>T11+T102+T110+T112+T129+T134+T139+T141+T143+T150+T153+T156+T158+T163+T165+T175+T183+T189+T192+T201+T206+T211+T215</f>
        <v>0</v>
      </c>
      <c r="U10" s="214"/>
      <c r="V10" s="214"/>
      <c r="W10" s="231"/>
      <c r="X10" s="231"/>
      <c r="Y10" s="231"/>
      <c r="Z10" s="231"/>
      <c r="AA10" s="231"/>
      <c r="AB10" s="231"/>
      <c r="AC10" s="231"/>
      <c r="AD10" s="232"/>
      <c r="AE10" s="232"/>
      <c r="AF10" s="232"/>
      <c r="AG10" s="232"/>
      <c r="AH10" s="232"/>
      <c r="AI10" s="232"/>
      <c r="AJ10" s="232"/>
      <c r="AK10" s="232"/>
      <c r="AL10" s="232"/>
      <c r="AM10" s="232"/>
      <c r="AN10" s="232"/>
      <c r="AO10" s="232"/>
      <c r="AP10" s="232"/>
      <c r="AQ10" s="232"/>
    </row>
    <row r="11" s="233" customFormat="1" ht="24" customHeight="1">
      <c r="A11" s="234" t="s">
        <v>39</v>
      </c>
      <c r="B11" s="234"/>
      <c r="C11" s="235">
        <f>SUM(C12:C101)</f>
        <v>1324590120.5700004</v>
      </c>
      <c r="D11" s="235">
        <f>SUM(D12:D101)</f>
        <v>250954150.70000005</v>
      </c>
      <c r="E11" s="235">
        <f>SUM(E12:E101)</f>
        <v>59973259.5</v>
      </c>
      <c r="F11" s="235">
        <f>SUM(F12:F101)</f>
        <v>173307881.20000002</v>
      </c>
      <c r="G11" s="235">
        <f>SUM(G12:G101)</f>
        <v>11002355.4</v>
      </c>
      <c r="H11" s="235">
        <f>SUM(H12:H101)</f>
        <v>4144933.5</v>
      </c>
      <c r="I11" s="235">
        <f>SUM(I12:I101)</f>
        <v>2525721.1000000001</v>
      </c>
      <c r="J11" s="236">
        <f>SUM(J12:J101)</f>
        <v>17</v>
      </c>
      <c r="K11" s="235">
        <f>SUM(K12:K101)</f>
        <v>89467719</v>
      </c>
      <c r="L11" s="235">
        <f>SUM(L12:L101)</f>
        <v>563510950.59999979</v>
      </c>
      <c r="M11" s="235">
        <f>SUM(M12:M101)</f>
        <v>0</v>
      </c>
      <c r="N11" s="235">
        <f>SUM(N12:N101)</f>
        <v>209417031.59999999</v>
      </c>
      <c r="O11" s="235">
        <f>SUM(O12:O101)</f>
        <v>0</v>
      </c>
      <c r="P11" s="235">
        <f>SUM(P12:P101)</f>
        <v>83136827.999999985</v>
      </c>
      <c r="Q11" s="235">
        <f>SUM(Q12:Q101)</f>
        <v>0</v>
      </c>
      <c r="R11" s="235">
        <f>SUM(R12:R101)</f>
        <v>1216175.97</v>
      </c>
      <c r="S11" s="235">
        <f>SUM(S12:S101)</f>
        <v>126887264.7</v>
      </c>
      <c r="T11" s="235">
        <f>SUM(T12:T101)</f>
        <v>0</v>
      </c>
      <c r="U11" s="237"/>
      <c r="V11" s="237"/>
      <c r="W11" s="238"/>
      <c r="X11" s="238"/>
      <c r="Y11" s="238"/>
      <c r="Z11" s="238"/>
      <c r="AA11" s="238"/>
      <c r="AB11" s="238"/>
      <c r="AC11" s="238"/>
      <c r="AD11" s="238"/>
      <c r="AE11" s="238"/>
      <c r="AF11" s="238"/>
      <c r="AG11" s="238"/>
      <c r="AH11" s="238"/>
      <c r="AI11" s="238"/>
      <c r="AJ11" s="238"/>
      <c r="AK11" s="238"/>
      <c r="AL11" s="238"/>
      <c r="AM11" s="238"/>
      <c r="AN11" s="238"/>
      <c r="AO11" s="238"/>
      <c r="AP11" s="238"/>
      <c r="AQ11" s="238"/>
    </row>
    <row r="12" s="233" customFormat="1" ht="24" customHeight="1">
      <c r="A12" s="239">
        <v>1</v>
      </c>
      <c r="B12" s="240" t="s">
        <v>627</v>
      </c>
      <c r="C12" s="241">
        <f t="shared" ref="C12:C75" si="226">D12+K12+L12+M12+N12+O12+P12+Q12+R12+S12+T12</f>
        <v>19892629.899999999</v>
      </c>
      <c r="D12" s="241">
        <f t="shared" ref="D12:D75" si="227">SUM(E12:I12)</f>
        <v>0</v>
      </c>
      <c r="E12" s="242">
        <v>0</v>
      </c>
      <c r="F12" s="242">
        <v>0</v>
      </c>
      <c r="G12" s="242">
        <v>0</v>
      </c>
      <c r="H12" s="242">
        <v>0</v>
      </c>
      <c r="I12" s="242">
        <v>0</v>
      </c>
      <c r="J12" s="243">
        <v>0</v>
      </c>
      <c r="K12" s="241">
        <v>0</v>
      </c>
      <c r="L12" s="241">
        <v>19892629.899999999</v>
      </c>
      <c r="M12" s="241">
        <v>0</v>
      </c>
      <c r="N12" s="241">
        <v>0</v>
      </c>
      <c r="O12" s="241">
        <v>0</v>
      </c>
      <c r="P12" s="242">
        <v>0</v>
      </c>
      <c r="Q12" s="241">
        <v>0</v>
      </c>
      <c r="R12" s="241">
        <v>0</v>
      </c>
      <c r="S12" s="241">
        <v>0</v>
      </c>
      <c r="T12" s="241">
        <v>0</v>
      </c>
      <c r="U12" s="237"/>
      <c r="V12" s="237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38"/>
      <c r="AO12" s="238"/>
      <c r="AP12" s="238"/>
      <c r="AQ12" s="238"/>
    </row>
    <row r="13" s="233" customFormat="1" ht="24" customHeight="1">
      <c r="A13" s="33">
        <v>2</v>
      </c>
      <c r="B13" s="121" t="s">
        <v>628</v>
      </c>
      <c r="C13" s="241">
        <f t="shared" si="226"/>
        <v>8491575.6000000015</v>
      </c>
      <c r="D13" s="241">
        <f t="shared" si="227"/>
        <v>7187539.6000000006</v>
      </c>
      <c r="E13" s="244">
        <v>0</v>
      </c>
      <c r="F13" s="244">
        <v>7187539.6000000006</v>
      </c>
      <c r="G13" s="244">
        <v>0</v>
      </c>
      <c r="H13" s="244">
        <v>0</v>
      </c>
      <c r="I13" s="244">
        <v>0</v>
      </c>
      <c r="J13" s="202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244">
        <v>1304036</v>
      </c>
      <c r="Q13" s="151">
        <v>0</v>
      </c>
      <c r="R13" s="241">
        <v>0</v>
      </c>
      <c r="S13" s="151">
        <v>0</v>
      </c>
      <c r="T13" s="151">
        <v>0</v>
      </c>
      <c r="U13" s="237"/>
      <c r="V13" s="237"/>
      <c r="W13" s="238"/>
      <c r="X13" s="238"/>
      <c r="Y13" s="238"/>
      <c r="Z13" s="238"/>
      <c r="AA13" s="238"/>
      <c r="AB13" s="238"/>
      <c r="AC13" s="238"/>
      <c r="AD13" s="238"/>
      <c r="AE13" s="238"/>
      <c r="AF13" s="238"/>
      <c r="AG13" s="238"/>
      <c r="AH13" s="238"/>
      <c r="AI13" s="238"/>
      <c r="AJ13" s="238"/>
      <c r="AK13" s="238"/>
      <c r="AL13" s="238"/>
      <c r="AM13" s="238"/>
      <c r="AN13" s="238"/>
      <c r="AO13" s="238"/>
      <c r="AP13" s="238"/>
      <c r="AQ13" s="238"/>
    </row>
    <row r="14" s="233" customFormat="1" ht="24" customHeight="1">
      <c r="A14" s="239">
        <v>3</v>
      </c>
      <c r="B14" s="121" t="s">
        <v>629</v>
      </c>
      <c r="C14" s="241">
        <f t="shared" si="226"/>
        <v>443407.80000000005</v>
      </c>
      <c r="D14" s="241">
        <f t="shared" si="227"/>
        <v>443407.80000000005</v>
      </c>
      <c r="E14" s="244">
        <v>0</v>
      </c>
      <c r="F14" s="151">
        <v>0</v>
      </c>
      <c r="G14" s="244">
        <v>272529.30000000005</v>
      </c>
      <c r="H14" s="244">
        <v>170878.5</v>
      </c>
      <c r="I14" s="151">
        <v>0</v>
      </c>
      <c r="J14" s="202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244">
        <v>0</v>
      </c>
      <c r="Q14" s="151">
        <v>0</v>
      </c>
      <c r="R14" s="241">
        <v>0</v>
      </c>
      <c r="S14" s="151">
        <v>0</v>
      </c>
      <c r="T14" s="151">
        <v>0</v>
      </c>
      <c r="U14" s="237"/>
      <c r="V14" s="237"/>
      <c r="W14" s="238"/>
      <c r="X14" s="238"/>
      <c r="Y14" s="238"/>
      <c r="Z14" s="238"/>
      <c r="AA14" s="238"/>
      <c r="AB14" s="238"/>
      <c r="AC14" s="238"/>
      <c r="AD14" s="238"/>
      <c r="AE14" s="238"/>
      <c r="AF14" s="238"/>
      <c r="AG14" s="238"/>
      <c r="AH14" s="238"/>
      <c r="AI14" s="238"/>
      <c r="AJ14" s="238"/>
      <c r="AK14" s="238"/>
      <c r="AL14" s="238"/>
      <c r="AM14" s="238"/>
      <c r="AN14" s="238"/>
      <c r="AO14" s="238"/>
      <c r="AP14" s="238"/>
      <c r="AQ14" s="238"/>
    </row>
    <row r="15" s="233" customFormat="1" ht="24" customHeight="1">
      <c r="A15" s="33">
        <v>4</v>
      </c>
      <c r="B15" s="121" t="s">
        <v>630</v>
      </c>
      <c r="C15" s="241">
        <f t="shared" si="226"/>
        <v>6840255.5</v>
      </c>
      <c r="D15" s="241">
        <f t="shared" si="227"/>
        <v>0</v>
      </c>
      <c r="E15" s="244">
        <v>0</v>
      </c>
      <c r="F15" s="151">
        <v>0</v>
      </c>
      <c r="G15" s="151">
        <v>0</v>
      </c>
      <c r="H15" s="244">
        <v>0</v>
      </c>
      <c r="I15" s="151">
        <v>0</v>
      </c>
      <c r="J15" s="202">
        <v>0</v>
      </c>
      <c r="K15" s="151">
        <v>0</v>
      </c>
      <c r="L15" s="151">
        <v>0</v>
      </c>
      <c r="M15" s="151">
        <v>0</v>
      </c>
      <c r="N15" s="244">
        <v>5967577.5</v>
      </c>
      <c r="O15" s="151">
        <v>0</v>
      </c>
      <c r="P15" s="244">
        <v>872677.99999999988</v>
      </c>
      <c r="Q15" s="151">
        <v>0</v>
      </c>
      <c r="R15" s="241">
        <v>0</v>
      </c>
      <c r="S15" s="151">
        <v>0</v>
      </c>
      <c r="T15" s="151">
        <v>0</v>
      </c>
      <c r="U15" s="237"/>
      <c r="V15" s="237"/>
      <c r="W15" s="238"/>
      <c r="X15" s="238"/>
      <c r="Y15" s="238"/>
      <c r="Z15" s="238"/>
      <c r="AA15" s="238"/>
      <c r="AB15" s="238"/>
      <c r="AC15" s="238"/>
      <c r="AD15" s="238"/>
      <c r="AE15" s="238"/>
      <c r="AF15" s="238"/>
      <c r="AG15" s="238"/>
      <c r="AH15" s="238"/>
      <c r="AI15" s="238"/>
      <c r="AJ15" s="238"/>
      <c r="AK15" s="238"/>
      <c r="AL15" s="238"/>
      <c r="AM15" s="238"/>
      <c r="AN15" s="238"/>
      <c r="AO15" s="238"/>
      <c r="AP15" s="238"/>
      <c r="AQ15" s="238"/>
    </row>
    <row r="16" s="233" customFormat="1" ht="24" customHeight="1">
      <c r="A16" s="239">
        <v>5</v>
      </c>
      <c r="B16" s="121" t="s">
        <v>631</v>
      </c>
      <c r="C16" s="241">
        <f t="shared" si="226"/>
        <v>32991557.700000003</v>
      </c>
      <c r="D16" s="241">
        <f t="shared" si="227"/>
        <v>8335739.4000000004</v>
      </c>
      <c r="E16" s="244">
        <v>0</v>
      </c>
      <c r="F16" s="244">
        <v>8335739.4000000004</v>
      </c>
      <c r="G16" s="151">
        <v>0</v>
      </c>
      <c r="H16" s="244">
        <v>0</v>
      </c>
      <c r="I16" s="244">
        <v>0</v>
      </c>
      <c r="J16" s="202">
        <v>0</v>
      </c>
      <c r="K16" s="151">
        <v>0</v>
      </c>
      <c r="L16" s="244">
        <v>23143464.300000001</v>
      </c>
      <c r="M16" s="151">
        <v>0</v>
      </c>
      <c r="N16" s="151">
        <v>0</v>
      </c>
      <c r="O16" s="151">
        <v>0</v>
      </c>
      <c r="P16" s="244">
        <v>1512354.0000000002</v>
      </c>
      <c r="Q16" s="151">
        <v>0</v>
      </c>
      <c r="R16" s="241">
        <v>0</v>
      </c>
      <c r="S16" s="151">
        <v>0</v>
      </c>
      <c r="T16" s="151">
        <v>0</v>
      </c>
      <c r="U16" s="237"/>
      <c r="V16" s="237"/>
      <c r="W16" s="238"/>
      <c r="X16" s="238"/>
      <c r="Y16" s="238"/>
      <c r="Z16" s="238"/>
      <c r="AA16" s="238"/>
      <c r="AB16" s="238"/>
      <c r="AC16" s="238"/>
      <c r="AD16" s="238"/>
      <c r="AE16" s="238"/>
      <c r="AF16" s="238"/>
      <c r="AG16" s="238"/>
      <c r="AH16" s="238"/>
      <c r="AI16" s="238"/>
      <c r="AJ16" s="238"/>
      <c r="AK16" s="238"/>
      <c r="AL16" s="238"/>
      <c r="AM16" s="238"/>
      <c r="AN16" s="238"/>
      <c r="AO16" s="238"/>
      <c r="AP16" s="238"/>
      <c r="AQ16" s="238"/>
    </row>
    <row r="17" s="233" customFormat="1" ht="24" customHeight="1">
      <c r="A17" s="33">
        <v>6</v>
      </c>
      <c r="B17" s="121" t="s">
        <v>632</v>
      </c>
      <c r="C17" s="241">
        <f t="shared" si="226"/>
        <v>33021225.700000003</v>
      </c>
      <c r="D17" s="241">
        <f t="shared" si="227"/>
        <v>8343235.4000000004</v>
      </c>
      <c r="E17" s="244">
        <v>0</v>
      </c>
      <c r="F17" s="244">
        <v>8343235.4000000004</v>
      </c>
      <c r="G17" s="151">
        <v>0</v>
      </c>
      <c r="H17" s="244">
        <v>0</v>
      </c>
      <c r="I17" s="244">
        <v>0</v>
      </c>
      <c r="J17" s="202">
        <v>0</v>
      </c>
      <c r="K17" s="151">
        <v>0</v>
      </c>
      <c r="L17" s="244">
        <v>23164276.300000001</v>
      </c>
      <c r="M17" s="151">
        <v>0</v>
      </c>
      <c r="N17" s="151">
        <v>0</v>
      </c>
      <c r="O17" s="151">
        <v>0</v>
      </c>
      <c r="P17" s="244">
        <v>1513714.0000000002</v>
      </c>
      <c r="Q17" s="151">
        <v>0</v>
      </c>
      <c r="R17" s="241">
        <v>0</v>
      </c>
      <c r="S17" s="151">
        <v>0</v>
      </c>
      <c r="T17" s="151">
        <v>0</v>
      </c>
      <c r="U17" s="237"/>
      <c r="V17" s="237"/>
      <c r="W17" s="238"/>
      <c r="X17" s="238"/>
      <c r="Y17" s="238"/>
      <c r="Z17" s="238"/>
      <c r="AA17" s="238"/>
      <c r="AB17" s="238"/>
      <c r="AC17" s="238"/>
      <c r="AD17" s="238"/>
      <c r="AE17" s="238"/>
      <c r="AF17" s="238"/>
      <c r="AG17" s="238"/>
      <c r="AH17" s="238"/>
      <c r="AI17" s="238"/>
      <c r="AJ17" s="238"/>
      <c r="AK17" s="238"/>
      <c r="AL17" s="238"/>
      <c r="AM17" s="238"/>
      <c r="AN17" s="238"/>
      <c r="AO17" s="238"/>
      <c r="AP17" s="238"/>
      <c r="AQ17" s="238"/>
    </row>
    <row r="18" s="233" customFormat="1" ht="24" customHeight="1">
      <c r="A18" s="239">
        <v>7</v>
      </c>
      <c r="B18" s="121" t="s">
        <v>633</v>
      </c>
      <c r="C18" s="241">
        <f t="shared" si="226"/>
        <v>28614044.300000001</v>
      </c>
      <c r="D18" s="241">
        <f t="shared" si="227"/>
        <v>7229704.6000000006</v>
      </c>
      <c r="E18" s="244">
        <v>0</v>
      </c>
      <c r="F18" s="244">
        <v>7229704.6000000006</v>
      </c>
      <c r="G18" s="151">
        <v>0</v>
      </c>
      <c r="H18" s="244">
        <v>0</v>
      </c>
      <c r="I18" s="244">
        <v>0</v>
      </c>
      <c r="J18" s="202">
        <v>0</v>
      </c>
      <c r="K18" s="151">
        <v>0</v>
      </c>
      <c r="L18" s="244">
        <v>20072653.699999999</v>
      </c>
      <c r="M18" s="151">
        <v>0</v>
      </c>
      <c r="N18" s="151">
        <v>0</v>
      </c>
      <c r="O18" s="151">
        <v>0</v>
      </c>
      <c r="P18" s="244">
        <v>1311686</v>
      </c>
      <c r="Q18" s="151">
        <v>0</v>
      </c>
      <c r="R18" s="241">
        <v>0</v>
      </c>
      <c r="S18" s="151">
        <v>0</v>
      </c>
      <c r="T18" s="151">
        <v>0</v>
      </c>
      <c r="U18" s="237"/>
      <c r="V18" s="237"/>
      <c r="W18" s="238"/>
      <c r="X18" s="238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8"/>
      <c r="AL18" s="238"/>
      <c r="AM18" s="238"/>
      <c r="AN18" s="238"/>
      <c r="AO18" s="238"/>
      <c r="AP18" s="238"/>
      <c r="AQ18" s="238"/>
    </row>
    <row r="19" s="233" customFormat="1" ht="24" customHeight="1">
      <c r="A19" s="33">
        <v>8</v>
      </c>
      <c r="B19" s="121" t="s">
        <v>634</v>
      </c>
      <c r="C19" s="241">
        <f t="shared" si="226"/>
        <v>24904802.600000001</v>
      </c>
      <c r="D19" s="241">
        <f t="shared" si="227"/>
        <v>6292517.2000000002</v>
      </c>
      <c r="E19" s="244">
        <v>0</v>
      </c>
      <c r="F19" s="244">
        <v>6292517.2000000002</v>
      </c>
      <c r="G19" s="151">
        <v>0</v>
      </c>
      <c r="H19" s="244">
        <v>0</v>
      </c>
      <c r="I19" s="151">
        <v>0</v>
      </c>
      <c r="J19" s="202">
        <v>0</v>
      </c>
      <c r="K19" s="151">
        <v>0</v>
      </c>
      <c r="L19" s="244">
        <v>17470633.400000002</v>
      </c>
      <c r="M19" s="151">
        <v>0</v>
      </c>
      <c r="N19" s="151">
        <v>0</v>
      </c>
      <c r="O19" s="151">
        <v>0</v>
      </c>
      <c r="P19" s="244">
        <v>1141652</v>
      </c>
      <c r="Q19" s="151">
        <v>0</v>
      </c>
      <c r="R19" s="241">
        <v>0</v>
      </c>
      <c r="S19" s="151">
        <v>0</v>
      </c>
      <c r="T19" s="151">
        <v>0</v>
      </c>
      <c r="U19" s="237"/>
      <c r="V19" s="237"/>
      <c r="W19" s="238"/>
      <c r="X19" s="238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8"/>
      <c r="AL19" s="238"/>
      <c r="AM19" s="238"/>
      <c r="AN19" s="238"/>
      <c r="AO19" s="238"/>
      <c r="AP19" s="238"/>
      <c r="AQ19" s="238"/>
    </row>
    <row r="20" s="233" customFormat="1" ht="24" customHeight="1">
      <c r="A20" s="239">
        <v>9</v>
      </c>
      <c r="B20" s="121" t="s">
        <v>635</v>
      </c>
      <c r="C20" s="241">
        <f t="shared" si="226"/>
        <v>18969719.199999999</v>
      </c>
      <c r="D20" s="241">
        <f t="shared" si="227"/>
        <v>4792942.3999999994</v>
      </c>
      <c r="E20" s="244">
        <v>0</v>
      </c>
      <c r="F20" s="244">
        <v>4792942.3999999994</v>
      </c>
      <c r="G20" s="244">
        <v>0</v>
      </c>
      <c r="H20" s="244">
        <v>0</v>
      </c>
      <c r="I20" s="151">
        <v>0</v>
      </c>
      <c r="J20" s="202">
        <v>0</v>
      </c>
      <c r="K20" s="151">
        <v>0</v>
      </c>
      <c r="L20" s="244">
        <v>13307192.799999999</v>
      </c>
      <c r="M20" s="151">
        <v>0</v>
      </c>
      <c r="N20" s="151">
        <v>0</v>
      </c>
      <c r="O20" s="151">
        <v>0</v>
      </c>
      <c r="P20" s="244">
        <v>869584</v>
      </c>
      <c r="Q20" s="151">
        <v>0</v>
      </c>
      <c r="R20" s="241">
        <v>0</v>
      </c>
      <c r="S20" s="151">
        <v>0</v>
      </c>
      <c r="T20" s="151">
        <v>0</v>
      </c>
      <c r="U20" s="237"/>
      <c r="V20" s="237"/>
      <c r="W20" s="238"/>
      <c r="X20" s="238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8"/>
      <c r="AL20" s="238"/>
      <c r="AM20" s="238"/>
      <c r="AN20" s="238"/>
      <c r="AO20" s="238"/>
      <c r="AP20" s="238"/>
      <c r="AQ20" s="238"/>
    </row>
    <row r="21" s="233" customFormat="1" ht="24" customHeight="1">
      <c r="A21" s="33">
        <v>10</v>
      </c>
      <c r="B21" s="121" t="s">
        <v>636</v>
      </c>
      <c r="C21" s="241">
        <f t="shared" si="226"/>
        <v>19432542</v>
      </c>
      <c r="D21" s="241">
        <f t="shared" si="227"/>
        <v>7096257</v>
      </c>
      <c r="E21" s="244">
        <v>7096257</v>
      </c>
      <c r="F21" s="151">
        <v>0</v>
      </c>
      <c r="G21" s="244">
        <v>0</v>
      </c>
      <c r="H21" s="244">
        <v>0</v>
      </c>
      <c r="I21" s="244">
        <v>0</v>
      </c>
      <c r="J21" s="202">
        <v>0</v>
      </c>
      <c r="K21" s="151">
        <v>0</v>
      </c>
      <c r="L21" s="151">
        <v>0</v>
      </c>
      <c r="M21" s="151">
        <v>0</v>
      </c>
      <c r="N21" s="244">
        <v>10762425</v>
      </c>
      <c r="O21" s="151">
        <v>0</v>
      </c>
      <c r="P21" s="244">
        <v>1573860</v>
      </c>
      <c r="Q21" s="151">
        <v>0</v>
      </c>
      <c r="R21" s="241">
        <v>0</v>
      </c>
      <c r="S21" s="151">
        <v>0</v>
      </c>
      <c r="T21" s="151">
        <v>0</v>
      </c>
      <c r="U21" s="237"/>
      <c r="V21" s="237"/>
      <c r="W21" s="238"/>
      <c r="X21" s="238"/>
      <c r="Y21" s="238"/>
      <c r="Z21" s="238"/>
      <c r="AA21" s="238"/>
      <c r="AB21" s="238"/>
      <c r="AC21" s="238"/>
      <c r="AD21" s="238"/>
      <c r="AE21" s="238"/>
      <c r="AF21" s="238"/>
      <c r="AG21" s="238"/>
      <c r="AH21" s="238"/>
      <c r="AI21" s="238"/>
      <c r="AJ21" s="238"/>
      <c r="AK21" s="238"/>
      <c r="AL21" s="238"/>
      <c r="AM21" s="238"/>
      <c r="AN21" s="238"/>
      <c r="AO21" s="238"/>
      <c r="AP21" s="238"/>
      <c r="AQ21" s="238"/>
    </row>
    <row r="22" s="233" customFormat="1" ht="24" customHeight="1">
      <c r="A22" s="239">
        <v>11</v>
      </c>
      <c r="B22" s="240" t="s">
        <v>637</v>
      </c>
      <c r="C22" s="241">
        <f t="shared" si="226"/>
        <v>1848002</v>
      </c>
      <c r="D22" s="241">
        <f t="shared" si="227"/>
        <v>0</v>
      </c>
      <c r="E22" s="242">
        <v>0</v>
      </c>
      <c r="F22" s="241">
        <v>0</v>
      </c>
      <c r="G22" s="242">
        <v>0</v>
      </c>
      <c r="H22" s="242">
        <v>0</v>
      </c>
      <c r="I22" s="242">
        <v>0</v>
      </c>
      <c r="J22" s="243">
        <v>0</v>
      </c>
      <c r="K22" s="241">
        <v>0</v>
      </c>
      <c r="L22" s="241">
        <v>0</v>
      </c>
      <c r="M22" s="241">
        <v>0</v>
      </c>
      <c r="N22" s="242">
        <v>0</v>
      </c>
      <c r="O22" s="241">
        <v>0</v>
      </c>
      <c r="P22" s="242">
        <v>1848002</v>
      </c>
      <c r="Q22" s="241">
        <v>0</v>
      </c>
      <c r="R22" s="241">
        <v>0</v>
      </c>
      <c r="S22" s="241">
        <v>0</v>
      </c>
      <c r="T22" s="241">
        <v>0</v>
      </c>
      <c r="U22" s="237"/>
      <c r="V22" s="237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</row>
    <row r="23" s="233" customFormat="1" ht="24" customHeight="1">
      <c r="A23" s="33">
        <v>12</v>
      </c>
      <c r="B23" s="121" t="s">
        <v>58</v>
      </c>
      <c r="C23" s="241">
        <f t="shared" si="226"/>
        <v>5146894.2000000002</v>
      </c>
      <c r="D23" s="241">
        <f t="shared" si="227"/>
        <v>5146894.2000000002</v>
      </c>
      <c r="E23" s="244">
        <v>5146894.2000000002</v>
      </c>
      <c r="F23" s="244">
        <v>0</v>
      </c>
      <c r="G23" s="244">
        <v>0</v>
      </c>
      <c r="H23" s="244">
        <v>0</v>
      </c>
      <c r="I23" s="151">
        <v>0</v>
      </c>
      <c r="J23" s="202">
        <v>0</v>
      </c>
      <c r="K23" s="151">
        <v>0</v>
      </c>
      <c r="L23" s="151">
        <v>0</v>
      </c>
      <c r="M23" s="151">
        <v>0</v>
      </c>
      <c r="N23" s="151">
        <v>0</v>
      </c>
      <c r="O23" s="151">
        <v>0</v>
      </c>
      <c r="P23" s="244">
        <v>0</v>
      </c>
      <c r="Q23" s="151">
        <v>0</v>
      </c>
      <c r="R23" s="241">
        <v>0</v>
      </c>
      <c r="S23" s="151">
        <v>0</v>
      </c>
      <c r="T23" s="151">
        <v>0</v>
      </c>
      <c r="U23" s="237"/>
      <c r="V23" s="237"/>
      <c r="W23" s="238"/>
      <c r="X23" s="238"/>
      <c r="Y23" s="238"/>
      <c r="Z23" s="238"/>
      <c r="AA23" s="238"/>
      <c r="AB23" s="238"/>
      <c r="AC23" s="238"/>
      <c r="AD23" s="238"/>
      <c r="AE23" s="238"/>
      <c r="AF23" s="238"/>
      <c r="AG23" s="238"/>
      <c r="AH23" s="238"/>
      <c r="AI23" s="238"/>
      <c r="AJ23" s="238"/>
      <c r="AK23" s="238"/>
      <c r="AL23" s="238"/>
      <c r="AM23" s="238"/>
      <c r="AN23" s="238"/>
      <c r="AO23" s="238"/>
      <c r="AP23" s="238"/>
      <c r="AQ23" s="238"/>
    </row>
    <row r="24" s="233" customFormat="1" ht="24" customHeight="1">
      <c r="A24" s="239">
        <v>13</v>
      </c>
      <c r="B24" s="245" t="s">
        <v>638</v>
      </c>
      <c r="C24" s="241">
        <f t="shared" si="226"/>
        <v>1233282</v>
      </c>
      <c r="D24" s="241">
        <f t="shared" si="227"/>
        <v>0</v>
      </c>
      <c r="E24" s="244">
        <v>0</v>
      </c>
      <c r="F24" s="244">
        <v>0</v>
      </c>
      <c r="G24" s="244">
        <v>0</v>
      </c>
      <c r="H24" s="244">
        <v>0</v>
      </c>
      <c r="I24" s="244">
        <v>0</v>
      </c>
      <c r="J24" s="202">
        <v>0</v>
      </c>
      <c r="K24" s="151">
        <v>0</v>
      </c>
      <c r="L24" s="151">
        <v>0</v>
      </c>
      <c r="M24" s="151">
        <v>0</v>
      </c>
      <c r="N24" s="244">
        <v>0</v>
      </c>
      <c r="O24" s="151">
        <v>0</v>
      </c>
      <c r="P24" s="244">
        <v>1233282</v>
      </c>
      <c r="Q24" s="151">
        <v>0</v>
      </c>
      <c r="R24" s="241">
        <v>0</v>
      </c>
      <c r="S24" s="151">
        <v>0</v>
      </c>
      <c r="T24" s="151">
        <v>0</v>
      </c>
      <c r="U24" s="237"/>
      <c r="V24" s="237"/>
      <c r="W24" s="238"/>
      <c r="X24" s="238"/>
      <c r="Y24" s="238"/>
      <c r="Z24" s="238"/>
      <c r="AA24" s="238"/>
      <c r="AB24" s="238"/>
      <c r="AC24" s="238"/>
      <c r="AD24" s="238"/>
      <c r="AE24" s="238"/>
      <c r="AF24" s="238"/>
      <c r="AG24" s="238"/>
      <c r="AH24" s="238"/>
      <c r="AI24" s="238"/>
      <c r="AJ24" s="238"/>
      <c r="AK24" s="238"/>
      <c r="AL24" s="238"/>
      <c r="AM24" s="238"/>
      <c r="AN24" s="238"/>
      <c r="AO24" s="238"/>
      <c r="AP24" s="238"/>
      <c r="AQ24" s="238"/>
    </row>
    <row r="25" s="233" customFormat="1" ht="24" customHeight="1">
      <c r="A25" s="33">
        <v>14</v>
      </c>
      <c r="B25" s="121" t="s">
        <v>639</v>
      </c>
      <c r="C25" s="241">
        <f t="shared" si="226"/>
        <v>9546829.5</v>
      </c>
      <c r="D25" s="241">
        <f t="shared" si="227"/>
        <v>0</v>
      </c>
      <c r="E25" s="244">
        <v>0</v>
      </c>
      <c r="F25" s="151">
        <v>0</v>
      </c>
      <c r="G25" s="151">
        <v>0</v>
      </c>
      <c r="H25" s="244">
        <v>0</v>
      </c>
      <c r="I25" s="151">
        <v>0</v>
      </c>
      <c r="J25" s="202">
        <v>0</v>
      </c>
      <c r="K25" s="151">
        <v>0</v>
      </c>
      <c r="L25" s="151">
        <v>0</v>
      </c>
      <c r="M25" s="151">
        <v>0</v>
      </c>
      <c r="N25" s="244">
        <v>8328847.5</v>
      </c>
      <c r="O25" s="151">
        <v>0</v>
      </c>
      <c r="P25" s="244">
        <v>1217982</v>
      </c>
      <c r="Q25" s="151">
        <v>0</v>
      </c>
      <c r="R25" s="241">
        <v>0</v>
      </c>
      <c r="S25" s="151">
        <v>0</v>
      </c>
      <c r="T25" s="151">
        <v>0</v>
      </c>
      <c r="U25" s="237"/>
      <c r="V25" s="237"/>
      <c r="W25" s="238"/>
      <c r="X25" s="238"/>
      <c r="Y25" s="238"/>
      <c r="Z25" s="238"/>
      <c r="AA25" s="238"/>
      <c r="AB25" s="238"/>
      <c r="AC25" s="238"/>
      <c r="AD25" s="238"/>
      <c r="AE25" s="238"/>
      <c r="AF25" s="238"/>
      <c r="AG25" s="238"/>
      <c r="AH25" s="238"/>
      <c r="AI25" s="238"/>
      <c r="AJ25" s="238"/>
      <c r="AK25" s="238"/>
      <c r="AL25" s="238"/>
      <c r="AM25" s="238"/>
      <c r="AN25" s="238"/>
      <c r="AO25" s="238"/>
      <c r="AP25" s="238"/>
      <c r="AQ25" s="238"/>
    </row>
    <row r="26" s="233" customFormat="1" ht="24" customHeight="1">
      <c r="A26" s="239">
        <v>15</v>
      </c>
      <c r="B26" s="121" t="s">
        <v>640</v>
      </c>
      <c r="C26" s="241">
        <f t="shared" si="226"/>
        <v>9914949.5999999996</v>
      </c>
      <c r="D26" s="241">
        <f t="shared" si="227"/>
        <v>3620486.1000000001</v>
      </c>
      <c r="E26" s="244">
        <v>3620486.1000000001</v>
      </c>
      <c r="F26" s="244">
        <v>0</v>
      </c>
      <c r="G26" s="244">
        <v>0</v>
      </c>
      <c r="H26" s="244">
        <v>0</v>
      </c>
      <c r="I26" s="244">
        <v>0</v>
      </c>
      <c r="J26" s="202">
        <v>0</v>
      </c>
      <c r="K26" s="151">
        <v>0</v>
      </c>
      <c r="L26" s="151">
        <v>0</v>
      </c>
      <c r="M26" s="151">
        <v>0</v>
      </c>
      <c r="N26" s="244">
        <v>5491417.5</v>
      </c>
      <c r="O26" s="151">
        <v>0</v>
      </c>
      <c r="P26" s="244">
        <v>803046</v>
      </c>
      <c r="Q26" s="151">
        <v>0</v>
      </c>
      <c r="R26" s="241">
        <v>0</v>
      </c>
      <c r="S26" s="151">
        <v>0</v>
      </c>
      <c r="T26" s="151">
        <v>0</v>
      </c>
      <c r="U26" s="237"/>
      <c r="V26" s="237"/>
      <c r="W26" s="238"/>
      <c r="X26" s="238"/>
      <c r="Y26" s="238"/>
      <c r="Z26" s="238"/>
      <c r="AA26" s="238"/>
      <c r="AB26" s="238"/>
      <c r="AC26" s="238"/>
      <c r="AD26" s="238"/>
      <c r="AE26" s="238"/>
      <c r="AF26" s="238"/>
      <c r="AG26" s="238"/>
      <c r="AH26" s="238"/>
      <c r="AI26" s="238"/>
      <c r="AJ26" s="238"/>
      <c r="AK26" s="238"/>
      <c r="AL26" s="238"/>
      <c r="AM26" s="238"/>
      <c r="AN26" s="238"/>
      <c r="AO26" s="238"/>
      <c r="AP26" s="238"/>
      <c r="AQ26" s="238"/>
    </row>
    <row r="27" s="233" customFormat="1" ht="24" customHeight="1">
      <c r="A27" s="33">
        <v>16</v>
      </c>
      <c r="B27" s="121" t="s">
        <v>641</v>
      </c>
      <c r="C27" s="241">
        <f t="shared" si="226"/>
        <v>23353608.899999999</v>
      </c>
      <c r="D27" s="241">
        <f t="shared" si="227"/>
        <v>9641917.4000000004</v>
      </c>
      <c r="E27" s="244">
        <v>0</v>
      </c>
      <c r="F27" s="244">
        <v>9641917.4000000004</v>
      </c>
      <c r="G27" s="244">
        <v>0</v>
      </c>
      <c r="H27" s="244">
        <v>0</v>
      </c>
      <c r="I27" s="151">
        <v>0</v>
      </c>
      <c r="J27" s="202">
        <v>0</v>
      </c>
      <c r="K27" s="151">
        <v>0</v>
      </c>
      <c r="L27" s="151">
        <v>0</v>
      </c>
      <c r="M27" s="151">
        <v>0</v>
      </c>
      <c r="N27" s="244">
        <v>11962357.5</v>
      </c>
      <c r="O27" s="151">
        <v>0</v>
      </c>
      <c r="P27" s="244">
        <v>1749334.0000000002</v>
      </c>
      <c r="Q27" s="151">
        <v>0</v>
      </c>
      <c r="R27" s="241">
        <v>0</v>
      </c>
      <c r="S27" s="151">
        <v>0</v>
      </c>
      <c r="T27" s="151">
        <v>0</v>
      </c>
      <c r="U27" s="237"/>
      <c r="V27" s="237"/>
      <c r="W27" s="238"/>
      <c r="X27" s="238"/>
      <c r="Y27" s="238"/>
      <c r="Z27" s="238"/>
      <c r="AA27" s="238"/>
      <c r="AB27" s="238"/>
      <c r="AC27" s="238"/>
      <c r="AD27" s="238"/>
      <c r="AE27" s="238"/>
      <c r="AF27" s="238"/>
      <c r="AG27" s="238"/>
      <c r="AH27" s="238"/>
      <c r="AI27" s="238"/>
      <c r="AJ27" s="238"/>
      <c r="AK27" s="238"/>
      <c r="AL27" s="238"/>
      <c r="AM27" s="238"/>
      <c r="AN27" s="238"/>
      <c r="AO27" s="238"/>
      <c r="AP27" s="238"/>
      <c r="AQ27" s="238"/>
    </row>
    <row r="28" s="233" customFormat="1" ht="24" customHeight="1">
      <c r="A28" s="239">
        <v>17</v>
      </c>
      <c r="B28" s="121" t="s">
        <v>642</v>
      </c>
      <c r="C28" s="241">
        <f t="shared" si="226"/>
        <v>10478545.600000001</v>
      </c>
      <c r="D28" s="241">
        <f t="shared" si="227"/>
        <v>0</v>
      </c>
      <c r="E28" s="244">
        <v>0</v>
      </c>
      <c r="F28" s="151">
        <v>0</v>
      </c>
      <c r="G28" s="151">
        <v>0</v>
      </c>
      <c r="H28" s="244">
        <v>0</v>
      </c>
      <c r="I28" s="151">
        <v>0</v>
      </c>
      <c r="J28" s="202">
        <v>0</v>
      </c>
      <c r="K28" s="151">
        <v>0</v>
      </c>
      <c r="L28" s="244">
        <v>10020442.800000001</v>
      </c>
      <c r="M28" s="151">
        <v>0</v>
      </c>
      <c r="N28" s="151">
        <v>0</v>
      </c>
      <c r="O28" s="151">
        <v>0</v>
      </c>
      <c r="P28" s="244">
        <v>458102.80000000005</v>
      </c>
      <c r="Q28" s="151">
        <v>0</v>
      </c>
      <c r="R28" s="241">
        <v>0</v>
      </c>
      <c r="S28" s="151">
        <v>0</v>
      </c>
      <c r="T28" s="151">
        <v>0</v>
      </c>
      <c r="U28" s="237"/>
      <c r="V28" s="237"/>
      <c r="W28" s="238"/>
      <c r="X28" s="238"/>
      <c r="Y28" s="238"/>
      <c r="Z28" s="238"/>
      <c r="AA28" s="238"/>
      <c r="AB28" s="238"/>
      <c r="AC28" s="238"/>
      <c r="AD28" s="238"/>
      <c r="AE28" s="238"/>
      <c r="AF28" s="238"/>
      <c r="AG28" s="238"/>
      <c r="AH28" s="238"/>
      <c r="AI28" s="238"/>
      <c r="AJ28" s="238"/>
      <c r="AK28" s="238"/>
      <c r="AL28" s="238"/>
      <c r="AM28" s="238"/>
      <c r="AN28" s="238"/>
      <c r="AO28" s="238"/>
      <c r="AP28" s="238"/>
      <c r="AQ28" s="238"/>
    </row>
    <row r="29" s="233" customFormat="1" ht="24" customHeight="1">
      <c r="A29" s="33">
        <v>18</v>
      </c>
      <c r="B29" s="121" t="s">
        <v>643</v>
      </c>
      <c r="C29" s="241">
        <f t="shared" si="226"/>
        <v>20866987.800000001</v>
      </c>
      <c r="D29" s="241">
        <f t="shared" si="227"/>
        <v>5272311.6000000006</v>
      </c>
      <c r="E29" s="244">
        <v>0</v>
      </c>
      <c r="F29" s="244">
        <v>5272311.6000000006</v>
      </c>
      <c r="G29" s="244">
        <v>0</v>
      </c>
      <c r="H29" s="244">
        <v>0</v>
      </c>
      <c r="I29" s="151">
        <v>0</v>
      </c>
      <c r="J29" s="202">
        <v>0</v>
      </c>
      <c r="K29" s="151">
        <v>0</v>
      </c>
      <c r="L29" s="244">
        <v>14638120.200000001</v>
      </c>
      <c r="M29" s="151">
        <v>0</v>
      </c>
      <c r="N29" s="151">
        <v>0</v>
      </c>
      <c r="O29" s="151">
        <v>0</v>
      </c>
      <c r="P29" s="244">
        <v>956556</v>
      </c>
      <c r="Q29" s="151">
        <v>0</v>
      </c>
      <c r="R29" s="241">
        <v>0</v>
      </c>
      <c r="S29" s="151">
        <v>0</v>
      </c>
      <c r="T29" s="151">
        <v>0</v>
      </c>
      <c r="U29" s="237"/>
      <c r="V29" s="237"/>
      <c r="W29" s="238"/>
      <c r="X29" s="238"/>
      <c r="Y29" s="238"/>
      <c r="Z29" s="238"/>
      <c r="AA29" s="238"/>
      <c r="AB29" s="238"/>
      <c r="AC29" s="238"/>
      <c r="AD29" s="238"/>
      <c r="AE29" s="238"/>
      <c r="AF29" s="238"/>
      <c r="AG29" s="238"/>
      <c r="AH29" s="238"/>
      <c r="AI29" s="238"/>
      <c r="AJ29" s="238"/>
      <c r="AK29" s="238"/>
      <c r="AL29" s="238"/>
      <c r="AM29" s="238"/>
      <c r="AN29" s="238"/>
      <c r="AO29" s="238"/>
      <c r="AP29" s="238"/>
      <c r="AQ29" s="238"/>
    </row>
    <row r="30" s="233" customFormat="1" ht="24" customHeight="1">
      <c r="A30" s="239">
        <v>19</v>
      </c>
      <c r="B30" s="121" t="s">
        <v>644</v>
      </c>
      <c r="C30" s="241">
        <f t="shared" si="226"/>
        <v>21007169.100000001</v>
      </c>
      <c r="D30" s="241">
        <f t="shared" si="227"/>
        <v>5307730.2000000002</v>
      </c>
      <c r="E30" s="244">
        <v>0</v>
      </c>
      <c r="F30" s="244">
        <v>5307730.2000000002</v>
      </c>
      <c r="G30" s="244">
        <v>0</v>
      </c>
      <c r="H30" s="244">
        <v>0</v>
      </c>
      <c r="I30" s="151">
        <v>0</v>
      </c>
      <c r="J30" s="202">
        <v>0</v>
      </c>
      <c r="K30" s="151">
        <v>0</v>
      </c>
      <c r="L30" s="244">
        <v>14736456.9</v>
      </c>
      <c r="M30" s="151">
        <v>0</v>
      </c>
      <c r="N30" s="244">
        <v>0</v>
      </c>
      <c r="O30" s="151">
        <v>0</v>
      </c>
      <c r="P30" s="244">
        <v>962982.00000000012</v>
      </c>
      <c r="Q30" s="151">
        <v>0</v>
      </c>
      <c r="R30" s="241">
        <v>0</v>
      </c>
      <c r="S30" s="151">
        <v>0</v>
      </c>
      <c r="T30" s="151">
        <v>0</v>
      </c>
      <c r="U30" s="237"/>
      <c r="V30" s="237"/>
      <c r="W30" s="238"/>
      <c r="X30" s="238"/>
      <c r="Y30" s="238"/>
      <c r="Z30" s="238"/>
      <c r="AA30" s="238"/>
      <c r="AB30" s="238"/>
      <c r="AC30" s="238"/>
      <c r="AD30" s="238"/>
      <c r="AE30" s="238"/>
      <c r="AF30" s="238"/>
      <c r="AG30" s="238"/>
      <c r="AH30" s="238"/>
      <c r="AI30" s="238"/>
      <c r="AJ30" s="238"/>
      <c r="AK30" s="238"/>
      <c r="AL30" s="238"/>
      <c r="AM30" s="238"/>
      <c r="AN30" s="238"/>
      <c r="AO30" s="238"/>
      <c r="AP30" s="238"/>
      <c r="AQ30" s="238"/>
    </row>
    <row r="31" s="233" customFormat="1" ht="24" customHeight="1">
      <c r="A31" s="33">
        <v>20</v>
      </c>
      <c r="B31" s="121" t="s">
        <v>68</v>
      </c>
      <c r="C31" s="241">
        <f t="shared" si="226"/>
        <v>21051228</v>
      </c>
      <c r="D31" s="241">
        <f t="shared" si="227"/>
        <v>0</v>
      </c>
      <c r="E31" s="244">
        <v>0</v>
      </c>
      <c r="F31" s="151">
        <v>0</v>
      </c>
      <c r="G31" s="151">
        <v>0</v>
      </c>
      <c r="H31" s="244">
        <v>0</v>
      </c>
      <c r="I31" s="151">
        <v>0</v>
      </c>
      <c r="J31" s="202">
        <v>4</v>
      </c>
      <c r="K31" s="244">
        <v>21051228</v>
      </c>
      <c r="L31" s="151">
        <v>0</v>
      </c>
      <c r="M31" s="151">
        <v>0</v>
      </c>
      <c r="N31" s="151">
        <v>0</v>
      </c>
      <c r="O31" s="151">
        <v>0</v>
      </c>
      <c r="P31" s="151">
        <v>0</v>
      </c>
      <c r="Q31" s="151">
        <v>0</v>
      </c>
      <c r="R31" s="241">
        <v>0</v>
      </c>
      <c r="S31" s="151">
        <v>0</v>
      </c>
      <c r="T31" s="151">
        <v>0</v>
      </c>
      <c r="U31" s="237"/>
      <c r="V31" s="237"/>
      <c r="W31" s="238"/>
      <c r="X31" s="238"/>
      <c r="Y31" s="238"/>
      <c r="Z31" s="238"/>
      <c r="AA31" s="238"/>
      <c r="AB31" s="238"/>
      <c r="AC31" s="238"/>
      <c r="AD31" s="238"/>
      <c r="AE31" s="238"/>
      <c r="AF31" s="238"/>
      <c r="AG31" s="238"/>
      <c r="AH31" s="238"/>
      <c r="AI31" s="238"/>
      <c r="AJ31" s="238"/>
      <c r="AK31" s="238"/>
      <c r="AL31" s="238"/>
      <c r="AM31" s="238"/>
      <c r="AN31" s="238"/>
      <c r="AO31" s="238"/>
      <c r="AP31" s="238"/>
      <c r="AQ31" s="238"/>
    </row>
    <row r="32" s="233" customFormat="1" ht="24" customHeight="1">
      <c r="A32" s="239">
        <v>21</v>
      </c>
      <c r="B32" s="121" t="s">
        <v>645</v>
      </c>
      <c r="C32" s="241">
        <f t="shared" si="226"/>
        <v>3351380</v>
      </c>
      <c r="D32" s="241">
        <f t="shared" si="227"/>
        <v>0</v>
      </c>
      <c r="E32" s="244">
        <v>0</v>
      </c>
      <c r="F32" s="151">
        <v>0</v>
      </c>
      <c r="G32" s="151">
        <v>0</v>
      </c>
      <c r="H32" s="244">
        <v>0</v>
      </c>
      <c r="I32" s="151">
        <v>0</v>
      </c>
      <c r="J32" s="202">
        <v>0</v>
      </c>
      <c r="K32" s="244">
        <v>0</v>
      </c>
      <c r="L32" s="151">
        <v>0</v>
      </c>
      <c r="M32" s="151">
        <v>0</v>
      </c>
      <c r="N32" s="151">
        <v>0</v>
      </c>
      <c r="O32" s="151">
        <v>0</v>
      </c>
      <c r="P32" s="151">
        <v>3351380</v>
      </c>
      <c r="Q32" s="151">
        <v>0</v>
      </c>
      <c r="R32" s="241">
        <v>0</v>
      </c>
      <c r="S32" s="151">
        <v>0</v>
      </c>
      <c r="T32" s="151">
        <v>0</v>
      </c>
      <c r="U32" s="237"/>
      <c r="V32" s="237"/>
      <c r="W32" s="238"/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8"/>
      <c r="AI32" s="238"/>
      <c r="AJ32" s="238"/>
      <c r="AK32" s="238"/>
      <c r="AL32" s="238"/>
      <c r="AM32" s="238"/>
      <c r="AN32" s="238"/>
      <c r="AO32" s="238"/>
      <c r="AP32" s="238"/>
      <c r="AQ32" s="238"/>
    </row>
    <row r="33" s="233" customFormat="1" ht="24" customHeight="1">
      <c r="A33" s="33">
        <v>22</v>
      </c>
      <c r="B33" s="121" t="s">
        <v>646</v>
      </c>
      <c r="C33" s="241">
        <f t="shared" si="226"/>
        <v>132787.60000000001</v>
      </c>
      <c r="D33" s="241">
        <f t="shared" si="227"/>
        <v>0</v>
      </c>
      <c r="E33" s="244">
        <v>0</v>
      </c>
      <c r="F33" s="244">
        <v>0</v>
      </c>
      <c r="G33" s="244">
        <v>0</v>
      </c>
      <c r="H33" s="244">
        <v>0</v>
      </c>
      <c r="I33" s="244">
        <v>0</v>
      </c>
      <c r="J33" s="202">
        <v>0</v>
      </c>
      <c r="K33" s="151">
        <v>0</v>
      </c>
      <c r="L33" s="151">
        <v>0</v>
      </c>
      <c r="M33" s="151">
        <v>0</v>
      </c>
      <c r="N33" s="244">
        <v>0</v>
      </c>
      <c r="O33" s="151">
        <v>0</v>
      </c>
      <c r="P33" s="244">
        <v>132787.60000000001</v>
      </c>
      <c r="Q33" s="151">
        <v>0</v>
      </c>
      <c r="R33" s="241">
        <v>0</v>
      </c>
      <c r="S33" s="151">
        <v>0</v>
      </c>
      <c r="T33" s="151">
        <v>0</v>
      </c>
      <c r="U33" s="237"/>
      <c r="V33" s="237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</row>
    <row r="34" s="233" customFormat="1" ht="24" customHeight="1">
      <c r="A34" s="239">
        <v>23</v>
      </c>
      <c r="B34" s="245" t="s">
        <v>647</v>
      </c>
      <c r="C34" s="241">
        <f t="shared" si="226"/>
        <v>1007590</v>
      </c>
      <c r="D34" s="241">
        <f t="shared" si="227"/>
        <v>0</v>
      </c>
      <c r="E34" s="244">
        <v>0</v>
      </c>
      <c r="F34" s="244">
        <v>0</v>
      </c>
      <c r="G34" s="244">
        <v>0</v>
      </c>
      <c r="H34" s="244">
        <v>0</v>
      </c>
      <c r="I34" s="244">
        <v>0</v>
      </c>
      <c r="J34" s="202">
        <v>0</v>
      </c>
      <c r="K34" s="151">
        <v>0</v>
      </c>
      <c r="L34" s="151">
        <v>0</v>
      </c>
      <c r="M34" s="151">
        <v>0</v>
      </c>
      <c r="N34" s="244">
        <v>0</v>
      </c>
      <c r="O34" s="151">
        <v>0</v>
      </c>
      <c r="P34" s="244">
        <v>1007590</v>
      </c>
      <c r="Q34" s="151">
        <v>0</v>
      </c>
      <c r="R34" s="241">
        <v>0</v>
      </c>
      <c r="S34" s="151">
        <v>0</v>
      </c>
      <c r="T34" s="151">
        <v>0</v>
      </c>
      <c r="U34" s="237"/>
      <c r="V34" s="237"/>
      <c r="W34" s="238"/>
      <c r="X34" s="238"/>
      <c r="Y34" s="238"/>
      <c r="Z34" s="238"/>
      <c r="AA34" s="238"/>
      <c r="AB34" s="238"/>
      <c r="AC34" s="238"/>
      <c r="AD34" s="238"/>
      <c r="AE34" s="238"/>
      <c r="AF34" s="238"/>
      <c r="AG34" s="238"/>
      <c r="AH34" s="238"/>
      <c r="AI34" s="238"/>
      <c r="AJ34" s="238"/>
      <c r="AK34" s="238"/>
      <c r="AL34" s="238"/>
      <c r="AM34" s="238"/>
      <c r="AN34" s="238"/>
      <c r="AO34" s="238"/>
      <c r="AP34" s="238"/>
      <c r="AQ34" s="238"/>
    </row>
    <row r="35" s="233" customFormat="1" ht="24" customHeight="1">
      <c r="A35" s="33">
        <v>24</v>
      </c>
      <c r="B35" s="245" t="s">
        <v>648</v>
      </c>
      <c r="C35" s="241">
        <f t="shared" si="226"/>
        <v>158661.20000000001</v>
      </c>
      <c r="D35" s="241">
        <f t="shared" si="227"/>
        <v>0</v>
      </c>
      <c r="E35" s="244">
        <v>0</v>
      </c>
      <c r="F35" s="244">
        <v>0</v>
      </c>
      <c r="G35" s="244">
        <v>0</v>
      </c>
      <c r="H35" s="244">
        <v>0</v>
      </c>
      <c r="I35" s="244">
        <v>0</v>
      </c>
      <c r="J35" s="202">
        <v>0</v>
      </c>
      <c r="K35" s="151">
        <v>0</v>
      </c>
      <c r="L35" s="151">
        <v>0</v>
      </c>
      <c r="M35" s="151">
        <v>0</v>
      </c>
      <c r="N35" s="244">
        <v>0</v>
      </c>
      <c r="O35" s="151">
        <v>0</v>
      </c>
      <c r="P35" s="244">
        <v>158661.20000000001</v>
      </c>
      <c r="Q35" s="151">
        <v>0</v>
      </c>
      <c r="R35" s="241">
        <v>0</v>
      </c>
      <c r="S35" s="151">
        <v>0</v>
      </c>
      <c r="T35" s="151">
        <v>0</v>
      </c>
      <c r="U35" s="237"/>
      <c r="V35" s="237"/>
      <c r="W35" s="238"/>
      <c r="X35" s="238"/>
      <c r="Y35" s="238"/>
      <c r="Z35" s="238"/>
      <c r="AA35" s="238"/>
      <c r="AB35" s="238"/>
      <c r="AC35" s="238"/>
      <c r="AD35" s="238"/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</row>
    <row r="36" s="233" customFormat="1" ht="24" customHeight="1">
      <c r="A36" s="239">
        <v>25</v>
      </c>
      <c r="B36" s="245" t="s">
        <v>649</v>
      </c>
      <c r="C36" s="241">
        <f t="shared" si="226"/>
        <v>160268</v>
      </c>
      <c r="D36" s="241">
        <f t="shared" si="227"/>
        <v>0</v>
      </c>
      <c r="E36" s="244">
        <v>0</v>
      </c>
      <c r="F36" s="244">
        <v>0</v>
      </c>
      <c r="G36" s="244">
        <v>0</v>
      </c>
      <c r="H36" s="244">
        <v>0</v>
      </c>
      <c r="I36" s="244">
        <v>0</v>
      </c>
      <c r="J36" s="202">
        <v>0</v>
      </c>
      <c r="K36" s="151">
        <v>0</v>
      </c>
      <c r="L36" s="151">
        <v>0</v>
      </c>
      <c r="M36" s="151">
        <v>0</v>
      </c>
      <c r="N36" s="244">
        <v>0</v>
      </c>
      <c r="O36" s="151">
        <v>0</v>
      </c>
      <c r="P36" s="244">
        <v>160268</v>
      </c>
      <c r="Q36" s="151">
        <v>0</v>
      </c>
      <c r="R36" s="241">
        <v>0</v>
      </c>
      <c r="S36" s="151">
        <v>0</v>
      </c>
      <c r="T36" s="151">
        <v>0</v>
      </c>
      <c r="U36" s="237"/>
      <c r="V36" s="237"/>
      <c r="W36" s="238"/>
      <c r="X36" s="238"/>
      <c r="Y36" s="238"/>
      <c r="Z36" s="238"/>
      <c r="AA36" s="238"/>
      <c r="AB36" s="238"/>
      <c r="AC36" s="238"/>
      <c r="AD36" s="238"/>
      <c r="AE36" s="238"/>
      <c r="AF36" s="238"/>
      <c r="AG36" s="238"/>
      <c r="AH36" s="238"/>
      <c r="AI36" s="238"/>
      <c r="AJ36" s="238"/>
      <c r="AK36" s="238"/>
      <c r="AL36" s="238"/>
      <c r="AM36" s="238"/>
      <c r="AN36" s="238"/>
      <c r="AO36" s="238"/>
      <c r="AP36" s="238"/>
      <c r="AQ36" s="238"/>
    </row>
    <row r="37" s="233" customFormat="1" ht="24" customHeight="1">
      <c r="A37" s="33">
        <v>26</v>
      </c>
      <c r="B37" s="245" t="s">
        <v>650</v>
      </c>
      <c r="C37" s="241">
        <f t="shared" si="226"/>
        <v>161092</v>
      </c>
      <c r="D37" s="241">
        <f t="shared" si="227"/>
        <v>0</v>
      </c>
      <c r="E37" s="244">
        <v>0</v>
      </c>
      <c r="F37" s="244">
        <v>0</v>
      </c>
      <c r="G37" s="244">
        <v>0</v>
      </c>
      <c r="H37" s="244">
        <v>0</v>
      </c>
      <c r="I37" s="244">
        <v>0</v>
      </c>
      <c r="J37" s="202">
        <v>0</v>
      </c>
      <c r="K37" s="151">
        <v>0</v>
      </c>
      <c r="L37" s="151">
        <v>0</v>
      </c>
      <c r="M37" s="151">
        <v>0</v>
      </c>
      <c r="N37" s="244">
        <v>0</v>
      </c>
      <c r="O37" s="151">
        <v>0</v>
      </c>
      <c r="P37" s="244">
        <v>161092</v>
      </c>
      <c r="Q37" s="151">
        <v>0</v>
      </c>
      <c r="R37" s="241">
        <v>0</v>
      </c>
      <c r="S37" s="151">
        <v>0</v>
      </c>
      <c r="T37" s="151">
        <v>0</v>
      </c>
      <c r="U37" s="237"/>
      <c r="V37" s="237"/>
      <c r="W37" s="238"/>
      <c r="X37" s="238"/>
      <c r="Y37" s="238"/>
      <c r="Z37" s="238"/>
      <c r="AA37" s="238"/>
      <c r="AB37" s="238"/>
      <c r="AC37" s="238"/>
      <c r="AD37" s="238"/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</row>
    <row r="38" s="233" customFormat="1" ht="24" customHeight="1">
      <c r="A38" s="239">
        <v>27</v>
      </c>
      <c r="B38" s="245" t="s">
        <v>651</v>
      </c>
      <c r="C38" s="241">
        <f t="shared" si="226"/>
        <v>262814.79999999999</v>
      </c>
      <c r="D38" s="241">
        <f t="shared" si="227"/>
        <v>0</v>
      </c>
      <c r="E38" s="244">
        <v>0</v>
      </c>
      <c r="F38" s="244">
        <v>0</v>
      </c>
      <c r="G38" s="244">
        <v>0</v>
      </c>
      <c r="H38" s="244">
        <v>0</v>
      </c>
      <c r="I38" s="244">
        <v>0</v>
      </c>
      <c r="J38" s="202">
        <v>0</v>
      </c>
      <c r="K38" s="151">
        <v>0</v>
      </c>
      <c r="L38" s="151">
        <v>0</v>
      </c>
      <c r="M38" s="151">
        <v>0</v>
      </c>
      <c r="N38" s="244">
        <v>0</v>
      </c>
      <c r="O38" s="151">
        <v>0</v>
      </c>
      <c r="P38" s="244">
        <v>262814.79999999999</v>
      </c>
      <c r="Q38" s="151">
        <v>0</v>
      </c>
      <c r="R38" s="241">
        <v>0</v>
      </c>
      <c r="S38" s="151">
        <v>0</v>
      </c>
      <c r="T38" s="151">
        <v>0</v>
      </c>
      <c r="U38" s="237"/>
      <c r="V38" s="237"/>
      <c r="W38" s="238"/>
      <c r="X38" s="238"/>
      <c r="Y38" s="238"/>
      <c r="Z38" s="238"/>
      <c r="AA38" s="238"/>
      <c r="AB38" s="238"/>
      <c r="AC38" s="238"/>
      <c r="AD38" s="238"/>
      <c r="AE38" s="238"/>
      <c r="AF38" s="238"/>
      <c r="AG38" s="238"/>
      <c r="AH38" s="238"/>
      <c r="AI38" s="238"/>
      <c r="AJ38" s="238"/>
      <c r="AK38" s="238"/>
      <c r="AL38" s="238"/>
      <c r="AM38" s="238"/>
      <c r="AN38" s="238"/>
      <c r="AO38" s="238"/>
      <c r="AP38" s="238"/>
      <c r="AQ38" s="238"/>
    </row>
    <row r="39" s="233" customFormat="1" ht="24" customHeight="1">
      <c r="A39" s="33">
        <v>28</v>
      </c>
      <c r="B39" s="245" t="s">
        <v>652</v>
      </c>
      <c r="C39" s="241">
        <f t="shared" si="226"/>
        <v>260919.59999999998</v>
      </c>
      <c r="D39" s="241">
        <f t="shared" si="227"/>
        <v>0</v>
      </c>
      <c r="E39" s="244">
        <v>0</v>
      </c>
      <c r="F39" s="244">
        <v>0</v>
      </c>
      <c r="G39" s="244">
        <v>0</v>
      </c>
      <c r="H39" s="244">
        <v>0</v>
      </c>
      <c r="I39" s="244">
        <v>0</v>
      </c>
      <c r="J39" s="202">
        <v>0</v>
      </c>
      <c r="K39" s="151">
        <v>0</v>
      </c>
      <c r="L39" s="151">
        <v>0</v>
      </c>
      <c r="M39" s="151">
        <v>0</v>
      </c>
      <c r="N39" s="244">
        <v>0</v>
      </c>
      <c r="O39" s="151">
        <v>0</v>
      </c>
      <c r="P39" s="244">
        <v>260919.59999999998</v>
      </c>
      <c r="Q39" s="151">
        <v>0</v>
      </c>
      <c r="R39" s="241">
        <v>0</v>
      </c>
      <c r="S39" s="151">
        <v>0</v>
      </c>
      <c r="T39" s="151">
        <v>0</v>
      </c>
      <c r="U39" s="237"/>
      <c r="V39" s="237"/>
      <c r="W39" s="238"/>
      <c r="X39" s="238"/>
      <c r="Y39" s="238"/>
      <c r="Z39" s="238"/>
      <c r="AA39" s="238"/>
      <c r="AB39" s="238"/>
      <c r="AC39" s="238"/>
      <c r="AD39" s="238"/>
      <c r="AE39" s="238"/>
      <c r="AF39" s="238"/>
      <c r="AG39" s="238"/>
      <c r="AH39" s="238"/>
      <c r="AI39" s="238"/>
      <c r="AJ39" s="238"/>
      <c r="AK39" s="238"/>
      <c r="AL39" s="238"/>
      <c r="AM39" s="238"/>
      <c r="AN39" s="238"/>
      <c r="AO39" s="238"/>
      <c r="AP39" s="238"/>
      <c r="AQ39" s="238"/>
    </row>
    <row r="40" s="233" customFormat="1" ht="24" customHeight="1">
      <c r="A40" s="239">
        <v>29</v>
      </c>
      <c r="B40" s="245" t="s">
        <v>653</v>
      </c>
      <c r="C40" s="241">
        <f t="shared" si="226"/>
        <v>304056</v>
      </c>
      <c r="D40" s="241">
        <f t="shared" si="227"/>
        <v>0</v>
      </c>
      <c r="E40" s="244">
        <v>0</v>
      </c>
      <c r="F40" s="244">
        <v>0</v>
      </c>
      <c r="G40" s="244">
        <v>0</v>
      </c>
      <c r="H40" s="244">
        <v>0</v>
      </c>
      <c r="I40" s="244">
        <v>0</v>
      </c>
      <c r="J40" s="202">
        <v>0</v>
      </c>
      <c r="K40" s="151">
        <v>0</v>
      </c>
      <c r="L40" s="151">
        <v>0</v>
      </c>
      <c r="M40" s="151">
        <v>0</v>
      </c>
      <c r="N40" s="244">
        <v>0</v>
      </c>
      <c r="O40" s="151">
        <v>0</v>
      </c>
      <c r="P40" s="244">
        <v>304056</v>
      </c>
      <c r="Q40" s="151">
        <v>0</v>
      </c>
      <c r="R40" s="241">
        <v>0</v>
      </c>
      <c r="S40" s="151">
        <v>0</v>
      </c>
      <c r="T40" s="151">
        <v>0</v>
      </c>
      <c r="U40" s="237"/>
      <c r="V40" s="237"/>
      <c r="W40" s="238"/>
      <c r="X40" s="238"/>
      <c r="Y40" s="238"/>
      <c r="Z40" s="238"/>
      <c r="AA40" s="238"/>
      <c r="AB40" s="238"/>
      <c r="AC40" s="238"/>
      <c r="AD40" s="238"/>
      <c r="AE40" s="238"/>
      <c r="AF40" s="238"/>
      <c r="AG40" s="238"/>
      <c r="AH40" s="238"/>
      <c r="AI40" s="238"/>
      <c r="AJ40" s="238"/>
      <c r="AK40" s="238"/>
      <c r="AL40" s="238"/>
      <c r="AM40" s="238"/>
      <c r="AN40" s="238"/>
      <c r="AO40" s="238"/>
      <c r="AP40" s="238"/>
      <c r="AQ40" s="238"/>
    </row>
    <row r="41" s="233" customFormat="1" ht="24" customHeight="1">
      <c r="A41" s="33">
        <v>30</v>
      </c>
      <c r="B41" s="121" t="s">
        <v>654</v>
      </c>
      <c r="C41" s="241">
        <f t="shared" si="226"/>
        <v>20453119.199999999</v>
      </c>
      <c r="D41" s="241">
        <f t="shared" si="227"/>
        <v>5167742.3999999994</v>
      </c>
      <c r="E41" s="244">
        <v>0</v>
      </c>
      <c r="F41" s="244">
        <v>5167742.3999999994</v>
      </c>
      <c r="G41" s="244">
        <v>0</v>
      </c>
      <c r="H41" s="244">
        <v>0</v>
      </c>
      <c r="I41" s="151">
        <v>0</v>
      </c>
      <c r="J41" s="202">
        <v>0</v>
      </c>
      <c r="K41" s="151">
        <v>0</v>
      </c>
      <c r="L41" s="244">
        <v>14347792.799999999</v>
      </c>
      <c r="M41" s="151">
        <v>0</v>
      </c>
      <c r="N41" s="244">
        <v>0</v>
      </c>
      <c r="O41" s="151">
        <v>0</v>
      </c>
      <c r="P41" s="244">
        <v>937584</v>
      </c>
      <c r="Q41" s="151">
        <v>0</v>
      </c>
      <c r="R41" s="241">
        <v>0</v>
      </c>
      <c r="S41" s="151">
        <v>0</v>
      </c>
      <c r="T41" s="151">
        <v>0</v>
      </c>
      <c r="U41" s="237"/>
      <c r="V41" s="237"/>
      <c r="W41" s="238"/>
      <c r="X41" s="238"/>
      <c r="Y41" s="238"/>
      <c r="Z41" s="238"/>
      <c r="AA41" s="238"/>
      <c r="AB41" s="238"/>
      <c r="AC41" s="238"/>
      <c r="AD41" s="238"/>
      <c r="AE41" s="238"/>
      <c r="AF41" s="238"/>
      <c r="AG41" s="238"/>
      <c r="AH41" s="238"/>
      <c r="AI41" s="238"/>
      <c r="AJ41" s="238"/>
      <c r="AK41" s="238"/>
      <c r="AL41" s="238"/>
      <c r="AM41" s="238"/>
      <c r="AN41" s="238"/>
      <c r="AO41" s="238"/>
      <c r="AP41" s="238"/>
      <c r="AQ41" s="238"/>
    </row>
    <row r="42" s="233" customFormat="1" ht="24" customHeight="1">
      <c r="A42" s="239">
        <v>31</v>
      </c>
      <c r="B42" s="121" t="s">
        <v>88</v>
      </c>
      <c r="C42" s="241">
        <f t="shared" si="226"/>
        <v>6163886.4000000004</v>
      </c>
      <c r="D42" s="241">
        <f t="shared" si="227"/>
        <v>6163886.4000000004</v>
      </c>
      <c r="E42" s="244">
        <v>6163886.4000000004</v>
      </c>
      <c r="F42" s="244">
        <v>0</v>
      </c>
      <c r="G42" s="244">
        <v>0</v>
      </c>
      <c r="H42" s="244">
        <v>0</v>
      </c>
      <c r="I42" s="244">
        <v>0</v>
      </c>
      <c r="J42" s="202">
        <v>0</v>
      </c>
      <c r="K42" s="151">
        <v>0</v>
      </c>
      <c r="L42" s="151">
        <v>0</v>
      </c>
      <c r="M42" s="151">
        <v>0</v>
      </c>
      <c r="N42" s="151">
        <v>0</v>
      </c>
      <c r="O42" s="151">
        <v>0</v>
      </c>
      <c r="P42" s="244">
        <v>0</v>
      </c>
      <c r="Q42" s="151">
        <v>0</v>
      </c>
      <c r="R42" s="241">
        <v>0</v>
      </c>
      <c r="S42" s="151">
        <v>0</v>
      </c>
      <c r="T42" s="151">
        <v>0</v>
      </c>
      <c r="U42" s="237"/>
      <c r="V42" s="237"/>
      <c r="W42" s="238"/>
      <c r="X42" s="238"/>
      <c r="Y42" s="238"/>
      <c r="Z42" s="238"/>
      <c r="AA42" s="238"/>
      <c r="AB42" s="238"/>
      <c r="AC42" s="238"/>
      <c r="AD42" s="238"/>
      <c r="AE42" s="238"/>
      <c r="AF42" s="238"/>
      <c r="AG42" s="238"/>
      <c r="AH42" s="238"/>
      <c r="AI42" s="238"/>
      <c r="AJ42" s="238"/>
      <c r="AK42" s="238"/>
      <c r="AL42" s="238"/>
      <c r="AM42" s="238"/>
      <c r="AN42" s="238"/>
      <c r="AO42" s="238"/>
      <c r="AP42" s="238"/>
      <c r="AQ42" s="238"/>
    </row>
    <row r="43" s="233" customFormat="1" ht="24" customHeight="1">
      <c r="A43" s="33">
        <v>32</v>
      </c>
      <c r="B43" s="111" t="s">
        <v>655</v>
      </c>
      <c r="C43" s="241">
        <f t="shared" si="226"/>
        <v>10755833.4</v>
      </c>
      <c r="D43" s="241">
        <f t="shared" si="227"/>
        <v>9612311.4000000004</v>
      </c>
      <c r="E43" s="244">
        <v>0</v>
      </c>
      <c r="F43" s="244">
        <v>6302824.2000000002</v>
      </c>
      <c r="G43" s="244">
        <v>2646917.1000000001</v>
      </c>
      <c r="H43" s="244">
        <v>662570.10000000009</v>
      </c>
      <c r="I43" s="244">
        <v>0</v>
      </c>
      <c r="J43" s="202">
        <v>0</v>
      </c>
      <c r="K43" s="151">
        <v>0</v>
      </c>
      <c r="L43" s="151">
        <v>0</v>
      </c>
      <c r="M43" s="151">
        <v>0</v>
      </c>
      <c r="N43" s="151">
        <v>0</v>
      </c>
      <c r="O43" s="151">
        <v>0</v>
      </c>
      <c r="P43" s="244">
        <v>1143522</v>
      </c>
      <c r="Q43" s="151">
        <v>0</v>
      </c>
      <c r="R43" s="241">
        <v>0</v>
      </c>
      <c r="S43" s="151">
        <v>0</v>
      </c>
      <c r="T43" s="151">
        <v>0</v>
      </c>
      <c r="U43" s="237"/>
      <c r="V43" s="237"/>
      <c r="W43" s="238"/>
      <c r="X43" s="238"/>
      <c r="Y43" s="238"/>
      <c r="Z43" s="238"/>
      <c r="AA43" s="238"/>
      <c r="AB43" s="238"/>
      <c r="AC43" s="238"/>
      <c r="AD43" s="238"/>
      <c r="AE43" s="238"/>
      <c r="AF43" s="238"/>
      <c r="AG43" s="238"/>
      <c r="AH43" s="238"/>
      <c r="AI43" s="238"/>
      <c r="AJ43" s="238"/>
      <c r="AK43" s="238"/>
      <c r="AL43" s="238"/>
      <c r="AM43" s="238"/>
      <c r="AN43" s="238"/>
      <c r="AO43" s="238"/>
      <c r="AP43" s="238"/>
      <c r="AQ43" s="238"/>
    </row>
    <row r="44" s="233" customFormat="1" ht="24" customHeight="1">
      <c r="A44" s="239">
        <v>33</v>
      </c>
      <c r="B44" s="121" t="s">
        <v>656</v>
      </c>
      <c r="C44" s="241">
        <f t="shared" si="226"/>
        <v>5127496.2999999998</v>
      </c>
      <c r="D44" s="241">
        <f t="shared" si="227"/>
        <v>432021</v>
      </c>
      <c r="E44" s="244">
        <v>0</v>
      </c>
      <c r="F44" s="151">
        <v>0</v>
      </c>
      <c r="G44" s="151">
        <v>0</v>
      </c>
      <c r="H44" s="244">
        <v>166878.70000000001</v>
      </c>
      <c r="I44" s="244">
        <v>265142.29999999999</v>
      </c>
      <c r="J44" s="202">
        <v>0</v>
      </c>
      <c r="K44" s="151">
        <v>0</v>
      </c>
      <c r="L44" s="244">
        <v>4407461.2999999998</v>
      </c>
      <c r="M44" s="151">
        <v>0</v>
      </c>
      <c r="N44" s="151">
        <v>0</v>
      </c>
      <c r="O44" s="151">
        <v>0</v>
      </c>
      <c r="P44" s="244">
        <v>288014</v>
      </c>
      <c r="Q44" s="151">
        <v>0</v>
      </c>
      <c r="R44" s="241">
        <v>0</v>
      </c>
      <c r="S44" s="151">
        <v>0</v>
      </c>
      <c r="T44" s="151">
        <v>0</v>
      </c>
      <c r="U44" s="237"/>
      <c r="V44" s="237"/>
      <c r="W44" s="238"/>
      <c r="X44" s="238"/>
      <c r="Y44" s="238"/>
      <c r="Z44" s="238"/>
      <c r="AA44" s="238"/>
      <c r="AB44" s="238"/>
      <c r="AC44" s="238"/>
      <c r="AD44" s="238"/>
      <c r="AE44" s="238"/>
      <c r="AF44" s="238"/>
      <c r="AG44" s="238"/>
      <c r="AH44" s="238"/>
      <c r="AI44" s="238"/>
      <c r="AJ44" s="238"/>
      <c r="AK44" s="238"/>
      <c r="AL44" s="238"/>
      <c r="AM44" s="238"/>
      <c r="AN44" s="238"/>
      <c r="AO44" s="238"/>
      <c r="AP44" s="238"/>
      <c r="AQ44" s="238"/>
    </row>
    <row r="45" s="233" customFormat="1" ht="24" customHeight="1">
      <c r="A45" s="33">
        <v>34</v>
      </c>
      <c r="B45" s="121" t="s">
        <v>657</v>
      </c>
      <c r="C45" s="241">
        <f t="shared" si="226"/>
        <v>9753777</v>
      </c>
      <c r="D45" s="241">
        <f t="shared" si="227"/>
        <v>8255907</v>
      </c>
      <c r="E45" s="244">
        <v>0</v>
      </c>
      <c r="F45" s="244">
        <v>8255907</v>
      </c>
      <c r="G45" s="151">
        <v>0</v>
      </c>
      <c r="H45" s="244">
        <v>0</v>
      </c>
      <c r="I45" s="151">
        <v>0</v>
      </c>
      <c r="J45" s="202">
        <v>0</v>
      </c>
      <c r="K45" s="151">
        <v>0</v>
      </c>
      <c r="L45" s="244">
        <v>0</v>
      </c>
      <c r="M45" s="151">
        <v>0</v>
      </c>
      <c r="N45" s="151">
        <v>0</v>
      </c>
      <c r="O45" s="151">
        <v>0</v>
      </c>
      <c r="P45" s="244">
        <v>1497870</v>
      </c>
      <c r="Q45" s="244">
        <v>0</v>
      </c>
      <c r="R45" s="241">
        <v>0</v>
      </c>
      <c r="S45" s="151">
        <v>0</v>
      </c>
      <c r="T45" s="151">
        <v>0</v>
      </c>
      <c r="U45" s="237"/>
      <c r="V45" s="237"/>
      <c r="W45" s="238"/>
      <c r="X45" s="238"/>
      <c r="Y45" s="238"/>
      <c r="Z45" s="238"/>
      <c r="AA45" s="238"/>
      <c r="AB45" s="238"/>
      <c r="AC45" s="238"/>
      <c r="AD45" s="238"/>
      <c r="AE45" s="238"/>
      <c r="AF45" s="238"/>
      <c r="AG45" s="238"/>
      <c r="AH45" s="238"/>
      <c r="AI45" s="238"/>
      <c r="AJ45" s="238"/>
      <c r="AK45" s="238"/>
      <c r="AL45" s="238"/>
      <c r="AM45" s="238"/>
      <c r="AN45" s="238"/>
      <c r="AO45" s="238"/>
      <c r="AP45" s="238"/>
      <c r="AQ45" s="238"/>
    </row>
    <row r="46" s="233" customFormat="1" ht="24" customHeight="1">
      <c r="A46" s="239">
        <v>35</v>
      </c>
      <c r="B46" s="121" t="s">
        <v>658</v>
      </c>
      <c r="C46" s="241">
        <f t="shared" si="226"/>
        <v>14998305.300000001</v>
      </c>
      <c r="D46" s="241">
        <f t="shared" si="227"/>
        <v>5102387.3999999994</v>
      </c>
      <c r="E46" s="244">
        <v>0</v>
      </c>
      <c r="F46" s="244">
        <v>3345652.1999999997</v>
      </c>
      <c r="G46" s="244">
        <v>1405031.0999999999</v>
      </c>
      <c r="H46" s="244">
        <v>351704.09999999998</v>
      </c>
      <c r="I46" s="151">
        <v>0</v>
      </c>
      <c r="J46" s="202">
        <v>0</v>
      </c>
      <c r="K46" s="151">
        <v>0</v>
      </c>
      <c r="L46" s="244">
        <v>9288915.9000000004</v>
      </c>
      <c r="M46" s="151">
        <v>0</v>
      </c>
      <c r="N46" s="151">
        <v>0</v>
      </c>
      <c r="O46" s="151">
        <v>0</v>
      </c>
      <c r="P46" s="244">
        <v>607002</v>
      </c>
      <c r="Q46" s="151">
        <v>0</v>
      </c>
      <c r="R46" s="241">
        <v>0</v>
      </c>
      <c r="S46" s="151">
        <v>0</v>
      </c>
      <c r="T46" s="151">
        <v>0</v>
      </c>
      <c r="U46" s="237"/>
      <c r="V46" s="237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</row>
    <row r="47" s="233" customFormat="1" ht="24" customHeight="1">
      <c r="A47" s="33">
        <v>36</v>
      </c>
      <c r="B47" s="121" t="s">
        <v>659</v>
      </c>
      <c r="C47" s="241">
        <f t="shared" si="226"/>
        <v>14636552</v>
      </c>
      <c r="D47" s="241">
        <f t="shared" si="227"/>
        <v>2990116.5</v>
      </c>
      <c r="E47" s="244">
        <v>2990116.5</v>
      </c>
      <c r="F47" s="151">
        <v>0</v>
      </c>
      <c r="G47" s="151">
        <v>0</v>
      </c>
      <c r="H47" s="244">
        <v>0</v>
      </c>
      <c r="I47" s="151">
        <v>0</v>
      </c>
      <c r="J47" s="202">
        <v>0</v>
      </c>
      <c r="K47" s="151">
        <v>0</v>
      </c>
      <c r="L47" s="151">
        <v>0</v>
      </c>
      <c r="M47" s="151">
        <v>0</v>
      </c>
      <c r="N47" s="151">
        <v>0</v>
      </c>
      <c r="O47" s="151">
        <v>0</v>
      </c>
      <c r="P47" s="244">
        <v>663170</v>
      </c>
      <c r="Q47" s="151">
        <v>0</v>
      </c>
      <c r="R47" s="241">
        <v>0</v>
      </c>
      <c r="S47" s="244">
        <v>10983265.5</v>
      </c>
      <c r="T47" s="151">
        <v>0</v>
      </c>
      <c r="U47" s="237"/>
      <c r="V47" s="237"/>
      <c r="W47" s="238"/>
      <c r="X47" s="238"/>
      <c r="Y47" s="238"/>
      <c r="Z47" s="238"/>
      <c r="AA47" s="238"/>
      <c r="AB47" s="238"/>
      <c r="AC47" s="238"/>
      <c r="AD47" s="238"/>
      <c r="AE47" s="238"/>
      <c r="AF47" s="238"/>
      <c r="AG47" s="238"/>
      <c r="AH47" s="238"/>
      <c r="AI47" s="238"/>
      <c r="AJ47" s="238"/>
      <c r="AK47" s="238"/>
      <c r="AL47" s="238"/>
      <c r="AM47" s="238"/>
      <c r="AN47" s="238"/>
      <c r="AO47" s="238"/>
      <c r="AP47" s="238"/>
      <c r="AQ47" s="238"/>
    </row>
    <row r="48" s="233" customFormat="1" ht="24" customHeight="1">
      <c r="A48" s="239">
        <v>37</v>
      </c>
      <c r="B48" s="121" t="s">
        <v>660</v>
      </c>
      <c r="C48" s="241">
        <f t="shared" si="226"/>
        <v>26465044.5</v>
      </c>
      <c r="D48" s="241">
        <f t="shared" si="227"/>
        <v>6125169</v>
      </c>
      <c r="E48" s="244">
        <v>0</v>
      </c>
      <c r="F48" s="244">
        <v>6125169</v>
      </c>
      <c r="G48" s="151">
        <v>0</v>
      </c>
      <c r="H48" s="244">
        <v>0</v>
      </c>
      <c r="I48" s="244">
        <v>0</v>
      </c>
      <c r="J48" s="202">
        <v>0</v>
      </c>
      <c r="K48" s="151">
        <v>0</v>
      </c>
      <c r="L48" s="244">
        <v>17006005.5</v>
      </c>
      <c r="M48" s="151">
        <v>0</v>
      </c>
      <c r="N48" s="151">
        <v>0</v>
      </c>
      <c r="O48" s="151">
        <v>0</v>
      </c>
      <c r="P48" s="244">
        <v>3333870</v>
      </c>
      <c r="Q48" s="151">
        <v>0</v>
      </c>
      <c r="R48" s="241">
        <v>0</v>
      </c>
      <c r="S48" s="151">
        <v>0</v>
      </c>
      <c r="T48" s="151">
        <v>0</v>
      </c>
      <c r="U48" s="237"/>
      <c r="V48" s="237"/>
      <c r="W48" s="238"/>
      <c r="X48" s="238"/>
      <c r="Y48" s="238"/>
      <c r="Z48" s="238"/>
      <c r="AA48" s="238"/>
      <c r="AB48" s="238"/>
      <c r="AC48" s="238"/>
      <c r="AD48" s="238"/>
      <c r="AE48" s="238"/>
      <c r="AF48" s="238"/>
      <c r="AG48" s="238"/>
      <c r="AH48" s="238"/>
      <c r="AI48" s="238"/>
      <c r="AJ48" s="238"/>
      <c r="AK48" s="238"/>
      <c r="AL48" s="238"/>
      <c r="AM48" s="238"/>
      <c r="AN48" s="238"/>
      <c r="AO48" s="238"/>
      <c r="AP48" s="238"/>
      <c r="AQ48" s="238"/>
    </row>
    <row r="49" s="233" customFormat="1" ht="24" customHeight="1">
      <c r="A49" s="33">
        <v>38</v>
      </c>
      <c r="B49" s="121" t="s">
        <v>661</v>
      </c>
      <c r="C49" s="241">
        <f t="shared" si="226"/>
        <v>6142521.6000000006</v>
      </c>
      <c r="D49" s="241">
        <f t="shared" si="227"/>
        <v>5199225.6000000006</v>
      </c>
      <c r="E49" s="244">
        <v>0</v>
      </c>
      <c r="F49" s="244">
        <v>5199225.6000000006</v>
      </c>
      <c r="G49" s="151">
        <v>0</v>
      </c>
      <c r="H49" s="244">
        <v>0</v>
      </c>
      <c r="I49" s="151">
        <v>0</v>
      </c>
      <c r="J49" s="202">
        <v>0</v>
      </c>
      <c r="K49" s="151">
        <v>0</v>
      </c>
      <c r="L49" s="151">
        <v>0</v>
      </c>
      <c r="M49" s="151">
        <v>0</v>
      </c>
      <c r="N49" s="151">
        <v>0</v>
      </c>
      <c r="O49" s="151">
        <v>0</v>
      </c>
      <c r="P49" s="244">
        <v>943296</v>
      </c>
      <c r="Q49" s="151">
        <v>0</v>
      </c>
      <c r="R49" s="241">
        <v>0</v>
      </c>
      <c r="S49" s="151">
        <v>0</v>
      </c>
      <c r="T49" s="151">
        <v>0</v>
      </c>
      <c r="U49" s="237"/>
      <c r="V49" s="237"/>
      <c r="W49" s="238"/>
      <c r="X49" s="238"/>
      <c r="Y49" s="238"/>
      <c r="Z49" s="238"/>
      <c r="AA49" s="238"/>
      <c r="AB49" s="238"/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</row>
    <row r="50" s="233" customFormat="1" ht="24" customHeight="1">
      <c r="A50" s="239">
        <v>39</v>
      </c>
      <c r="B50" s="121" t="s">
        <v>662</v>
      </c>
      <c r="C50" s="241">
        <f t="shared" si="226"/>
        <v>3800862.5999999996</v>
      </c>
      <c r="D50" s="241">
        <f t="shared" si="227"/>
        <v>3370422.5999999996</v>
      </c>
      <c r="E50" s="244">
        <v>0</v>
      </c>
      <c r="F50" s="244">
        <v>2373608.3999999999</v>
      </c>
      <c r="G50" s="244">
        <v>996814.19999999995</v>
      </c>
      <c r="H50" s="244">
        <v>0</v>
      </c>
      <c r="I50" s="151">
        <v>0</v>
      </c>
      <c r="J50" s="202">
        <v>0</v>
      </c>
      <c r="K50" s="151">
        <v>0</v>
      </c>
      <c r="L50" s="151">
        <v>0</v>
      </c>
      <c r="M50" s="151">
        <v>0</v>
      </c>
      <c r="N50" s="151">
        <v>0</v>
      </c>
      <c r="O50" s="151">
        <v>0</v>
      </c>
      <c r="P50" s="244">
        <v>430440</v>
      </c>
      <c r="Q50" s="151">
        <v>0</v>
      </c>
      <c r="R50" s="241">
        <v>0</v>
      </c>
      <c r="S50" s="151">
        <v>0</v>
      </c>
      <c r="T50" s="151">
        <v>0</v>
      </c>
      <c r="U50" s="237"/>
      <c r="V50" s="237"/>
      <c r="W50" s="238"/>
      <c r="X50" s="238"/>
      <c r="Y50" s="238"/>
      <c r="Z50" s="238"/>
      <c r="AA50" s="238"/>
      <c r="AB50" s="238"/>
      <c r="AC50" s="238"/>
      <c r="AD50" s="238"/>
      <c r="AE50" s="238"/>
      <c r="AF50" s="238"/>
      <c r="AG50" s="238"/>
      <c r="AH50" s="238"/>
      <c r="AI50" s="238"/>
      <c r="AJ50" s="238"/>
      <c r="AK50" s="238"/>
      <c r="AL50" s="238"/>
      <c r="AM50" s="238"/>
      <c r="AN50" s="238"/>
      <c r="AO50" s="238"/>
      <c r="AP50" s="238"/>
      <c r="AQ50" s="238"/>
    </row>
    <row r="51" s="233" customFormat="1" ht="24" customHeight="1">
      <c r="A51" s="33">
        <v>40</v>
      </c>
      <c r="B51" s="121" t="s">
        <v>663</v>
      </c>
      <c r="C51" s="241">
        <f t="shared" si="226"/>
        <v>17765215</v>
      </c>
      <c r="D51" s="241">
        <f t="shared" si="227"/>
        <v>0</v>
      </c>
      <c r="E51" s="244">
        <v>0</v>
      </c>
      <c r="F51" s="151">
        <v>0</v>
      </c>
      <c r="G51" s="151">
        <v>0</v>
      </c>
      <c r="H51" s="244">
        <v>0</v>
      </c>
      <c r="I51" s="151">
        <v>0</v>
      </c>
      <c r="J51" s="202">
        <v>3</v>
      </c>
      <c r="K51" s="244">
        <v>15788421</v>
      </c>
      <c r="L51" s="151">
        <v>0</v>
      </c>
      <c r="M51" s="151">
        <v>0</v>
      </c>
      <c r="N51" s="151">
        <v>0</v>
      </c>
      <c r="O51" s="151">
        <v>0</v>
      </c>
      <c r="P51" s="244">
        <v>1976794.0000000002</v>
      </c>
      <c r="Q51" s="151">
        <v>0</v>
      </c>
      <c r="R51" s="241">
        <v>0</v>
      </c>
      <c r="S51" s="151">
        <v>0</v>
      </c>
      <c r="T51" s="151">
        <v>0</v>
      </c>
      <c r="U51" s="237"/>
      <c r="V51" s="237"/>
      <c r="W51" s="238"/>
      <c r="X51" s="238"/>
      <c r="Y51" s="238"/>
      <c r="Z51" s="238"/>
      <c r="AA51" s="238"/>
      <c r="AB51" s="238"/>
      <c r="AC51" s="238"/>
      <c r="AD51" s="238"/>
      <c r="AE51" s="238"/>
      <c r="AF51" s="238"/>
      <c r="AG51" s="238"/>
      <c r="AH51" s="238"/>
      <c r="AI51" s="238"/>
      <c r="AJ51" s="238"/>
      <c r="AK51" s="238"/>
      <c r="AL51" s="238"/>
      <c r="AM51" s="238"/>
      <c r="AN51" s="238"/>
      <c r="AO51" s="238"/>
      <c r="AP51" s="238"/>
      <c r="AQ51" s="238"/>
    </row>
    <row r="52" s="233" customFormat="1" ht="24" customHeight="1">
      <c r="A52" s="239">
        <v>41</v>
      </c>
      <c r="B52" s="111" t="s">
        <v>664</v>
      </c>
      <c r="C52" s="241">
        <f t="shared" si="226"/>
        <v>6044441.3999999994</v>
      </c>
      <c r="D52" s="241">
        <f t="shared" si="227"/>
        <v>5116207.3999999994</v>
      </c>
      <c r="E52" s="244">
        <v>0</v>
      </c>
      <c r="F52" s="244">
        <v>5116207.3999999994</v>
      </c>
      <c r="G52" s="244">
        <v>0</v>
      </c>
      <c r="H52" s="244">
        <v>0</v>
      </c>
      <c r="I52" s="244">
        <v>0</v>
      </c>
      <c r="J52" s="202">
        <v>0</v>
      </c>
      <c r="K52" s="151">
        <v>0</v>
      </c>
      <c r="L52" s="151">
        <v>0</v>
      </c>
      <c r="M52" s="151">
        <v>0</v>
      </c>
      <c r="N52" s="151">
        <v>0</v>
      </c>
      <c r="O52" s="151">
        <v>0</v>
      </c>
      <c r="P52" s="244">
        <v>928234</v>
      </c>
      <c r="Q52" s="151">
        <v>0</v>
      </c>
      <c r="R52" s="241">
        <v>0</v>
      </c>
      <c r="S52" s="151">
        <v>0</v>
      </c>
      <c r="T52" s="151">
        <v>0</v>
      </c>
      <c r="U52" s="237"/>
      <c r="V52" s="237"/>
      <c r="W52" s="238"/>
      <c r="X52" s="238"/>
      <c r="Y52" s="238"/>
      <c r="Z52" s="238"/>
      <c r="AA52" s="238"/>
      <c r="AB52" s="238"/>
      <c r="AC52" s="238"/>
      <c r="AD52" s="238"/>
      <c r="AE52" s="238"/>
      <c r="AF52" s="238"/>
      <c r="AG52" s="238"/>
      <c r="AH52" s="238"/>
      <c r="AI52" s="238"/>
      <c r="AJ52" s="238"/>
      <c r="AK52" s="238"/>
      <c r="AL52" s="238"/>
      <c r="AM52" s="238"/>
      <c r="AN52" s="238"/>
      <c r="AO52" s="238"/>
      <c r="AP52" s="238"/>
      <c r="AQ52" s="238"/>
    </row>
    <row r="53" s="233" customFormat="1" ht="24" customHeight="1">
      <c r="A53" s="33">
        <v>42</v>
      </c>
      <c r="B53" s="111" t="s">
        <v>665</v>
      </c>
      <c r="C53" s="241">
        <f t="shared" si="226"/>
        <v>24973432.199999999</v>
      </c>
      <c r="D53" s="241">
        <f t="shared" si="227"/>
        <v>0</v>
      </c>
      <c r="E53" s="244">
        <v>0</v>
      </c>
      <c r="F53" s="151">
        <v>0</v>
      </c>
      <c r="G53" s="151">
        <v>0</v>
      </c>
      <c r="H53" s="244">
        <v>0</v>
      </c>
      <c r="I53" s="151">
        <v>0</v>
      </c>
      <c r="J53" s="202">
        <v>0</v>
      </c>
      <c r="K53" s="151">
        <v>0</v>
      </c>
      <c r="L53" s="244">
        <v>23441596.199999999</v>
      </c>
      <c r="M53" s="151">
        <v>0</v>
      </c>
      <c r="N53" s="151">
        <v>0</v>
      </c>
      <c r="O53" s="151">
        <v>0</v>
      </c>
      <c r="P53" s="244">
        <v>1531835.9999999998</v>
      </c>
      <c r="Q53" s="151">
        <v>0</v>
      </c>
      <c r="R53" s="241">
        <v>0</v>
      </c>
      <c r="S53" s="151">
        <v>0</v>
      </c>
      <c r="T53" s="151">
        <v>0</v>
      </c>
      <c r="U53" s="237"/>
      <c r="V53" s="237"/>
      <c r="W53" s="238"/>
      <c r="X53" s="238"/>
      <c r="Y53" s="238"/>
      <c r="Z53" s="238"/>
      <c r="AA53" s="238"/>
      <c r="AB53" s="238"/>
      <c r="AC53" s="238"/>
      <c r="AD53" s="238"/>
      <c r="AE53" s="238"/>
      <c r="AF53" s="238"/>
      <c r="AG53" s="238"/>
      <c r="AH53" s="238"/>
      <c r="AI53" s="238"/>
      <c r="AJ53" s="238"/>
      <c r="AK53" s="238"/>
      <c r="AL53" s="238"/>
      <c r="AM53" s="238"/>
      <c r="AN53" s="238"/>
      <c r="AO53" s="238"/>
      <c r="AP53" s="238"/>
      <c r="AQ53" s="238"/>
    </row>
    <row r="54" s="233" customFormat="1" ht="24" customHeight="1">
      <c r="A54" s="239">
        <v>43</v>
      </c>
      <c r="B54" s="111" t="s">
        <v>666</v>
      </c>
      <c r="C54" s="241">
        <f t="shared" si="226"/>
        <v>6979635</v>
      </c>
      <c r="D54" s="241">
        <f t="shared" si="227"/>
        <v>5907785</v>
      </c>
      <c r="E54" s="244">
        <v>0</v>
      </c>
      <c r="F54" s="244">
        <v>5907785</v>
      </c>
      <c r="G54" s="244">
        <v>0</v>
      </c>
      <c r="H54" s="244">
        <v>0</v>
      </c>
      <c r="I54" s="244">
        <v>0</v>
      </c>
      <c r="J54" s="202">
        <v>0</v>
      </c>
      <c r="K54" s="151">
        <v>0</v>
      </c>
      <c r="L54" s="151">
        <v>0</v>
      </c>
      <c r="M54" s="151">
        <v>0</v>
      </c>
      <c r="N54" s="151">
        <v>0</v>
      </c>
      <c r="O54" s="151">
        <v>0</v>
      </c>
      <c r="P54" s="244">
        <v>1071850</v>
      </c>
      <c r="Q54" s="151">
        <v>0</v>
      </c>
      <c r="R54" s="241">
        <v>0</v>
      </c>
      <c r="S54" s="151">
        <v>0</v>
      </c>
      <c r="T54" s="151">
        <v>0</v>
      </c>
      <c r="U54" s="237"/>
      <c r="V54" s="237"/>
      <c r="W54" s="238"/>
      <c r="X54" s="238"/>
      <c r="Y54" s="238"/>
      <c r="Z54" s="238"/>
      <c r="AA54" s="238"/>
      <c r="AB54" s="238"/>
      <c r="AC54" s="238"/>
      <c r="AD54" s="238"/>
      <c r="AE54" s="238"/>
      <c r="AF54" s="238"/>
      <c r="AG54" s="238"/>
      <c r="AH54" s="238"/>
      <c r="AI54" s="238"/>
      <c r="AJ54" s="238"/>
      <c r="AK54" s="238"/>
      <c r="AL54" s="238"/>
      <c r="AM54" s="238"/>
      <c r="AN54" s="238"/>
      <c r="AO54" s="238"/>
      <c r="AP54" s="238"/>
      <c r="AQ54" s="238"/>
    </row>
    <row r="55" s="233" customFormat="1" ht="24" customHeight="1">
      <c r="A55" s="33">
        <v>44</v>
      </c>
      <c r="B55" s="111" t="s">
        <v>667</v>
      </c>
      <c r="C55" s="241">
        <f t="shared" si="226"/>
        <v>42508310.399999999</v>
      </c>
      <c r="D55" s="241">
        <f t="shared" si="227"/>
        <v>10740268.799999999</v>
      </c>
      <c r="E55" s="244">
        <v>0</v>
      </c>
      <c r="F55" s="244">
        <v>10740268.799999999</v>
      </c>
      <c r="G55" s="244">
        <v>0</v>
      </c>
      <c r="H55" s="244">
        <v>0</v>
      </c>
      <c r="I55" s="244">
        <v>0</v>
      </c>
      <c r="J55" s="202">
        <v>0</v>
      </c>
      <c r="K55" s="151">
        <v>0</v>
      </c>
      <c r="L55" s="244">
        <v>29819433.599999998</v>
      </c>
      <c r="M55" s="151">
        <v>0</v>
      </c>
      <c r="N55" s="151">
        <v>0</v>
      </c>
      <c r="O55" s="151">
        <v>0</v>
      </c>
      <c r="P55" s="244">
        <v>1948608</v>
      </c>
      <c r="Q55" s="151">
        <v>0</v>
      </c>
      <c r="R55" s="241">
        <v>0</v>
      </c>
      <c r="S55" s="151">
        <v>0</v>
      </c>
      <c r="T55" s="151">
        <v>0</v>
      </c>
      <c r="U55" s="237"/>
      <c r="V55" s="237"/>
      <c r="W55" s="238"/>
      <c r="X55" s="238"/>
      <c r="Y55" s="238"/>
      <c r="Z55" s="238"/>
      <c r="AA55" s="238"/>
      <c r="AB55" s="238"/>
      <c r="AC55" s="238"/>
      <c r="AD55" s="238"/>
      <c r="AE55" s="238"/>
      <c r="AF55" s="238"/>
      <c r="AG55" s="238"/>
      <c r="AH55" s="238"/>
      <c r="AI55" s="238"/>
      <c r="AJ55" s="238"/>
      <c r="AK55" s="238"/>
      <c r="AL55" s="238"/>
      <c r="AM55" s="238"/>
      <c r="AN55" s="238"/>
      <c r="AO55" s="238"/>
      <c r="AP55" s="238"/>
      <c r="AQ55" s="238"/>
    </row>
    <row r="56" s="233" customFormat="1" ht="24" customHeight="1">
      <c r="A56" s="239">
        <v>45</v>
      </c>
      <c r="B56" s="111" t="s">
        <v>668</v>
      </c>
      <c r="C56" s="241">
        <f t="shared" si="226"/>
        <v>45634561.699999996</v>
      </c>
      <c r="D56" s="241">
        <f t="shared" si="227"/>
        <v>0</v>
      </c>
      <c r="E56" s="244">
        <v>0</v>
      </c>
      <c r="F56" s="151">
        <v>0</v>
      </c>
      <c r="G56" s="151">
        <v>0</v>
      </c>
      <c r="H56" s="244">
        <v>0</v>
      </c>
      <c r="I56" s="151">
        <v>0</v>
      </c>
      <c r="J56" s="202">
        <v>0</v>
      </c>
      <c r="K56" s="151">
        <v>0</v>
      </c>
      <c r="L56" s="151">
        <v>0</v>
      </c>
      <c r="M56" s="151">
        <v>0</v>
      </c>
      <c r="N56" s="151">
        <v>0</v>
      </c>
      <c r="O56" s="151">
        <v>0</v>
      </c>
      <c r="P56" s="244">
        <v>2598518</v>
      </c>
      <c r="Q56" s="151">
        <v>0</v>
      </c>
      <c r="R56" s="241">
        <v>0</v>
      </c>
      <c r="S56" s="244">
        <v>43036043.699999996</v>
      </c>
      <c r="T56" s="151">
        <v>0</v>
      </c>
      <c r="U56" s="237"/>
      <c r="V56" s="237"/>
      <c r="W56" s="238"/>
      <c r="X56" s="238"/>
      <c r="Y56" s="238"/>
      <c r="Z56" s="238"/>
      <c r="AA56" s="238"/>
      <c r="AB56" s="238"/>
      <c r="AC56" s="238"/>
      <c r="AD56" s="238"/>
      <c r="AE56" s="238"/>
      <c r="AF56" s="238"/>
      <c r="AG56" s="238"/>
      <c r="AH56" s="238"/>
      <c r="AI56" s="238"/>
      <c r="AJ56" s="238"/>
      <c r="AK56" s="238"/>
      <c r="AL56" s="238"/>
      <c r="AM56" s="238"/>
      <c r="AN56" s="238"/>
      <c r="AO56" s="238"/>
      <c r="AP56" s="238"/>
      <c r="AQ56" s="238"/>
    </row>
    <row r="57" s="233" customFormat="1" ht="24" customHeight="1">
      <c r="A57" s="33">
        <v>46</v>
      </c>
      <c r="B57" s="121" t="s">
        <v>669</v>
      </c>
      <c r="C57" s="241">
        <f t="shared" si="226"/>
        <v>10252369.600000001</v>
      </c>
      <c r="D57" s="241">
        <f t="shared" si="227"/>
        <v>0</v>
      </c>
      <c r="E57" s="244">
        <v>0</v>
      </c>
      <c r="F57" s="151">
        <v>0</v>
      </c>
      <c r="G57" s="151">
        <v>0</v>
      </c>
      <c r="H57" s="244">
        <v>0</v>
      </c>
      <c r="I57" s="151">
        <v>0</v>
      </c>
      <c r="J57" s="202">
        <v>0</v>
      </c>
      <c r="K57" s="151">
        <v>0</v>
      </c>
      <c r="L57" s="244">
        <v>9804154.8000000007</v>
      </c>
      <c r="M57" s="151">
        <v>0</v>
      </c>
      <c r="N57" s="244">
        <v>0</v>
      </c>
      <c r="O57" s="151">
        <v>0</v>
      </c>
      <c r="P57" s="244">
        <v>448214.80000000005</v>
      </c>
      <c r="Q57" s="151">
        <v>0</v>
      </c>
      <c r="R57" s="241">
        <v>0</v>
      </c>
      <c r="S57" s="151">
        <v>0</v>
      </c>
      <c r="T57" s="151">
        <v>0</v>
      </c>
      <c r="U57" s="237"/>
      <c r="V57" s="237"/>
      <c r="W57" s="238"/>
      <c r="X57" s="238"/>
      <c r="Y57" s="238"/>
      <c r="Z57" s="238"/>
      <c r="AA57" s="238"/>
      <c r="AB57" s="238"/>
      <c r="AC57" s="238"/>
      <c r="AD57" s="238"/>
      <c r="AE57" s="238"/>
      <c r="AF57" s="238"/>
      <c r="AG57" s="238"/>
      <c r="AH57" s="238"/>
      <c r="AI57" s="238"/>
      <c r="AJ57" s="238"/>
      <c r="AK57" s="238"/>
      <c r="AL57" s="238"/>
      <c r="AM57" s="238"/>
      <c r="AN57" s="238"/>
      <c r="AO57" s="238"/>
      <c r="AP57" s="238"/>
      <c r="AQ57" s="238"/>
    </row>
    <row r="58" s="233" customFormat="1" ht="24" customHeight="1">
      <c r="A58" s="239">
        <v>47</v>
      </c>
      <c r="B58" s="121" t="s">
        <v>670</v>
      </c>
      <c r="C58" s="241">
        <f t="shared" si="226"/>
        <v>24124646.600000001</v>
      </c>
      <c r="D58" s="241">
        <f t="shared" si="227"/>
        <v>8809691.0999999996</v>
      </c>
      <c r="E58" s="244">
        <v>8809691.0999999996</v>
      </c>
      <c r="F58" s="151">
        <v>0</v>
      </c>
      <c r="G58" s="151">
        <v>0</v>
      </c>
      <c r="H58" s="244">
        <v>0</v>
      </c>
      <c r="I58" s="151">
        <v>0</v>
      </c>
      <c r="J58" s="202">
        <v>0</v>
      </c>
      <c r="K58" s="151">
        <v>0</v>
      </c>
      <c r="L58" s="151">
        <v>0</v>
      </c>
      <c r="M58" s="151">
        <v>0</v>
      </c>
      <c r="N58" s="244">
        <v>13361077.5</v>
      </c>
      <c r="O58" s="151">
        <v>0</v>
      </c>
      <c r="P58" s="244">
        <v>1953878</v>
      </c>
      <c r="Q58" s="151">
        <v>0</v>
      </c>
      <c r="R58" s="241">
        <v>0</v>
      </c>
      <c r="S58" s="151">
        <v>0</v>
      </c>
      <c r="T58" s="151">
        <v>0</v>
      </c>
      <c r="U58" s="237"/>
      <c r="V58" s="237"/>
      <c r="W58" s="238"/>
      <c r="X58" s="238"/>
      <c r="Y58" s="238"/>
      <c r="Z58" s="238"/>
      <c r="AA58" s="238"/>
      <c r="AB58" s="238"/>
      <c r="AC58" s="238"/>
      <c r="AD58" s="238"/>
      <c r="AE58" s="238"/>
      <c r="AF58" s="238"/>
      <c r="AG58" s="238"/>
      <c r="AH58" s="238"/>
      <c r="AI58" s="238"/>
      <c r="AJ58" s="238"/>
      <c r="AK58" s="238"/>
      <c r="AL58" s="238"/>
      <c r="AM58" s="238"/>
      <c r="AN58" s="238"/>
      <c r="AO58" s="238"/>
      <c r="AP58" s="238"/>
      <c r="AQ58" s="238"/>
    </row>
    <row r="59" s="233" customFormat="1" ht="24" customHeight="1">
      <c r="A59" s="33">
        <v>48</v>
      </c>
      <c r="B59" s="121" t="s">
        <v>671</v>
      </c>
      <c r="C59" s="241">
        <f t="shared" si="226"/>
        <v>48214317.200000003</v>
      </c>
      <c r="D59" s="241">
        <f t="shared" si="227"/>
        <v>0</v>
      </c>
      <c r="E59" s="244">
        <v>0</v>
      </c>
      <c r="F59" s="244">
        <v>0</v>
      </c>
      <c r="G59" s="244">
        <v>0</v>
      </c>
      <c r="H59" s="244">
        <v>0</v>
      </c>
      <c r="I59" s="151">
        <v>0</v>
      </c>
      <c r="J59" s="202">
        <v>0</v>
      </c>
      <c r="K59" s="151">
        <v>0</v>
      </c>
      <c r="L59" s="244">
        <v>31883463.699999999</v>
      </c>
      <c r="M59" s="151">
        <v>0</v>
      </c>
      <c r="N59" s="244">
        <v>14247367.5</v>
      </c>
      <c r="O59" s="151">
        <v>0</v>
      </c>
      <c r="P59" s="244">
        <v>2083485.9999999998</v>
      </c>
      <c r="Q59" s="151">
        <v>0</v>
      </c>
      <c r="R59" s="241">
        <v>0</v>
      </c>
      <c r="S59" s="151">
        <v>0</v>
      </c>
      <c r="T59" s="151">
        <v>0</v>
      </c>
      <c r="U59" s="237"/>
      <c r="V59" s="237"/>
      <c r="W59" s="238"/>
      <c r="X59" s="238"/>
      <c r="Y59" s="238"/>
      <c r="Z59" s="238"/>
      <c r="AA59" s="238"/>
      <c r="AB59" s="238"/>
      <c r="AC59" s="238"/>
      <c r="AD59" s="238"/>
      <c r="AE59" s="238"/>
      <c r="AF59" s="238"/>
      <c r="AG59" s="238"/>
      <c r="AH59" s="238"/>
      <c r="AI59" s="238"/>
      <c r="AJ59" s="238"/>
      <c r="AK59" s="238"/>
      <c r="AL59" s="238"/>
      <c r="AM59" s="238"/>
      <c r="AN59" s="238"/>
      <c r="AO59" s="238"/>
      <c r="AP59" s="238"/>
      <c r="AQ59" s="238"/>
    </row>
    <row r="60" s="233" customFormat="1" ht="24" customHeight="1">
      <c r="A60" s="239">
        <v>49</v>
      </c>
      <c r="B60" s="121" t="s">
        <v>672</v>
      </c>
      <c r="C60" s="241">
        <f t="shared" si="226"/>
        <v>21518271.600000001</v>
      </c>
      <c r="D60" s="241">
        <f t="shared" si="227"/>
        <v>19565719.600000001</v>
      </c>
      <c r="E60" s="244">
        <v>8803712.4000000004</v>
      </c>
      <c r="F60" s="244">
        <v>10762007.200000001</v>
      </c>
      <c r="G60" s="151">
        <v>0</v>
      </c>
      <c r="H60" s="244">
        <v>0</v>
      </c>
      <c r="I60" s="151">
        <v>0</v>
      </c>
      <c r="J60" s="202">
        <v>0</v>
      </c>
      <c r="K60" s="151">
        <v>0</v>
      </c>
      <c r="L60" s="151">
        <v>0</v>
      </c>
      <c r="M60" s="151">
        <v>0</v>
      </c>
      <c r="N60" s="151">
        <v>0</v>
      </c>
      <c r="O60" s="151">
        <v>0</v>
      </c>
      <c r="P60" s="244">
        <v>1952552</v>
      </c>
      <c r="Q60" s="151">
        <v>0</v>
      </c>
      <c r="R60" s="241">
        <v>0</v>
      </c>
      <c r="S60" s="151">
        <v>0</v>
      </c>
      <c r="T60" s="151">
        <v>0</v>
      </c>
      <c r="U60" s="237"/>
      <c r="V60" s="237"/>
      <c r="W60" s="238"/>
      <c r="X60" s="238"/>
      <c r="Y60" s="238"/>
      <c r="Z60" s="238"/>
      <c r="AA60" s="238"/>
      <c r="AB60" s="238"/>
      <c r="AC60" s="238"/>
      <c r="AD60" s="238"/>
      <c r="AE60" s="238"/>
      <c r="AF60" s="238"/>
      <c r="AG60" s="238"/>
      <c r="AH60" s="238"/>
      <c r="AI60" s="238"/>
      <c r="AJ60" s="238"/>
      <c r="AK60" s="238"/>
      <c r="AL60" s="238"/>
      <c r="AM60" s="238"/>
      <c r="AN60" s="238"/>
      <c r="AO60" s="238"/>
      <c r="AP60" s="238"/>
      <c r="AQ60" s="238"/>
    </row>
    <row r="61" s="233" customFormat="1" ht="24" customHeight="1">
      <c r="A61" s="33">
        <v>50</v>
      </c>
      <c r="B61" s="121" t="s">
        <v>673</v>
      </c>
      <c r="C61" s="241">
        <f t="shared" si="226"/>
        <v>12241624.200000001</v>
      </c>
      <c r="D61" s="241">
        <f t="shared" si="227"/>
        <v>10940138.200000001</v>
      </c>
      <c r="E61" s="244">
        <v>0</v>
      </c>
      <c r="F61" s="244">
        <v>7173484.6000000006</v>
      </c>
      <c r="G61" s="244">
        <v>3012557.3000000003</v>
      </c>
      <c r="H61" s="244">
        <v>754096.30000000005</v>
      </c>
      <c r="I61" s="151">
        <v>0</v>
      </c>
      <c r="J61" s="202">
        <v>0</v>
      </c>
      <c r="K61" s="151">
        <v>0</v>
      </c>
      <c r="L61" s="151">
        <v>0</v>
      </c>
      <c r="M61" s="151">
        <v>0</v>
      </c>
      <c r="N61" s="151">
        <v>0</v>
      </c>
      <c r="O61" s="151">
        <v>0</v>
      </c>
      <c r="P61" s="244">
        <v>1301486</v>
      </c>
      <c r="Q61" s="151">
        <v>0</v>
      </c>
      <c r="R61" s="241">
        <v>0</v>
      </c>
      <c r="S61" s="151">
        <v>0</v>
      </c>
      <c r="T61" s="151">
        <v>0</v>
      </c>
      <c r="U61" s="237"/>
      <c r="V61" s="237"/>
      <c r="W61" s="238"/>
      <c r="X61" s="238"/>
      <c r="Y61" s="238"/>
      <c r="Z61" s="238"/>
      <c r="AA61" s="238"/>
      <c r="AB61" s="238"/>
      <c r="AC61" s="238"/>
      <c r="AD61" s="238"/>
      <c r="AE61" s="238"/>
      <c r="AF61" s="238"/>
      <c r="AG61" s="238"/>
      <c r="AH61" s="238"/>
      <c r="AI61" s="238"/>
      <c r="AJ61" s="238"/>
      <c r="AK61" s="238"/>
      <c r="AL61" s="238"/>
      <c r="AM61" s="238"/>
      <c r="AN61" s="238"/>
      <c r="AO61" s="238"/>
      <c r="AP61" s="238"/>
      <c r="AQ61" s="238"/>
    </row>
    <row r="62" s="233" customFormat="1" ht="24" customHeight="1">
      <c r="A62" s="239">
        <v>51</v>
      </c>
      <c r="B62" s="121" t="s">
        <v>674</v>
      </c>
      <c r="C62" s="241">
        <f t="shared" si="226"/>
        <v>11973045.5</v>
      </c>
      <c r="D62" s="241">
        <f t="shared" si="227"/>
        <v>0</v>
      </c>
      <c r="E62" s="244">
        <v>0</v>
      </c>
      <c r="F62" s="151">
        <v>0</v>
      </c>
      <c r="G62" s="244">
        <v>0</v>
      </c>
      <c r="H62" s="244">
        <v>0</v>
      </c>
      <c r="I62" s="244">
        <v>0</v>
      </c>
      <c r="J62" s="202">
        <v>0</v>
      </c>
      <c r="K62" s="151">
        <v>0</v>
      </c>
      <c r="L62" s="151">
        <v>0</v>
      </c>
      <c r="M62" s="246">
        <v>0</v>
      </c>
      <c r="N62" s="244">
        <v>10445527.5</v>
      </c>
      <c r="O62" s="151">
        <v>0</v>
      </c>
      <c r="P62" s="244">
        <v>1527518</v>
      </c>
      <c r="Q62" s="151">
        <v>0</v>
      </c>
      <c r="R62" s="241">
        <v>0</v>
      </c>
      <c r="S62" s="151">
        <v>0</v>
      </c>
      <c r="T62" s="151">
        <v>0</v>
      </c>
      <c r="U62" s="237"/>
      <c r="V62" s="237"/>
      <c r="W62" s="238"/>
      <c r="X62" s="238"/>
      <c r="Y62" s="238"/>
      <c r="Z62" s="238"/>
      <c r="AA62" s="238"/>
      <c r="AB62" s="238"/>
      <c r="AC62" s="238"/>
      <c r="AD62" s="238"/>
      <c r="AE62" s="238"/>
      <c r="AF62" s="238"/>
      <c r="AG62" s="238"/>
      <c r="AH62" s="238"/>
      <c r="AI62" s="238"/>
      <c r="AJ62" s="238"/>
      <c r="AK62" s="238"/>
      <c r="AL62" s="238"/>
      <c r="AM62" s="238"/>
      <c r="AN62" s="238"/>
      <c r="AO62" s="238"/>
      <c r="AP62" s="238"/>
      <c r="AQ62" s="238"/>
    </row>
    <row r="63" s="233" customFormat="1" ht="24" customHeight="1">
      <c r="A63" s="33">
        <v>52</v>
      </c>
      <c r="B63" s="240" t="s">
        <v>125</v>
      </c>
      <c r="C63" s="241">
        <f t="shared" si="226"/>
        <v>17903002.699999999</v>
      </c>
      <c r="D63" s="241">
        <f t="shared" si="227"/>
        <v>0</v>
      </c>
      <c r="E63" s="242">
        <v>0</v>
      </c>
      <c r="F63" s="241">
        <v>0</v>
      </c>
      <c r="G63" s="242">
        <v>0</v>
      </c>
      <c r="H63" s="242">
        <v>0</v>
      </c>
      <c r="I63" s="242">
        <v>0</v>
      </c>
      <c r="J63" s="243">
        <v>0</v>
      </c>
      <c r="K63" s="241">
        <v>0</v>
      </c>
      <c r="L63" s="241">
        <v>17903002.699999999</v>
      </c>
      <c r="M63" s="242">
        <v>0</v>
      </c>
      <c r="N63" s="242">
        <v>0</v>
      </c>
      <c r="O63" s="241">
        <v>0</v>
      </c>
      <c r="P63" s="242">
        <v>0</v>
      </c>
      <c r="Q63" s="241">
        <v>0</v>
      </c>
      <c r="R63" s="241">
        <v>0</v>
      </c>
      <c r="S63" s="241">
        <v>0</v>
      </c>
      <c r="T63" s="241">
        <v>0</v>
      </c>
      <c r="U63" s="237"/>
      <c r="V63" s="237"/>
      <c r="W63" s="238"/>
      <c r="X63" s="238"/>
      <c r="Y63" s="238"/>
      <c r="Z63" s="238"/>
      <c r="AA63" s="238"/>
      <c r="AB63" s="238"/>
      <c r="AC63" s="238"/>
      <c r="AD63" s="238"/>
      <c r="AE63" s="238"/>
      <c r="AF63" s="238"/>
      <c r="AG63" s="238"/>
      <c r="AH63" s="238"/>
      <c r="AI63" s="238"/>
      <c r="AJ63" s="238"/>
      <c r="AK63" s="238"/>
      <c r="AL63" s="238"/>
      <c r="AM63" s="238"/>
      <c r="AN63" s="238"/>
      <c r="AO63" s="238"/>
      <c r="AP63" s="238"/>
      <c r="AQ63" s="238"/>
    </row>
    <row r="64" s="233" customFormat="1" ht="24" customHeight="1">
      <c r="A64" s="239">
        <v>53</v>
      </c>
      <c r="B64" s="121" t="s">
        <v>126</v>
      </c>
      <c r="C64" s="241">
        <f t="shared" si="226"/>
        <v>6243231</v>
      </c>
      <c r="D64" s="241">
        <f t="shared" si="227"/>
        <v>6243231</v>
      </c>
      <c r="E64" s="244">
        <v>0</v>
      </c>
      <c r="F64" s="244">
        <v>6243231</v>
      </c>
      <c r="G64" s="244">
        <v>0</v>
      </c>
      <c r="H64" s="244">
        <v>0</v>
      </c>
      <c r="I64" s="244">
        <v>0</v>
      </c>
      <c r="J64" s="202">
        <v>0</v>
      </c>
      <c r="K64" s="151">
        <v>0</v>
      </c>
      <c r="L64" s="151">
        <v>0</v>
      </c>
      <c r="M64" s="151">
        <v>0</v>
      </c>
      <c r="N64" s="244">
        <v>0</v>
      </c>
      <c r="O64" s="151">
        <v>0</v>
      </c>
      <c r="P64" s="244">
        <v>0</v>
      </c>
      <c r="Q64" s="151">
        <v>0</v>
      </c>
      <c r="R64" s="241">
        <v>0</v>
      </c>
      <c r="S64" s="151">
        <v>0</v>
      </c>
      <c r="T64" s="151">
        <v>0</v>
      </c>
      <c r="U64" s="237"/>
      <c r="V64" s="237"/>
      <c r="W64" s="238"/>
      <c r="X64" s="238"/>
      <c r="Y64" s="238"/>
      <c r="Z64" s="238"/>
      <c r="AA64" s="238"/>
      <c r="AB64" s="238"/>
      <c r="AC64" s="238"/>
      <c r="AD64" s="238"/>
      <c r="AE64" s="238"/>
      <c r="AF64" s="238"/>
      <c r="AG64" s="238"/>
      <c r="AH64" s="238"/>
      <c r="AI64" s="238"/>
      <c r="AJ64" s="238"/>
      <c r="AK64" s="238"/>
      <c r="AL64" s="238"/>
      <c r="AM64" s="238"/>
      <c r="AN64" s="238"/>
      <c r="AO64" s="238"/>
      <c r="AP64" s="238"/>
      <c r="AQ64" s="238"/>
    </row>
    <row r="65" s="233" customFormat="1" ht="24" customHeight="1">
      <c r="A65" s="33">
        <v>54</v>
      </c>
      <c r="B65" s="121" t="s">
        <v>675</v>
      </c>
      <c r="C65" s="241">
        <f t="shared" si="226"/>
        <v>18623371.400000002</v>
      </c>
      <c r="D65" s="241">
        <f t="shared" si="227"/>
        <v>0</v>
      </c>
      <c r="E65" s="244">
        <v>0</v>
      </c>
      <c r="F65" s="151">
        <v>0</v>
      </c>
      <c r="G65" s="151">
        <v>0</v>
      </c>
      <c r="H65" s="244">
        <v>0</v>
      </c>
      <c r="I65" s="151">
        <v>0</v>
      </c>
      <c r="J65" s="202">
        <v>0</v>
      </c>
      <c r="K65" s="151">
        <v>0</v>
      </c>
      <c r="L65" s="244">
        <v>17481039.400000002</v>
      </c>
      <c r="M65" s="151">
        <v>0</v>
      </c>
      <c r="N65" s="151">
        <v>0</v>
      </c>
      <c r="O65" s="151">
        <v>0</v>
      </c>
      <c r="P65" s="244">
        <v>1142332</v>
      </c>
      <c r="Q65" s="151">
        <v>0</v>
      </c>
      <c r="R65" s="241">
        <v>0</v>
      </c>
      <c r="S65" s="151">
        <v>0</v>
      </c>
      <c r="T65" s="151">
        <v>0</v>
      </c>
      <c r="U65" s="237"/>
      <c r="V65" s="237"/>
      <c r="W65" s="238"/>
      <c r="X65" s="238"/>
      <c r="Y65" s="238"/>
      <c r="Z65" s="238"/>
      <c r="AA65" s="238"/>
      <c r="AB65" s="238"/>
      <c r="AC65" s="238"/>
      <c r="AD65" s="238"/>
      <c r="AE65" s="238"/>
      <c r="AF65" s="238"/>
      <c r="AG65" s="238"/>
      <c r="AH65" s="238"/>
      <c r="AI65" s="238"/>
      <c r="AJ65" s="238"/>
      <c r="AK65" s="238"/>
      <c r="AL65" s="238"/>
      <c r="AM65" s="238"/>
      <c r="AN65" s="238"/>
      <c r="AO65" s="238"/>
      <c r="AP65" s="238"/>
      <c r="AQ65" s="238"/>
    </row>
    <row r="66" s="233" customFormat="1" ht="24" customHeight="1">
      <c r="A66" s="239">
        <v>55</v>
      </c>
      <c r="B66" s="121" t="s">
        <v>676</v>
      </c>
      <c r="C66" s="241">
        <f t="shared" si="226"/>
        <v>11979182</v>
      </c>
      <c r="D66" s="241">
        <f t="shared" si="227"/>
        <v>0</v>
      </c>
      <c r="E66" s="244">
        <v>0</v>
      </c>
      <c r="F66" s="151">
        <v>0</v>
      </c>
      <c r="G66" s="151">
        <v>0</v>
      </c>
      <c r="H66" s="244">
        <v>0</v>
      </c>
      <c r="I66" s="151">
        <v>0</v>
      </c>
      <c r="J66" s="202">
        <v>2</v>
      </c>
      <c r="K66" s="244">
        <v>10525614</v>
      </c>
      <c r="L66" s="151">
        <v>0</v>
      </c>
      <c r="M66" s="151">
        <v>0</v>
      </c>
      <c r="N66" s="151">
        <v>0</v>
      </c>
      <c r="O66" s="151">
        <v>0</v>
      </c>
      <c r="P66" s="244">
        <v>1453568</v>
      </c>
      <c r="Q66" s="151">
        <v>0</v>
      </c>
      <c r="R66" s="241">
        <v>0</v>
      </c>
      <c r="S66" s="151">
        <v>0</v>
      </c>
      <c r="T66" s="151">
        <v>0</v>
      </c>
      <c r="U66" s="237"/>
      <c r="V66" s="237"/>
      <c r="W66" s="238"/>
      <c r="X66" s="238"/>
      <c r="Y66" s="238"/>
      <c r="Z66" s="238"/>
      <c r="AA66" s="238"/>
      <c r="AB66" s="238"/>
      <c r="AC66" s="238"/>
      <c r="AD66" s="238"/>
      <c r="AE66" s="238"/>
      <c r="AF66" s="238"/>
      <c r="AG66" s="238"/>
      <c r="AH66" s="238"/>
      <c r="AI66" s="238"/>
      <c r="AJ66" s="238"/>
      <c r="AK66" s="238"/>
      <c r="AL66" s="238"/>
      <c r="AM66" s="238"/>
      <c r="AN66" s="238"/>
      <c r="AO66" s="238"/>
      <c r="AP66" s="238"/>
      <c r="AQ66" s="238"/>
    </row>
    <row r="67" s="233" customFormat="1" ht="24" customHeight="1">
      <c r="A67" s="33">
        <v>56</v>
      </c>
      <c r="B67" s="121" t="s">
        <v>130</v>
      </c>
      <c r="C67" s="241">
        <f t="shared" si="226"/>
        <v>11309497.5</v>
      </c>
      <c r="D67" s="241">
        <f t="shared" si="227"/>
        <v>0</v>
      </c>
      <c r="E67" s="244">
        <v>0</v>
      </c>
      <c r="F67" s="151">
        <v>0</v>
      </c>
      <c r="G67" s="151">
        <v>0</v>
      </c>
      <c r="H67" s="244">
        <v>0</v>
      </c>
      <c r="I67" s="151">
        <v>0</v>
      </c>
      <c r="J67" s="202">
        <v>0</v>
      </c>
      <c r="K67" s="151">
        <v>0</v>
      </c>
      <c r="L67" s="151">
        <v>0</v>
      </c>
      <c r="M67" s="151">
        <v>0</v>
      </c>
      <c r="N67" s="244">
        <v>11309497.5</v>
      </c>
      <c r="O67" s="151">
        <v>0</v>
      </c>
      <c r="P67" s="244">
        <v>0</v>
      </c>
      <c r="Q67" s="151">
        <v>0</v>
      </c>
      <c r="R67" s="241">
        <v>0</v>
      </c>
      <c r="S67" s="151">
        <v>0</v>
      </c>
      <c r="T67" s="151">
        <v>0</v>
      </c>
      <c r="U67" s="237"/>
      <c r="V67" s="237"/>
      <c r="W67" s="238"/>
      <c r="X67" s="238"/>
      <c r="Y67" s="238"/>
      <c r="Z67" s="238"/>
      <c r="AA67" s="238"/>
      <c r="AB67" s="238"/>
      <c r="AC67" s="238"/>
      <c r="AD67" s="238"/>
      <c r="AE67" s="238"/>
      <c r="AF67" s="238"/>
      <c r="AG67" s="238"/>
      <c r="AH67" s="238"/>
      <c r="AI67" s="238"/>
      <c r="AJ67" s="238"/>
      <c r="AK67" s="238"/>
      <c r="AL67" s="238"/>
      <c r="AM67" s="238"/>
      <c r="AN67" s="238"/>
      <c r="AO67" s="238"/>
      <c r="AP67" s="238"/>
      <c r="AQ67" s="238"/>
    </row>
    <row r="68" s="233" customFormat="1" ht="24" customHeight="1">
      <c r="A68" s="239">
        <v>57</v>
      </c>
      <c r="B68" s="111" t="s">
        <v>677</v>
      </c>
      <c r="C68" s="241">
        <f t="shared" si="226"/>
        <v>13475107.800000001</v>
      </c>
      <c r="D68" s="241">
        <f t="shared" si="227"/>
        <v>12398871.800000001</v>
      </c>
      <c r="E68" s="244">
        <v>4852558.2000000002</v>
      </c>
      <c r="F68" s="244">
        <v>5931959.6000000006</v>
      </c>
      <c r="G68" s="151">
        <v>0</v>
      </c>
      <c r="H68" s="244">
        <v>623583.80000000005</v>
      </c>
      <c r="I68" s="244">
        <v>990770.20000000007</v>
      </c>
      <c r="J68" s="202">
        <v>0</v>
      </c>
      <c r="K68" s="151">
        <v>0</v>
      </c>
      <c r="L68" s="151">
        <v>0</v>
      </c>
      <c r="M68" s="151">
        <v>0</v>
      </c>
      <c r="N68" s="151">
        <v>0</v>
      </c>
      <c r="O68" s="151">
        <v>0</v>
      </c>
      <c r="P68" s="244">
        <v>1076236</v>
      </c>
      <c r="Q68" s="151">
        <v>0</v>
      </c>
      <c r="R68" s="241">
        <v>0</v>
      </c>
      <c r="S68" s="151">
        <v>0</v>
      </c>
      <c r="T68" s="151">
        <v>0</v>
      </c>
      <c r="U68" s="237"/>
      <c r="V68" s="237"/>
      <c r="W68" s="238"/>
      <c r="X68" s="238"/>
      <c r="Y68" s="238"/>
      <c r="Z68" s="238"/>
      <c r="AA68" s="238"/>
      <c r="AB68" s="238"/>
      <c r="AC68" s="238"/>
      <c r="AD68" s="238"/>
      <c r="AE68" s="238"/>
      <c r="AF68" s="238"/>
      <c r="AG68" s="238"/>
      <c r="AH68" s="238"/>
      <c r="AI68" s="238"/>
      <c r="AJ68" s="238"/>
      <c r="AK68" s="238"/>
      <c r="AL68" s="238"/>
      <c r="AM68" s="238"/>
      <c r="AN68" s="238"/>
      <c r="AO68" s="238"/>
      <c r="AP68" s="238"/>
      <c r="AQ68" s="238"/>
    </row>
    <row r="69" s="233" customFormat="1" ht="24" customHeight="1">
      <c r="A69" s="33">
        <v>58</v>
      </c>
      <c r="B69" s="245" t="s">
        <v>678</v>
      </c>
      <c r="C69" s="241">
        <f t="shared" si="226"/>
        <v>222768.40000000002</v>
      </c>
      <c r="D69" s="241">
        <f t="shared" si="227"/>
        <v>0</v>
      </c>
      <c r="E69" s="244">
        <v>0</v>
      </c>
      <c r="F69" s="244">
        <v>0</v>
      </c>
      <c r="G69" s="244">
        <v>0</v>
      </c>
      <c r="H69" s="244">
        <v>0</v>
      </c>
      <c r="I69" s="244">
        <v>0</v>
      </c>
      <c r="J69" s="202">
        <v>0</v>
      </c>
      <c r="K69" s="151">
        <v>0</v>
      </c>
      <c r="L69" s="151">
        <v>0</v>
      </c>
      <c r="M69" s="151">
        <v>0</v>
      </c>
      <c r="N69" s="244">
        <v>0</v>
      </c>
      <c r="O69" s="151">
        <v>0</v>
      </c>
      <c r="P69" s="244">
        <v>222768.40000000002</v>
      </c>
      <c r="Q69" s="151">
        <v>0</v>
      </c>
      <c r="R69" s="241">
        <v>0</v>
      </c>
      <c r="S69" s="151">
        <v>0</v>
      </c>
      <c r="T69" s="151">
        <v>0</v>
      </c>
      <c r="U69" s="237"/>
      <c r="V69" s="237"/>
      <c r="W69" s="238"/>
      <c r="X69" s="238"/>
      <c r="Y69" s="238"/>
      <c r="Z69" s="238"/>
      <c r="AA69" s="238"/>
      <c r="AB69" s="238"/>
      <c r="AC69" s="238"/>
      <c r="AD69" s="238"/>
      <c r="AE69" s="238"/>
      <c r="AF69" s="238"/>
      <c r="AG69" s="238"/>
      <c r="AH69" s="238"/>
      <c r="AI69" s="238"/>
      <c r="AJ69" s="238"/>
      <c r="AK69" s="238"/>
      <c r="AL69" s="238"/>
      <c r="AM69" s="238"/>
      <c r="AN69" s="238"/>
      <c r="AO69" s="238"/>
      <c r="AP69" s="238"/>
      <c r="AQ69" s="238"/>
    </row>
    <row r="70" s="233" customFormat="1" ht="24" customHeight="1">
      <c r="A70" s="239">
        <v>59</v>
      </c>
      <c r="B70" s="247" t="s">
        <v>134</v>
      </c>
      <c r="C70" s="241">
        <f t="shared" si="226"/>
        <v>22012852.399999999</v>
      </c>
      <c r="D70" s="241">
        <f t="shared" si="227"/>
        <v>0</v>
      </c>
      <c r="E70" s="242">
        <v>0</v>
      </c>
      <c r="F70" s="242">
        <v>0</v>
      </c>
      <c r="G70" s="242">
        <v>0</v>
      </c>
      <c r="H70" s="242">
        <v>0</v>
      </c>
      <c r="I70" s="242">
        <v>0</v>
      </c>
      <c r="J70" s="243">
        <v>0</v>
      </c>
      <c r="K70" s="241">
        <v>0</v>
      </c>
      <c r="L70" s="241">
        <v>22012852.399999999</v>
      </c>
      <c r="M70" s="241">
        <v>0</v>
      </c>
      <c r="N70" s="242">
        <v>0</v>
      </c>
      <c r="O70" s="241">
        <v>0</v>
      </c>
      <c r="P70" s="242">
        <v>0</v>
      </c>
      <c r="Q70" s="241">
        <v>0</v>
      </c>
      <c r="R70" s="241">
        <v>0</v>
      </c>
      <c r="S70" s="241">
        <v>0</v>
      </c>
      <c r="T70" s="241">
        <v>0</v>
      </c>
      <c r="U70" s="237"/>
      <c r="V70" s="237"/>
      <c r="W70" s="238"/>
      <c r="X70" s="238"/>
      <c r="Y70" s="238"/>
      <c r="Z70" s="238"/>
      <c r="AA70" s="238"/>
      <c r="AB70" s="238"/>
      <c r="AC70" s="238"/>
      <c r="AD70" s="238"/>
      <c r="AE70" s="238"/>
      <c r="AF70" s="238"/>
      <c r="AG70" s="238"/>
      <c r="AH70" s="238"/>
      <c r="AI70" s="238"/>
      <c r="AJ70" s="238"/>
      <c r="AK70" s="238"/>
      <c r="AL70" s="238"/>
      <c r="AM70" s="238"/>
      <c r="AN70" s="238"/>
      <c r="AO70" s="238"/>
      <c r="AP70" s="238"/>
      <c r="AQ70" s="238"/>
    </row>
    <row r="71" s="233" customFormat="1" ht="24" customHeight="1">
      <c r="A71" s="33">
        <v>60</v>
      </c>
      <c r="B71" s="121" t="s">
        <v>679</v>
      </c>
      <c r="C71" s="241">
        <f t="shared" si="226"/>
        <v>11068262.4</v>
      </c>
      <c r="D71" s="241">
        <f t="shared" si="227"/>
        <v>0</v>
      </c>
      <c r="E71" s="244">
        <v>0</v>
      </c>
      <c r="F71" s="151">
        <v>0</v>
      </c>
      <c r="G71" s="151">
        <v>0</v>
      </c>
      <c r="H71" s="244">
        <v>0</v>
      </c>
      <c r="I71" s="244">
        <v>0</v>
      </c>
      <c r="J71" s="202">
        <v>0</v>
      </c>
      <c r="K71" s="151">
        <v>0</v>
      </c>
      <c r="L71" s="244">
        <v>10389350.4</v>
      </c>
      <c r="M71" s="151">
        <v>0</v>
      </c>
      <c r="N71" s="151">
        <v>0</v>
      </c>
      <c r="O71" s="151">
        <v>0</v>
      </c>
      <c r="P71" s="244">
        <v>678912</v>
      </c>
      <c r="Q71" s="151">
        <v>0</v>
      </c>
      <c r="R71" s="241">
        <v>0</v>
      </c>
      <c r="S71" s="151">
        <v>0</v>
      </c>
      <c r="T71" s="151">
        <v>0</v>
      </c>
      <c r="U71" s="237"/>
      <c r="V71" s="237"/>
      <c r="W71" s="238"/>
      <c r="X71" s="238"/>
      <c r="Y71" s="238"/>
      <c r="Z71" s="238"/>
      <c r="AA71" s="238"/>
      <c r="AB71" s="238"/>
      <c r="AC71" s="238"/>
      <c r="AD71" s="238"/>
      <c r="AE71" s="238"/>
      <c r="AF71" s="238"/>
      <c r="AG71" s="238"/>
      <c r="AH71" s="238"/>
      <c r="AI71" s="238"/>
      <c r="AJ71" s="238"/>
      <c r="AK71" s="238"/>
      <c r="AL71" s="238"/>
      <c r="AM71" s="238"/>
      <c r="AN71" s="238"/>
      <c r="AO71" s="238"/>
      <c r="AP71" s="238"/>
      <c r="AQ71" s="238"/>
    </row>
    <row r="72" s="233" customFormat="1" ht="24" customHeight="1">
      <c r="A72" s="239">
        <v>61</v>
      </c>
      <c r="B72" s="121" t="s">
        <v>680</v>
      </c>
      <c r="C72" s="241">
        <f t="shared" si="226"/>
        <v>20289042.900000002</v>
      </c>
      <c r="D72" s="241">
        <f t="shared" si="227"/>
        <v>0</v>
      </c>
      <c r="E72" s="244">
        <v>0</v>
      </c>
      <c r="F72" s="151">
        <v>0</v>
      </c>
      <c r="G72" s="151">
        <v>0</v>
      </c>
      <c r="H72" s="244">
        <v>0</v>
      </c>
      <c r="I72" s="244">
        <v>0</v>
      </c>
      <c r="J72" s="202">
        <v>0</v>
      </c>
      <c r="K72" s="151">
        <v>0</v>
      </c>
      <c r="L72" s="244">
        <v>19044540.900000002</v>
      </c>
      <c r="M72" s="151">
        <v>0</v>
      </c>
      <c r="N72" s="151">
        <v>0</v>
      </c>
      <c r="O72" s="151">
        <v>0</v>
      </c>
      <c r="P72" s="244">
        <v>1244502</v>
      </c>
      <c r="Q72" s="151">
        <v>0</v>
      </c>
      <c r="R72" s="241">
        <v>0</v>
      </c>
      <c r="S72" s="151">
        <v>0</v>
      </c>
      <c r="T72" s="151">
        <v>0</v>
      </c>
      <c r="U72" s="237"/>
      <c r="V72" s="237"/>
      <c r="W72" s="238"/>
      <c r="X72" s="238"/>
      <c r="Y72" s="238"/>
      <c r="Z72" s="238"/>
      <c r="AA72" s="238"/>
      <c r="AB72" s="238"/>
      <c r="AC72" s="238"/>
      <c r="AD72" s="238"/>
      <c r="AE72" s="238"/>
      <c r="AF72" s="238"/>
      <c r="AG72" s="238"/>
      <c r="AH72" s="238"/>
      <c r="AI72" s="238"/>
      <c r="AJ72" s="238"/>
      <c r="AK72" s="238"/>
      <c r="AL72" s="238"/>
      <c r="AM72" s="238"/>
      <c r="AN72" s="238"/>
      <c r="AO72" s="238"/>
      <c r="AP72" s="238"/>
      <c r="AQ72" s="238"/>
    </row>
    <row r="73" s="233" customFormat="1" ht="24" customHeight="1">
      <c r="A73" s="33">
        <v>62</v>
      </c>
      <c r="B73" s="240" t="s">
        <v>137</v>
      </c>
      <c r="C73" s="241">
        <f t="shared" si="226"/>
        <v>16517412.300000001</v>
      </c>
      <c r="D73" s="241">
        <f t="shared" si="227"/>
        <v>0</v>
      </c>
      <c r="E73" s="242">
        <v>0</v>
      </c>
      <c r="F73" s="241">
        <v>0</v>
      </c>
      <c r="G73" s="241">
        <v>0</v>
      </c>
      <c r="H73" s="242">
        <v>0</v>
      </c>
      <c r="I73" s="242">
        <v>0</v>
      </c>
      <c r="J73" s="243">
        <v>0</v>
      </c>
      <c r="K73" s="241">
        <v>0</v>
      </c>
      <c r="L73" s="242">
        <v>0</v>
      </c>
      <c r="M73" s="241">
        <v>0</v>
      </c>
      <c r="N73" s="241">
        <v>0</v>
      </c>
      <c r="O73" s="241">
        <v>0</v>
      </c>
      <c r="P73" s="242">
        <v>0</v>
      </c>
      <c r="Q73" s="241">
        <v>0</v>
      </c>
      <c r="R73" s="241">
        <v>0</v>
      </c>
      <c r="S73" s="241">
        <v>16517412.300000001</v>
      </c>
      <c r="T73" s="241">
        <v>0</v>
      </c>
      <c r="U73" s="237"/>
      <c r="V73" s="237"/>
      <c r="W73" s="238"/>
      <c r="X73" s="238"/>
      <c r="Y73" s="238"/>
      <c r="Z73" s="238"/>
      <c r="AA73" s="238"/>
      <c r="AB73" s="238"/>
      <c r="AC73" s="238"/>
      <c r="AD73" s="238"/>
      <c r="AE73" s="238"/>
      <c r="AF73" s="238"/>
      <c r="AG73" s="238"/>
      <c r="AH73" s="238"/>
      <c r="AI73" s="238"/>
      <c r="AJ73" s="238"/>
      <c r="AK73" s="238"/>
      <c r="AL73" s="238"/>
      <c r="AM73" s="238"/>
      <c r="AN73" s="238"/>
      <c r="AO73" s="238"/>
      <c r="AP73" s="238"/>
      <c r="AQ73" s="238"/>
    </row>
    <row r="74" s="233" customFormat="1" ht="24" customHeight="1">
      <c r="A74" s="239">
        <v>63</v>
      </c>
      <c r="B74" s="121" t="s">
        <v>681</v>
      </c>
      <c r="C74" s="241">
        <f t="shared" si="226"/>
        <v>25254115.200000003</v>
      </c>
      <c r="D74" s="241">
        <f t="shared" si="227"/>
        <v>6869092.8000000007</v>
      </c>
      <c r="E74" s="244">
        <v>0</v>
      </c>
      <c r="F74" s="244">
        <v>6215683.2000000002</v>
      </c>
      <c r="G74" s="244">
        <v>0</v>
      </c>
      <c r="H74" s="244">
        <v>653409.60000000009</v>
      </c>
      <c r="I74" s="244">
        <v>0</v>
      </c>
      <c r="J74" s="202">
        <v>0</v>
      </c>
      <c r="K74" s="151">
        <v>0</v>
      </c>
      <c r="L74" s="244">
        <v>17257310.400000002</v>
      </c>
      <c r="M74" s="151">
        <v>0</v>
      </c>
      <c r="N74" s="151">
        <v>0</v>
      </c>
      <c r="O74" s="151">
        <v>0</v>
      </c>
      <c r="P74" s="244">
        <v>1127712</v>
      </c>
      <c r="Q74" s="151">
        <v>0</v>
      </c>
      <c r="R74" s="241">
        <v>0</v>
      </c>
      <c r="S74" s="151">
        <v>0</v>
      </c>
      <c r="T74" s="151">
        <v>0</v>
      </c>
      <c r="U74" s="237"/>
      <c r="V74" s="237"/>
      <c r="W74" s="238"/>
      <c r="X74" s="238"/>
      <c r="Y74" s="238"/>
      <c r="Z74" s="238"/>
      <c r="AA74" s="238"/>
      <c r="AB74" s="238"/>
      <c r="AC74" s="238"/>
      <c r="AD74" s="238"/>
      <c r="AE74" s="238"/>
      <c r="AF74" s="238"/>
      <c r="AG74" s="238"/>
      <c r="AH74" s="238"/>
      <c r="AI74" s="238"/>
      <c r="AJ74" s="238"/>
      <c r="AK74" s="238"/>
      <c r="AL74" s="238"/>
      <c r="AM74" s="238"/>
      <c r="AN74" s="238"/>
      <c r="AO74" s="238"/>
      <c r="AP74" s="238"/>
      <c r="AQ74" s="238"/>
    </row>
    <row r="75" s="233" customFormat="1" ht="24" customHeight="1">
      <c r="A75" s="33">
        <v>64</v>
      </c>
      <c r="B75" s="121" t="s">
        <v>682</v>
      </c>
      <c r="C75" s="241">
        <f t="shared" si="226"/>
        <v>18570712.900000002</v>
      </c>
      <c r="D75" s="241">
        <f t="shared" si="227"/>
        <v>0</v>
      </c>
      <c r="E75" s="244">
        <v>0</v>
      </c>
      <c r="F75" s="151">
        <v>0</v>
      </c>
      <c r="G75" s="151">
        <v>0</v>
      </c>
      <c r="H75" s="244">
        <v>0</v>
      </c>
      <c r="I75" s="244">
        <v>0</v>
      </c>
      <c r="J75" s="202">
        <v>0</v>
      </c>
      <c r="K75" s="151">
        <v>0</v>
      </c>
      <c r="L75" s="244">
        <v>17431610.900000002</v>
      </c>
      <c r="M75" s="151">
        <v>0</v>
      </c>
      <c r="N75" s="151">
        <v>0</v>
      </c>
      <c r="O75" s="151">
        <v>0</v>
      </c>
      <c r="P75" s="244">
        <v>1139102</v>
      </c>
      <c r="Q75" s="151">
        <v>0</v>
      </c>
      <c r="R75" s="241">
        <v>0</v>
      </c>
      <c r="S75" s="151">
        <v>0</v>
      </c>
      <c r="T75" s="151">
        <v>0</v>
      </c>
      <c r="U75" s="237"/>
      <c r="V75" s="237"/>
      <c r="W75" s="238"/>
      <c r="X75" s="238"/>
      <c r="Y75" s="238"/>
      <c r="Z75" s="238"/>
      <c r="AA75" s="238"/>
      <c r="AB75" s="238"/>
      <c r="AC75" s="238"/>
      <c r="AD75" s="238"/>
      <c r="AE75" s="238"/>
      <c r="AF75" s="238"/>
      <c r="AG75" s="238"/>
      <c r="AH75" s="238"/>
      <c r="AI75" s="238"/>
      <c r="AJ75" s="238"/>
      <c r="AK75" s="238"/>
      <c r="AL75" s="238"/>
      <c r="AM75" s="238"/>
      <c r="AN75" s="238"/>
      <c r="AO75" s="238"/>
      <c r="AP75" s="238"/>
      <c r="AQ75" s="238"/>
    </row>
    <row r="76" s="233" customFormat="1" ht="24" customHeight="1">
      <c r="A76" s="239">
        <v>65</v>
      </c>
      <c r="B76" s="121" t="s">
        <v>683</v>
      </c>
      <c r="C76" s="241">
        <f t="shared" ref="C76:C101" si="228">D76+K76+L76+M76+N76+O76+P76+Q76+R76+S76+T76</f>
        <v>16743469.5</v>
      </c>
      <c r="D76" s="241">
        <f t="shared" ref="D76:D101" si="229">SUM(E76:I76)</f>
        <v>15224179.5</v>
      </c>
      <c r="E76" s="244">
        <v>6850210.5</v>
      </c>
      <c r="F76" s="244">
        <v>8373969</v>
      </c>
      <c r="G76" s="151">
        <v>0</v>
      </c>
      <c r="H76" s="244">
        <v>0</v>
      </c>
      <c r="I76" s="244">
        <v>0</v>
      </c>
      <c r="J76" s="202">
        <v>0</v>
      </c>
      <c r="K76" s="151">
        <v>0</v>
      </c>
      <c r="L76" s="244">
        <v>0</v>
      </c>
      <c r="M76" s="151">
        <v>0</v>
      </c>
      <c r="N76" s="151">
        <v>0</v>
      </c>
      <c r="O76" s="151">
        <v>0</v>
      </c>
      <c r="P76" s="244">
        <v>1519290</v>
      </c>
      <c r="Q76" s="151">
        <v>0</v>
      </c>
      <c r="R76" s="241">
        <v>0</v>
      </c>
      <c r="S76" s="151">
        <v>0</v>
      </c>
      <c r="T76" s="151">
        <v>0</v>
      </c>
      <c r="U76" s="237"/>
      <c r="V76" s="237"/>
      <c r="W76" s="238"/>
      <c r="X76" s="238"/>
      <c r="Y76" s="238"/>
      <c r="Z76" s="238"/>
      <c r="AA76" s="238"/>
      <c r="AB76" s="238"/>
      <c r="AC76" s="238"/>
      <c r="AD76" s="238"/>
      <c r="AE76" s="238"/>
      <c r="AF76" s="238"/>
      <c r="AG76" s="238"/>
      <c r="AH76" s="238"/>
      <c r="AI76" s="238"/>
      <c r="AJ76" s="238"/>
      <c r="AK76" s="238"/>
      <c r="AL76" s="238"/>
      <c r="AM76" s="238"/>
      <c r="AN76" s="238"/>
      <c r="AO76" s="238"/>
      <c r="AP76" s="238"/>
      <c r="AQ76" s="238"/>
    </row>
    <row r="77" s="233" customFormat="1" ht="24" customHeight="1">
      <c r="A77" s="33">
        <v>66</v>
      </c>
      <c r="B77" s="121" t="s">
        <v>684</v>
      </c>
      <c r="C77" s="241">
        <f t="shared" si="228"/>
        <v>29049200.099999998</v>
      </c>
      <c r="D77" s="241">
        <f t="shared" si="229"/>
        <v>0</v>
      </c>
      <c r="E77" s="244">
        <v>0</v>
      </c>
      <c r="F77" s="151">
        <v>0</v>
      </c>
      <c r="G77" s="151">
        <v>0</v>
      </c>
      <c r="H77" s="244">
        <v>0</v>
      </c>
      <c r="I77" s="151">
        <v>0</v>
      </c>
      <c r="J77" s="202">
        <v>0</v>
      </c>
      <c r="K77" s="151">
        <v>0</v>
      </c>
      <c r="L77" s="244">
        <v>27267362.099999998</v>
      </c>
      <c r="M77" s="151">
        <v>0</v>
      </c>
      <c r="N77" s="151">
        <v>0</v>
      </c>
      <c r="O77" s="151">
        <v>0</v>
      </c>
      <c r="P77" s="244">
        <v>1781838</v>
      </c>
      <c r="Q77" s="151">
        <v>0</v>
      </c>
      <c r="R77" s="241">
        <v>0</v>
      </c>
      <c r="S77" s="151">
        <v>0</v>
      </c>
      <c r="T77" s="151">
        <v>0</v>
      </c>
      <c r="U77" s="237"/>
      <c r="V77" s="237"/>
      <c r="W77" s="238"/>
      <c r="X77" s="238"/>
      <c r="Y77" s="238"/>
      <c r="Z77" s="238"/>
      <c r="AA77" s="238"/>
      <c r="AB77" s="238"/>
      <c r="AC77" s="238"/>
      <c r="AD77" s="238"/>
      <c r="AE77" s="238"/>
      <c r="AF77" s="238"/>
      <c r="AG77" s="238"/>
      <c r="AH77" s="238"/>
      <c r="AI77" s="238"/>
      <c r="AJ77" s="238"/>
      <c r="AK77" s="238"/>
      <c r="AL77" s="238"/>
      <c r="AM77" s="238"/>
      <c r="AN77" s="238"/>
      <c r="AO77" s="238"/>
      <c r="AP77" s="238"/>
      <c r="AQ77" s="238"/>
    </row>
    <row r="78" s="233" customFormat="1" ht="24" customHeight="1">
      <c r="A78" s="239">
        <v>67</v>
      </c>
      <c r="B78" s="121" t="s">
        <v>145</v>
      </c>
      <c r="C78" s="241">
        <f t="shared" si="228"/>
        <v>25238426.969999999</v>
      </c>
      <c r="D78" s="241">
        <f t="shared" si="229"/>
        <v>0</v>
      </c>
      <c r="E78" s="244">
        <v>0</v>
      </c>
      <c r="F78" s="151">
        <v>0</v>
      </c>
      <c r="G78" s="151">
        <v>0</v>
      </c>
      <c r="H78" s="244">
        <v>0</v>
      </c>
      <c r="I78" s="151">
        <v>0</v>
      </c>
      <c r="J78" s="202">
        <v>0</v>
      </c>
      <c r="K78" s="151">
        <v>0</v>
      </c>
      <c r="L78" s="244">
        <v>24022251</v>
      </c>
      <c r="M78" s="151">
        <v>0</v>
      </c>
      <c r="N78" s="244">
        <v>0</v>
      </c>
      <c r="O78" s="151">
        <v>0</v>
      </c>
      <c r="P78" s="151">
        <v>0</v>
      </c>
      <c r="Q78" s="244">
        <v>0</v>
      </c>
      <c r="R78" s="246">
        <v>1216175.97</v>
      </c>
      <c r="S78" s="151">
        <v>0</v>
      </c>
      <c r="T78" s="151">
        <v>0</v>
      </c>
      <c r="U78" s="237"/>
      <c r="V78" s="248"/>
      <c r="W78" s="238"/>
      <c r="X78" s="238"/>
      <c r="Y78" s="238"/>
      <c r="Z78" s="238"/>
      <c r="AA78" s="238"/>
      <c r="AB78" s="238"/>
      <c r="AC78" s="238"/>
      <c r="AD78" s="238"/>
      <c r="AE78" s="238"/>
      <c r="AF78" s="238"/>
      <c r="AG78" s="238"/>
      <c r="AH78" s="238"/>
      <c r="AI78" s="238"/>
      <c r="AJ78" s="238"/>
      <c r="AK78" s="238"/>
      <c r="AL78" s="238"/>
      <c r="AM78" s="238"/>
      <c r="AN78" s="238"/>
      <c r="AO78" s="238"/>
      <c r="AP78" s="238"/>
      <c r="AQ78" s="238"/>
    </row>
    <row r="79" s="233" customFormat="1" ht="24" customHeight="1">
      <c r="A79" s="33">
        <v>68</v>
      </c>
      <c r="B79" s="121" t="s">
        <v>147</v>
      </c>
      <c r="C79" s="241">
        <f t="shared" si="228"/>
        <v>27561081.899999999</v>
      </c>
      <c r="D79" s="241">
        <f t="shared" si="229"/>
        <v>0</v>
      </c>
      <c r="E79" s="244">
        <v>0</v>
      </c>
      <c r="F79" s="151">
        <v>0</v>
      </c>
      <c r="G79" s="151">
        <v>0</v>
      </c>
      <c r="H79" s="244">
        <v>0</v>
      </c>
      <c r="I79" s="151">
        <v>0</v>
      </c>
      <c r="J79" s="202">
        <v>0</v>
      </c>
      <c r="K79" s="151">
        <v>0</v>
      </c>
      <c r="L79" s="244">
        <v>11650037.299999999</v>
      </c>
      <c r="M79" s="151">
        <v>0</v>
      </c>
      <c r="N79" s="244">
        <v>15911044.6</v>
      </c>
      <c r="O79" s="151">
        <v>0</v>
      </c>
      <c r="P79" s="151">
        <v>0</v>
      </c>
      <c r="Q79" s="151">
        <v>0</v>
      </c>
      <c r="R79" s="151">
        <v>0</v>
      </c>
      <c r="S79" s="151">
        <v>0</v>
      </c>
      <c r="T79" s="151">
        <v>0</v>
      </c>
      <c r="U79" s="237"/>
      <c r="V79" s="237"/>
      <c r="W79" s="238"/>
      <c r="X79" s="238"/>
      <c r="Y79" s="238"/>
      <c r="Z79" s="238"/>
      <c r="AA79" s="238"/>
      <c r="AB79" s="238"/>
      <c r="AC79" s="238"/>
      <c r="AD79" s="238"/>
      <c r="AE79" s="238"/>
      <c r="AF79" s="238"/>
      <c r="AG79" s="238"/>
      <c r="AH79" s="238"/>
      <c r="AI79" s="238"/>
      <c r="AJ79" s="238"/>
      <c r="AK79" s="238"/>
      <c r="AL79" s="238"/>
      <c r="AM79" s="238"/>
      <c r="AN79" s="238"/>
      <c r="AO79" s="238"/>
      <c r="AP79" s="238"/>
      <c r="AQ79" s="238"/>
    </row>
    <row r="80" s="233" customFormat="1" ht="24" customHeight="1">
      <c r="A80" s="239">
        <v>69</v>
      </c>
      <c r="B80" s="121" t="s">
        <v>148</v>
      </c>
      <c r="C80" s="241">
        <f t="shared" si="228"/>
        <v>35574302</v>
      </c>
      <c r="D80" s="241">
        <f t="shared" si="229"/>
        <v>0</v>
      </c>
      <c r="E80" s="244">
        <v>0</v>
      </c>
      <c r="F80" s="151">
        <v>0</v>
      </c>
      <c r="G80" s="151">
        <v>0</v>
      </c>
      <c r="H80" s="244">
        <v>0</v>
      </c>
      <c r="I80" s="151">
        <v>0</v>
      </c>
      <c r="J80" s="202">
        <v>0</v>
      </c>
      <c r="K80" s="151">
        <v>0</v>
      </c>
      <c r="L80" s="244">
        <v>17955508.800000001</v>
      </c>
      <c r="M80" s="151">
        <v>0</v>
      </c>
      <c r="N80" s="244">
        <v>17618793.199999999</v>
      </c>
      <c r="O80" s="151">
        <v>0</v>
      </c>
      <c r="P80" s="151">
        <v>0</v>
      </c>
      <c r="Q80" s="151">
        <v>0</v>
      </c>
      <c r="R80" s="151">
        <v>0</v>
      </c>
      <c r="S80" s="151">
        <v>0</v>
      </c>
      <c r="T80" s="151">
        <v>0</v>
      </c>
      <c r="U80" s="237"/>
      <c r="V80" s="237"/>
      <c r="W80" s="238"/>
      <c r="X80" s="238"/>
      <c r="Y80" s="238"/>
      <c r="Z80" s="238"/>
      <c r="AA80" s="238"/>
      <c r="AB80" s="238"/>
      <c r="AC80" s="238"/>
      <c r="AD80" s="238"/>
      <c r="AE80" s="238"/>
      <c r="AF80" s="238"/>
      <c r="AG80" s="238"/>
      <c r="AH80" s="238"/>
      <c r="AI80" s="238"/>
      <c r="AJ80" s="238"/>
      <c r="AK80" s="238"/>
      <c r="AL80" s="238"/>
      <c r="AM80" s="238"/>
      <c r="AN80" s="238"/>
      <c r="AO80" s="238"/>
      <c r="AP80" s="238"/>
      <c r="AQ80" s="238"/>
    </row>
    <row r="81" s="233" customFormat="1" ht="24" customHeight="1">
      <c r="A81" s="33">
        <v>70</v>
      </c>
      <c r="B81" s="121" t="s">
        <v>685</v>
      </c>
      <c r="C81" s="241">
        <f t="shared" si="228"/>
        <v>1598529</v>
      </c>
      <c r="D81" s="241">
        <f t="shared" si="229"/>
        <v>1488525</v>
      </c>
      <c r="E81" s="244">
        <v>0</v>
      </c>
      <c r="F81" s="244">
        <v>775635</v>
      </c>
      <c r="G81" s="244">
        <v>249111</v>
      </c>
      <c r="H81" s="244">
        <v>156195</v>
      </c>
      <c r="I81" s="244">
        <v>307584</v>
      </c>
      <c r="J81" s="202">
        <v>0</v>
      </c>
      <c r="K81" s="151">
        <v>0</v>
      </c>
      <c r="L81" s="151">
        <v>0</v>
      </c>
      <c r="M81" s="151">
        <v>0</v>
      </c>
      <c r="N81" s="151">
        <v>0</v>
      </c>
      <c r="O81" s="151">
        <v>0</v>
      </c>
      <c r="P81" s="244">
        <v>110004</v>
      </c>
      <c r="Q81" s="151">
        <v>0</v>
      </c>
      <c r="R81" s="151">
        <v>0</v>
      </c>
      <c r="S81" s="151">
        <v>0</v>
      </c>
      <c r="T81" s="151">
        <v>0</v>
      </c>
      <c r="U81" s="237"/>
      <c r="V81" s="237"/>
      <c r="W81" s="238"/>
      <c r="X81" s="238"/>
      <c r="Y81" s="238"/>
      <c r="Z81" s="238"/>
      <c r="AA81" s="238"/>
      <c r="AB81" s="238"/>
      <c r="AC81" s="238"/>
      <c r="AD81" s="238"/>
      <c r="AE81" s="238"/>
      <c r="AF81" s="238"/>
      <c r="AG81" s="238"/>
      <c r="AH81" s="238"/>
      <c r="AI81" s="238"/>
      <c r="AJ81" s="238"/>
      <c r="AK81" s="238"/>
      <c r="AL81" s="238"/>
      <c r="AM81" s="238"/>
      <c r="AN81" s="238"/>
      <c r="AO81" s="238"/>
      <c r="AP81" s="238"/>
      <c r="AQ81" s="238"/>
    </row>
    <row r="82" s="233" customFormat="1" ht="24" customHeight="1">
      <c r="A82" s="239">
        <v>71</v>
      </c>
      <c r="B82" s="121" t="s">
        <v>153</v>
      </c>
      <c r="C82" s="241">
        <f t="shared" si="228"/>
        <v>16877460.599999998</v>
      </c>
      <c r="D82" s="241">
        <f t="shared" si="229"/>
        <v>0</v>
      </c>
      <c r="E82" s="244">
        <v>0</v>
      </c>
      <c r="F82" s="151">
        <v>0</v>
      </c>
      <c r="G82" s="151">
        <v>0</v>
      </c>
      <c r="H82" s="244">
        <v>0</v>
      </c>
      <c r="I82" s="151">
        <v>0</v>
      </c>
      <c r="J82" s="202">
        <v>0</v>
      </c>
      <c r="K82" s="151">
        <v>0</v>
      </c>
      <c r="L82" s="151">
        <v>0</v>
      </c>
      <c r="M82" s="151">
        <v>0</v>
      </c>
      <c r="N82" s="244">
        <v>16877460.599999998</v>
      </c>
      <c r="O82" s="151">
        <v>0</v>
      </c>
      <c r="P82" s="151">
        <v>0</v>
      </c>
      <c r="Q82" s="151">
        <v>0</v>
      </c>
      <c r="R82" s="151">
        <v>0</v>
      </c>
      <c r="S82" s="151">
        <v>0</v>
      </c>
      <c r="T82" s="151">
        <v>0</v>
      </c>
      <c r="U82" s="237"/>
      <c r="V82" s="237"/>
      <c r="W82" s="238"/>
      <c r="X82" s="238"/>
      <c r="Y82" s="238"/>
      <c r="Z82" s="238"/>
      <c r="AA82" s="238"/>
      <c r="AB82" s="238"/>
      <c r="AC82" s="238"/>
      <c r="AD82" s="238"/>
      <c r="AE82" s="238"/>
      <c r="AF82" s="238"/>
      <c r="AG82" s="238"/>
      <c r="AH82" s="238"/>
      <c r="AI82" s="238"/>
      <c r="AJ82" s="238"/>
      <c r="AK82" s="238"/>
      <c r="AL82" s="238"/>
      <c r="AM82" s="238"/>
      <c r="AN82" s="238"/>
      <c r="AO82" s="238"/>
      <c r="AP82" s="238"/>
      <c r="AQ82" s="238"/>
    </row>
    <row r="83" s="233" customFormat="1" ht="24" customHeight="1">
      <c r="A83" s="33">
        <v>72</v>
      </c>
      <c r="B83" s="121" t="s">
        <v>155</v>
      </c>
      <c r="C83" s="241">
        <f t="shared" si="228"/>
        <v>24218522</v>
      </c>
      <c r="D83" s="241">
        <f t="shared" si="229"/>
        <v>0</v>
      </c>
      <c r="E83" s="244">
        <v>0</v>
      </c>
      <c r="F83" s="151">
        <v>0</v>
      </c>
      <c r="G83" s="151">
        <v>0</v>
      </c>
      <c r="H83" s="244">
        <v>0</v>
      </c>
      <c r="I83" s="151">
        <v>0</v>
      </c>
      <c r="J83" s="202">
        <v>0</v>
      </c>
      <c r="K83" s="151">
        <v>0</v>
      </c>
      <c r="L83" s="244">
        <v>12223876.800000001</v>
      </c>
      <c r="M83" s="151">
        <v>0</v>
      </c>
      <c r="N83" s="244">
        <v>11994645.200000001</v>
      </c>
      <c r="O83" s="151">
        <v>0</v>
      </c>
      <c r="P83" s="151">
        <v>0</v>
      </c>
      <c r="Q83" s="151">
        <v>0</v>
      </c>
      <c r="R83" s="151">
        <v>0</v>
      </c>
      <c r="S83" s="151">
        <v>0</v>
      </c>
      <c r="T83" s="151">
        <v>0</v>
      </c>
      <c r="U83" s="237"/>
      <c r="V83" s="237"/>
      <c r="W83" s="238"/>
      <c r="X83" s="238"/>
      <c r="Y83" s="238"/>
      <c r="Z83" s="238"/>
      <c r="AA83" s="238"/>
      <c r="AB83" s="238"/>
      <c r="AC83" s="238"/>
      <c r="AD83" s="238"/>
      <c r="AE83" s="238"/>
      <c r="AF83" s="238"/>
      <c r="AG83" s="238"/>
      <c r="AH83" s="238"/>
      <c r="AI83" s="238"/>
      <c r="AJ83" s="238"/>
      <c r="AK83" s="238"/>
      <c r="AL83" s="238"/>
      <c r="AM83" s="238"/>
      <c r="AN83" s="238"/>
      <c r="AO83" s="238"/>
      <c r="AP83" s="238"/>
      <c r="AQ83" s="238"/>
    </row>
    <row r="84" s="233" customFormat="1" ht="24" customHeight="1">
      <c r="A84" s="239">
        <v>73</v>
      </c>
      <c r="B84" s="121" t="s">
        <v>157</v>
      </c>
      <c r="C84" s="241">
        <f t="shared" si="228"/>
        <v>56350543.200000003</v>
      </c>
      <c r="D84" s="241">
        <f t="shared" si="229"/>
        <v>0</v>
      </c>
      <c r="E84" s="244">
        <v>0</v>
      </c>
      <c r="F84" s="151">
        <v>0</v>
      </c>
      <c r="G84" s="151">
        <v>0</v>
      </c>
      <c r="H84" s="244">
        <v>0</v>
      </c>
      <c r="I84" s="244">
        <v>0</v>
      </c>
      <c r="J84" s="202">
        <v>0</v>
      </c>
      <c r="K84" s="151">
        <v>0</v>
      </c>
      <c r="L84" s="151">
        <v>0</v>
      </c>
      <c r="M84" s="151">
        <v>0</v>
      </c>
      <c r="N84" s="151">
        <v>0</v>
      </c>
      <c r="O84" s="151">
        <v>0</v>
      </c>
      <c r="P84" s="151">
        <v>0</v>
      </c>
      <c r="Q84" s="151">
        <v>0</v>
      </c>
      <c r="R84" s="151">
        <v>0</v>
      </c>
      <c r="S84" s="244">
        <v>56350543.200000003</v>
      </c>
      <c r="T84" s="151">
        <v>0</v>
      </c>
      <c r="U84" s="237"/>
      <c r="V84" s="237"/>
      <c r="W84" s="238"/>
      <c r="X84" s="238"/>
      <c r="Y84" s="238"/>
      <c r="Z84" s="238"/>
      <c r="AA84" s="238"/>
      <c r="AB84" s="238"/>
      <c r="AC84" s="238"/>
      <c r="AD84" s="238"/>
      <c r="AE84" s="238"/>
      <c r="AF84" s="238"/>
      <c r="AG84" s="238"/>
      <c r="AH84" s="238"/>
      <c r="AI84" s="238"/>
      <c r="AJ84" s="238"/>
      <c r="AK84" s="238"/>
      <c r="AL84" s="238"/>
      <c r="AM84" s="238"/>
      <c r="AN84" s="238"/>
      <c r="AO84" s="238"/>
      <c r="AP84" s="238"/>
      <c r="AQ84" s="238"/>
    </row>
    <row r="85" s="233" customFormat="1" ht="24" customHeight="1">
      <c r="A85" s="33">
        <v>74</v>
      </c>
      <c r="B85" s="121" t="s">
        <v>686</v>
      </c>
      <c r="C85" s="241">
        <f t="shared" si="228"/>
        <v>31685450.900000002</v>
      </c>
      <c r="D85" s="241">
        <f t="shared" si="229"/>
        <v>0</v>
      </c>
      <c r="E85" s="244">
        <v>0</v>
      </c>
      <c r="F85" s="151">
        <v>0</v>
      </c>
      <c r="G85" s="151">
        <v>0</v>
      </c>
      <c r="H85" s="244">
        <v>0</v>
      </c>
      <c r="I85" s="244">
        <v>0</v>
      </c>
      <c r="J85" s="202">
        <v>0</v>
      </c>
      <c r="K85" s="151">
        <v>0</v>
      </c>
      <c r="L85" s="244">
        <v>29741908.900000002</v>
      </c>
      <c r="M85" s="151">
        <v>0</v>
      </c>
      <c r="N85" s="151">
        <v>0</v>
      </c>
      <c r="O85" s="151">
        <v>0</v>
      </c>
      <c r="P85" s="244">
        <v>1943542</v>
      </c>
      <c r="Q85" s="151">
        <v>0</v>
      </c>
      <c r="R85" s="151">
        <v>0</v>
      </c>
      <c r="S85" s="151">
        <v>0</v>
      </c>
      <c r="T85" s="151">
        <v>0</v>
      </c>
      <c r="U85" s="237"/>
      <c r="V85" s="237"/>
      <c r="W85" s="238"/>
      <c r="X85" s="238"/>
      <c r="Y85" s="238"/>
      <c r="Z85" s="238"/>
      <c r="AA85" s="238"/>
      <c r="AB85" s="238"/>
      <c r="AC85" s="238"/>
      <c r="AD85" s="238"/>
      <c r="AE85" s="238"/>
      <c r="AF85" s="238"/>
      <c r="AG85" s="238"/>
      <c r="AH85" s="238"/>
      <c r="AI85" s="238"/>
      <c r="AJ85" s="238"/>
      <c r="AK85" s="238"/>
      <c r="AL85" s="238"/>
      <c r="AM85" s="238"/>
      <c r="AN85" s="238"/>
      <c r="AO85" s="238"/>
      <c r="AP85" s="238"/>
      <c r="AQ85" s="238"/>
    </row>
    <row r="86" s="233" customFormat="1" ht="24" customHeight="1">
      <c r="A86" s="239">
        <v>75</v>
      </c>
      <c r="B86" s="121" t="s">
        <v>687</v>
      </c>
      <c r="C86" s="241">
        <f t="shared" si="228"/>
        <v>5032465.3999999994</v>
      </c>
      <c r="D86" s="241">
        <f t="shared" si="229"/>
        <v>3987237.3999999999</v>
      </c>
      <c r="E86" s="244">
        <v>0</v>
      </c>
      <c r="F86" s="244">
        <v>0</v>
      </c>
      <c r="G86" s="244">
        <v>2419395.3999999999</v>
      </c>
      <c r="H86" s="244">
        <v>605617.39999999991</v>
      </c>
      <c r="I86" s="244">
        <v>962224.59999999998</v>
      </c>
      <c r="J86" s="202">
        <v>0</v>
      </c>
      <c r="K86" s="151">
        <v>0</v>
      </c>
      <c r="L86" s="151">
        <v>0</v>
      </c>
      <c r="M86" s="151">
        <v>0</v>
      </c>
      <c r="N86" s="151">
        <v>0</v>
      </c>
      <c r="O86" s="151">
        <v>0</v>
      </c>
      <c r="P86" s="244">
        <v>1045227.9999999999</v>
      </c>
      <c r="Q86" s="151">
        <v>0</v>
      </c>
      <c r="R86" s="151">
        <v>0</v>
      </c>
      <c r="S86" s="151">
        <v>0</v>
      </c>
      <c r="T86" s="151">
        <v>0</v>
      </c>
      <c r="U86" s="237"/>
      <c r="V86" s="237"/>
      <c r="W86" s="238"/>
      <c r="X86" s="238"/>
      <c r="Y86" s="238"/>
      <c r="Z86" s="238"/>
      <c r="AA86" s="238"/>
      <c r="AB86" s="238"/>
      <c r="AC86" s="238"/>
      <c r="AD86" s="238"/>
      <c r="AE86" s="238"/>
      <c r="AF86" s="238"/>
      <c r="AG86" s="238"/>
      <c r="AH86" s="238"/>
      <c r="AI86" s="238"/>
      <c r="AJ86" s="238"/>
      <c r="AK86" s="238"/>
      <c r="AL86" s="238"/>
      <c r="AM86" s="238"/>
      <c r="AN86" s="238"/>
      <c r="AO86" s="238"/>
      <c r="AP86" s="238"/>
      <c r="AQ86" s="238"/>
    </row>
    <row r="87" s="233" customFormat="1" ht="24" customHeight="1">
      <c r="A87" s="33">
        <v>76</v>
      </c>
      <c r="B87" s="121" t="s">
        <v>688</v>
      </c>
      <c r="C87" s="241">
        <f t="shared" si="228"/>
        <v>5420684.8000000007</v>
      </c>
      <c r="D87" s="241">
        <f t="shared" si="229"/>
        <v>0</v>
      </c>
      <c r="E87" s="244">
        <v>0</v>
      </c>
      <c r="F87" s="244">
        <v>0</v>
      </c>
      <c r="G87" s="244">
        <v>0</v>
      </c>
      <c r="H87" s="244">
        <v>0</v>
      </c>
      <c r="I87" s="244">
        <v>0</v>
      </c>
      <c r="J87" s="202">
        <v>0</v>
      </c>
      <c r="K87" s="151">
        <v>0</v>
      </c>
      <c r="L87" s="244">
        <v>5183702.4000000004</v>
      </c>
      <c r="M87" s="151">
        <v>0</v>
      </c>
      <c r="N87" s="151">
        <v>0</v>
      </c>
      <c r="O87" s="151">
        <v>0</v>
      </c>
      <c r="P87" s="244">
        <v>236982.40000000002</v>
      </c>
      <c r="Q87" s="151">
        <v>0</v>
      </c>
      <c r="R87" s="151">
        <v>0</v>
      </c>
      <c r="S87" s="151">
        <v>0</v>
      </c>
      <c r="T87" s="151">
        <v>0</v>
      </c>
      <c r="U87" s="237"/>
      <c r="V87" s="237"/>
      <c r="W87" s="238"/>
      <c r="X87" s="238"/>
      <c r="Y87" s="238"/>
      <c r="Z87" s="238"/>
      <c r="AA87" s="238"/>
      <c r="AB87" s="238"/>
      <c r="AC87" s="238"/>
      <c r="AD87" s="238"/>
      <c r="AE87" s="238"/>
      <c r="AF87" s="238"/>
      <c r="AG87" s="238"/>
      <c r="AH87" s="238"/>
      <c r="AI87" s="238"/>
      <c r="AJ87" s="238"/>
      <c r="AK87" s="238"/>
      <c r="AL87" s="238"/>
      <c r="AM87" s="238"/>
      <c r="AN87" s="238"/>
      <c r="AO87" s="238"/>
      <c r="AP87" s="238"/>
      <c r="AQ87" s="238"/>
    </row>
    <row r="88" s="233" customFormat="1" ht="24" customHeight="1">
      <c r="A88" s="239">
        <v>77</v>
      </c>
      <c r="B88" s="121" t="s">
        <v>689</v>
      </c>
      <c r="C88" s="241">
        <f t="shared" si="228"/>
        <v>7882233.5999999996</v>
      </c>
      <c r="D88" s="241">
        <f t="shared" si="229"/>
        <v>0</v>
      </c>
      <c r="E88" s="244">
        <v>0</v>
      </c>
      <c r="F88" s="151">
        <v>0</v>
      </c>
      <c r="G88" s="151">
        <v>0</v>
      </c>
      <c r="H88" s="244">
        <v>0</v>
      </c>
      <c r="I88" s="151">
        <v>0</v>
      </c>
      <c r="J88" s="202">
        <v>0</v>
      </c>
      <c r="K88" s="151">
        <v>0</v>
      </c>
      <c r="L88" s="244">
        <v>7537636.7999999998</v>
      </c>
      <c r="M88" s="151">
        <v>0</v>
      </c>
      <c r="N88" s="151">
        <v>0</v>
      </c>
      <c r="O88" s="151">
        <v>0</v>
      </c>
      <c r="P88" s="244">
        <v>344596.79999999999</v>
      </c>
      <c r="Q88" s="151">
        <v>0</v>
      </c>
      <c r="R88" s="151">
        <v>0</v>
      </c>
      <c r="S88" s="151">
        <v>0</v>
      </c>
      <c r="T88" s="151">
        <v>0</v>
      </c>
      <c r="U88" s="237"/>
      <c r="V88" s="237"/>
      <c r="W88" s="238"/>
      <c r="X88" s="238"/>
      <c r="Y88" s="238"/>
      <c r="Z88" s="238"/>
      <c r="AA88" s="238"/>
      <c r="AB88" s="238"/>
      <c r="AC88" s="238"/>
      <c r="AD88" s="238"/>
      <c r="AE88" s="238"/>
      <c r="AF88" s="238"/>
      <c r="AG88" s="238"/>
      <c r="AH88" s="238"/>
      <c r="AI88" s="238"/>
      <c r="AJ88" s="238"/>
      <c r="AK88" s="238"/>
      <c r="AL88" s="238"/>
      <c r="AM88" s="238"/>
      <c r="AN88" s="238"/>
      <c r="AO88" s="238"/>
      <c r="AP88" s="238"/>
      <c r="AQ88" s="238"/>
    </row>
    <row r="89" s="233" customFormat="1" ht="24" customHeight="1">
      <c r="A89" s="33">
        <v>78</v>
      </c>
      <c r="B89" s="121" t="s">
        <v>163</v>
      </c>
      <c r="C89" s="241">
        <f t="shared" si="228"/>
        <v>2602494.2000000002</v>
      </c>
      <c r="D89" s="241">
        <f t="shared" si="229"/>
        <v>0</v>
      </c>
      <c r="E89" s="244">
        <v>0</v>
      </c>
      <c r="F89" s="244">
        <v>0</v>
      </c>
      <c r="G89" s="244">
        <v>0</v>
      </c>
      <c r="H89" s="244">
        <v>0</v>
      </c>
      <c r="I89" s="244">
        <v>0</v>
      </c>
      <c r="J89" s="202">
        <v>0</v>
      </c>
      <c r="K89" s="151">
        <v>0</v>
      </c>
      <c r="L89" s="151">
        <v>0</v>
      </c>
      <c r="M89" s="151">
        <v>0</v>
      </c>
      <c r="N89" s="244">
        <v>2602494.2000000002</v>
      </c>
      <c r="O89" s="151">
        <v>0</v>
      </c>
      <c r="P89" s="244">
        <v>0</v>
      </c>
      <c r="Q89" s="151">
        <v>0</v>
      </c>
      <c r="R89" s="151">
        <v>0</v>
      </c>
      <c r="S89" s="151">
        <v>0</v>
      </c>
      <c r="T89" s="151">
        <v>0</v>
      </c>
      <c r="U89" s="237"/>
      <c r="V89" s="237"/>
      <c r="W89" s="238"/>
      <c r="X89" s="238"/>
      <c r="Y89" s="238"/>
      <c r="Z89" s="238"/>
      <c r="AA89" s="238"/>
      <c r="AB89" s="238"/>
      <c r="AC89" s="238"/>
      <c r="AD89" s="238"/>
      <c r="AE89" s="238"/>
      <c r="AF89" s="238"/>
      <c r="AG89" s="238"/>
      <c r="AH89" s="238"/>
      <c r="AI89" s="238"/>
      <c r="AJ89" s="238"/>
      <c r="AK89" s="238"/>
      <c r="AL89" s="238"/>
      <c r="AM89" s="238"/>
      <c r="AN89" s="238"/>
      <c r="AO89" s="238"/>
      <c r="AP89" s="238"/>
      <c r="AQ89" s="238"/>
    </row>
    <row r="90" s="233" customFormat="1" ht="24" customHeight="1">
      <c r="A90" s="239">
        <v>79</v>
      </c>
      <c r="B90" s="121" t="s">
        <v>164</v>
      </c>
      <c r="C90" s="241">
        <f t="shared" si="228"/>
        <v>9920077.4000000004</v>
      </c>
      <c r="D90" s="241">
        <f t="shared" si="229"/>
        <v>0</v>
      </c>
      <c r="E90" s="244">
        <v>0</v>
      </c>
      <c r="F90" s="151">
        <v>0</v>
      </c>
      <c r="G90" s="151">
        <v>0</v>
      </c>
      <c r="H90" s="244">
        <v>0</v>
      </c>
      <c r="I90" s="151">
        <v>0</v>
      </c>
      <c r="J90" s="202">
        <v>0</v>
      </c>
      <c r="K90" s="151">
        <v>0</v>
      </c>
      <c r="L90" s="151">
        <v>0</v>
      </c>
      <c r="M90" s="151">
        <v>0</v>
      </c>
      <c r="N90" s="244">
        <v>9920077.4000000004</v>
      </c>
      <c r="O90" s="151">
        <v>0</v>
      </c>
      <c r="P90" s="151">
        <v>0</v>
      </c>
      <c r="Q90" s="151">
        <v>0</v>
      </c>
      <c r="R90" s="151">
        <v>0</v>
      </c>
      <c r="S90" s="151">
        <v>0</v>
      </c>
      <c r="T90" s="151">
        <v>0</v>
      </c>
      <c r="U90" s="237"/>
      <c r="V90" s="237"/>
      <c r="W90" s="238"/>
      <c r="X90" s="238"/>
      <c r="Y90" s="238"/>
      <c r="Z90" s="238"/>
      <c r="AA90" s="238"/>
      <c r="AB90" s="238"/>
      <c r="AC90" s="238"/>
      <c r="AD90" s="238"/>
      <c r="AE90" s="238"/>
      <c r="AF90" s="238"/>
      <c r="AG90" s="238"/>
      <c r="AH90" s="238"/>
      <c r="AI90" s="238"/>
      <c r="AJ90" s="238"/>
      <c r="AK90" s="238"/>
      <c r="AL90" s="238"/>
      <c r="AM90" s="238"/>
      <c r="AN90" s="238"/>
      <c r="AO90" s="238"/>
      <c r="AP90" s="238"/>
      <c r="AQ90" s="238"/>
    </row>
    <row r="91" s="233" customFormat="1" ht="24" customHeight="1">
      <c r="A91" s="33">
        <v>80</v>
      </c>
      <c r="B91" s="121" t="s">
        <v>165</v>
      </c>
      <c r="C91" s="241">
        <f t="shared" si="228"/>
        <v>20454743.300000001</v>
      </c>
      <c r="D91" s="241">
        <f t="shared" si="229"/>
        <v>0</v>
      </c>
      <c r="E91" s="244">
        <v>0</v>
      </c>
      <c r="F91" s="151">
        <v>0</v>
      </c>
      <c r="G91" s="151">
        <v>0</v>
      </c>
      <c r="H91" s="244">
        <v>0</v>
      </c>
      <c r="I91" s="151">
        <v>0</v>
      </c>
      <c r="J91" s="202">
        <v>0</v>
      </c>
      <c r="K91" s="151">
        <v>0</v>
      </c>
      <c r="L91" s="244">
        <v>0</v>
      </c>
      <c r="M91" s="151">
        <v>0</v>
      </c>
      <c r="N91" s="244">
        <v>20454743.300000001</v>
      </c>
      <c r="O91" s="151">
        <v>0</v>
      </c>
      <c r="P91" s="151">
        <v>0</v>
      </c>
      <c r="Q91" s="151">
        <v>0</v>
      </c>
      <c r="R91" s="151">
        <v>0</v>
      </c>
      <c r="S91" s="151">
        <v>0</v>
      </c>
      <c r="T91" s="151">
        <v>0</v>
      </c>
      <c r="U91" s="237"/>
      <c r="V91" s="237"/>
      <c r="W91" s="238"/>
      <c r="X91" s="238"/>
      <c r="Y91" s="238"/>
      <c r="Z91" s="238"/>
      <c r="AA91" s="238"/>
      <c r="AB91" s="238"/>
      <c r="AC91" s="238"/>
      <c r="AD91" s="238"/>
      <c r="AE91" s="238"/>
      <c r="AF91" s="238"/>
      <c r="AG91" s="238"/>
      <c r="AH91" s="238"/>
      <c r="AI91" s="238"/>
      <c r="AJ91" s="238"/>
      <c r="AK91" s="238"/>
      <c r="AL91" s="238"/>
      <c r="AM91" s="238"/>
      <c r="AN91" s="238"/>
      <c r="AO91" s="238"/>
      <c r="AP91" s="238"/>
      <c r="AQ91" s="238"/>
    </row>
    <row r="92" s="233" customFormat="1" ht="24" customHeight="1">
      <c r="A92" s="239">
        <v>81</v>
      </c>
      <c r="B92" s="121" t="s">
        <v>166</v>
      </c>
      <c r="C92" s="241">
        <f t="shared" si="228"/>
        <v>23572965.899999999</v>
      </c>
      <c r="D92" s="241">
        <f t="shared" si="229"/>
        <v>0</v>
      </c>
      <c r="E92" s="244">
        <v>0</v>
      </c>
      <c r="F92" s="151">
        <v>0</v>
      </c>
      <c r="G92" s="151">
        <v>0</v>
      </c>
      <c r="H92" s="244">
        <v>0</v>
      </c>
      <c r="I92" s="151">
        <v>0</v>
      </c>
      <c r="J92" s="202">
        <v>0</v>
      </c>
      <c r="K92" s="151">
        <v>0</v>
      </c>
      <c r="L92" s="244">
        <v>9964265.2999999989</v>
      </c>
      <c r="M92" s="151">
        <v>0</v>
      </c>
      <c r="N92" s="244">
        <v>13608700.6</v>
      </c>
      <c r="O92" s="151">
        <v>0</v>
      </c>
      <c r="P92" s="151">
        <v>0</v>
      </c>
      <c r="Q92" s="151">
        <v>0</v>
      </c>
      <c r="R92" s="151">
        <v>0</v>
      </c>
      <c r="S92" s="151">
        <v>0</v>
      </c>
      <c r="T92" s="151">
        <v>0</v>
      </c>
      <c r="U92" s="237"/>
      <c r="V92" s="237"/>
      <c r="W92" s="238"/>
      <c r="X92" s="238"/>
      <c r="Y92" s="238"/>
      <c r="Z92" s="238"/>
      <c r="AA92" s="238"/>
      <c r="AB92" s="238"/>
      <c r="AC92" s="238"/>
      <c r="AD92" s="238"/>
      <c r="AE92" s="238"/>
      <c r="AF92" s="238"/>
      <c r="AG92" s="238"/>
      <c r="AH92" s="238"/>
      <c r="AI92" s="238"/>
      <c r="AJ92" s="238"/>
      <c r="AK92" s="238"/>
      <c r="AL92" s="238"/>
      <c r="AM92" s="238"/>
      <c r="AN92" s="238"/>
      <c r="AO92" s="238"/>
      <c r="AP92" s="238"/>
      <c r="AQ92" s="238"/>
    </row>
    <row r="93" s="233" customFormat="1" ht="24" customHeight="1">
      <c r="A93" s="33">
        <v>82</v>
      </c>
      <c r="B93" s="121" t="s">
        <v>690</v>
      </c>
      <c r="C93" s="241">
        <f t="shared" si="228"/>
        <v>798796</v>
      </c>
      <c r="D93" s="241">
        <f t="shared" si="229"/>
        <v>0</v>
      </c>
      <c r="E93" s="244">
        <v>0</v>
      </c>
      <c r="F93" s="244">
        <v>0</v>
      </c>
      <c r="G93" s="244">
        <v>0</v>
      </c>
      <c r="H93" s="244">
        <v>0</v>
      </c>
      <c r="I93" s="244">
        <v>0</v>
      </c>
      <c r="J93" s="202">
        <v>0</v>
      </c>
      <c r="K93" s="151">
        <v>0</v>
      </c>
      <c r="L93" s="151">
        <v>0</v>
      </c>
      <c r="M93" s="151">
        <v>0</v>
      </c>
      <c r="N93" s="244">
        <v>0</v>
      </c>
      <c r="O93" s="151">
        <v>0</v>
      </c>
      <c r="P93" s="244">
        <v>798796</v>
      </c>
      <c r="Q93" s="151">
        <v>0</v>
      </c>
      <c r="R93" s="151">
        <v>0</v>
      </c>
      <c r="S93" s="151">
        <v>0</v>
      </c>
      <c r="T93" s="151">
        <v>0</v>
      </c>
      <c r="U93" s="237"/>
      <c r="V93" s="237"/>
      <c r="W93" s="238"/>
      <c r="X93" s="238"/>
      <c r="Y93" s="238"/>
      <c r="Z93" s="238"/>
      <c r="AA93" s="238"/>
      <c r="AB93" s="238"/>
      <c r="AC93" s="238"/>
      <c r="AD93" s="238"/>
      <c r="AE93" s="238"/>
      <c r="AF93" s="238"/>
      <c r="AG93" s="238"/>
      <c r="AH93" s="238"/>
      <c r="AI93" s="238"/>
      <c r="AJ93" s="238"/>
      <c r="AK93" s="238"/>
      <c r="AL93" s="238"/>
      <c r="AM93" s="238"/>
      <c r="AN93" s="238"/>
      <c r="AO93" s="238"/>
      <c r="AP93" s="238"/>
      <c r="AQ93" s="238"/>
    </row>
    <row r="94" s="233" customFormat="1" ht="24" customHeight="1">
      <c r="A94" s="239">
        <v>83</v>
      </c>
      <c r="B94" s="121" t="s">
        <v>691</v>
      </c>
      <c r="C94" s="241">
        <f t="shared" si="228"/>
        <v>12588734</v>
      </c>
      <c r="D94" s="241">
        <f t="shared" si="229"/>
        <v>0</v>
      </c>
      <c r="E94" s="244">
        <v>0</v>
      </c>
      <c r="F94" s="151">
        <v>0</v>
      </c>
      <c r="G94" s="151">
        <v>0</v>
      </c>
      <c r="H94" s="244">
        <v>0</v>
      </c>
      <c r="I94" s="151">
        <v>0</v>
      </c>
      <c r="J94" s="202">
        <v>2</v>
      </c>
      <c r="K94" s="244">
        <v>10525614</v>
      </c>
      <c r="L94" s="151">
        <v>0</v>
      </c>
      <c r="M94" s="151">
        <v>0</v>
      </c>
      <c r="N94" s="151">
        <v>0</v>
      </c>
      <c r="O94" s="151">
        <v>0</v>
      </c>
      <c r="P94" s="244">
        <v>2063120</v>
      </c>
      <c r="Q94" s="151">
        <v>0</v>
      </c>
      <c r="R94" s="151">
        <v>0</v>
      </c>
      <c r="S94" s="151">
        <v>0</v>
      </c>
      <c r="T94" s="151">
        <v>0</v>
      </c>
      <c r="U94" s="237"/>
      <c r="V94" s="237"/>
      <c r="W94" s="238"/>
      <c r="X94" s="238"/>
      <c r="Y94" s="238"/>
      <c r="Z94" s="238"/>
      <c r="AA94" s="238"/>
      <c r="AB94" s="238"/>
      <c r="AC94" s="238"/>
      <c r="AD94" s="238"/>
      <c r="AE94" s="238"/>
      <c r="AF94" s="238"/>
      <c r="AG94" s="238"/>
      <c r="AH94" s="238"/>
      <c r="AI94" s="238"/>
      <c r="AJ94" s="238"/>
      <c r="AK94" s="238"/>
      <c r="AL94" s="238"/>
      <c r="AM94" s="238"/>
      <c r="AN94" s="238"/>
      <c r="AO94" s="238"/>
      <c r="AP94" s="238"/>
      <c r="AQ94" s="238"/>
    </row>
    <row r="95" s="233" customFormat="1" ht="24" customHeight="1">
      <c r="A95" s="33">
        <v>84</v>
      </c>
      <c r="B95" s="121" t="s">
        <v>170</v>
      </c>
      <c r="C95" s="241">
        <f t="shared" si="228"/>
        <v>10525614</v>
      </c>
      <c r="D95" s="241">
        <f t="shared" si="229"/>
        <v>0</v>
      </c>
      <c r="E95" s="244">
        <v>0</v>
      </c>
      <c r="F95" s="151">
        <v>0</v>
      </c>
      <c r="G95" s="151">
        <v>0</v>
      </c>
      <c r="H95" s="244">
        <v>0</v>
      </c>
      <c r="I95" s="151">
        <v>0</v>
      </c>
      <c r="J95" s="202">
        <v>2</v>
      </c>
      <c r="K95" s="244">
        <v>10525614</v>
      </c>
      <c r="L95" s="151">
        <v>0</v>
      </c>
      <c r="M95" s="151">
        <v>0</v>
      </c>
      <c r="N95" s="151">
        <v>0</v>
      </c>
      <c r="O95" s="151">
        <v>0</v>
      </c>
      <c r="P95" s="151">
        <v>0</v>
      </c>
      <c r="Q95" s="151">
        <v>0</v>
      </c>
      <c r="R95" s="151">
        <v>0</v>
      </c>
      <c r="S95" s="151">
        <v>0</v>
      </c>
      <c r="T95" s="151">
        <v>0</v>
      </c>
      <c r="U95" s="237"/>
      <c r="V95" s="237"/>
      <c r="W95" s="238"/>
      <c r="X95" s="238"/>
      <c r="Y95" s="238"/>
      <c r="Z95" s="238"/>
      <c r="AA95" s="238"/>
      <c r="AB95" s="238"/>
      <c r="AC95" s="238"/>
      <c r="AD95" s="238"/>
      <c r="AE95" s="238"/>
      <c r="AF95" s="238"/>
      <c r="AG95" s="238"/>
      <c r="AH95" s="238"/>
      <c r="AI95" s="238"/>
      <c r="AJ95" s="238"/>
      <c r="AK95" s="238"/>
      <c r="AL95" s="238"/>
      <c r="AM95" s="238"/>
      <c r="AN95" s="238"/>
      <c r="AO95" s="238"/>
      <c r="AP95" s="238"/>
      <c r="AQ95" s="238"/>
    </row>
    <row r="96" s="233" customFormat="1" ht="24" customHeight="1">
      <c r="A96" s="239">
        <v>85</v>
      </c>
      <c r="B96" s="240" t="s">
        <v>692</v>
      </c>
      <c r="C96" s="241">
        <f t="shared" si="228"/>
        <v>8419454</v>
      </c>
      <c r="D96" s="241">
        <f t="shared" si="229"/>
        <v>0</v>
      </c>
      <c r="E96" s="242">
        <v>0</v>
      </c>
      <c r="F96" s="241">
        <v>0</v>
      </c>
      <c r="G96" s="241">
        <v>0</v>
      </c>
      <c r="H96" s="242">
        <v>0</v>
      </c>
      <c r="I96" s="241">
        <v>0</v>
      </c>
      <c r="J96" s="243">
        <v>0</v>
      </c>
      <c r="K96" s="242">
        <v>0</v>
      </c>
      <c r="L96" s="151">
        <v>0</v>
      </c>
      <c r="M96" s="241">
        <v>0</v>
      </c>
      <c r="N96" s="241">
        <v>0</v>
      </c>
      <c r="O96" s="241">
        <v>0</v>
      </c>
      <c r="P96" s="241">
        <v>8419454</v>
      </c>
      <c r="Q96" s="241">
        <v>0</v>
      </c>
      <c r="R96" s="151">
        <v>0</v>
      </c>
      <c r="S96" s="241">
        <v>0</v>
      </c>
      <c r="T96" s="241">
        <v>0</v>
      </c>
      <c r="U96" s="237"/>
      <c r="V96" s="237"/>
      <c r="W96" s="238"/>
      <c r="X96" s="238"/>
      <c r="Y96" s="238"/>
      <c r="Z96" s="238"/>
      <c r="AA96" s="238"/>
      <c r="AB96" s="238"/>
      <c r="AC96" s="238"/>
      <c r="AD96" s="238"/>
      <c r="AE96" s="238"/>
      <c r="AF96" s="238"/>
      <c r="AG96" s="238"/>
      <c r="AH96" s="238"/>
      <c r="AI96" s="238"/>
      <c r="AJ96" s="238"/>
      <c r="AK96" s="238"/>
      <c r="AL96" s="238"/>
      <c r="AM96" s="238"/>
      <c r="AN96" s="238"/>
      <c r="AO96" s="238"/>
      <c r="AP96" s="238"/>
      <c r="AQ96" s="238"/>
    </row>
    <row r="97" s="233" customFormat="1" ht="24" customHeight="1">
      <c r="A97" s="33">
        <v>86</v>
      </c>
      <c r="B97" s="111" t="s">
        <v>693</v>
      </c>
      <c r="C97" s="241">
        <f t="shared" si="228"/>
        <v>6131541</v>
      </c>
      <c r="D97" s="241">
        <f t="shared" si="229"/>
        <v>0</v>
      </c>
      <c r="E97" s="244">
        <v>0</v>
      </c>
      <c r="F97" s="151">
        <v>0</v>
      </c>
      <c r="G97" s="151">
        <v>0</v>
      </c>
      <c r="H97" s="244">
        <v>0</v>
      </c>
      <c r="I97" s="151">
        <v>0</v>
      </c>
      <c r="J97" s="202">
        <v>1</v>
      </c>
      <c r="K97" s="244">
        <v>5262807</v>
      </c>
      <c r="L97" s="151">
        <v>0</v>
      </c>
      <c r="M97" s="151">
        <v>0</v>
      </c>
      <c r="N97" s="151">
        <v>0</v>
      </c>
      <c r="O97" s="151">
        <v>0</v>
      </c>
      <c r="P97" s="244">
        <v>868734</v>
      </c>
      <c r="Q97" s="151">
        <v>0</v>
      </c>
      <c r="R97" s="151">
        <v>0</v>
      </c>
      <c r="S97" s="151">
        <v>0</v>
      </c>
      <c r="T97" s="151">
        <v>0</v>
      </c>
      <c r="U97" s="237"/>
      <c r="V97" s="237"/>
      <c r="W97" s="238"/>
      <c r="X97" s="238"/>
      <c r="Y97" s="238"/>
      <c r="Z97" s="238"/>
      <c r="AA97" s="238"/>
      <c r="AB97" s="238"/>
      <c r="AC97" s="238"/>
      <c r="AD97" s="238"/>
      <c r="AE97" s="238"/>
      <c r="AF97" s="238"/>
      <c r="AG97" s="238"/>
      <c r="AH97" s="238"/>
      <c r="AI97" s="238"/>
      <c r="AJ97" s="238"/>
      <c r="AK97" s="238"/>
      <c r="AL97" s="238"/>
      <c r="AM97" s="238"/>
      <c r="AN97" s="238"/>
      <c r="AO97" s="238"/>
      <c r="AP97" s="238"/>
      <c r="AQ97" s="238"/>
    </row>
    <row r="98" s="233" customFormat="1" ht="24" customHeight="1">
      <c r="A98" s="239">
        <v>87</v>
      </c>
      <c r="B98" s="245" t="s">
        <v>694</v>
      </c>
      <c r="C98" s="241">
        <f t="shared" si="228"/>
        <v>218071.60000000001</v>
      </c>
      <c r="D98" s="241">
        <f t="shared" si="229"/>
        <v>0</v>
      </c>
      <c r="E98" s="244">
        <v>0</v>
      </c>
      <c r="F98" s="244">
        <v>0</v>
      </c>
      <c r="G98" s="244">
        <v>0</v>
      </c>
      <c r="H98" s="244">
        <v>0</v>
      </c>
      <c r="I98" s="244">
        <v>0</v>
      </c>
      <c r="J98" s="202">
        <v>0</v>
      </c>
      <c r="K98" s="151">
        <v>0</v>
      </c>
      <c r="L98" s="151">
        <v>0</v>
      </c>
      <c r="M98" s="151">
        <v>0</v>
      </c>
      <c r="N98" s="244">
        <v>0</v>
      </c>
      <c r="O98" s="151">
        <v>0</v>
      </c>
      <c r="P98" s="244">
        <v>218071.60000000001</v>
      </c>
      <c r="Q98" s="151">
        <v>0</v>
      </c>
      <c r="R98" s="151">
        <v>0</v>
      </c>
      <c r="S98" s="151">
        <v>0</v>
      </c>
      <c r="T98" s="151">
        <v>0</v>
      </c>
      <c r="U98" s="237"/>
      <c r="V98" s="237"/>
      <c r="W98" s="238"/>
      <c r="X98" s="238"/>
      <c r="Y98" s="238"/>
      <c r="Z98" s="238"/>
      <c r="AA98" s="238"/>
      <c r="AB98" s="238"/>
      <c r="AC98" s="238"/>
      <c r="AD98" s="238"/>
      <c r="AE98" s="238"/>
      <c r="AF98" s="238"/>
      <c r="AG98" s="238"/>
      <c r="AH98" s="238"/>
      <c r="AI98" s="238"/>
      <c r="AJ98" s="238"/>
      <c r="AK98" s="238"/>
      <c r="AL98" s="238"/>
      <c r="AM98" s="238"/>
      <c r="AN98" s="238"/>
      <c r="AO98" s="238"/>
      <c r="AP98" s="238"/>
      <c r="AQ98" s="238"/>
    </row>
    <row r="99" s="233" customFormat="1" ht="24" customHeight="1">
      <c r="A99" s="33">
        <v>88</v>
      </c>
      <c r="B99" s="245" t="s">
        <v>695</v>
      </c>
      <c r="C99" s="241">
        <f t="shared" si="228"/>
        <v>155118</v>
      </c>
      <c r="D99" s="241">
        <f t="shared" si="229"/>
        <v>0</v>
      </c>
      <c r="E99" s="244">
        <v>0</v>
      </c>
      <c r="F99" s="244">
        <v>0</v>
      </c>
      <c r="G99" s="244">
        <v>0</v>
      </c>
      <c r="H99" s="244">
        <v>0</v>
      </c>
      <c r="I99" s="244">
        <v>0</v>
      </c>
      <c r="J99" s="202">
        <v>0</v>
      </c>
      <c r="K99" s="151">
        <v>0</v>
      </c>
      <c r="L99" s="151">
        <v>0</v>
      </c>
      <c r="M99" s="151">
        <v>0</v>
      </c>
      <c r="N99" s="244">
        <v>0</v>
      </c>
      <c r="O99" s="151">
        <v>0</v>
      </c>
      <c r="P99" s="244">
        <v>155118</v>
      </c>
      <c r="Q99" s="151">
        <v>0</v>
      </c>
      <c r="R99" s="151">
        <v>0</v>
      </c>
      <c r="S99" s="151">
        <v>0</v>
      </c>
      <c r="T99" s="151">
        <v>0</v>
      </c>
      <c r="U99" s="237"/>
      <c r="V99" s="237"/>
      <c r="W99" s="238"/>
      <c r="X99" s="238"/>
      <c r="Y99" s="238"/>
      <c r="Z99" s="238"/>
      <c r="AA99" s="238"/>
      <c r="AB99" s="238"/>
      <c r="AC99" s="238"/>
      <c r="AD99" s="238"/>
      <c r="AE99" s="238"/>
      <c r="AF99" s="238"/>
      <c r="AG99" s="238"/>
      <c r="AH99" s="238"/>
      <c r="AI99" s="238"/>
      <c r="AJ99" s="238"/>
      <c r="AK99" s="238"/>
      <c r="AL99" s="238"/>
      <c r="AM99" s="238"/>
      <c r="AN99" s="238"/>
      <c r="AO99" s="238"/>
      <c r="AP99" s="238"/>
      <c r="AQ99" s="238"/>
    </row>
    <row r="100" s="233" customFormat="1" ht="24" customHeight="1">
      <c r="A100" s="239">
        <v>89</v>
      </c>
      <c r="B100" s="121" t="s">
        <v>177</v>
      </c>
      <c r="C100" s="241">
        <f t="shared" si="228"/>
        <v>15788421</v>
      </c>
      <c r="D100" s="241">
        <f t="shared" si="229"/>
        <v>0</v>
      </c>
      <c r="E100" s="244">
        <v>0</v>
      </c>
      <c r="F100" s="151">
        <v>0</v>
      </c>
      <c r="G100" s="151">
        <v>0</v>
      </c>
      <c r="H100" s="244">
        <v>0</v>
      </c>
      <c r="I100" s="151">
        <v>0</v>
      </c>
      <c r="J100" s="202">
        <v>3</v>
      </c>
      <c r="K100" s="244">
        <v>15788421</v>
      </c>
      <c r="L100" s="151">
        <v>0</v>
      </c>
      <c r="M100" s="151">
        <v>0</v>
      </c>
      <c r="N100" s="151">
        <v>0</v>
      </c>
      <c r="O100" s="151">
        <v>0</v>
      </c>
      <c r="P100" s="151">
        <v>0</v>
      </c>
      <c r="Q100" s="151">
        <v>0</v>
      </c>
      <c r="R100" s="151">
        <v>0</v>
      </c>
      <c r="S100" s="151">
        <v>0</v>
      </c>
      <c r="T100" s="151">
        <v>0</v>
      </c>
      <c r="U100" s="237"/>
      <c r="V100" s="237"/>
      <c r="W100" s="238"/>
      <c r="X100" s="238"/>
      <c r="Y100" s="238"/>
      <c r="Z100" s="238"/>
      <c r="AA100" s="238"/>
      <c r="AB100" s="238"/>
      <c r="AC100" s="238"/>
      <c r="AD100" s="238"/>
      <c r="AE100" s="238"/>
      <c r="AF100" s="238"/>
      <c r="AG100" s="238"/>
      <c r="AH100" s="238"/>
      <c r="AI100" s="238"/>
      <c r="AJ100" s="238"/>
      <c r="AK100" s="238"/>
      <c r="AL100" s="238"/>
      <c r="AM100" s="238"/>
      <c r="AN100" s="238"/>
      <c r="AO100" s="238"/>
      <c r="AP100" s="238"/>
      <c r="AQ100" s="238"/>
    </row>
    <row r="101" s="233" customFormat="1" ht="24" customHeight="1">
      <c r="A101" s="33">
        <v>90</v>
      </c>
      <c r="B101" s="121" t="s">
        <v>696</v>
      </c>
      <c r="C101" s="241">
        <f t="shared" si="228"/>
        <v>22337066.399999999</v>
      </c>
      <c r="D101" s="241">
        <f t="shared" si="229"/>
        <v>12533330.899999999</v>
      </c>
      <c r="E101" s="244">
        <v>5639447.0999999996</v>
      </c>
      <c r="F101" s="244">
        <v>6893883.7999999998</v>
      </c>
      <c r="G101" s="244">
        <v>0</v>
      </c>
      <c r="H101" s="244">
        <v>0</v>
      </c>
      <c r="I101" s="244">
        <v>0</v>
      </c>
      <c r="J101" s="202">
        <v>0</v>
      </c>
      <c r="K101" s="151">
        <v>0</v>
      </c>
      <c r="L101" s="151">
        <v>0</v>
      </c>
      <c r="M101" s="244">
        <v>0</v>
      </c>
      <c r="N101" s="244">
        <v>8552977.5</v>
      </c>
      <c r="O101" s="151">
        <v>0</v>
      </c>
      <c r="P101" s="244">
        <v>1250758</v>
      </c>
      <c r="Q101" s="151">
        <v>0</v>
      </c>
      <c r="R101" s="151">
        <v>0</v>
      </c>
      <c r="S101" s="244">
        <v>0</v>
      </c>
      <c r="T101" s="151">
        <v>0</v>
      </c>
      <c r="U101" s="237"/>
      <c r="V101" s="237"/>
      <c r="W101" s="238"/>
      <c r="X101" s="238"/>
      <c r="Y101" s="238"/>
      <c r="Z101" s="238"/>
      <c r="AA101" s="238"/>
      <c r="AB101" s="238"/>
      <c r="AC101" s="238"/>
      <c r="AD101" s="238"/>
      <c r="AE101" s="238"/>
      <c r="AF101" s="238"/>
      <c r="AG101" s="238"/>
      <c r="AH101" s="238"/>
      <c r="AI101" s="238"/>
      <c r="AJ101" s="238"/>
      <c r="AK101" s="238"/>
      <c r="AL101" s="238"/>
      <c r="AM101" s="238"/>
      <c r="AN101" s="238"/>
      <c r="AO101" s="238"/>
      <c r="AP101" s="238"/>
      <c r="AQ101" s="238"/>
    </row>
    <row r="102" s="207" customFormat="1" ht="24" customHeight="1">
      <c r="A102" s="89" t="s">
        <v>179</v>
      </c>
      <c r="B102" s="89"/>
      <c r="C102" s="141">
        <f>SUM(C103:C109)</f>
        <v>9709673.6099999994</v>
      </c>
      <c r="D102" s="141">
        <f t="shared" ref="D102:T102" si="230">SUM(D103:D109)</f>
        <v>7981971.9899999993</v>
      </c>
      <c r="E102" s="141">
        <f t="shared" si="230"/>
        <v>4460731.8000000007</v>
      </c>
      <c r="F102" s="141">
        <f t="shared" si="230"/>
        <v>0</v>
      </c>
      <c r="G102" s="141">
        <f t="shared" si="230"/>
        <v>2402269.7400000002</v>
      </c>
      <c r="H102" s="141">
        <f t="shared" si="230"/>
        <v>1118970.45</v>
      </c>
      <c r="I102" s="141">
        <f t="shared" si="230"/>
        <v>0</v>
      </c>
      <c r="J102" s="142">
        <f t="shared" si="230"/>
        <v>0</v>
      </c>
      <c r="K102" s="141">
        <f t="shared" si="230"/>
        <v>0</v>
      </c>
      <c r="L102" s="141">
        <f t="shared" si="230"/>
        <v>0</v>
      </c>
      <c r="M102" s="141">
        <f t="shared" si="230"/>
        <v>1524948.1800000002</v>
      </c>
      <c r="N102" s="141">
        <f t="shared" si="230"/>
        <v>0</v>
      </c>
      <c r="O102" s="141">
        <f t="shared" si="230"/>
        <v>0</v>
      </c>
      <c r="P102" s="141">
        <f t="shared" si="230"/>
        <v>202753.44</v>
      </c>
      <c r="Q102" s="141">
        <f t="shared" si="230"/>
        <v>0</v>
      </c>
      <c r="R102" s="141">
        <f t="shared" si="230"/>
        <v>0</v>
      </c>
      <c r="S102" s="141">
        <f t="shared" si="230"/>
        <v>0</v>
      </c>
      <c r="T102" s="141">
        <f t="shared" si="230"/>
        <v>0</v>
      </c>
      <c r="U102" s="248"/>
      <c r="V102" s="248"/>
      <c r="W102" s="249"/>
      <c r="X102" s="249"/>
      <c r="Y102" s="249"/>
      <c r="Z102" s="249"/>
      <c r="AA102" s="249"/>
      <c r="AB102" s="249"/>
      <c r="AC102" s="249"/>
      <c r="AD102" s="249"/>
      <c r="AE102" s="249"/>
      <c r="AF102" s="249"/>
      <c r="AG102" s="249"/>
      <c r="AH102" s="249"/>
      <c r="AI102" s="249"/>
      <c r="AJ102" s="249"/>
      <c r="AK102" s="249"/>
      <c r="AL102" s="249"/>
      <c r="AM102" s="249"/>
      <c r="AN102" s="249"/>
      <c r="AO102" s="249"/>
      <c r="AP102" s="249"/>
      <c r="AQ102" s="249"/>
    </row>
    <row r="103" s="233" customFormat="1" ht="24" customHeight="1">
      <c r="A103" s="55">
        <v>1</v>
      </c>
      <c r="B103" s="56" t="s">
        <v>180</v>
      </c>
      <c r="C103" s="93">
        <f t="shared" ref="C103:C109" si="231">D103+K103+L103+M103+N103+O103+P103+Q103+R103+S103+T103</f>
        <v>982204.02000000002</v>
      </c>
      <c r="D103" s="93">
        <f t="shared" ref="D103:D109" si="232">SUM(E103:I103)</f>
        <v>982204.02000000002</v>
      </c>
      <c r="E103" s="93">
        <v>982204.02000000002</v>
      </c>
      <c r="F103" s="93">
        <v>0</v>
      </c>
      <c r="G103" s="93">
        <v>0</v>
      </c>
      <c r="H103" s="93">
        <v>0</v>
      </c>
      <c r="I103" s="93">
        <v>0</v>
      </c>
      <c r="J103" s="94">
        <v>0</v>
      </c>
      <c r="K103" s="93">
        <v>0</v>
      </c>
      <c r="L103" s="93">
        <v>0</v>
      </c>
      <c r="M103" s="93">
        <v>0</v>
      </c>
      <c r="N103" s="93">
        <v>0</v>
      </c>
      <c r="O103" s="93">
        <v>0</v>
      </c>
      <c r="P103" s="93">
        <v>0</v>
      </c>
      <c r="Q103" s="93">
        <v>0</v>
      </c>
      <c r="R103" s="93">
        <v>0</v>
      </c>
      <c r="S103" s="93">
        <v>0</v>
      </c>
      <c r="T103" s="93">
        <v>0</v>
      </c>
      <c r="U103" s="237"/>
      <c r="V103" s="237"/>
      <c r="W103" s="238"/>
      <c r="X103" s="238"/>
      <c r="Y103" s="238"/>
      <c r="Z103" s="238"/>
      <c r="AA103" s="238"/>
      <c r="AB103" s="238"/>
      <c r="AC103" s="238"/>
      <c r="AD103" s="238"/>
      <c r="AE103" s="238"/>
      <c r="AF103" s="238"/>
      <c r="AG103" s="238"/>
      <c r="AH103" s="238"/>
      <c r="AI103" s="238"/>
      <c r="AJ103" s="238"/>
      <c r="AK103" s="238"/>
      <c r="AL103" s="238"/>
      <c r="AM103" s="238"/>
      <c r="AN103" s="238"/>
      <c r="AO103" s="238"/>
      <c r="AP103" s="238"/>
      <c r="AQ103" s="238"/>
    </row>
    <row r="104" s="233" customFormat="1" ht="24" customHeight="1">
      <c r="A104" s="55">
        <v>2</v>
      </c>
      <c r="B104" s="56" t="s">
        <v>181</v>
      </c>
      <c r="C104" s="93">
        <f t="shared" si="231"/>
        <v>640680.18000000005</v>
      </c>
      <c r="D104" s="93">
        <f t="shared" si="232"/>
        <v>0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4">
        <v>0</v>
      </c>
      <c r="K104" s="93">
        <v>0</v>
      </c>
      <c r="L104" s="93">
        <v>0</v>
      </c>
      <c r="M104" s="93">
        <v>640680.18000000005</v>
      </c>
      <c r="N104" s="93">
        <v>0</v>
      </c>
      <c r="O104" s="93">
        <v>0</v>
      </c>
      <c r="P104" s="93">
        <v>0</v>
      </c>
      <c r="Q104" s="93">
        <v>0</v>
      </c>
      <c r="R104" s="93">
        <v>0</v>
      </c>
      <c r="S104" s="93">
        <v>0</v>
      </c>
      <c r="T104" s="93">
        <v>0</v>
      </c>
      <c r="U104" s="237"/>
      <c r="V104" s="237"/>
      <c r="W104" s="238"/>
      <c r="X104" s="238"/>
      <c r="Y104" s="238"/>
      <c r="Z104" s="238"/>
      <c r="AA104" s="238"/>
      <c r="AB104" s="238"/>
      <c r="AC104" s="238"/>
      <c r="AD104" s="238"/>
      <c r="AE104" s="238"/>
      <c r="AF104" s="238"/>
      <c r="AG104" s="238"/>
      <c r="AH104" s="238"/>
      <c r="AI104" s="238"/>
      <c r="AJ104" s="238"/>
      <c r="AK104" s="238"/>
      <c r="AL104" s="238"/>
      <c r="AM104" s="238"/>
      <c r="AN104" s="238"/>
      <c r="AO104" s="238"/>
      <c r="AP104" s="238"/>
      <c r="AQ104" s="238"/>
    </row>
    <row r="105" s="233" customFormat="1" ht="24" customHeight="1">
      <c r="A105" s="55">
        <v>3</v>
      </c>
      <c r="B105" s="56" t="s">
        <v>182</v>
      </c>
      <c r="C105" s="93">
        <f t="shared" si="231"/>
        <v>528576.75</v>
      </c>
      <c r="D105" s="93">
        <f t="shared" si="232"/>
        <v>528576.75</v>
      </c>
      <c r="E105" s="93">
        <v>0</v>
      </c>
      <c r="F105" s="93">
        <v>0</v>
      </c>
      <c r="G105" s="93">
        <v>0</v>
      </c>
      <c r="H105" s="93">
        <v>528576.75</v>
      </c>
      <c r="I105" s="93">
        <v>0</v>
      </c>
      <c r="J105" s="94">
        <v>0</v>
      </c>
      <c r="K105" s="93">
        <v>0</v>
      </c>
      <c r="L105" s="93">
        <v>0</v>
      </c>
      <c r="M105" s="93">
        <v>0</v>
      </c>
      <c r="N105" s="93">
        <v>0</v>
      </c>
      <c r="O105" s="93">
        <v>0</v>
      </c>
      <c r="P105" s="93">
        <v>0</v>
      </c>
      <c r="Q105" s="93">
        <v>0</v>
      </c>
      <c r="R105" s="93">
        <v>0</v>
      </c>
      <c r="S105" s="93">
        <v>0</v>
      </c>
      <c r="T105" s="93">
        <v>0</v>
      </c>
      <c r="U105" s="237"/>
      <c r="V105" s="237"/>
      <c r="W105" s="238"/>
      <c r="X105" s="238"/>
      <c r="Y105" s="238"/>
      <c r="Z105" s="238"/>
      <c r="AA105" s="238"/>
      <c r="AB105" s="238"/>
      <c r="AC105" s="238"/>
      <c r="AD105" s="238"/>
      <c r="AE105" s="238"/>
      <c r="AF105" s="238"/>
      <c r="AG105" s="238"/>
      <c r="AH105" s="238"/>
      <c r="AI105" s="238"/>
      <c r="AJ105" s="238"/>
      <c r="AK105" s="238"/>
      <c r="AL105" s="238"/>
      <c r="AM105" s="238"/>
      <c r="AN105" s="238"/>
      <c r="AO105" s="238"/>
      <c r="AP105" s="238"/>
      <c r="AQ105" s="238"/>
    </row>
    <row r="106" s="233" customFormat="1" ht="24" customHeight="1">
      <c r="A106" s="55">
        <v>4</v>
      </c>
      <c r="B106" s="56" t="s">
        <v>697</v>
      </c>
      <c r="C106" s="93">
        <f t="shared" si="231"/>
        <v>202753.44</v>
      </c>
      <c r="D106" s="93">
        <f t="shared" si="232"/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4">
        <v>0</v>
      </c>
      <c r="K106" s="93">
        <v>0</v>
      </c>
      <c r="L106" s="93">
        <v>0</v>
      </c>
      <c r="M106" s="93">
        <v>0</v>
      </c>
      <c r="N106" s="93">
        <v>0</v>
      </c>
      <c r="O106" s="93">
        <v>0</v>
      </c>
      <c r="P106" s="93">
        <v>202753.44</v>
      </c>
      <c r="Q106" s="93">
        <v>0</v>
      </c>
      <c r="R106" s="93">
        <v>0</v>
      </c>
      <c r="S106" s="93">
        <v>0</v>
      </c>
      <c r="T106" s="93">
        <v>0</v>
      </c>
      <c r="U106" s="237"/>
      <c r="V106" s="237"/>
      <c r="W106" s="238"/>
      <c r="X106" s="238"/>
      <c r="Y106" s="238"/>
      <c r="Z106" s="238"/>
      <c r="AA106" s="238"/>
      <c r="AB106" s="238"/>
      <c r="AC106" s="238"/>
      <c r="AD106" s="238"/>
      <c r="AE106" s="238"/>
      <c r="AF106" s="238"/>
      <c r="AG106" s="238"/>
      <c r="AH106" s="238"/>
      <c r="AI106" s="238"/>
      <c r="AJ106" s="238"/>
      <c r="AK106" s="238"/>
      <c r="AL106" s="238"/>
      <c r="AM106" s="238"/>
      <c r="AN106" s="238"/>
      <c r="AO106" s="238"/>
      <c r="AP106" s="238"/>
      <c r="AQ106" s="238"/>
    </row>
    <row r="107" s="233" customFormat="1" ht="24" customHeight="1">
      <c r="A107" s="55">
        <v>5</v>
      </c>
      <c r="B107" s="56" t="s">
        <v>184</v>
      </c>
      <c r="C107" s="93">
        <f t="shared" si="231"/>
        <v>884268</v>
      </c>
      <c r="D107" s="93">
        <f t="shared" si="232"/>
        <v>0</v>
      </c>
      <c r="E107" s="93">
        <v>0</v>
      </c>
      <c r="F107" s="93">
        <v>0</v>
      </c>
      <c r="G107" s="93">
        <v>0</v>
      </c>
      <c r="H107" s="93">
        <v>0</v>
      </c>
      <c r="I107" s="93">
        <v>0</v>
      </c>
      <c r="J107" s="94">
        <v>0</v>
      </c>
      <c r="K107" s="93">
        <v>0</v>
      </c>
      <c r="L107" s="93">
        <v>0</v>
      </c>
      <c r="M107" s="93">
        <v>884268</v>
      </c>
      <c r="N107" s="93">
        <v>0</v>
      </c>
      <c r="O107" s="93">
        <v>0</v>
      </c>
      <c r="P107" s="93">
        <v>0</v>
      </c>
      <c r="Q107" s="93">
        <v>0</v>
      </c>
      <c r="R107" s="93">
        <v>0</v>
      </c>
      <c r="S107" s="93">
        <v>0</v>
      </c>
      <c r="T107" s="93">
        <v>0</v>
      </c>
      <c r="U107" s="237"/>
      <c r="V107" s="237"/>
      <c r="W107" s="238"/>
      <c r="X107" s="238"/>
      <c r="Y107" s="238"/>
      <c r="Z107" s="238"/>
      <c r="AA107" s="238"/>
      <c r="AB107" s="238"/>
      <c r="AC107" s="238"/>
      <c r="AD107" s="238"/>
      <c r="AE107" s="238"/>
      <c r="AF107" s="238"/>
      <c r="AG107" s="238"/>
      <c r="AH107" s="238"/>
      <c r="AI107" s="238"/>
      <c r="AJ107" s="238"/>
      <c r="AK107" s="238"/>
      <c r="AL107" s="238"/>
      <c r="AM107" s="238"/>
      <c r="AN107" s="238"/>
      <c r="AO107" s="238"/>
      <c r="AP107" s="238"/>
      <c r="AQ107" s="238"/>
    </row>
    <row r="108" s="233" customFormat="1" ht="24" customHeight="1">
      <c r="A108" s="55">
        <v>6</v>
      </c>
      <c r="B108" s="56" t="s">
        <v>185</v>
      </c>
      <c r="C108" s="93">
        <f t="shared" si="231"/>
        <v>2895452.1799999997</v>
      </c>
      <c r="D108" s="93">
        <f t="shared" si="232"/>
        <v>2895452.1799999997</v>
      </c>
      <c r="E108" s="93">
        <v>1363456.22</v>
      </c>
      <c r="F108" s="93">
        <v>0</v>
      </c>
      <c r="G108" s="93">
        <v>941602.26000000001</v>
      </c>
      <c r="H108" s="93">
        <v>590393.69999999995</v>
      </c>
      <c r="I108" s="93">
        <v>0</v>
      </c>
      <c r="J108" s="94">
        <v>0</v>
      </c>
      <c r="K108" s="93">
        <v>0</v>
      </c>
      <c r="L108" s="93">
        <v>0</v>
      </c>
      <c r="M108" s="93">
        <v>0</v>
      </c>
      <c r="N108" s="93">
        <v>0</v>
      </c>
      <c r="O108" s="93">
        <v>0</v>
      </c>
      <c r="P108" s="93">
        <v>0</v>
      </c>
      <c r="Q108" s="93">
        <v>0</v>
      </c>
      <c r="R108" s="93">
        <v>0</v>
      </c>
      <c r="S108" s="93">
        <v>0</v>
      </c>
      <c r="T108" s="93">
        <v>0</v>
      </c>
      <c r="U108" s="237"/>
      <c r="V108" s="237"/>
      <c r="W108" s="238"/>
      <c r="X108" s="238"/>
      <c r="Y108" s="238"/>
      <c r="Z108" s="238"/>
      <c r="AA108" s="238"/>
      <c r="AB108" s="238"/>
      <c r="AC108" s="238"/>
      <c r="AD108" s="238"/>
      <c r="AE108" s="238"/>
      <c r="AF108" s="238"/>
      <c r="AG108" s="238"/>
      <c r="AH108" s="238"/>
      <c r="AI108" s="238"/>
      <c r="AJ108" s="238"/>
      <c r="AK108" s="238"/>
      <c r="AL108" s="238"/>
      <c r="AM108" s="238"/>
      <c r="AN108" s="238"/>
      <c r="AO108" s="238"/>
      <c r="AP108" s="238"/>
      <c r="AQ108" s="238"/>
    </row>
    <row r="109" s="233" customFormat="1" ht="24" customHeight="1">
      <c r="A109" s="55">
        <v>7</v>
      </c>
      <c r="B109" s="56" t="s">
        <v>186</v>
      </c>
      <c r="C109" s="93">
        <f t="shared" si="231"/>
        <v>3575739.04</v>
      </c>
      <c r="D109" s="93">
        <f t="shared" si="232"/>
        <v>3575739.04</v>
      </c>
      <c r="E109" s="93">
        <v>2115071.5600000001</v>
      </c>
      <c r="F109" s="93">
        <v>0</v>
      </c>
      <c r="G109" s="93">
        <v>1460667.48</v>
      </c>
      <c r="H109" s="93">
        <v>0</v>
      </c>
      <c r="I109" s="93">
        <v>0</v>
      </c>
      <c r="J109" s="94">
        <v>0</v>
      </c>
      <c r="K109" s="93">
        <v>0</v>
      </c>
      <c r="L109" s="93">
        <v>0</v>
      </c>
      <c r="M109" s="93">
        <v>0</v>
      </c>
      <c r="N109" s="93">
        <v>0</v>
      </c>
      <c r="O109" s="93">
        <v>0</v>
      </c>
      <c r="P109" s="93">
        <v>0</v>
      </c>
      <c r="Q109" s="93">
        <v>0</v>
      </c>
      <c r="R109" s="93">
        <v>0</v>
      </c>
      <c r="S109" s="93">
        <v>0</v>
      </c>
      <c r="T109" s="93">
        <v>0</v>
      </c>
      <c r="U109" s="237"/>
      <c r="V109" s="237"/>
      <c r="W109" s="238"/>
      <c r="X109" s="238"/>
      <c r="Y109" s="238"/>
      <c r="Z109" s="238"/>
      <c r="AA109" s="238"/>
      <c r="AB109" s="238"/>
      <c r="AC109" s="238"/>
      <c r="AD109" s="238"/>
      <c r="AE109" s="238"/>
      <c r="AF109" s="238"/>
      <c r="AG109" s="238"/>
      <c r="AH109" s="238"/>
      <c r="AI109" s="238"/>
      <c r="AJ109" s="238"/>
      <c r="AK109" s="238"/>
      <c r="AL109" s="238"/>
      <c r="AM109" s="238"/>
      <c r="AN109" s="238"/>
      <c r="AO109" s="238"/>
      <c r="AP109" s="238"/>
      <c r="AQ109" s="238"/>
    </row>
    <row r="110" s="32" customFormat="1" ht="21" customHeight="1">
      <c r="A110" s="26" t="s">
        <v>187</v>
      </c>
      <c r="B110" s="26"/>
      <c r="C110" s="250">
        <f>C111</f>
        <v>3362765.9199999999</v>
      </c>
      <c r="D110" s="250">
        <f t="shared" ref="D110:T110" si="233">D111</f>
        <v>0</v>
      </c>
      <c r="E110" s="250">
        <f t="shared" si="233"/>
        <v>0</v>
      </c>
      <c r="F110" s="250">
        <f t="shared" si="233"/>
        <v>0</v>
      </c>
      <c r="G110" s="250">
        <f t="shared" si="233"/>
        <v>0</v>
      </c>
      <c r="H110" s="250">
        <f t="shared" si="233"/>
        <v>0</v>
      </c>
      <c r="I110" s="250">
        <f t="shared" si="233"/>
        <v>0</v>
      </c>
      <c r="J110" s="250">
        <f t="shared" si="233"/>
        <v>0</v>
      </c>
      <c r="K110" s="250">
        <f t="shared" si="233"/>
        <v>0</v>
      </c>
      <c r="L110" s="250">
        <f t="shared" si="233"/>
        <v>3215751.96</v>
      </c>
      <c r="M110" s="250">
        <f t="shared" si="233"/>
        <v>0</v>
      </c>
      <c r="N110" s="250">
        <f t="shared" si="233"/>
        <v>0</v>
      </c>
      <c r="O110" s="250">
        <f t="shared" si="233"/>
        <v>0</v>
      </c>
      <c r="P110" s="250">
        <f t="shared" si="233"/>
        <v>147013.95999999999</v>
      </c>
      <c r="Q110" s="250">
        <f t="shared" si="233"/>
        <v>0</v>
      </c>
      <c r="R110" s="250">
        <f t="shared" si="233"/>
        <v>0</v>
      </c>
      <c r="S110" s="250">
        <f t="shared" si="233"/>
        <v>0</v>
      </c>
      <c r="T110" s="250">
        <f t="shared" si="233"/>
        <v>0</v>
      </c>
    </row>
    <row r="111" s="73" customFormat="1" ht="27" customHeight="1">
      <c r="A111" s="57">
        <v>1</v>
      </c>
      <c r="B111" s="92" t="s">
        <v>698</v>
      </c>
      <c r="C111" s="104">
        <f>D111+K111+L111+M111+N111+O111+P111+Q111+R111+S111+T111</f>
        <v>3362765.9199999999</v>
      </c>
      <c r="D111" s="58">
        <f>E111+F111+G111+H111+I111</f>
        <v>0</v>
      </c>
      <c r="E111" s="58">
        <v>0</v>
      </c>
      <c r="F111" s="58">
        <v>0</v>
      </c>
      <c r="G111" s="58">
        <v>0</v>
      </c>
      <c r="H111" s="58">
        <v>0</v>
      </c>
      <c r="I111" s="58">
        <v>0</v>
      </c>
      <c r="J111" s="58">
        <v>0</v>
      </c>
      <c r="K111" s="58">
        <v>0</v>
      </c>
      <c r="L111" s="58">
        <v>3215751.96</v>
      </c>
      <c r="M111" s="58">
        <v>0</v>
      </c>
      <c r="N111" s="58">
        <v>0</v>
      </c>
      <c r="O111" s="58">
        <v>0</v>
      </c>
      <c r="P111" s="104">
        <v>147013.95999999999</v>
      </c>
      <c r="Q111" s="58">
        <v>0</v>
      </c>
      <c r="R111" s="58">
        <v>0</v>
      </c>
      <c r="S111" s="58">
        <v>0</v>
      </c>
      <c r="T111" s="58">
        <v>0</v>
      </c>
    </row>
    <row r="112" s="233" customFormat="1" ht="24" customHeight="1">
      <c r="A112" s="26" t="s">
        <v>189</v>
      </c>
      <c r="B112" s="26"/>
      <c r="C112" s="251">
        <f>SUM(C113:C128)</f>
        <v>46243885.320000008</v>
      </c>
      <c r="D112" s="251">
        <f>SUM(D113:D128)</f>
        <v>22637380.069999997</v>
      </c>
      <c r="E112" s="251">
        <f>SUM(E113:E128)</f>
        <v>3385254.7400000002</v>
      </c>
      <c r="F112" s="251">
        <f>SUM(F113:F128)</f>
        <v>6831398</v>
      </c>
      <c r="G112" s="251">
        <f>SUM(G113:G128)</f>
        <v>0</v>
      </c>
      <c r="H112" s="251">
        <f>SUM(H113:H128)</f>
        <v>4427071.2000000002</v>
      </c>
      <c r="I112" s="251">
        <f>SUM(I113:I128)</f>
        <v>7993656.1300000008</v>
      </c>
      <c r="J112" s="252">
        <f>SUM(J113:J128)</f>
        <v>0</v>
      </c>
      <c r="K112" s="251">
        <f>SUM(K113:K128)</f>
        <v>0</v>
      </c>
      <c r="L112" s="251">
        <f>SUM(L113:L128)</f>
        <v>5736858.96</v>
      </c>
      <c r="M112" s="251">
        <f>SUM(M113:M128)</f>
        <v>0</v>
      </c>
      <c r="N112" s="251">
        <f>SUM(N113:N128)</f>
        <v>10993440.74</v>
      </c>
      <c r="O112" s="251">
        <f>SUM(O113:O128)</f>
        <v>2800115.9900000002</v>
      </c>
      <c r="P112" s="251">
        <f>SUM(P113:P128)</f>
        <v>4076089.5600000001</v>
      </c>
      <c r="Q112" s="251">
        <f>SUM(Q113:Q128)</f>
        <v>0</v>
      </c>
      <c r="R112" s="251">
        <f>SUM(R113:R128)</f>
        <v>0</v>
      </c>
      <c r="S112" s="251">
        <f>SUM(S113:S128)</f>
        <v>0</v>
      </c>
      <c r="T112" s="251">
        <f>SUM(T113:T128)</f>
        <v>0</v>
      </c>
      <c r="U112" s="237"/>
      <c r="V112" s="237"/>
      <c r="W112" s="237"/>
      <c r="X112" s="237"/>
      <c r="Y112" s="237"/>
      <c r="Z112" s="237"/>
      <c r="AA112" s="237"/>
      <c r="AB112" s="237"/>
      <c r="AC112" s="237"/>
      <c r="AD112" s="237"/>
      <c r="AE112" s="237"/>
      <c r="AF112" s="237"/>
      <c r="AG112" s="237"/>
      <c r="AH112" s="237"/>
      <c r="AI112" s="237"/>
      <c r="AJ112" s="237"/>
      <c r="AK112" s="237"/>
      <c r="AL112" s="237"/>
      <c r="AM112" s="237"/>
      <c r="AN112" s="237"/>
      <c r="AO112" s="237"/>
      <c r="AP112" s="237"/>
      <c r="AQ112" s="237"/>
    </row>
    <row r="113" s="233" customFormat="1" ht="24" customHeight="1">
      <c r="A113" s="33">
        <v>1</v>
      </c>
      <c r="B113" s="45" t="s">
        <v>190</v>
      </c>
      <c r="C113" s="97">
        <f t="shared" ref="C113:C128" si="234">D113+K113+L113+M113+N113+O113+P113+Q113+R113+S113+T113</f>
        <v>541277.19999999995</v>
      </c>
      <c r="D113" s="97">
        <f t="shared" ref="D113:D128" si="235">E113+F113+G113+H113+I113</f>
        <v>541277.19999999995</v>
      </c>
      <c r="E113" s="97">
        <v>0</v>
      </c>
      <c r="F113" s="97">
        <v>0</v>
      </c>
      <c r="G113" s="97">
        <v>0</v>
      </c>
      <c r="H113" s="97">
        <v>541277.19999999995</v>
      </c>
      <c r="I113" s="97">
        <v>0</v>
      </c>
      <c r="J113" s="145">
        <v>0</v>
      </c>
      <c r="K113" s="97">
        <v>0</v>
      </c>
      <c r="L113" s="97">
        <v>0</v>
      </c>
      <c r="M113" s="97">
        <v>0</v>
      </c>
      <c r="N113" s="97">
        <v>0</v>
      </c>
      <c r="O113" s="97">
        <v>0</v>
      </c>
      <c r="P113" s="97">
        <v>0</v>
      </c>
      <c r="Q113" s="97">
        <v>0</v>
      </c>
      <c r="R113" s="97">
        <v>0</v>
      </c>
      <c r="S113" s="97">
        <v>0</v>
      </c>
      <c r="T113" s="97">
        <v>0</v>
      </c>
      <c r="U113" s="73"/>
      <c r="V113" s="237"/>
      <c r="W113" s="238"/>
      <c r="X113" s="238"/>
      <c r="Y113" s="238"/>
      <c r="Z113" s="238"/>
      <c r="AA113" s="238"/>
      <c r="AB113" s="238"/>
      <c r="AC113" s="238"/>
      <c r="AD113" s="238"/>
      <c r="AE113" s="238"/>
      <c r="AF113" s="238"/>
      <c r="AG113" s="238"/>
      <c r="AH113" s="238"/>
      <c r="AI113" s="238"/>
      <c r="AJ113" s="238"/>
      <c r="AK113" s="238"/>
      <c r="AL113" s="238"/>
      <c r="AM113" s="238"/>
      <c r="AN113" s="238"/>
      <c r="AO113" s="238"/>
      <c r="AP113" s="238"/>
      <c r="AQ113" s="238"/>
    </row>
    <row r="114" s="233" customFormat="1" ht="24" customHeight="1">
      <c r="A114" s="33">
        <v>2</v>
      </c>
      <c r="B114" s="45" t="s">
        <v>699</v>
      </c>
      <c r="C114" s="97">
        <f t="shared" si="234"/>
        <v>4118527.4900000002</v>
      </c>
      <c r="D114" s="97">
        <f t="shared" si="235"/>
        <v>1065649.5</v>
      </c>
      <c r="E114" s="97">
        <v>0</v>
      </c>
      <c r="F114" s="97">
        <v>0</v>
      </c>
      <c r="G114" s="97">
        <v>0</v>
      </c>
      <c r="H114" s="97">
        <v>358897.5</v>
      </c>
      <c r="I114" s="97">
        <v>706752</v>
      </c>
      <c r="J114" s="145">
        <v>0</v>
      </c>
      <c r="K114" s="97">
        <v>0</v>
      </c>
      <c r="L114" s="97">
        <v>0</v>
      </c>
      <c r="M114" s="97">
        <v>0</v>
      </c>
      <c r="N114" s="97">
        <v>0</v>
      </c>
      <c r="O114" s="97">
        <v>2800115.9900000002</v>
      </c>
      <c r="P114" s="97">
        <v>252762</v>
      </c>
      <c r="Q114" s="97">
        <v>0</v>
      </c>
      <c r="R114" s="97">
        <v>0</v>
      </c>
      <c r="S114" s="97">
        <v>0</v>
      </c>
      <c r="T114" s="97">
        <v>0</v>
      </c>
      <c r="U114" s="73"/>
      <c r="V114" s="237"/>
      <c r="W114" s="238"/>
      <c r="X114" s="238"/>
      <c r="Y114" s="238"/>
      <c r="Z114" s="238"/>
      <c r="AA114" s="238"/>
      <c r="AB114" s="238"/>
      <c r="AC114" s="238"/>
      <c r="AD114" s="238"/>
      <c r="AE114" s="238"/>
      <c r="AF114" s="238"/>
      <c r="AG114" s="238"/>
      <c r="AH114" s="238"/>
      <c r="AI114" s="238"/>
      <c r="AJ114" s="238"/>
      <c r="AK114" s="238"/>
      <c r="AL114" s="238"/>
      <c r="AM114" s="238"/>
      <c r="AN114" s="238"/>
      <c r="AO114" s="238"/>
      <c r="AP114" s="238"/>
      <c r="AQ114" s="238"/>
    </row>
    <row r="115" s="233" customFormat="1" ht="24" customHeight="1">
      <c r="A115" s="33">
        <v>3</v>
      </c>
      <c r="B115" s="45" t="s">
        <v>193</v>
      </c>
      <c r="C115" s="97">
        <f t="shared" si="234"/>
        <v>982820</v>
      </c>
      <c r="D115" s="97">
        <f t="shared" si="235"/>
        <v>982820</v>
      </c>
      <c r="E115" s="97">
        <v>0</v>
      </c>
      <c r="F115" s="97">
        <v>0</v>
      </c>
      <c r="G115" s="97">
        <v>0</v>
      </c>
      <c r="H115" s="97">
        <v>0</v>
      </c>
      <c r="I115" s="97">
        <v>982820</v>
      </c>
      <c r="J115" s="145">
        <v>0</v>
      </c>
      <c r="K115" s="97">
        <v>0</v>
      </c>
      <c r="L115" s="97">
        <v>0</v>
      </c>
      <c r="M115" s="97">
        <v>0</v>
      </c>
      <c r="N115" s="97">
        <v>0</v>
      </c>
      <c r="O115" s="97">
        <v>0</v>
      </c>
      <c r="P115" s="97">
        <v>0</v>
      </c>
      <c r="Q115" s="97">
        <v>0</v>
      </c>
      <c r="R115" s="97">
        <v>0</v>
      </c>
      <c r="S115" s="97">
        <v>0</v>
      </c>
      <c r="T115" s="97">
        <v>0</v>
      </c>
      <c r="U115" s="73"/>
      <c r="V115" s="237"/>
      <c r="W115" s="238"/>
      <c r="X115" s="238"/>
      <c r="Y115" s="238"/>
      <c r="Z115" s="238"/>
      <c r="AA115" s="238"/>
      <c r="AB115" s="238"/>
      <c r="AC115" s="238"/>
      <c r="AD115" s="238"/>
      <c r="AE115" s="238"/>
      <c r="AF115" s="238"/>
      <c r="AG115" s="238"/>
      <c r="AH115" s="238"/>
      <c r="AI115" s="238"/>
      <c r="AJ115" s="238"/>
      <c r="AK115" s="238"/>
      <c r="AL115" s="238"/>
      <c r="AM115" s="238"/>
      <c r="AN115" s="238"/>
      <c r="AO115" s="238"/>
      <c r="AP115" s="238"/>
      <c r="AQ115" s="238"/>
    </row>
    <row r="116" s="233" customFormat="1" ht="24" customHeight="1">
      <c r="A116" s="33">
        <v>4</v>
      </c>
      <c r="B116" s="45" t="s">
        <v>700</v>
      </c>
      <c r="C116" s="97">
        <f t="shared" si="234"/>
        <v>4718563.5000000009</v>
      </c>
      <c r="D116" s="97">
        <f t="shared" si="235"/>
        <v>4415043.1000000006</v>
      </c>
      <c r="E116" s="97">
        <v>995281.69999999995</v>
      </c>
      <c r="F116" s="97">
        <v>2140113.5</v>
      </c>
      <c r="G116" s="97">
        <v>0</v>
      </c>
      <c r="H116" s="97">
        <v>430969.5</v>
      </c>
      <c r="I116" s="97">
        <v>848678.40000000002</v>
      </c>
      <c r="J116" s="145">
        <v>0</v>
      </c>
      <c r="K116" s="97">
        <v>0</v>
      </c>
      <c r="L116" s="97">
        <v>0</v>
      </c>
      <c r="M116" s="97">
        <v>0</v>
      </c>
      <c r="N116" s="97">
        <v>0</v>
      </c>
      <c r="O116" s="97">
        <v>0</v>
      </c>
      <c r="P116" s="97">
        <v>303520.40000000002</v>
      </c>
      <c r="Q116" s="97">
        <v>0</v>
      </c>
      <c r="R116" s="97">
        <v>0</v>
      </c>
      <c r="S116" s="97">
        <v>0</v>
      </c>
      <c r="T116" s="97">
        <v>0</v>
      </c>
      <c r="U116" s="73"/>
      <c r="V116" s="237"/>
      <c r="W116" s="238"/>
      <c r="X116" s="238"/>
      <c r="Y116" s="238"/>
      <c r="Z116" s="238"/>
      <c r="AA116" s="238"/>
      <c r="AB116" s="238"/>
      <c r="AC116" s="238"/>
      <c r="AD116" s="238"/>
      <c r="AE116" s="238"/>
      <c r="AF116" s="238"/>
      <c r="AG116" s="238"/>
      <c r="AH116" s="238"/>
      <c r="AI116" s="238"/>
      <c r="AJ116" s="238"/>
      <c r="AK116" s="238"/>
      <c r="AL116" s="238"/>
      <c r="AM116" s="238"/>
      <c r="AN116" s="238"/>
      <c r="AO116" s="238"/>
      <c r="AP116" s="238"/>
      <c r="AQ116" s="238"/>
    </row>
    <row r="117" s="233" customFormat="1" ht="24" customHeight="1">
      <c r="A117" s="33">
        <v>5</v>
      </c>
      <c r="B117" s="45" t="s">
        <v>195</v>
      </c>
      <c r="C117" s="97">
        <f t="shared" si="234"/>
        <v>421317</v>
      </c>
      <c r="D117" s="97">
        <f t="shared" si="235"/>
        <v>421317</v>
      </c>
      <c r="E117" s="97">
        <v>0</v>
      </c>
      <c r="F117" s="97">
        <v>0</v>
      </c>
      <c r="G117" s="97">
        <v>0</v>
      </c>
      <c r="H117" s="97">
        <v>421317</v>
      </c>
      <c r="I117" s="97">
        <v>0</v>
      </c>
      <c r="J117" s="145">
        <v>0</v>
      </c>
      <c r="K117" s="97">
        <v>0</v>
      </c>
      <c r="L117" s="97">
        <v>0</v>
      </c>
      <c r="M117" s="97">
        <v>0</v>
      </c>
      <c r="N117" s="97">
        <v>0</v>
      </c>
      <c r="O117" s="97">
        <v>0</v>
      </c>
      <c r="P117" s="97">
        <v>0</v>
      </c>
      <c r="Q117" s="97">
        <v>0</v>
      </c>
      <c r="R117" s="97">
        <v>0</v>
      </c>
      <c r="S117" s="97">
        <v>0</v>
      </c>
      <c r="T117" s="97">
        <v>0</v>
      </c>
      <c r="U117" s="73"/>
      <c r="V117" s="237"/>
      <c r="W117" s="238"/>
      <c r="X117" s="238"/>
      <c r="Y117" s="238"/>
      <c r="Z117" s="238"/>
      <c r="AA117" s="238"/>
      <c r="AB117" s="238"/>
      <c r="AC117" s="238"/>
      <c r="AD117" s="238"/>
      <c r="AE117" s="238"/>
      <c r="AF117" s="238"/>
      <c r="AG117" s="238"/>
      <c r="AH117" s="238"/>
      <c r="AI117" s="238"/>
      <c r="AJ117" s="238"/>
      <c r="AK117" s="238"/>
      <c r="AL117" s="238"/>
      <c r="AM117" s="238"/>
      <c r="AN117" s="238"/>
      <c r="AO117" s="238"/>
      <c r="AP117" s="238"/>
      <c r="AQ117" s="238"/>
    </row>
    <row r="118" s="233" customFormat="1" ht="24" customHeight="1">
      <c r="A118" s="33">
        <v>6</v>
      </c>
      <c r="B118" s="45" t="s">
        <v>701</v>
      </c>
      <c r="C118" s="97">
        <f t="shared" si="234"/>
        <v>4003288.3300000001</v>
      </c>
      <c r="D118" s="97">
        <f t="shared" si="235"/>
        <v>1918880.9299999999</v>
      </c>
      <c r="E118" s="97">
        <v>0</v>
      </c>
      <c r="F118" s="97">
        <v>0</v>
      </c>
      <c r="G118" s="97">
        <v>0</v>
      </c>
      <c r="H118" s="97">
        <v>0</v>
      </c>
      <c r="I118" s="97">
        <v>1918880.9299999999</v>
      </c>
      <c r="J118" s="145">
        <v>0</v>
      </c>
      <c r="K118" s="97">
        <v>0</v>
      </c>
      <c r="L118" s="97">
        <v>0</v>
      </c>
      <c r="M118" s="97">
        <v>0</v>
      </c>
      <c r="N118" s="97">
        <v>0</v>
      </c>
      <c r="O118" s="97">
        <v>0</v>
      </c>
      <c r="P118" s="97">
        <v>2084407.3999999999</v>
      </c>
      <c r="Q118" s="97">
        <v>0</v>
      </c>
      <c r="R118" s="97">
        <v>0</v>
      </c>
      <c r="S118" s="97">
        <v>0</v>
      </c>
      <c r="T118" s="97">
        <v>0</v>
      </c>
      <c r="U118" s="73"/>
      <c r="V118" s="237"/>
      <c r="W118" s="238"/>
      <c r="X118" s="238"/>
      <c r="Y118" s="238"/>
      <c r="Z118" s="238"/>
      <c r="AA118" s="238"/>
      <c r="AB118" s="238"/>
      <c r="AC118" s="238"/>
      <c r="AD118" s="238"/>
      <c r="AE118" s="238"/>
      <c r="AF118" s="238"/>
      <c r="AG118" s="238"/>
      <c r="AH118" s="238"/>
      <c r="AI118" s="238"/>
      <c r="AJ118" s="238"/>
      <c r="AK118" s="238"/>
      <c r="AL118" s="238"/>
      <c r="AM118" s="238"/>
      <c r="AN118" s="238"/>
      <c r="AO118" s="238"/>
      <c r="AP118" s="238"/>
      <c r="AQ118" s="238"/>
    </row>
    <row r="119" s="233" customFormat="1" ht="24" customHeight="1">
      <c r="A119" s="33">
        <v>7</v>
      </c>
      <c r="B119" s="45" t="s">
        <v>702</v>
      </c>
      <c r="C119" s="97">
        <f t="shared" si="234"/>
        <v>1984200.3999999999</v>
      </c>
      <c r="D119" s="97">
        <f t="shared" si="235"/>
        <v>1822449.2</v>
      </c>
      <c r="E119" s="97">
        <v>0</v>
      </c>
      <c r="F119" s="97">
        <v>1140503</v>
      </c>
      <c r="G119" s="97">
        <v>0</v>
      </c>
      <c r="H119" s="97">
        <v>229671</v>
      </c>
      <c r="I119" s="97">
        <v>452275.20000000001</v>
      </c>
      <c r="J119" s="145">
        <v>0</v>
      </c>
      <c r="K119" s="97">
        <v>0</v>
      </c>
      <c r="L119" s="97">
        <v>0</v>
      </c>
      <c r="M119" s="97">
        <v>0</v>
      </c>
      <c r="N119" s="97">
        <v>0</v>
      </c>
      <c r="O119" s="97">
        <v>0</v>
      </c>
      <c r="P119" s="97">
        <v>161751.20000000001</v>
      </c>
      <c r="Q119" s="97">
        <v>0</v>
      </c>
      <c r="R119" s="97">
        <v>0</v>
      </c>
      <c r="S119" s="97">
        <v>0</v>
      </c>
      <c r="T119" s="97">
        <v>0</v>
      </c>
      <c r="U119" s="73"/>
      <c r="V119" s="237"/>
      <c r="W119" s="238"/>
      <c r="X119" s="238"/>
      <c r="Y119" s="238"/>
      <c r="Z119" s="238"/>
      <c r="AA119" s="238"/>
      <c r="AB119" s="238"/>
      <c r="AC119" s="238"/>
      <c r="AD119" s="238"/>
      <c r="AE119" s="238"/>
      <c r="AF119" s="238"/>
      <c r="AG119" s="238"/>
      <c r="AH119" s="238"/>
      <c r="AI119" s="238"/>
      <c r="AJ119" s="238"/>
      <c r="AK119" s="238"/>
      <c r="AL119" s="238"/>
      <c r="AM119" s="238"/>
      <c r="AN119" s="238"/>
      <c r="AO119" s="238"/>
      <c r="AP119" s="238"/>
      <c r="AQ119" s="238"/>
    </row>
    <row r="120" s="233" customFormat="1" ht="24" customHeight="1">
      <c r="A120" s="33">
        <v>8</v>
      </c>
      <c r="B120" s="45" t="s">
        <v>703</v>
      </c>
      <c r="C120" s="97">
        <f t="shared" si="234"/>
        <v>1845720.7999999998</v>
      </c>
      <c r="D120" s="97">
        <f t="shared" si="235"/>
        <v>1695258.3999999999</v>
      </c>
      <c r="E120" s="97">
        <v>0</v>
      </c>
      <c r="F120" s="97">
        <v>1060906</v>
      </c>
      <c r="G120" s="97">
        <v>0</v>
      </c>
      <c r="H120" s="97">
        <v>213642</v>
      </c>
      <c r="I120" s="97">
        <v>420710.40000000002</v>
      </c>
      <c r="J120" s="145">
        <v>0</v>
      </c>
      <c r="K120" s="97">
        <v>0</v>
      </c>
      <c r="L120" s="97">
        <v>0</v>
      </c>
      <c r="M120" s="97">
        <v>0</v>
      </c>
      <c r="N120" s="97">
        <v>0</v>
      </c>
      <c r="O120" s="97">
        <v>0</v>
      </c>
      <c r="P120" s="97">
        <v>150462.39999999999</v>
      </c>
      <c r="Q120" s="97">
        <v>0</v>
      </c>
      <c r="R120" s="97">
        <v>0</v>
      </c>
      <c r="S120" s="97">
        <v>0</v>
      </c>
      <c r="T120" s="97">
        <v>0</v>
      </c>
      <c r="U120" s="73"/>
      <c r="V120" s="237"/>
      <c r="W120" s="238"/>
      <c r="X120" s="238"/>
      <c r="Y120" s="238"/>
      <c r="Z120" s="238"/>
      <c r="AA120" s="238"/>
      <c r="AB120" s="238"/>
      <c r="AC120" s="238"/>
      <c r="AD120" s="238"/>
      <c r="AE120" s="238"/>
      <c r="AF120" s="238"/>
      <c r="AG120" s="238"/>
      <c r="AH120" s="238"/>
      <c r="AI120" s="238"/>
      <c r="AJ120" s="238"/>
      <c r="AK120" s="238"/>
      <c r="AL120" s="238"/>
      <c r="AM120" s="238"/>
      <c r="AN120" s="238"/>
      <c r="AO120" s="238"/>
      <c r="AP120" s="238"/>
      <c r="AQ120" s="238"/>
    </row>
    <row r="121" s="233" customFormat="1" ht="24" customHeight="1">
      <c r="A121" s="33">
        <v>9</v>
      </c>
      <c r="B121" s="45" t="s">
        <v>199</v>
      </c>
      <c r="C121" s="97">
        <f t="shared" si="234"/>
        <v>1440146.7</v>
      </c>
      <c r="D121" s="97">
        <f t="shared" si="235"/>
        <v>1440146.7</v>
      </c>
      <c r="E121" s="97">
        <v>0</v>
      </c>
      <c r="F121" s="97">
        <v>0</v>
      </c>
      <c r="G121" s="97">
        <v>0</v>
      </c>
      <c r="H121" s="97">
        <v>485023.5</v>
      </c>
      <c r="I121" s="97">
        <v>955123.19999999995</v>
      </c>
      <c r="J121" s="145">
        <v>0</v>
      </c>
      <c r="K121" s="97">
        <v>0</v>
      </c>
      <c r="L121" s="97">
        <v>0</v>
      </c>
      <c r="M121" s="97">
        <v>0</v>
      </c>
      <c r="N121" s="97">
        <v>0</v>
      </c>
      <c r="O121" s="97">
        <v>0</v>
      </c>
      <c r="P121" s="97">
        <v>0</v>
      </c>
      <c r="Q121" s="97">
        <v>0</v>
      </c>
      <c r="R121" s="97">
        <v>0</v>
      </c>
      <c r="S121" s="97">
        <v>0</v>
      </c>
      <c r="T121" s="97">
        <v>0</v>
      </c>
      <c r="U121" s="73"/>
      <c r="V121" s="237"/>
      <c r="W121" s="238"/>
      <c r="X121" s="238"/>
      <c r="Y121" s="238"/>
      <c r="Z121" s="238"/>
      <c r="AA121" s="238"/>
      <c r="AB121" s="238"/>
      <c r="AC121" s="238"/>
      <c r="AD121" s="238"/>
      <c r="AE121" s="238"/>
      <c r="AF121" s="238"/>
      <c r="AG121" s="238"/>
      <c r="AH121" s="238"/>
      <c r="AI121" s="238"/>
      <c r="AJ121" s="238"/>
      <c r="AK121" s="238"/>
      <c r="AL121" s="238"/>
      <c r="AM121" s="238"/>
      <c r="AN121" s="238"/>
      <c r="AO121" s="238"/>
      <c r="AP121" s="238"/>
      <c r="AQ121" s="238"/>
    </row>
    <row r="122" s="233" customFormat="1" ht="24" customHeight="1">
      <c r="A122" s="33">
        <v>10</v>
      </c>
      <c r="B122" s="45" t="s">
        <v>704</v>
      </c>
      <c r="C122" s="97">
        <f t="shared" si="234"/>
        <v>5614083</v>
      </c>
      <c r="D122" s="97">
        <f t="shared" si="235"/>
        <v>0</v>
      </c>
      <c r="E122" s="97">
        <v>0</v>
      </c>
      <c r="F122" s="97">
        <v>0</v>
      </c>
      <c r="G122" s="97">
        <v>0</v>
      </c>
      <c r="H122" s="97">
        <v>0</v>
      </c>
      <c r="I122" s="97">
        <v>0</v>
      </c>
      <c r="J122" s="145">
        <v>0</v>
      </c>
      <c r="K122" s="97">
        <v>0</v>
      </c>
      <c r="L122" s="97">
        <v>0</v>
      </c>
      <c r="M122" s="97">
        <v>0</v>
      </c>
      <c r="N122" s="97">
        <v>5364163.7999999998</v>
      </c>
      <c r="O122" s="97">
        <v>0</v>
      </c>
      <c r="P122" s="97">
        <v>249919.20000000001</v>
      </c>
      <c r="Q122" s="97">
        <v>0</v>
      </c>
      <c r="R122" s="97">
        <v>0</v>
      </c>
      <c r="S122" s="97">
        <v>0</v>
      </c>
      <c r="T122" s="97">
        <v>0</v>
      </c>
      <c r="U122" s="43"/>
      <c r="V122" s="237"/>
      <c r="W122" s="238"/>
      <c r="X122" s="238"/>
      <c r="Y122" s="238"/>
      <c r="Z122" s="238"/>
      <c r="AA122" s="238"/>
      <c r="AB122" s="238"/>
      <c r="AC122" s="238"/>
      <c r="AD122" s="238"/>
      <c r="AE122" s="238"/>
      <c r="AF122" s="238"/>
      <c r="AG122" s="238"/>
      <c r="AH122" s="238"/>
      <c r="AI122" s="238"/>
      <c r="AJ122" s="238"/>
      <c r="AK122" s="238"/>
      <c r="AL122" s="238"/>
      <c r="AM122" s="238"/>
      <c r="AN122" s="238"/>
      <c r="AO122" s="238"/>
      <c r="AP122" s="238"/>
      <c r="AQ122" s="238"/>
    </row>
    <row r="123" s="233" customFormat="1" ht="24" customHeight="1">
      <c r="A123" s="33">
        <v>11</v>
      </c>
      <c r="B123" s="45" t="s">
        <v>201</v>
      </c>
      <c r="C123" s="97">
        <f t="shared" si="234"/>
        <v>878718.5</v>
      </c>
      <c r="D123" s="97">
        <f t="shared" si="235"/>
        <v>878718.5</v>
      </c>
      <c r="E123" s="97">
        <v>0</v>
      </c>
      <c r="F123" s="97">
        <v>0</v>
      </c>
      <c r="G123" s="97">
        <v>0</v>
      </c>
      <c r="H123" s="97">
        <v>878718.5</v>
      </c>
      <c r="I123" s="97">
        <v>0</v>
      </c>
      <c r="J123" s="145">
        <v>0</v>
      </c>
      <c r="K123" s="97">
        <v>0</v>
      </c>
      <c r="L123" s="97">
        <v>0</v>
      </c>
      <c r="M123" s="97">
        <v>0</v>
      </c>
      <c r="N123" s="97">
        <v>0</v>
      </c>
      <c r="O123" s="97">
        <v>0</v>
      </c>
      <c r="P123" s="97">
        <v>0</v>
      </c>
      <c r="Q123" s="97">
        <v>0</v>
      </c>
      <c r="R123" s="97">
        <v>0</v>
      </c>
      <c r="S123" s="97">
        <v>0</v>
      </c>
      <c r="T123" s="97">
        <v>0</v>
      </c>
      <c r="U123" s="73"/>
      <c r="V123" s="237"/>
      <c r="W123" s="238"/>
      <c r="X123" s="238"/>
      <c r="Y123" s="238"/>
      <c r="Z123" s="238"/>
      <c r="AA123" s="238"/>
      <c r="AB123" s="238"/>
      <c r="AC123" s="238"/>
      <c r="AD123" s="238"/>
      <c r="AE123" s="238"/>
      <c r="AF123" s="238"/>
      <c r="AG123" s="238"/>
      <c r="AH123" s="238"/>
      <c r="AI123" s="238"/>
      <c r="AJ123" s="238"/>
      <c r="AK123" s="238"/>
      <c r="AL123" s="238"/>
      <c r="AM123" s="238"/>
      <c r="AN123" s="238"/>
      <c r="AO123" s="238"/>
      <c r="AP123" s="238"/>
      <c r="AQ123" s="238"/>
    </row>
    <row r="124" s="233" customFormat="1" ht="24" customHeight="1">
      <c r="A124" s="33">
        <v>12</v>
      </c>
      <c r="B124" s="45" t="s">
        <v>705</v>
      </c>
      <c r="C124" s="97">
        <f t="shared" si="234"/>
        <v>5489725.5</v>
      </c>
      <c r="D124" s="97">
        <f t="shared" si="235"/>
        <v>5136600.2999999998</v>
      </c>
      <c r="E124" s="97">
        <v>1157942.1000000001</v>
      </c>
      <c r="F124" s="97">
        <v>2489875.5</v>
      </c>
      <c r="G124" s="97">
        <v>0</v>
      </c>
      <c r="H124" s="97">
        <v>501403.5</v>
      </c>
      <c r="I124" s="97">
        <v>987379.19999999995</v>
      </c>
      <c r="J124" s="145">
        <v>0</v>
      </c>
      <c r="K124" s="97">
        <v>0</v>
      </c>
      <c r="L124" s="97">
        <v>0</v>
      </c>
      <c r="M124" s="97">
        <v>0</v>
      </c>
      <c r="N124" s="97">
        <v>0</v>
      </c>
      <c r="O124" s="97">
        <v>0</v>
      </c>
      <c r="P124" s="97">
        <v>353125.20000000001</v>
      </c>
      <c r="Q124" s="97">
        <v>0</v>
      </c>
      <c r="R124" s="97">
        <v>0</v>
      </c>
      <c r="S124" s="97">
        <v>0</v>
      </c>
      <c r="T124" s="97">
        <v>0</v>
      </c>
      <c r="U124" s="73"/>
      <c r="V124" s="237"/>
      <c r="W124" s="238"/>
      <c r="X124" s="238"/>
      <c r="Y124" s="238"/>
      <c r="Z124" s="238"/>
      <c r="AA124" s="238"/>
      <c r="AB124" s="238"/>
      <c r="AC124" s="238"/>
      <c r="AD124" s="238"/>
      <c r="AE124" s="238"/>
      <c r="AF124" s="238"/>
      <c r="AG124" s="238"/>
      <c r="AH124" s="238"/>
      <c r="AI124" s="238"/>
      <c r="AJ124" s="238"/>
      <c r="AK124" s="238"/>
      <c r="AL124" s="238"/>
      <c r="AM124" s="238"/>
      <c r="AN124" s="238"/>
      <c r="AO124" s="238"/>
      <c r="AP124" s="238"/>
      <c r="AQ124" s="238"/>
    </row>
    <row r="125" s="233" customFormat="1" ht="24" customHeight="1">
      <c r="A125" s="33">
        <v>13</v>
      </c>
      <c r="B125" s="45" t="s">
        <v>706</v>
      </c>
      <c r="C125" s="97">
        <f t="shared" si="234"/>
        <v>1345059.1000000001</v>
      </c>
      <c r="D125" s="97">
        <f t="shared" si="235"/>
        <v>1087188.3</v>
      </c>
      <c r="E125" s="97">
        <v>0</v>
      </c>
      <c r="F125" s="97">
        <v>0</v>
      </c>
      <c r="G125" s="97">
        <v>0</v>
      </c>
      <c r="H125" s="97">
        <v>366151.5</v>
      </c>
      <c r="I125" s="97">
        <v>721036.80000000005</v>
      </c>
      <c r="J125" s="145">
        <v>0</v>
      </c>
      <c r="K125" s="97">
        <v>0</v>
      </c>
      <c r="L125" s="97">
        <v>0</v>
      </c>
      <c r="M125" s="97">
        <v>0</v>
      </c>
      <c r="N125" s="97">
        <v>0</v>
      </c>
      <c r="O125" s="97">
        <v>0</v>
      </c>
      <c r="P125" s="97">
        <v>257870.79999999999</v>
      </c>
      <c r="Q125" s="97">
        <v>0</v>
      </c>
      <c r="R125" s="97">
        <v>0</v>
      </c>
      <c r="S125" s="97">
        <v>0</v>
      </c>
      <c r="T125" s="97">
        <v>0</v>
      </c>
      <c r="U125" s="73"/>
      <c r="V125" s="237"/>
      <c r="W125" s="238"/>
      <c r="X125" s="238"/>
      <c r="Y125" s="238"/>
      <c r="Z125" s="238"/>
      <c r="AA125" s="238"/>
      <c r="AB125" s="238"/>
      <c r="AC125" s="238"/>
      <c r="AD125" s="238"/>
      <c r="AE125" s="238"/>
      <c r="AF125" s="238"/>
      <c r="AG125" s="238"/>
      <c r="AH125" s="238"/>
      <c r="AI125" s="238"/>
      <c r="AJ125" s="238"/>
      <c r="AK125" s="238"/>
      <c r="AL125" s="238"/>
      <c r="AM125" s="238"/>
      <c r="AN125" s="238"/>
      <c r="AO125" s="238"/>
      <c r="AP125" s="238"/>
      <c r="AQ125" s="238"/>
    </row>
    <row r="126" s="233" customFormat="1" ht="24" customHeight="1">
      <c r="A126" s="33">
        <v>14</v>
      </c>
      <c r="B126" s="45" t="s">
        <v>707</v>
      </c>
      <c r="C126" s="97">
        <f t="shared" si="234"/>
        <v>11628406.860000001</v>
      </c>
      <c r="D126" s="97">
        <f t="shared" si="235"/>
        <v>0</v>
      </c>
      <c r="E126" s="97">
        <v>0</v>
      </c>
      <c r="F126" s="97">
        <v>0</v>
      </c>
      <c r="G126" s="97">
        <v>0</v>
      </c>
      <c r="H126" s="97">
        <v>0</v>
      </c>
      <c r="I126" s="97">
        <v>0</v>
      </c>
      <c r="J126" s="145">
        <v>0</v>
      </c>
      <c r="K126" s="97">
        <v>0</v>
      </c>
      <c r="L126" s="97">
        <v>5736858.96</v>
      </c>
      <c r="M126" s="97">
        <v>0</v>
      </c>
      <c r="N126" s="97">
        <v>5629276.9400000004</v>
      </c>
      <c r="O126" s="97">
        <v>0</v>
      </c>
      <c r="P126" s="97">
        <v>262270.96000000002</v>
      </c>
      <c r="Q126" s="97">
        <v>0</v>
      </c>
      <c r="R126" s="97">
        <v>0</v>
      </c>
      <c r="S126" s="97">
        <v>0</v>
      </c>
      <c r="T126" s="97">
        <v>0</v>
      </c>
      <c r="U126" s="73"/>
      <c r="V126" s="237"/>
      <c r="W126" s="238"/>
      <c r="X126" s="238"/>
      <c r="Y126" s="238"/>
      <c r="Z126" s="238"/>
      <c r="AA126" s="238"/>
      <c r="AB126" s="238"/>
      <c r="AC126" s="238"/>
      <c r="AD126" s="238"/>
      <c r="AE126" s="238"/>
      <c r="AF126" s="238"/>
      <c r="AG126" s="238"/>
      <c r="AH126" s="238"/>
      <c r="AI126" s="238"/>
      <c r="AJ126" s="238"/>
      <c r="AK126" s="238"/>
      <c r="AL126" s="238"/>
      <c r="AM126" s="238"/>
      <c r="AN126" s="238"/>
      <c r="AO126" s="238"/>
      <c r="AP126" s="238"/>
      <c r="AQ126" s="238"/>
    </row>
    <row r="127" s="233" customFormat="1" ht="24" customHeight="1">
      <c r="A127" s="33">
        <v>15</v>
      </c>
      <c r="B127" s="45" t="s">
        <v>205</v>
      </c>
      <c r="C127" s="97">
        <f t="shared" si="234"/>
        <v>858884.73999999999</v>
      </c>
      <c r="D127" s="97">
        <f t="shared" si="235"/>
        <v>858884.73999999999</v>
      </c>
      <c r="E127" s="97">
        <v>858884.73999999999</v>
      </c>
      <c r="F127" s="97">
        <v>0</v>
      </c>
      <c r="G127" s="97">
        <v>0</v>
      </c>
      <c r="H127" s="97">
        <v>0</v>
      </c>
      <c r="I127" s="97">
        <v>0</v>
      </c>
      <c r="J127" s="145">
        <v>0</v>
      </c>
      <c r="K127" s="97">
        <v>0</v>
      </c>
      <c r="L127" s="97">
        <v>0</v>
      </c>
      <c r="M127" s="97">
        <v>0</v>
      </c>
      <c r="N127" s="97">
        <v>0</v>
      </c>
      <c r="O127" s="97">
        <v>0</v>
      </c>
      <c r="P127" s="97">
        <v>0</v>
      </c>
      <c r="Q127" s="97">
        <v>0</v>
      </c>
      <c r="R127" s="97">
        <v>0</v>
      </c>
      <c r="S127" s="97">
        <v>0</v>
      </c>
      <c r="T127" s="97">
        <v>0</v>
      </c>
      <c r="U127" s="43"/>
      <c r="V127" s="237"/>
      <c r="W127" s="238"/>
      <c r="X127" s="238"/>
      <c r="Y127" s="238"/>
      <c r="Z127" s="238"/>
      <c r="AA127" s="238"/>
      <c r="AB127" s="238"/>
      <c r="AC127" s="238"/>
      <c r="AD127" s="238"/>
      <c r="AE127" s="238"/>
      <c r="AF127" s="238"/>
      <c r="AG127" s="238"/>
      <c r="AH127" s="238"/>
      <c r="AI127" s="238"/>
      <c r="AJ127" s="238"/>
      <c r="AK127" s="238"/>
      <c r="AL127" s="238"/>
      <c r="AM127" s="238"/>
      <c r="AN127" s="238"/>
      <c r="AO127" s="238"/>
      <c r="AP127" s="238"/>
      <c r="AQ127" s="238"/>
    </row>
    <row r="128" s="233" customFormat="1" ht="24" customHeight="1">
      <c r="A128" s="33">
        <v>16</v>
      </c>
      <c r="B128" s="45" t="s">
        <v>208</v>
      </c>
      <c r="C128" s="97">
        <f t="shared" si="234"/>
        <v>373146.20000000001</v>
      </c>
      <c r="D128" s="97">
        <f t="shared" si="235"/>
        <v>373146.20000000001</v>
      </c>
      <c r="E128" s="97">
        <v>373146.20000000001</v>
      </c>
      <c r="F128" s="97">
        <v>0</v>
      </c>
      <c r="G128" s="97">
        <v>0</v>
      </c>
      <c r="H128" s="97">
        <v>0</v>
      </c>
      <c r="I128" s="97">
        <v>0</v>
      </c>
      <c r="J128" s="145">
        <v>0</v>
      </c>
      <c r="K128" s="97">
        <v>0</v>
      </c>
      <c r="L128" s="97">
        <v>0</v>
      </c>
      <c r="M128" s="97">
        <v>0</v>
      </c>
      <c r="N128" s="97">
        <v>0</v>
      </c>
      <c r="O128" s="97">
        <v>0</v>
      </c>
      <c r="P128" s="97">
        <v>0</v>
      </c>
      <c r="Q128" s="97">
        <v>0</v>
      </c>
      <c r="R128" s="97">
        <v>0</v>
      </c>
      <c r="S128" s="97">
        <v>0</v>
      </c>
      <c r="T128" s="97">
        <v>0</v>
      </c>
      <c r="U128" s="43"/>
      <c r="V128" s="237"/>
      <c r="W128" s="238"/>
      <c r="X128" s="238"/>
      <c r="Y128" s="238"/>
      <c r="Z128" s="238"/>
      <c r="AA128" s="238"/>
      <c r="AB128" s="238"/>
      <c r="AC128" s="238"/>
      <c r="AD128" s="238"/>
      <c r="AE128" s="238"/>
      <c r="AF128" s="238"/>
      <c r="AG128" s="238"/>
      <c r="AH128" s="238"/>
      <c r="AI128" s="238"/>
      <c r="AJ128" s="238"/>
      <c r="AK128" s="238"/>
      <c r="AL128" s="238"/>
      <c r="AM128" s="238"/>
      <c r="AN128" s="238"/>
      <c r="AO128" s="238"/>
      <c r="AP128" s="238"/>
      <c r="AQ128" s="238"/>
    </row>
    <row r="129" s="233" customFormat="1" ht="24" customHeight="1">
      <c r="A129" s="70" t="s">
        <v>209</v>
      </c>
      <c r="B129" s="70"/>
      <c r="C129" s="205">
        <f>SUM(C130:C133)</f>
        <v>3362941.7999999998</v>
      </c>
      <c r="D129" s="205">
        <f t="shared" ref="D129:T129" si="236">SUM(D130:D133)</f>
        <v>3362941.7999999998</v>
      </c>
      <c r="E129" s="205">
        <f t="shared" si="236"/>
        <v>0</v>
      </c>
      <c r="F129" s="205">
        <f t="shared" si="236"/>
        <v>0</v>
      </c>
      <c r="G129" s="205">
        <f t="shared" si="236"/>
        <v>0</v>
      </c>
      <c r="H129" s="205">
        <f t="shared" si="236"/>
        <v>338481</v>
      </c>
      <c r="I129" s="205">
        <f t="shared" si="236"/>
        <v>3024460.7999999998</v>
      </c>
      <c r="J129" s="206">
        <f t="shared" si="236"/>
        <v>0</v>
      </c>
      <c r="K129" s="205">
        <f t="shared" si="236"/>
        <v>0</v>
      </c>
      <c r="L129" s="205">
        <f t="shared" si="236"/>
        <v>0</v>
      </c>
      <c r="M129" s="205">
        <f t="shared" si="236"/>
        <v>0</v>
      </c>
      <c r="N129" s="205">
        <f t="shared" si="236"/>
        <v>0</v>
      </c>
      <c r="O129" s="205">
        <f t="shared" si="236"/>
        <v>0</v>
      </c>
      <c r="P129" s="205">
        <f t="shared" si="236"/>
        <v>0</v>
      </c>
      <c r="Q129" s="205">
        <f t="shared" si="236"/>
        <v>0</v>
      </c>
      <c r="R129" s="205">
        <f t="shared" si="236"/>
        <v>0</v>
      </c>
      <c r="S129" s="205">
        <f t="shared" si="236"/>
        <v>0</v>
      </c>
      <c r="T129" s="205">
        <f t="shared" si="236"/>
        <v>0</v>
      </c>
      <c r="U129" s="237"/>
      <c r="V129" s="237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  <c r="AJ129" s="238"/>
      <c r="AK129" s="238"/>
      <c r="AL129" s="238"/>
      <c r="AM129" s="238"/>
      <c r="AN129" s="238"/>
      <c r="AO129" s="238"/>
      <c r="AP129" s="238"/>
      <c r="AQ129" s="238"/>
    </row>
    <row r="130" s="233" customFormat="1" ht="24" customHeight="1">
      <c r="A130" s="55">
        <v>1</v>
      </c>
      <c r="B130" s="74" t="s">
        <v>210</v>
      </c>
      <c r="C130" s="178">
        <f t="shared" ref="C130:C133" si="237">D130+K130+L130+M130+N130+O130+P130+Q130+R130+S130+T130</f>
        <v>655833.59999999998</v>
      </c>
      <c r="D130" s="178">
        <f t="shared" ref="D130:D133" si="238">E130+F130+G130+H130+I130</f>
        <v>655833.59999999998</v>
      </c>
      <c r="E130" s="178">
        <v>0</v>
      </c>
      <c r="F130" s="178">
        <v>0</v>
      </c>
      <c r="G130" s="178">
        <v>0</v>
      </c>
      <c r="H130" s="178">
        <v>0</v>
      </c>
      <c r="I130" s="178">
        <v>655833.59999999998</v>
      </c>
      <c r="J130" s="253">
        <v>0</v>
      </c>
      <c r="K130" s="178">
        <v>0</v>
      </c>
      <c r="L130" s="178">
        <v>0</v>
      </c>
      <c r="M130" s="178">
        <v>0</v>
      </c>
      <c r="N130" s="178">
        <v>0</v>
      </c>
      <c r="O130" s="178">
        <v>0</v>
      </c>
      <c r="P130" s="181">
        <v>0</v>
      </c>
      <c r="Q130" s="178">
        <v>0</v>
      </c>
      <c r="R130" s="178">
        <v>0</v>
      </c>
      <c r="S130" s="178">
        <v>0</v>
      </c>
      <c r="T130" s="178">
        <v>0</v>
      </c>
      <c r="U130" s="237"/>
      <c r="V130" s="237"/>
      <c r="W130" s="238"/>
      <c r="X130" s="238"/>
      <c r="Y130" s="238"/>
      <c r="Z130" s="238"/>
      <c r="AA130" s="238"/>
      <c r="AB130" s="238"/>
      <c r="AC130" s="238"/>
      <c r="AD130" s="238"/>
      <c r="AE130" s="238"/>
      <c r="AF130" s="238"/>
      <c r="AG130" s="238"/>
      <c r="AH130" s="238"/>
      <c r="AI130" s="238"/>
      <c r="AJ130" s="238"/>
      <c r="AK130" s="238"/>
      <c r="AL130" s="238"/>
      <c r="AM130" s="238"/>
      <c r="AN130" s="238"/>
      <c r="AO130" s="238"/>
      <c r="AP130" s="238"/>
      <c r="AQ130" s="238"/>
    </row>
    <row r="131" s="233" customFormat="1" ht="24" customHeight="1">
      <c r="A131" s="55">
        <v>2</v>
      </c>
      <c r="B131" s="74" t="s">
        <v>211</v>
      </c>
      <c r="C131" s="178">
        <f t="shared" si="237"/>
        <v>862848</v>
      </c>
      <c r="D131" s="178">
        <f t="shared" si="238"/>
        <v>862848</v>
      </c>
      <c r="E131" s="178">
        <v>0</v>
      </c>
      <c r="F131" s="178">
        <v>0</v>
      </c>
      <c r="G131" s="178">
        <v>0</v>
      </c>
      <c r="H131" s="178">
        <v>0</v>
      </c>
      <c r="I131" s="178">
        <v>862848</v>
      </c>
      <c r="J131" s="253">
        <v>0</v>
      </c>
      <c r="K131" s="178">
        <v>0</v>
      </c>
      <c r="L131" s="178">
        <v>0</v>
      </c>
      <c r="M131" s="178">
        <v>0</v>
      </c>
      <c r="N131" s="178">
        <v>0</v>
      </c>
      <c r="O131" s="178">
        <v>0</v>
      </c>
      <c r="P131" s="181">
        <v>0</v>
      </c>
      <c r="Q131" s="178">
        <v>0</v>
      </c>
      <c r="R131" s="178">
        <v>0</v>
      </c>
      <c r="S131" s="178">
        <v>0</v>
      </c>
      <c r="T131" s="178">
        <v>0</v>
      </c>
      <c r="U131" s="237"/>
      <c r="V131" s="237"/>
      <c r="W131" s="238"/>
      <c r="X131" s="238"/>
      <c r="Y131" s="238"/>
      <c r="Z131" s="238"/>
      <c r="AA131" s="238"/>
      <c r="AB131" s="238"/>
      <c r="AC131" s="238"/>
      <c r="AD131" s="238"/>
      <c r="AE131" s="238"/>
      <c r="AF131" s="238"/>
      <c r="AG131" s="238"/>
      <c r="AH131" s="238"/>
      <c r="AI131" s="238"/>
      <c r="AJ131" s="238"/>
      <c r="AK131" s="238"/>
      <c r="AL131" s="238"/>
      <c r="AM131" s="238"/>
      <c r="AN131" s="238"/>
      <c r="AO131" s="238"/>
      <c r="AP131" s="238"/>
      <c r="AQ131" s="238"/>
    </row>
    <row r="132" s="233" customFormat="1" ht="24" customHeight="1">
      <c r="A132" s="55">
        <v>3</v>
      </c>
      <c r="B132" s="74" t="s">
        <v>212</v>
      </c>
      <c r="C132" s="178">
        <f t="shared" si="237"/>
        <v>839232</v>
      </c>
      <c r="D132" s="178">
        <f t="shared" si="238"/>
        <v>839232</v>
      </c>
      <c r="E132" s="178">
        <v>0</v>
      </c>
      <c r="F132" s="178">
        <v>0</v>
      </c>
      <c r="G132" s="178">
        <v>0</v>
      </c>
      <c r="H132" s="178">
        <v>0</v>
      </c>
      <c r="I132" s="178">
        <v>839232</v>
      </c>
      <c r="J132" s="253">
        <v>0</v>
      </c>
      <c r="K132" s="178">
        <v>0</v>
      </c>
      <c r="L132" s="178">
        <v>0</v>
      </c>
      <c r="M132" s="178">
        <v>0</v>
      </c>
      <c r="N132" s="178">
        <v>0</v>
      </c>
      <c r="O132" s="178">
        <v>0</v>
      </c>
      <c r="P132" s="181">
        <v>0</v>
      </c>
      <c r="Q132" s="178">
        <v>0</v>
      </c>
      <c r="R132" s="178">
        <v>0</v>
      </c>
      <c r="S132" s="178">
        <v>0</v>
      </c>
      <c r="T132" s="178">
        <v>0</v>
      </c>
      <c r="U132" s="237"/>
      <c r="V132" s="237"/>
      <c r="W132" s="238"/>
      <c r="X132" s="238"/>
      <c r="Y132" s="238"/>
      <c r="Z132" s="238"/>
      <c r="AA132" s="238"/>
      <c r="AB132" s="238"/>
      <c r="AC132" s="238"/>
      <c r="AD132" s="238"/>
      <c r="AE132" s="238"/>
      <c r="AF132" s="238"/>
      <c r="AG132" s="238"/>
      <c r="AH132" s="238"/>
      <c r="AI132" s="238"/>
      <c r="AJ132" s="238"/>
      <c r="AK132" s="238"/>
      <c r="AL132" s="238"/>
      <c r="AM132" s="238"/>
      <c r="AN132" s="238"/>
      <c r="AO132" s="238"/>
      <c r="AP132" s="238"/>
      <c r="AQ132" s="238"/>
    </row>
    <row r="133" s="233" customFormat="1" ht="24" customHeight="1">
      <c r="A133" s="55">
        <v>4</v>
      </c>
      <c r="B133" s="74" t="s">
        <v>213</v>
      </c>
      <c r="C133" s="178">
        <f t="shared" si="237"/>
        <v>1005028.2</v>
      </c>
      <c r="D133" s="178">
        <f t="shared" si="238"/>
        <v>1005028.2</v>
      </c>
      <c r="E133" s="178">
        <v>0</v>
      </c>
      <c r="F133" s="178">
        <v>0</v>
      </c>
      <c r="G133" s="178">
        <v>0</v>
      </c>
      <c r="H133" s="178">
        <v>338481</v>
      </c>
      <c r="I133" s="178">
        <v>666547.19999999995</v>
      </c>
      <c r="J133" s="253">
        <v>0</v>
      </c>
      <c r="K133" s="178">
        <v>0</v>
      </c>
      <c r="L133" s="178">
        <v>0</v>
      </c>
      <c r="M133" s="178">
        <v>0</v>
      </c>
      <c r="N133" s="178">
        <v>0</v>
      </c>
      <c r="O133" s="178">
        <v>0</v>
      </c>
      <c r="P133" s="181">
        <v>0</v>
      </c>
      <c r="Q133" s="178">
        <v>0</v>
      </c>
      <c r="R133" s="178">
        <v>0</v>
      </c>
      <c r="S133" s="178">
        <v>0</v>
      </c>
      <c r="T133" s="178">
        <v>0</v>
      </c>
      <c r="U133" s="237"/>
      <c r="V133" s="237"/>
      <c r="W133" s="238"/>
      <c r="X133" s="238"/>
      <c r="Y133" s="238"/>
      <c r="Z133" s="238"/>
      <c r="AA133" s="238"/>
      <c r="AB133" s="238"/>
      <c r="AC133" s="238"/>
      <c r="AD133" s="238"/>
      <c r="AE133" s="238"/>
      <c r="AF133" s="238"/>
      <c r="AG133" s="238"/>
      <c r="AH133" s="238"/>
      <c r="AI133" s="238"/>
      <c r="AJ133" s="238"/>
      <c r="AK133" s="238"/>
      <c r="AL133" s="238"/>
      <c r="AM133" s="238"/>
      <c r="AN133" s="238"/>
      <c r="AO133" s="238"/>
      <c r="AP133" s="238"/>
      <c r="AQ133" s="238"/>
    </row>
    <row r="134" s="32" customFormat="1" ht="23.399999999999999" customHeight="1">
      <c r="A134" s="26" t="s">
        <v>214</v>
      </c>
      <c r="B134" s="26"/>
      <c r="C134" s="251">
        <f>SUM(C135:C138)</f>
        <v>27220715.099999994</v>
      </c>
      <c r="D134" s="251">
        <f t="shared" ref="D134:T134" si="239">SUM(D135:D138)</f>
        <v>24907912.099999994</v>
      </c>
      <c r="E134" s="251">
        <f t="shared" si="239"/>
        <v>9480118.1999999993</v>
      </c>
      <c r="F134" s="251">
        <f t="shared" si="239"/>
        <v>9973580.3000000007</v>
      </c>
      <c r="G134" s="251">
        <f t="shared" si="239"/>
        <v>4362262.2999999998</v>
      </c>
      <c r="H134" s="251">
        <f t="shared" si="239"/>
        <v>1091951.2999999998</v>
      </c>
      <c r="I134" s="251">
        <f t="shared" si="239"/>
        <v>0</v>
      </c>
      <c r="J134" s="252">
        <f t="shared" si="239"/>
        <v>0</v>
      </c>
      <c r="K134" s="251">
        <f t="shared" si="239"/>
        <v>0</v>
      </c>
      <c r="L134" s="251">
        <f t="shared" si="239"/>
        <v>0</v>
      </c>
      <c r="M134" s="251">
        <f t="shared" si="239"/>
        <v>886095</v>
      </c>
      <c r="N134" s="251">
        <f t="shared" si="239"/>
        <v>0</v>
      </c>
      <c r="O134" s="251">
        <f t="shared" si="239"/>
        <v>0</v>
      </c>
      <c r="P134" s="251">
        <f t="shared" si="239"/>
        <v>1426708</v>
      </c>
      <c r="Q134" s="251">
        <f t="shared" si="239"/>
        <v>0</v>
      </c>
      <c r="R134" s="251">
        <f t="shared" si="239"/>
        <v>0</v>
      </c>
      <c r="S134" s="251">
        <f t="shared" si="239"/>
        <v>0</v>
      </c>
      <c r="T134" s="251">
        <f t="shared" si="239"/>
        <v>0</v>
      </c>
    </row>
    <row r="135" s="73" customFormat="1" ht="23.399999999999999" customHeight="1">
      <c r="A135" s="57">
        <v>1</v>
      </c>
      <c r="B135" s="85" t="s">
        <v>708</v>
      </c>
      <c r="C135" s="60">
        <f t="shared" ref="C135:C138" si="240">D135+K135+L135+M135+N135+O135+P135+Q135+R135+S135+T135</f>
        <v>19852222.199999996</v>
      </c>
      <c r="D135" s="60">
        <f t="shared" ref="D135:D138" si="241">E135+F135+G135+H135+I135</f>
        <v>18425514.199999996</v>
      </c>
      <c r="E135" s="82">
        <v>6432774.5999999996</v>
      </c>
      <c r="F135" s="82">
        <v>7863678.7999999998</v>
      </c>
      <c r="G135" s="82">
        <v>3302409.3999999999</v>
      </c>
      <c r="H135" s="82">
        <v>826651.39999999991</v>
      </c>
      <c r="I135" s="60">
        <v>0</v>
      </c>
      <c r="J135" s="69">
        <v>0</v>
      </c>
      <c r="K135" s="60">
        <v>0</v>
      </c>
      <c r="L135" s="60">
        <v>0</v>
      </c>
      <c r="M135" s="60">
        <v>0</v>
      </c>
      <c r="N135" s="60">
        <v>0</v>
      </c>
      <c r="O135" s="60">
        <v>0</v>
      </c>
      <c r="P135" s="82">
        <v>1426708</v>
      </c>
      <c r="Q135" s="60">
        <v>0</v>
      </c>
      <c r="R135" s="60">
        <v>0</v>
      </c>
      <c r="S135" s="60">
        <v>0</v>
      </c>
      <c r="T135" s="60">
        <v>0</v>
      </c>
    </row>
    <row r="136" s="73" customFormat="1" ht="23.399999999999999" customHeight="1">
      <c r="A136" s="57">
        <v>2</v>
      </c>
      <c r="B136" s="86" t="s">
        <v>216</v>
      </c>
      <c r="C136" s="60">
        <f t="shared" si="240"/>
        <v>1868947.5</v>
      </c>
      <c r="D136" s="60">
        <f t="shared" si="241"/>
        <v>982852.5</v>
      </c>
      <c r="E136" s="82">
        <v>982852.5</v>
      </c>
      <c r="F136" s="60">
        <v>0</v>
      </c>
      <c r="G136" s="60">
        <v>0</v>
      </c>
      <c r="H136" s="82">
        <v>0</v>
      </c>
      <c r="I136" s="60">
        <v>0</v>
      </c>
      <c r="J136" s="69">
        <v>0</v>
      </c>
      <c r="K136" s="60">
        <v>0</v>
      </c>
      <c r="L136" s="60">
        <v>0</v>
      </c>
      <c r="M136" s="82">
        <v>886095</v>
      </c>
      <c r="N136" s="60">
        <v>0</v>
      </c>
      <c r="O136" s="60">
        <v>0</v>
      </c>
      <c r="P136" s="60">
        <v>0</v>
      </c>
      <c r="Q136" s="60">
        <v>0</v>
      </c>
      <c r="R136" s="60">
        <v>0</v>
      </c>
      <c r="S136" s="60">
        <v>0</v>
      </c>
      <c r="T136" s="60">
        <v>0</v>
      </c>
    </row>
    <row r="137" s="73" customFormat="1" ht="23.399999999999999" customHeight="1">
      <c r="A137" s="57">
        <v>3</v>
      </c>
      <c r="B137" s="85" t="s">
        <v>217</v>
      </c>
      <c r="C137" s="60">
        <f t="shared" si="240"/>
        <v>2109901.5</v>
      </c>
      <c r="D137" s="60">
        <f t="shared" si="241"/>
        <v>2109901.5</v>
      </c>
      <c r="E137" s="82">
        <v>0</v>
      </c>
      <c r="F137" s="82">
        <v>2109901.5</v>
      </c>
      <c r="G137" s="82">
        <v>0</v>
      </c>
      <c r="H137" s="82">
        <v>0</v>
      </c>
      <c r="I137" s="60">
        <v>0</v>
      </c>
      <c r="J137" s="69">
        <v>0</v>
      </c>
      <c r="K137" s="60">
        <v>0</v>
      </c>
      <c r="L137" s="60">
        <v>0</v>
      </c>
      <c r="M137" s="60">
        <v>0</v>
      </c>
      <c r="N137" s="60">
        <v>0</v>
      </c>
      <c r="O137" s="60">
        <v>0</v>
      </c>
      <c r="P137" s="82">
        <v>0</v>
      </c>
      <c r="Q137" s="60">
        <v>0</v>
      </c>
      <c r="R137" s="60">
        <v>0</v>
      </c>
      <c r="S137" s="60">
        <v>0</v>
      </c>
      <c r="T137" s="60">
        <v>0</v>
      </c>
    </row>
    <row r="138" s="73" customFormat="1" ht="23.399999999999999" customHeight="1">
      <c r="A138" s="57">
        <v>4</v>
      </c>
      <c r="B138" s="86" t="s">
        <v>218</v>
      </c>
      <c r="C138" s="60">
        <f t="shared" si="240"/>
        <v>3389643.8999999999</v>
      </c>
      <c r="D138" s="60">
        <f t="shared" si="241"/>
        <v>3389643.8999999999</v>
      </c>
      <c r="E138" s="82">
        <v>2064491.1000000001</v>
      </c>
      <c r="F138" s="60">
        <v>0</v>
      </c>
      <c r="G138" s="82">
        <v>1059852.9000000001</v>
      </c>
      <c r="H138" s="82">
        <v>265299.90000000002</v>
      </c>
      <c r="I138" s="60">
        <v>0</v>
      </c>
      <c r="J138" s="69">
        <v>0</v>
      </c>
      <c r="K138" s="60">
        <v>0</v>
      </c>
      <c r="L138" s="60">
        <v>0</v>
      </c>
      <c r="M138" s="82">
        <v>0</v>
      </c>
      <c r="N138" s="60">
        <v>0</v>
      </c>
      <c r="O138" s="60">
        <v>0</v>
      </c>
      <c r="P138" s="60">
        <v>0</v>
      </c>
      <c r="Q138" s="60">
        <v>0</v>
      </c>
      <c r="R138" s="60">
        <v>0</v>
      </c>
      <c r="S138" s="60">
        <v>0</v>
      </c>
      <c r="T138" s="60">
        <v>0</v>
      </c>
    </row>
    <row r="139" s="32" customFormat="1" ht="22.199999999999999" customHeight="1">
      <c r="A139" s="26" t="s">
        <v>219</v>
      </c>
      <c r="B139" s="26"/>
      <c r="C139" s="251">
        <f>C140</f>
        <v>26769435</v>
      </c>
      <c r="D139" s="251">
        <f t="shared" ref="D139:T139" si="242">D140</f>
        <v>0</v>
      </c>
      <c r="E139" s="251">
        <f t="shared" si="242"/>
        <v>0</v>
      </c>
      <c r="F139" s="251">
        <f t="shared" si="242"/>
        <v>0</v>
      </c>
      <c r="G139" s="254">
        <f t="shared" si="242"/>
        <v>0</v>
      </c>
      <c r="H139" s="251">
        <f t="shared" si="242"/>
        <v>0</v>
      </c>
      <c r="I139" s="251">
        <f t="shared" si="242"/>
        <v>0</v>
      </c>
      <c r="J139" s="255">
        <f t="shared" si="242"/>
        <v>0</v>
      </c>
      <c r="K139" s="254">
        <f t="shared" si="242"/>
        <v>0</v>
      </c>
      <c r="L139" s="251">
        <f t="shared" si="242"/>
        <v>26769435</v>
      </c>
      <c r="M139" s="251">
        <f t="shared" si="242"/>
        <v>0</v>
      </c>
      <c r="N139" s="251">
        <f t="shared" si="242"/>
        <v>0</v>
      </c>
      <c r="O139" s="251">
        <f t="shared" si="242"/>
        <v>0</v>
      </c>
      <c r="P139" s="251">
        <f t="shared" si="242"/>
        <v>0</v>
      </c>
      <c r="Q139" s="254">
        <f t="shared" si="242"/>
        <v>0</v>
      </c>
      <c r="R139" s="254">
        <f t="shared" si="242"/>
        <v>0</v>
      </c>
      <c r="S139" s="254">
        <f t="shared" si="242"/>
        <v>0</v>
      </c>
      <c r="T139" s="254">
        <f t="shared" si="242"/>
        <v>0</v>
      </c>
    </row>
    <row r="140" s="73" customFormat="1" ht="22.199999999999999" customHeight="1">
      <c r="A140" s="55">
        <v>1</v>
      </c>
      <c r="B140" s="92" t="s">
        <v>220</v>
      </c>
      <c r="C140" s="82">
        <f>D140+K140+L140+M140+N140+O140+P140+Q140+R140+S140+T140</f>
        <v>26769435</v>
      </c>
      <c r="D140" s="60">
        <f>E140+F140+G140+H140+I140</f>
        <v>0</v>
      </c>
      <c r="E140" s="60">
        <v>0</v>
      </c>
      <c r="F140" s="82">
        <v>0</v>
      </c>
      <c r="G140" s="60">
        <v>0</v>
      </c>
      <c r="H140" s="60">
        <v>0</v>
      </c>
      <c r="I140" s="60">
        <v>0</v>
      </c>
      <c r="J140" s="69">
        <v>0</v>
      </c>
      <c r="K140" s="60">
        <v>0</v>
      </c>
      <c r="L140" s="82">
        <v>26769435</v>
      </c>
      <c r="M140" s="60">
        <v>0</v>
      </c>
      <c r="N140" s="82">
        <v>0</v>
      </c>
      <c r="O140" s="60">
        <v>0</v>
      </c>
      <c r="P140" s="82">
        <v>0</v>
      </c>
      <c r="Q140" s="60">
        <v>0</v>
      </c>
      <c r="R140" s="60">
        <v>0</v>
      </c>
      <c r="S140" s="60">
        <v>0</v>
      </c>
      <c r="T140" s="60">
        <v>0</v>
      </c>
    </row>
    <row r="141" s="233" customFormat="1" ht="24" customHeight="1">
      <c r="A141" s="89" t="s">
        <v>221</v>
      </c>
      <c r="B141" s="89"/>
      <c r="C141" s="256">
        <f>C142</f>
        <v>479605</v>
      </c>
      <c r="D141" s="256">
        <f t="shared" ref="D141:T141" si="243">D142</f>
        <v>479605</v>
      </c>
      <c r="E141" s="257">
        <f t="shared" si="243"/>
        <v>0</v>
      </c>
      <c r="F141" s="257">
        <f t="shared" si="243"/>
        <v>0</v>
      </c>
      <c r="G141" s="257">
        <f t="shared" si="243"/>
        <v>0</v>
      </c>
      <c r="H141" s="257">
        <f t="shared" si="243"/>
        <v>0</v>
      </c>
      <c r="I141" s="256">
        <f t="shared" si="243"/>
        <v>479605</v>
      </c>
      <c r="J141" s="258">
        <f t="shared" si="243"/>
        <v>0</v>
      </c>
      <c r="K141" s="257">
        <f t="shared" si="243"/>
        <v>0</v>
      </c>
      <c r="L141" s="257">
        <f t="shared" si="243"/>
        <v>0</v>
      </c>
      <c r="M141" s="257">
        <f t="shared" si="243"/>
        <v>0</v>
      </c>
      <c r="N141" s="257">
        <f t="shared" si="243"/>
        <v>0</v>
      </c>
      <c r="O141" s="257">
        <f t="shared" si="243"/>
        <v>0</v>
      </c>
      <c r="P141" s="257">
        <f t="shared" si="243"/>
        <v>0</v>
      </c>
      <c r="Q141" s="257">
        <f t="shared" si="243"/>
        <v>0</v>
      </c>
      <c r="R141" s="257">
        <f t="shared" si="243"/>
        <v>0</v>
      </c>
      <c r="S141" s="257">
        <f t="shared" si="243"/>
        <v>0</v>
      </c>
      <c r="T141" s="257">
        <f t="shared" si="243"/>
        <v>0</v>
      </c>
      <c r="U141" s="259"/>
      <c r="V141" s="260"/>
      <c r="W141" s="136"/>
      <c r="X141" s="43"/>
      <c r="Y141" s="238"/>
      <c r="Z141" s="238"/>
      <c r="AA141" s="238"/>
      <c r="AB141" s="238"/>
      <c r="AC141" s="238"/>
      <c r="AD141" s="238"/>
      <c r="AE141" s="238"/>
      <c r="AF141" s="238"/>
      <c r="AG141" s="238"/>
      <c r="AH141" s="238"/>
      <c r="AI141" s="238"/>
      <c r="AJ141" s="238"/>
      <c r="AK141" s="238"/>
      <c r="AL141" s="238"/>
      <c r="AM141" s="238"/>
      <c r="AN141" s="238"/>
      <c r="AO141" s="238"/>
      <c r="AP141" s="238"/>
      <c r="AQ141" s="238"/>
    </row>
    <row r="142" s="233" customFormat="1" ht="24" customHeight="1">
      <c r="A142" s="55">
        <v>1</v>
      </c>
      <c r="B142" s="91" t="s">
        <v>222</v>
      </c>
      <c r="C142" s="261">
        <f>D142+L142+M142+N142+O142+P142+Q142+R142+S142+T142</f>
        <v>479605</v>
      </c>
      <c r="D142" s="261">
        <f>E142+F142+G142+H142+I142</f>
        <v>479605</v>
      </c>
      <c r="E142" s="262">
        <v>0</v>
      </c>
      <c r="F142" s="174">
        <v>0</v>
      </c>
      <c r="G142" s="174">
        <v>0</v>
      </c>
      <c r="H142" s="262">
        <v>0</v>
      </c>
      <c r="I142" s="261">
        <v>479605</v>
      </c>
      <c r="J142" s="263">
        <v>0</v>
      </c>
      <c r="K142" s="174">
        <v>0</v>
      </c>
      <c r="L142" s="174">
        <v>0</v>
      </c>
      <c r="M142" s="174">
        <v>0</v>
      </c>
      <c r="N142" s="174">
        <v>0</v>
      </c>
      <c r="O142" s="174">
        <v>0</v>
      </c>
      <c r="P142" s="174">
        <v>0</v>
      </c>
      <c r="Q142" s="174">
        <v>0</v>
      </c>
      <c r="R142" s="174">
        <v>0</v>
      </c>
      <c r="S142" s="174">
        <v>0</v>
      </c>
      <c r="T142" s="174">
        <v>0</v>
      </c>
      <c r="U142" s="259"/>
      <c r="V142" s="260"/>
      <c r="W142" s="136"/>
      <c r="X142" s="43"/>
      <c r="Y142" s="238"/>
      <c r="Z142" s="238"/>
      <c r="AA142" s="238"/>
      <c r="AB142" s="238"/>
      <c r="AC142" s="238"/>
      <c r="AD142" s="238"/>
      <c r="AE142" s="238"/>
      <c r="AF142" s="238"/>
      <c r="AG142" s="238"/>
      <c r="AH142" s="238"/>
      <c r="AI142" s="238"/>
      <c r="AJ142" s="238"/>
      <c r="AK142" s="238"/>
      <c r="AL142" s="238"/>
      <c r="AM142" s="238"/>
      <c r="AN142" s="238"/>
      <c r="AO142" s="238"/>
      <c r="AP142" s="238"/>
      <c r="AQ142" s="238"/>
    </row>
    <row r="143" s="233" customFormat="1" ht="24" customHeight="1">
      <c r="A143" s="89" t="s">
        <v>224</v>
      </c>
      <c r="B143" s="89"/>
      <c r="C143" s="141">
        <f>SUM(C144:C149)</f>
        <v>49643054.910000004</v>
      </c>
      <c r="D143" s="141">
        <f t="shared" ref="D143:T143" si="244">SUM(D144:D149)</f>
        <v>22568981.259999998</v>
      </c>
      <c r="E143" s="141">
        <f t="shared" si="244"/>
        <v>8482671.5399999991</v>
      </c>
      <c r="F143" s="141">
        <f t="shared" si="244"/>
        <v>7668127.6999999993</v>
      </c>
      <c r="G143" s="141">
        <f t="shared" si="244"/>
        <v>4354770.0599999996</v>
      </c>
      <c r="H143" s="141">
        <f t="shared" si="244"/>
        <v>1090075.8599999999</v>
      </c>
      <c r="I143" s="141">
        <f t="shared" si="244"/>
        <v>973336.09999999998</v>
      </c>
      <c r="J143" s="142">
        <f t="shared" si="244"/>
        <v>0</v>
      </c>
      <c r="K143" s="141">
        <f t="shared" si="244"/>
        <v>0</v>
      </c>
      <c r="L143" s="141">
        <f t="shared" si="244"/>
        <v>24686454.329999998</v>
      </c>
      <c r="M143" s="141">
        <f t="shared" si="244"/>
        <v>0</v>
      </c>
      <c r="N143" s="141">
        <f t="shared" si="244"/>
        <v>0</v>
      </c>
      <c r="O143" s="141">
        <f t="shared" si="244"/>
        <v>0</v>
      </c>
      <c r="P143" s="141">
        <f t="shared" si="244"/>
        <v>2387619.3200000003</v>
      </c>
      <c r="Q143" s="141">
        <f t="shared" si="244"/>
        <v>0</v>
      </c>
      <c r="R143" s="141">
        <f t="shared" si="244"/>
        <v>0</v>
      </c>
      <c r="S143" s="141">
        <f t="shared" si="244"/>
        <v>0</v>
      </c>
      <c r="T143" s="141">
        <f t="shared" si="244"/>
        <v>0</v>
      </c>
      <c r="U143" s="237"/>
      <c r="V143" s="237"/>
      <c r="W143" s="238"/>
      <c r="X143" s="238"/>
      <c r="Y143" s="238"/>
      <c r="Z143" s="238"/>
      <c r="AA143" s="238"/>
      <c r="AB143" s="238"/>
      <c r="AC143" s="238"/>
      <c r="AD143" s="238"/>
      <c r="AE143" s="238"/>
      <c r="AF143" s="238"/>
      <c r="AG143" s="238"/>
      <c r="AH143" s="238"/>
      <c r="AI143" s="238"/>
      <c r="AJ143" s="238"/>
      <c r="AK143" s="238"/>
      <c r="AL143" s="238"/>
      <c r="AM143" s="238"/>
      <c r="AN143" s="238"/>
      <c r="AO143" s="238"/>
      <c r="AP143" s="238"/>
      <c r="AQ143" s="238"/>
    </row>
    <row r="144" s="73" customFormat="1" ht="25.800000000000001" customHeight="1">
      <c r="A144" s="57">
        <v>1</v>
      </c>
      <c r="B144" s="92" t="s">
        <v>709</v>
      </c>
      <c r="C144" s="104">
        <f t="shared" ref="C144:C146" si="245">D144+K144+L144+M144+N144+O144+P144+Q144+R144+S144+T144</f>
        <v>816958.80000000005</v>
      </c>
      <c r="D144" s="104">
        <f t="shared" ref="D144:D149" si="246">E144+F144+G144+H144+I144</f>
        <v>0</v>
      </c>
      <c r="E144" s="104">
        <v>0</v>
      </c>
      <c r="F144" s="104">
        <v>0</v>
      </c>
      <c r="G144" s="58">
        <v>0</v>
      </c>
      <c r="H144" s="104">
        <v>0</v>
      </c>
      <c r="I144" s="104">
        <v>0</v>
      </c>
      <c r="J144" s="59">
        <v>0</v>
      </c>
      <c r="K144" s="58">
        <v>0</v>
      </c>
      <c r="L144" s="58">
        <v>0</v>
      </c>
      <c r="M144" s="58">
        <v>0</v>
      </c>
      <c r="N144" s="58">
        <v>0</v>
      </c>
      <c r="O144" s="58">
        <v>0</v>
      </c>
      <c r="P144" s="104">
        <v>816958.80000000005</v>
      </c>
      <c r="Q144" s="58">
        <v>0</v>
      </c>
      <c r="R144" s="58">
        <v>0</v>
      </c>
      <c r="S144" s="58">
        <v>0</v>
      </c>
      <c r="T144" s="58">
        <v>0</v>
      </c>
    </row>
    <row r="145" s="73" customFormat="1" ht="25.800000000000001" customHeight="1">
      <c r="A145" s="57">
        <v>2</v>
      </c>
      <c r="B145" s="92" t="s">
        <v>710</v>
      </c>
      <c r="C145" s="104">
        <f t="shared" si="245"/>
        <v>8639934.0600000005</v>
      </c>
      <c r="D145" s="104">
        <f t="shared" si="246"/>
        <v>0</v>
      </c>
      <c r="E145" s="104">
        <v>0</v>
      </c>
      <c r="F145" s="104">
        <v>0</v>
      </c>
      <c r="G145" s="58">
        <v>0</v>
      </c>
      <c r="H145" s="104">
        <v>0</v>
      </c>
      <c r="I145" s="104">
        <v>0</v>
      </c>
      <c r="J145" s="59">
        <v>0</v>
      </c>
      <c r="K145" s="58">
        <v>0</v>
      </c>
      <c r="L145" s="58">
        <v>8639934.0600000005</v>
      </c>
      <c r="M145" s="58">
        <v>0</v>
      </c>
      <c r="N145" s="58">
        <v>0</v>
      </c>
      <c r="O145" s="58">
        <v>0</v>
      </c>
      <c r="P145" s="104">
        <v>0</v>
      </c>
      <c r="Q145" s="58">
        <v>0</v>
      </c>
      <c r="R145" s="58">
        <v>0</v>
      </c>
      <c r="S145" s="58">
        <v>0</v>
      </c>
      <c r="T145" s="58">
        <v>0</v>
      </c>
    </row>
    <row r="146" s="73" customFormat="1" ht="25.800000000000001" customHeight="1">
      <c r="A146" s="57">
        <v>3</v>
      </c>
      <c r="B146" s="92" t="s">
        <v>227</v>
      </c>
      <c r="C146" s="104">
        <f t="shared" si="245"/>
        <v>14628028.799999999</v>
      </c>
      <c r="D146" s="104">
        <f t="shared" si="246"/>
        <v>14628028.799999999</v>
      </c>
      <c r="E146" s="104">
        <v>4767170.0999999996</v>
      </c>
      <c r="F146" s="104">
        <v>5827577.7999999998</v>
      </c>
      <c r="G146" s="104">
        <v>2447333.8999999999</v>
      </c>
      <c r="H146" s="104">
        <v>612610.89999999991</v>
      </c>
      <c r="I146" s="104">
        <v>973336.09999999998</v>
      </c>
      <c r="J146" s="59">
        <v>0</v>
      </c>
      <c r="K146" s="58">
        <v>0</v>
      </c>
      <c r="L146" s="58">
        <v>0</v>
      </c>
      <c r="M146" s="58">
        <v>0</v>
      </c>
      <c r="N146" s="58">
        <v>0</v>
      </c>
      <c r="O146" s="58">
        <v>0</v>
      </c>
      <c r="P146" s="58">
        <v>0</v>
      </c>
      <c r="Q146" s="58">
        <v>0</v>
      </c>
      <c r="R146" s="58">
        <v>0</v>
      </c>
      <c r="S146" s="58">
        <v>0</v>
      </c>
      <c r="T146" s="58">
        <v>0</v>
      </c>
    </row>
    <row r="147" s="233" customFormat="1" ht="24" customHeight="1">
      <c r="A147" s="57">
        <v>4</v>
      </c>
      <c r="B147" s="45" t="s">
        <v>229</v>
      </c>
      <c r="C147" s="264">
        <f t="shared" ref="C147:C149" si="247">D147+L147+M147+N147+O147+P147+Q147+R147+S147+T147</f>
        <v>6100402.5599999996</v>
      </c>
      <c r="D147" s="264">
        <f t="shared" si="246"/>
        <v>6100402.5599999996</v>
      </c>
      <c r="E147" s="264">
        <v>3715501.4399999999</v>
      </c>
      <c r="F147" s="264">
        <v>0</v>
      </c>
      <c r="G147" s="264">
        <v>1907436.1599999999</v>
      </c>
      <c r="H147" s="264">
        <v>477464.95999999996</v>
      </c>
      <c r="I147" s="264">
        <v>0</v>
      </c>
      <c r="J147" s="145">
        <v>0</v>
      </c>
      <c r="K147" s="97">
        <v>0</v>
      </c>
      <c r="L147" s="97">
        <v>0</v>
      </c>
      <c r="M147" s="97">
        <v>0</v>
      </c>
      <c r="N147" s="97">
        <v>0</v>
      </c>
      <c r="O147" s="97">
        <v>0</v>
      </c>
      <c r="P147" s="264">
        <v>0</v>
      </c>
      <c r="Q147" s="97">
        <v>0</v>
      </c>
      <c r="R147" s="97">
        <v>0</v>
      </c>
      <c r="S147" s="97">
        <v>0</v>
      </c>
      <c r="T147" s="97">
        <v>0</v>
      </c>
      <c r="U147" s="237"/>
      <c r="V147" s="237"/>
      <c r="W147" s="238"/>
      <c r="X147" s="238"/>
      <c r="Y147" s="238"/>
      <c r="Z147" s="238"/>
      <c r="AA147" s="238"/>
      <c r="AB147" s="238"/>
      <c r="AC147" s="238"/>
      <c r="AD147" s="238"/>
      <c r="AE147" s="238"/>
      <c r="AF147" s="238"/>
      <c r="AG147" s="238"/>
      <c r="AH147" s="238"/>
      <c r="AI147" s="238"/>
      <c r="AJ147" s="238"/>
      <c r="AK147" s="238"/>
      <c r="AL147" s="238"/>
      <c r="AM147" s="238"/>
      <c r="AN147" s="238"/>
      <c r="AO147" s="238"/>
      <c r="AP147" s="238"/>
      <c r="AQ147" s="238"/>
    </row>
    <row r="148" s="233" customFormat="1" ht="24" customHeight="1">
      <c r="A148" s="57">
        <v>5</v>
      </c>
      <c r="B148" s="45" t="s">
        <v>711</v>
      </c>
      <c r="C148" s="264">
        <f t="shared" si="247"/>
        <v>17095110.870000001</v>
      </c>
      <c r="D148" s="264">
        <f t="shared" si="246"/>
        <v>0</v>
      </c>
      <c r="E148" s="264">
        <v>0</v>
      </c>
      <c r="F148" s="264">
        <v>0</v>
      </c>
      <c r="G148" s="97">
        <v>0</v>
      </c>
      <c r="H148" s="264">
        <v>0</v>
      </c>
      <c r="I148" s="264">
        <v>0</v>
      </c>
      <c r="J148" s="145">
        <v>0</v>
      </c>
      <c r="K148" s="97">
        <v>0</v>
      </c>
      <c r="L148" s="264">
        <v>16046520.27</v>
      </c>
      <c r="M148" s="97">
        <v>0</v>
      </c>
      <c r="N148" s="97">
        <v>0</v>
      </c>
      <c r="O148" s="97">
        <v>0</v>
      </c>
      <c r="P148" s="264">
        <v>1048590.6000000001</v>
      </c>
      <c r="Q148" s="97">
        <v>0</v>
      </c>
      <c r="R148" s="97">
        <v>0</v>
      </c>
      <c r="S148" s="97">
        <v>0</v>
      </c>
      <c r="T148" s="97">
        <v>0</v>
      </c>
      <c r="U148" s="237"/>
      <c r="V148" s="237"/>
      <c r="W148" s="238"/>
      <c r="X148" s="238"/>
      <c r="Y148" s="238"/>
      <c r="Z148" s="238"/>
      <c r="AA148" s="238"/>
      <c r="AB148" s="238"/>
      <c r="AC148" s="238"/>
      <c r="AD148" s="238"/>
      <c r="AE148" s="238"/>
      <c r="AF148" s="238"/>
      <c r="AG148" s="238"/>
      <c r="AH148" s="238"/>
      <c r="AI148" s="238"/>
      <c r="AJ148" s="238"/>
      <c r="AK148" s="238"/>
      <c r="AL148" s="238"/>
      <c r="AM148" s="238"/>
      <c r="AN148" s="238"/>
      <c r="AO148" s="238"/>
      <c r="AP148" s="238"/>
      <c r="AQ148" s="238"/>
    </row>
    <row r="149" s="233" customFormat="1" ht="24" customHeight="1">
      <c r="A149" s="57">
        <v>6</v>
      </c>
      <c r="B149" s="45" t="s">
        <v>712</v>
      </c>
      <c r="C149" s="264">
        <f t="shared" si="247"/>
        <v>2362619.8199999998</v>
      </c>
      <c r="D149" s="264">
        <f t="shared" si="246"/>
        <v>1840549.8999999999</v>
      </c>
      <c r="E149" s="264">
        <v>0</v>
      </c>
      <c r="F149" s="264">
        <v>1840549.8999999999</v>
      </c>
      <c r="G149" s="97">
        <v>0</v>
      </c>
      <c r="H149" s="97">
        <v>0</v>
      </c>
      <c r="I149" s="264">
        <v>0</v>
      </c>
      <c r="J149" s="145">
        <v>0</v>
      </c>
      <c r="K149" s="97">
        <v>0</v>
      </c>
      <c r="L149" s="97">
        <v>0</v>
      </c>
      <c r="M149" s="97">
        <v>0</v>
      </c>
      <c r="N149" s="97">
        <v>0</v>
      </c>
      <c r="O149" s="97">
        <v>0</v>
      </c>
      <c r="P149" s="264">
        <v>522069.91999999998</v>
      </c>
      <c r="Q149" s="97">
        <v>0</v>
      </c>
      <c r="R149" s="97">
        <v>0</v>
      </c>
      <c r="S149" s="97">
        <v>0</v>
      </c>
      <c r="T149" s="97">
        <v>0</v>
      </c>
      <c r="U149" s="237"/>
      <c r="V149" s="237"/>
      <c r="W149" s="238"/>
      <c r="X149" s="238"/>
      <c r="Y149" s="238"/>
      <c r="Z149" s="238"/>
      <c r="AA149" s="238"/>
      <c r="AB149" s="238"/>
      <c r="AC149" s="238"/>
      <c r="AD149" s="238"/>
      <c r="AE149" s="238"/>
      <c r="AF149" s="238"/>
      <c r="AG149" s="238"/>
      <c r="AH149" s="238"/>
      <c r="AI149" s="238"/>
      <c r="AJ149" s="238"/>
      <c r="AK149" s="238"/>
      <c r="AL149" s="238"/>
      <c r="AM149" s="238"/>
      <c r="AN149" s="238"/>
      <c r="AO149" s="238"/>
      <c r="AP149" s="238"/>
      <c r="AQ149" s="238"/>
    </row>
    <row r="150" s="233" customFormat="1" ht="24" customHeight="1">
      <c r="A150" s="89" t="s">
        <v>232</v>
      </c>
      <c r="B150" s="89"/>
      <c r="C150" s="141">
        <f>SUM(C151:C152)</f>
        <v>1766162.3</v>
      </c>
      <c r="D150" s="141">
        <f t="shared" ref="D150:T150" si="248">SUM(D151:D152)</f>
        <v>1766162.3</v>
      </c>
      <c r="E150" s="141">
        <f t="shared" si="248"/>
        <v>1766162.3</v>
      </c>
      <c r="F150" s="141">
        <f t="shared" si="248"/>
        <v>0</v>
      </c>
      <c r="G150" s="141">
        <f t="shared" si="248"/>
        <v>0</v>
      </c>
      <c r="H150" s="141">
        <f t="shared" si="248"/>
        <v>0</v>
      </c>
      <c r="I150" s="141">
        <f t="shared" si="248"/>
        <v>0</v>
      </c>
      <c r="J150" s="142">
        <f t="shared" si="248"/>
        <v>0</v>
      </c>
      <c r="K150" s="141">
        <f t="shared" si="248"/>
        <v>0</v>
      </c>
      <c r="L150" s="141">
        <f t="shared" si="248"/>
        <v>0</v>
      </c>
      <c r="M150" s="141">
        <f t="shared" si="248"/>
        <v>0</v>
      </c>
      <c r="N150" s="141">
        <f t="shared" si="248"/>
        <v>0</v>
      </c>
      <c r="O150" s="141">
        <f t="shared" si="248"/>
        <v>0</v>
      </c>
      <c r="P150" s="141">
        <f t="shared" si="248"/>
        <v>0</v>
      </c>
      <c r="Q150" s="141">
        <f t="shared" si="248"/>
        <v>0</v>
      </c>
      <c r="R150" s="141">
        <f t="shared" si="248"/>
        <v>0</v>
      </c>
      <c r="S150" s="141">
        <f t="shared" si="248"/>
        <v>0</v>
      </c>
      <c r="T150" s="141">
        <f t="shared" si="248"/>
        <v>0</v>
      </c>
      <c r="U150" s="237"/>
      <c r="V150" s="237"/>
      <c r="W150" s="238"/>
      <c r="X150" s="238"/>
      <c r="Y150" s="238"/>
      <c r="Z150" s="238"/>
      <c r="AA150" s="238"/>
      <c r="AB150" s="238"/>
      <c r="AC150" s="238"/>
      <c r="AD150" s="238"/>
      <c r="AE150" s="238"/>
      <c r="AF150" s="238"/>
      <c r="AG150" s="238"/>
      <c r="AH150" s="238"/>
      <c r="AI150" s="238"/>
      <c r="AJ150" s="238"/>
      <c r="AK150" s="238"/>
      <c r="AL150" s="238"/>
      <c r="AM150" s="238"/>
      <c r="AN150" s="238"/>
      <c r="AO150" s="238"/>
      <c r="AP150" s="238"/>
      <c r="AQ150" s="238"/>
    </row>
    <row r="151" s="233" customFormat="1" ht="24" customHeight="1">
      <c r="A151" s="55">
        <v>1</v>
      </c>
      <c r="B151" s="91" t="s">
        <v>233</v>
      </c>
      <c r="C151" s="178">
        <f t="shared" ref="C151:C152" si="249">D151+K151+L151+M151+N151+O151+P151+Q151+R151+S151+T151</f>
        <v>881392.40000000002</v>
      </c>
      <c r="D151" s="178">
        <f t="shared" ref="D151:D152" si="250">SUM(E151:I151)</f>
        <v>881392.40000000002</v>
      </c>
      <c r="E151" s="178">
        <v>881392.40000000002</v>
      </c>
      <c r="F151" s="93">
        <v>0</v>
      </c>
      <c r="G151" s="93">
        <v>0</v>
      </c>
      <c r="H151" s="93">
        <v>0</v>
      </c>
      <c r="I151" s="93">
        <v>0</v>
      </c>
      <c r="J151" s="94">
        <v>0</v>
      </c>
      <c r="K151" s="93">
        <v>0</v>
      </c>
      <c r="L151" s="93">
        <v>0</v>
      </c>
      <c r="M151" s="93">
        <v>0</v>
      </c>
      <c r="N151" s="93">
        <v>0</v>
      </c>
      <c r="O151" s="93">
        <v>0</v>
      </c>
      <c r="P151" s="93">
        <v>0</v>
      </c>
      <c r="Q151" s="93">
        <v>0</v>
      </c>
      <c r="R151" s="93">
        <v>0</v>
      </c>
      <c r="S151" s="93">
        <v>0</v>
      </c>
      <c r="T151" s="93">
        <v>0</v>
      </c>
      <c r="U151" s="237"/>
      <c r="V151" s="237"/>
      <c r="W151" s="238"/>
      <c r="X151" s="238"/>
      <c r="Y151" s="238"/>
      <c r="Z151" s="238"/>
      <c r="AA151" s="238"/>
      <c r="AB151" s="238"/>
      <c r="AC151" s="238"/>
      <c r="AD151" s="238"/>
      <c r="AE151" s="238"/>
      <c r="AF151" s="238"/>
      <c r="AG151" s="238"/>
      <c r="AH151" s="238"/>
      <c r="AI151" s="238"/>
      <c r="AJ151" s="238"/>
      <c r="AK151" s="238"/>
      <c r="AL151" s="238"/>
      <c r="AM151" s="238"/>
      <c r="AN151" s="238"/>
      <c r="AO151" s="238"/>
      <c r="AP151" s="238"/>
      <c r="AQ151" s="238"/>
    </row>
    <row r="152" s="233" customFormat="1" ht="24" customHeight="1">
      <c r="A152" s="55">
        <v>2</v>
      </c>
      <c r="B152" s="91" t="s">
        <v>234</v>
      </c>
      <c r="C152" s="178">
        <f t="shared" si="249"/>
        <v>884769.90000000002</v>
      </c>
      <c r="D152" s="178">
        <f t="shared" si="250"/>
        <v>884769.90000000002</v>
      </c>
      <c r="E152" s="178">
        <v>884769.90000000002</v>
      </c>
      <c r="F152" s="93">
        <v>0</v>
      </c>
      <c r="G152" s="93">
        <v>0</v>
      </c>
      <c r="H152" s="93">
        <v>0</v>
      </c>
      <c r="I152" s="93">
        <v>0</v>
      </c>
      <c r="J152" s="94">
        <v>0</v>
      </c>
      <c r="K152" s="93">
        <v>0</v>
      </c>
      <c r="L152" s="93">
        <v>0</v>
      </c>
      <c r="M152" s="93">
        <v>0</v>
      </c>
      <c r="N152" s="93">
        <v>0</v>
      </c>
      <c r="O152" s="93">
        <v>0</v>
      </c>
      <c r="P152" s="93">
        <v>0</v>
      </c>
      <c r="Q152" s="93">
        <v>0</v>
      </c>
      <c r="R152" s="93">
        <v>0</v>
      </c>
      <c r="S152" s="93">
        <v>0</v>
      </c>
      <c r="T152" s="93">
        <v>0</v>
      </c>
      <c r="U152" s="237"/>
      <c r="V152" s="237"/>
      <c r="W152" s="238"/>
      <c r="X152" s="238"/>
      <c r="Y152" s="238"/>
      <c r="Z152" s="238"/>
      <c r="AA152" s="238"/>
      <c r="AB152" s="238"/>
      <c r="AC152" s="238"/>
      <c r="AD152" s="238"/>
      <c r="AE152" s="238"/>
      <c r="AF152" s="238"/>
      <c r="AG152" s="238"/>
      <c r="AH152" s="238"/>
      <c r="AI152" s="238"/>
      <c r="AJ152" s="238"/>
      <c r="AK152" s="238"/>
      <c r="AL152" s="238"/>
      <c r="AM152" s="238"/>
      <c r="AN152" s="238"/>
      <c r="AO152" s="238"/>
      <c r="AP152" s="238"/>
      <c r="AQ152" s="238"/>
    </row>
    <row r="153" s="32" customFormat="1" ht="24" customHeight="1">
      <c r="A153" s="26" t="s">
        <v>235</v>
      </c>
      <c r="B153" s="26"/>
      <c r="C153" s="251">
        <f>SUM(C154:C155)</f>
        <v>4688902.0199999996</v>
      </c>
      <c r="D153" s="251">
        <f t="shared" ref="D153:T153" si="251">SUM(D154:D155)</f>
        <v>3645392.7000000002</v>
      </c>
      <c r="E153" s="251">
        <f t="shared" si="251"/>
        <v>0</v>
      </c>
      <c r="F153" s="251">
        <f t="shared" si="251"/>
        <v>2488829.7000000002</v>
      </c>
      <c r="G153" s="251">
        <f t="shared" si="251"/>
        <v>0</v>
      </c>
      <c r="H153" s="251">
        <f t="shared" si="251"/>
        <v>721913.40000000002</v>
      </c>
      <c r="I153" s="251">
        <f t="shared" si="251"/>
        <v>434649.60000000003</v>
      </c>
      <c r="J153" s="252">
        <f t="shared" si="251"/>
        <v>0</v>
      </c>
      <c r="K153" s="251">
        <f t="shared" si="251"/>
        <v>0</v>
      </c>
      <c r="L153" s="251">
        <f t="shared" si="251"/>
        <v>0</v>
      </c>
      <c r="M153" s="251">
        <f t="shared" si="251"/>
        <v>1043509.3199999999</v>
      </c>
      <c r="N153" s="251">
        <f t="shared" si="251"/>
        <v>0</v>
      </c>
      <c r="O153" s="251">
        <f t="shared" si="251"/>
        <v>0</v>
      </c>
      <c r="P153" s="251">
        <f t="shared" si="251"/>
        <v>0</v>
      </c>
      <c r="Q153" s="251">
        <f t="shared" si="251"/>
        <v>0</v>
      </c>
      <c r="R153" s="251">
        <f t="shared" si="251"/>
        <v>0</v>
      </c>
      <c r="S153" s="251">
        <f t="shared" si="251"/>
        <v>0</v>
      </c>
      <c r="T153" s="251">
        <f t="shared" si="251"/>
        <v>0</v>
      </c>
    </row>
    <row r="154" s="73" customFormat="1" ht="24" customHeight="1">
      <c r="A154" s="55">
        <v>1</v>
      </c>
      <c r="B154" s="92" t="s">
        <v>236</v>
      </c>
      <c r="C154" s="82">
        <f t="shared" ref="C154:C155" si="252">D154+K154+L154+M154+N154+O154+P154+Q154+R154+S154+T154</f>
        <v>655370.10000000009</v>
      </c>
      <c r="D154" s="60">
        <f t="shared" ref="D154:D155" si="253">E154+F154+G154+H154+I154</f>
        <v>655370.10000000009</v>
      </c>
      <c r="E154" s="60">
        <v>0</v>
      </c>
      <c r="F154" s="104">
        <v>0</v>
      </c>
      <c r="G154" s="58">
        <v>0</v>
      </c>
      <c r="H154" s="104">
        <v>220720.5</v>
      </c>
      <c r="I154" s="104">
        <v>434649.60000000003</v>
      </c>
      <c r="J154" s="69">
        <v>0</v>
      </c>
      <c r="K154" s="60">
        <v>0</v>
      </c>
      <c r="L154" s="82">
        <v>0</v>
      </c>
      <c r="M154" s="58">
        <v>0</v>
      </c>
      <c r="N154" s="82">
        <v>0</v>
      </c>
      <c r="O154" s="60">
        <v>0</v>
      </c>
      <c r="P154" s="82">
        <v>0</v>
      </c>
      <c r="Q154" s="60">
        <v>0</v>
      </c>
      <c r="R154" s="60">
        <v>0</v>
      </c>
      <c r="S154" s="60">
        <v>0</v>
      </c>
      <c r="T154" s="60">
        <v>0</v>
      </c>
    </row>
    <row r="155" s="73" customFormat="1" ht="24" customHeight="1">
      <c r="A155" s="57">
        <v>2</v>
      </c>
      <c r="B155" s="92" t="s">
        <v>237</v>
      </c>
      <c r="C155" s="82">
        <f t="shared" si="252"/>
        <v>4033531.9199999999</v>
      </c>
      <c r="D155" s="60">
        <f t="shared" si="253"/>
        <v>2990022.6000000001</v>
      </c>
      <c r="E155" s="58">
        <v>0</v>
      </c>
      <c r="F155" s="104">
        <v>2488829.7000000002</v>
      </c>
      <c r="G155" s="58">
        <v>0</v>
      </c>
      <c r="H155" s="104">
        <v>501192.90000000002</v>
      </c>
      <c r="I155" s="58">
        <v>0</v>
      </c>
      <c r="J155" s="69">
        <v>0</v>
      </c>
      <c r="K155" s="60">
        <v>0</v>
      </c>
      <c r="L155" s="82">
        <v>0</v>
      </c>
      <c r="M155" s="60">
        <v>1043509.3199999999</v>
      </c>
      <c r="N155" s="82">
        <v>0</v>
      </c>
      <c r="O155" s="60">
        <v>0</v>
      </c>
      <c r="P155" s="82">
        <v>0</v>
      </c>
      <c r="Q155" s="60">
        <v>0</v>
      </c>
      <c r="R155" s="60">
        <v>0</v>
      </c>
      <c r="S155" s="60">
        <v>0</v>
      </c>
      <c r="T155" s="60">
        <v>0</v>
      </c>
    </row>
    <row r="156" s="265" customFormat="1" ht="24" customHeight="1">
      <c r="A156" s="70" t="s">
        <v>238</v>
      </c>
      <c r="B156" s="70"/>
      <c r="C156" s="177">
        <f>SUM(C157:C157)</f>
        <v>708356</v>
      </c>
      <c r="D156" s="177">
        <f t="shared" ref="D156:T156" si="254">SUM(D157:D157)</f>
        <v>0</v>
      </c>
      <c r="E156" s="177">
        <f t="shared" si="254"/>
        <v>0</v>
      </c>
      <c r="F156" s="177">
        <f t="shared" si="254"/>
        <v>0</v>
      </c>
      <c r="G156" s="177">
        <f t="shared" si="254"/>
        <v>0</v>
      </c>
      <c r="H156" s="177">
        <f t="shared" si="254"/>
        <v>0</v>
      </c>
      <c r="I156" s="177">
        <f t="shared" si="254"/>
        <v>0</v>
      </c>
      <c r="J156" s="266">
        <f t="shared" si="254"/>
        <v>0</v>
      </c>
      <c r="K156" s="177">
        <f t="shared" si="254"/>
        <v>0</v>
      </c>
      <c r="L156" s="177">
        <f t="shared" si="254"/>
        <v>0</v>
      </c>
      <c r="M156" s="177">
        <f t="shared" si="254"/>
        <v>0</v>
      </c>
      <c r="N156" s="177">
        <f t="shared" si="254"/>
        <v>0</v>
      </c>
      <c r="O156" s="177">
        <f t="shared" si="254"/>
        <v>0</v>
      </c>
      <c r="P156" s="177">
        <f t="shared" si="254"/>
        <v>708356</v>
      </c>
      <c r="Q156" s="177">
        <f t="shared" si="254"/>
        <v>0</v>
      </c>
      <c r="R156" s="177">
        <f t="shared" si="254"/>
        <v>0</v>
      </c>
      <c r="S156" s="177">
        <f t="shared" si="254"/>
        <v>0</v>
      </c>
      <c r="T156" s="177">
        <f t="shared" si="254"/>
        <v>0</v>
      </c>
      <c r="U156" s="237"/>
      <c r="V156" s="237"/>
      <c r="W156" s="237"/>
      <c r="X156" s="237"/>
      <c r="Y156" s="237"/>
      <c r="Z156" s="237"/>
      <c r="AA156" s="237"/>
      <c r="AB156" s="237"/>
      <c r="AC156" s="237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237"/>
      <c r="AQ156" s="237"/>
    </row>
    <row r="157" s="265" customFormat="1" ht="24" customHeight="1">
      <c r="A157" s="55">
        <v>1</v>
      </c>
      <c r="B157" s="74" t="s">
        <v>713</v>
      </c>
      <c r="C157" s="93">
        <f>D157+K157+L157+M157+N157+O157+P157+Q157+R157+S157+T157</f>
        <v>708356</v>
      </c>
      <c r="D157" s="267">
        <f>E157+F157+G157+H157+I157</f>
        <v>0</v>
      </c>
      <c r="E157" s="267">
        <v>0</v>
      </c>
      <c r="F157" s="267">
        <v>0</v>
      </c>
      <c r="G157" s="267">
        <v>0</v>
      </c>
      <c r="H157" s="267">
        <v>0</v>
      </c>
      <c r="I157" s="267">
        <v>0</v>
      </c>
      <c r="J157" s="94">
        <v>0</v>
      </c>
      <c r="K157" s="93">
        <v>0</v>
      </c>
      <c r="L157" s="93">
        <v>0</v>
      </c>
      <c r="M157" s="93">
        <v>0</v>
      </c>
      <c r="N157" s="93">
        <v>0</v>
      </c>
      <c r="O157" s="93">
        <v>0</v>
      </c>
      <c r="P157" s="267">
        <v>708356</v>
      </c>
      <c r="Q157" s="93">
        <v>0</v>
      </c>
      <c r="R157" s="93">
        <v>0</v>
      </c>
      <c r="S157" s="93">
        <v>0</v>
      </c>
      <c r="T157" s="93">
        <v>0</v>
      </c>
      <c r="U157" s="237"/>
      <c r="V157" s="237"/>
      <c r="W157" s="237"/>
      <c r="X157" s="237"/>
      <c r="Y157" s="237"/>
      <c r="Z157" s="237"/>
      <c r="AA157" s="237"/>
      <c r="AB157" s="237"/>
      <c r="AC157" s="237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237"/>
      <c r="AQ157" s="237"/>
    </row>
    <row r="158" s="233" customFormat="1" ht="24" customHeight="1">
      <c r="A158" s="26" t="s">
        <v>240</v>
      </c>
      <c r="B158" s="26"/>
      <c r="C158" s="251">
        <f>SUM(C159:C162)</f>
        <v>60428961.100000001</v>
      </c>
      <c r="D158" s="251">
        <f t="shared" ref="D158:T158" si="255">SUM(D159:D162)</f>
        <v>1825211.4999999998</v>
      </c>
      <c r="E158" s="251">
        <f t="shared" si="255"/>
        <v>0</v>
      </c>
      <c r="F158" s="251">
        <f t="shared" si="255"/>
        <v>1825211.4999999998</v>
      </c>
      <c r="G158" s="251">
        <f t="shared" si="255"/>
        <v>0</v>
      </c>
      <c r="H158" s="251">
        <f t="shared" si="255"/>
        <v>0</v>
      </c>
      <c r="I158" s="251">
        <f t="shared" si="255"/>
        <v>0</v>
      </c>
      <c r="J158" s="252">
        <f t="shared" si="255"/>
        <v>0</v>
      </c>
      <c r="K158" s="251">
        <f t="shared" si="255"/>
        <v>0</v>
      </c>
      <c r="L158" s="251">
        <f t="shared" si="255"/>
        <v>45314822.899999999</v>
      </c>
      <c r="M158" s="251">
        <f t="shared" si="255"/>
        <v>0</v>
      </c>
      <c r="N158" s="251">
        <f t="shared" si="255"/>
        <v>8881267.5</v>
      </c>
      <c r="O158" s="251">
        <f t="shared" si="255"/>
        <v>0</v>
      </c>
      <c r="P158" s="251">
        <f t="shared" si="255"/>
        <v>4407659.2000000002</v>
      </c>
      <c r="Q158" s="251">
        <f t="shared" si="255"/>
        <v>0</v>
      </c>
      <c r="R158" s="251">
        <f t="shared" si="255"/>
        <v>0</v>
      </c>
      <c r="S158" s="251">
        <f t="shared" si="255"/>
        <v>0</v>
      </c>
      <c r="T158" s="251">
        <f t="shared" si="255"/>
        <v>0</v>
      </c>
      <c r="U158" s="237"/>
      <c r="V158" s="237"/>
      <c r="W158" s="238"/>
      <c r="X158" s="238"/>
      <c r="Y158" s="238"/>
      <c r="Z158" s="238"/>
      <c r="AA158" s="238"/>
      <c r="AB158" s="238"/>
      <c r="AC158" s="238"/>
      <c r="AD158" s="238"/>
      <c r="AE158" s="238"/>
      <c r="AF158" s="238"/>
      <c r="AG158" s="238"/>
      <c r="AH158" s="238"/>
      <c r="AI158" s="238"/>
      <c r="AJ158" s="238"/>
      <c r="AK158" s="238"/>
      <c r="AL158" s="238"/>
      <c r="AM158" s="238"/>
      <c r="AN158" s="238"/>
      <c r="AO158" s="238"/>
      <c r="AP158" s="238"/>
      <c r="AQ158" s="238"/>
    </row>
    <row r="159" s="233" customFormat="1" ht="24" customHeight="1">
      <c r="A159" s="55">
        <v>1</v>
      </c>
      <c r="B159" s="91" t="s">
        <v>714</v>
      </c>
      <c r="C159" s="93">
        <f t="shared" ref="C159:C162" si="256">D159+K159+L159+M159+N159+O159+P159+Q159+R159+S159+T159</f>
        <v>10180033.5</v>
      </c>
      <c r="D159" s="267">
        <f t="shared" ref="D159:D162" si="257">E159+F159+G159+H159+I159</f>
        <v>0</v>
      </c>
      <c r="E159" s="267">
        <v>0</v>
      </c>
      <c r="F159" s="267">
        <v>0</v>
      </c>
      <c r="G159" s="93">
        <v>0</v>
      </c>
      <c r="H159" s="267">
        <v>0</v>
      </c>
      <c r="I159" s="93">
        <v>0</v>
      </c>
      <c r="J159" s="94">
        <v>0</v>
      </c>
      <c r="K159" s="267">
        <v>0</v>
      </c>
      <c r="L159" s="267">
        <v>0</v>
      </c>
      <c r="M159" s="93">
        <v>0</v>
      </c>
      <c r="N159" s="93">
        <v>8881267.5</v>
      </c>
      <c r="O159" s="93">
        <v>0</v>
      </c>
      <c r="P159" s="267">
        <v>1298766</v>
      </c>
      <c r="Q159" s="93">
        <v>0</v>
      </c>
      <c r="R159" s="93">
        <v>0</v>
      </c>
      <c r="S159" s="93">
        <v>0</v>
      </c>
      <c r="T159" s="93">
        <v>0</v>
      </c>
      <c r="U159" s="237"/>
      <c r="V159" s="237"/>
      <c r="W159" s="238"/>
      <c r="X159" s="238"/>
      <c r="Y159" s="238"/>
      <c r="Z159" s="238"/>
      <c r="AA159" s="238"/>
      <c r="AB159" s="238"/>
      <c r="AC159" s="238"/>
      <c r="AD159" s="238"/>
      <c r="AE159" s="238"/>
      <c r="AF159" s="238"/>
      <c r="AG159" s="238"/>
      <c r="AH159" s="238"/>
      <c r="AI159" s="238"/>
      <c r="AJ159" s="238"/>
      <c r="AK159" s="238"/>
      <c r="AL159" s="238"/>
      <c r="AM159" s="238"/>
      <c r="AN159" s="238"/>
      <c r="AO159" s="238"/>
      <c r="AP159" s="238"/>
      <c r="AQ159" s="238"/>
    </row>
    <row r="160" s="233" customFormat="1" ht="24" customHeight="1">
      <c r="A160" s="55">
        <v>2</v>
      </c>
      <c r="B160" s="74" t="s">
        <v>715</v>
      </c>
      <c r="C160" s="93">
        <f t="shared" si="256"/>
        <v>18086254.699999999</v>
      </c>
      <c r="D160" s="267">
        <f t="shared" si="257"/>
        <v>0</v>
      </c>
      <c r="E160" s="267">
        <v>0</v>
      </c>
      <c r="F160" s="93">
        <v>0</v>
      </c>
      <c r="G160" s="93">
        <v>0</v>
      </c>
      <c r="H160" s="267">
        <v>0</v>
      </c>
      <c r="I160" s="93">
        <v>0</v>
      </c>
      <c r="J160" s="94">
        <v>0</v>
      </c>
      <c r="K160" s="267">
        <v>0</v>
      </c>
      <c r="L160" s="267">
        <v>16976868.699999999</v>
      </c>
      <c r="M160" s="93">
        <v>0</v>
      </c>
      <c r="N160" s="93">
        <v>0</v>
      </c>
      <c r="O160" s="267">
        <v>0</v>
      </c>
      <c r="P160" s="267">
        <v>1109386</v>
      </c>
      <c r="Q160" s="93">
        <v>0</v>
      </c>
      <c r="R160" s="93">
        <v>0</v>
      </c>
      <c r="S160" s="93">
        <v>0</v>
      </c>
      <c r="T160" s="93">
        <v>0</v>
      </c>
      <c r="U160" s="237"/>
      <c r="V160" s="237"/>
      <c r="W160" s="238"/>
      <c r="X160" s="238"/>
      <c r="Y160" s="238"/>
      <c r="Z160" s="238"/>
      <c r="AA160" s="238"/>
      <c r="AB160" s="238"/>
      <c r="AC160" s="238"/>
      <c r="AD160" s="238"/>
      <c r="AE160" s="238"/>
      <c r="AF160" s="238"/>
      <c r="AG160" s="238"/>
      <c r="AH160" s="238"/>
      <c r="AI160" s="238"/>
      <c r="AJ160" s="238"/>
      <c r="AK160" s="238"/>
      <c r="AL160" s="238"/>
      <c r="AM160" s="238"/>
      <c r="AN160" s="238"/>
      <c r="AO160" s="238"/>
      <c r="AP160" s="238"/>
      <c r="AQ160" s="238"/>
    </row>
    <row r="161" s="233" customFormat="1" ht="24" customHeight="1">
      <c r="A161" s="55">
        <v>3</v>
      </c>
      <c r="B161" s="91" t="s">
        <v>716</v>
      </c>
      <c r="C161" s="93">
        <f t="shared" si="256"/>
        <v>8005170.2999999998</v>
      </c>
      <c r="D161" s="267">
        <f t="shared" si="257"/>
        <v>1825211.4999999998</v>
      </c>
      <c r="E161" s="267">
        <v>0</v>
      </c>
      <c r="F161" s="267">
        <v>1825211.4999999998</v>
      </c>
      <c r="G161" s="93">
        <v>0</v>
      </c>
      <c r="H161" s="267">
        <v>0</v>
      </c>
      <c r="I161" s="93">
        <v>0</v>
      </c>
      <c r="J161" s="94">
        <v>0</v>
      </c>
      <c r="K161" s="267">
        <v>0</v>
      </c>
      <c r="L161" s="267">
        <v>5662239.5999999996</v>
      </c>
      <c r="M161" s="93">
        <v>0</v>
      </c>
      <c r="N161" s="93">
        <v>0</v>
      </c>
      <c r="O161" s="93">
        <v>0</v>
      </c>
      <c r="P161" s="267">
        <v>517719.20000000001</v>
      </c>
      <c r="Q161" s="93">
        <v>0</v>
      </c>
      <c r="R161" s="93">
        <v>0</v>
      </c>
      <c r="S161" s="93">
        <v>0</v>
      </c>
      <c r="T161" s="93">
        <v>0</v>
      </c>
      <c r="U161" s="237"/>
      <c r="V161" s="237"/>
      <c r="W161" s="238"/>
      <c r="X161" s="238"/>
      <c r="Y161" s="238"/>
      <c r="Z161" s="238"/>
      <c r="AA161" s="238"/>
      <c r="AB161" s="238"/>
      <c r="AC161" s="238"/>
      <c r="AD161" s="238"/>
      <c r="AE161" s="238"/>
      <c r="AF161" s="238"/>
      <c r="AG161" s="238"/>
      <c r="AH161" s="238"/>
      <c r="AI161" s="238"/>
      <c r="AJ161" s="238"/>
      <c r="AK161" s="238"/>
      <c r="AL161" s="238"/>
      <c r="AM161" s="238"/>
      <c r="AN161" s="238"/>
      <c r="AO161" s="238"/>
      <c r="AP161" s="238"/>
      <c r="AQ161" s="238"/>
    </row>
    <row r="162" s="233" customFormat="1" ht="24" customHeight="1">
      <c r="A162" s="55">
        <v>4</v>
      </c>
      <c r="B162" s="91" t="s">
        <v>717</v>
      </c>
      <c r="C162" s="93">
        <f t="shared" si="256"/>
        <v>24157502.600000001</v>
      </c>
      <c r="D162" s="267">
        <f t="shared" si="257"/>
        <v>0</v>
      </c>
      <c r="E162" s="267">
        <v>0</v>
      </c>
      <c r="F162" s="267">
        <v>0</v>
      </c>
      <c r="G162" s="93">
        <v>0</v>
      </c>
      <c r="H162" s="267">
        <v>0</v>
      </c>
      <c r="I162" s="93">
        <v>0</v>
      </c>
      <c r="J162" s="94">
        <v>0</v>
      </c>
      <c r="K162" s="93">
        <v>0</v>
      </c>
      <c r="L162" s="93">
        <v>22675714.600000001</v>
      </c>
      <c r="M162" s="93">
        <v>0</v>
      </c>
      <c r="N162" s="93">
        <v>0</v>
      </c>
      <c r="O162" s="93">
        <v>0</v>
      </c>
      <c r="P162" s="267">
        <v>1481788</v>
      </c>
      <c r="Q162" s="93">
        <v>0</v>
      </c>
      <c r="R162" s="93">
        <v>0</v>
      </c>
      <c r="S162" s="93">
        <v>0</v>
      </c>
      <c r="T162" s="93">
        <v>0</v>
      </c>
      <c r="U162" s="237"/>
      <c r="V162" s="237"/>
      <c r="W162" s="238"/>
      <c r="X162" s="238"/>
      <c r="Y162" s="238"/>
      <c r="Z162" s="238"/>
      <c r="AA162" s="238"/>
      <c r="AB162" s="238"/>
      <c r="AC162" s="238"/>
      <c r="AD162" s="238"/>
      <c r="AE162" s="238"/>
      <c r="AF162" s="238"/>
      <c r="AG162" s="238"/>
      <c r="AH162" s="238"/>
      <c r="AI162" s="238"/>
      <c r="AJ162" s="238"/>
      <c r="AK162" s="238"/>
      <c r="AL162" s="238"/>
      <c r="AM162" s="238"/>
      <c r="AN162" s="238"/>
      <c r="AO162" s="238"/>
      <c r="AP162" s="238"/>
      <c r="AQ162" s="238"/>
    </row>
    <row r="163" s="207" customFormat="1" ht="24" customHeight="1">
      <c r="A163" s="70" t="s">
        <v>249</v>
      </c>
      <c r="B163" s="70"/>
      <c r="C163" s="141">
        <f>C164</f>
        <v>18436066.400000002</v>
      </c>
      <c r="D163" s="141">
        <f t="shared" ref="D163:T163" si="258">D164</f>
        <v>0</v>
      </c>
      <c r="E163" s="141">
        <f t="shared" si="258"/>
        <v>0</v>
      </c>
      <c r="F163" s="141">
        <f t="shared" si="258"/>
        <v>0</v>
      </c>
      <c r="G163" s="141">
        <f t="shared" si="258"/>
        <v>0</v>
      </c>
      <c r="H163" s="141">
        <f t="shared" si="258"/>
        <v>0</v>
      </c>
      <c r="I163" s="141">
        <f t="shared" si="258"/>
        <v>0</v>
      </c>
      <c r="J163" s="142">
        <f t="shared" si="258"/>
        <v>0</v>
      </c>
      <c r="K163" s="141">
        <f t="shared" si="258"/>
        <v>0</v>
      </c>
      <c r="L163" s="141">
        <f t="shared" si="258"/>
        <v>17083322.080000002</v>
      </c>
      <c r="M163" s="141">
        <f t="shared" si="258"/>
        <v>0</v>
      </c>
      <c r="N163" s="141">
        <f t="shared" si="258"/>
        <v>0</v>
      </c>
      <c r="O163" s="141">
        <f t="shared" si="258"/>
        <v>0</v>
      </c>
      <c r="P163" s="141">
        <f t="shared" si="258"/>
        <v>1352744.3200000001</v>
      </c>
      <c r="Q163" s="141">
        <f t="shared" si="258"/>
        <v>0</v>
      </c>
      <c r="R163" s="141">
        <f t="shared" si="258"/>
        <v>0</v>
      </c>
      <c r="S163" s="141">
        <f t="shared" si="258"/>
        <v>0</v>
      </c>
      <c r="T163" s="141">
        <f t="shared" si="258"/>
        <v>0</v>
      </c>
      <c r="U163" s="248"/>
      <c r="V163" s="248"/>
      <c r="W163" s="249"/>
      <c r="X163" s="249"/>
      <c r="Y163" s="249"/>
      <c r="Z163" s="249"/>
      <c r="AA163" s="249"/>
      <c r="AB163" s="249"/>
      <c r="AC163" s="249"/>
      <c r="AD163" s="249"/>
      <c r="AE163" s="249"/>
      <c r="AF163" s="249"/>
      <c r="AG163" s="249"/>
      <c r="AH163" s="249"/>
      <c r="AI163" s="249"/>
      <c r="AJ163" s="249"/>
      <c r="AK163" s="249"/>
      <c r="AL163" s="249"/>
      <c r="AM163" s="249"/>
      <c r="AN163" s="249"/>
      <c r="AO163" s="249"/>
      <c r="AP163" s="249"/>
      <c r="AQ163" s="249"/>
    </row>
    <row r="164" s="233" customFormat="1" ht="24" customHeight="1">
      <c r="A164" s="55">
        <v>1</v>
      </c>
      <c r="B164" s="74" t="s">
        <v>718</v>
      </c>
      <c r="C164" s="93">
        <f>D164+K164+L164+M164+N164+O164+P164+Q164+R164+S164+T164</f>
        <v>18436066.400000002</v>
      </c>
      <c r="D164" s="93">
        <f>E164+F164+G164+H164+I164</f>
        <v>0</v>
      </c>
      <c r="E164" s="93">
        <v>0</v>
      </c>
      <c r="F164" s="93">
        <v>0</v>
      </c>
      <c r="G164" s="93">
        <v>0</v>
      </c>
      <c r="H164" s="93">
        <v>0</v>
      </c>
      <c r="I164" s="93">
        <v>0</v>
      </c>
      <c r="J164" s="94">
        <v>0</v>
      </c>
      <c r="K164" s="93">
        <v>0</v>
      </c>
      <c r="L164" s="267">
        <v>17083322.080000002</v>
      </c>
      <c r="M164" s="93">
        <v>0</v>
      </c>
      <c r="N164" s="93">
        <v>0</v>
      </c>
      <c r="O164" s="93">
        <v>0</v>
      </c>
      <c r="P164" s="267">
        <v>1352744.3200000001</v>
      </c>
      <c r="Q164" s="93">
        <v>0</v>
      </c>
      <c r="R164" s="93">
        <v>0</v>
      </c>
      <c r="S164" s="93">
        <v>0</v>
      </c>
      <c r="T164" s="93">
        <v>0</v>
      </c>
      <c r="U164" s="237"/>
      <c r="V164" s="237"/>
      <c r="W164" s="238"/>
      <c r="X164" s="238"/>
      <c r="Y164" s="238"/>
      <c r="Z164" s="238"/>
      <c r="AA164" s="238"/>
      <c r="AB164" s="238"/>
      <c r="AC164" s="238"/>
      <c r="AD164" s="238"/>
      <c r="AE164" s="238"/>
      <c r="AF164" s="238"/>
      <c r="AG164" s="238"/>
      <c r="AH164" s="238"/>
      <c r="AI164" s="238"/>
      <c r="AJ164" s="238"/>
      <c r="AK164" s="238"/>
      <c r="AL164" s="238"/>
      <c r="AM164" s="238"/>
      <c r="AN164" s="238"/>
      <c r="AO164" s="238"/>
      <c r="AP164" s="238"/>
      <c r="AQ164" s="238"/>
    </row>
    <row r="165" s="233" customFormat="1" ht="24" customHeight="1">
      <c r="A165" s="70" t="s">
        <v>251</v>
      </c>
      <c r="B165" s="70"/>
      <c r="C165" s="177">
        <f>SUM(C166:C174)</f>
        <v>56844886.400000006</v>
      </c>
      <c r="D165" s="177">
        <f t="shared" ref="D165:T165" si="259">SUM(D166:D174)</f>
        <v>4985144.9000000004</v>
      </c>
      <c r="E165" s="177">
        <f t="shared" si="259"/>
        <v>368012.40000000002</v>
      </c>
      <c r="F165" s="177">
        <f t="shared" si="259"/>
        <v>2351016.5</v>
      </c>
      <c r="G165" s="177">
        <f t="shared" si="259"/>
        <v>0</v>
      </c>
      <c r="H165" s="177">
        <f t="shared" si="259"/>
        <v>846378</v>
      </c>
      <c r="I165" s="177">
        <f t="shared" si="259"/>
        <v>1419738</v>
      </c>
      <c r="J165" s="266">
        <f t="shared" si="259"/>
        <v>0</v>
      </c>
      <c r="K165" s="177">
        <f t="shared" si="259"/>
        <v>0</v>
      </c>
      <c r="L165" s="177">
        <f t="shared" si="259"/>
        <v>8302755.5999999996</v>
      </c>
      <c r="M165" s="177">
        <f t="shared" si="259"/>
        <v>0</v>
      </c>
      <c r="N165" s="177">
        <f t="shared" si="259"/>
        <v>0</v>
      </c>
      <c r="O165" s="177">
        <f t="shared" si="259"/>
        <v>0</v>
      </c>
      <c r="P165" s="177">
        <f t="shared" si="259"/>
        <v>4506564</v>
      </c>
      <c r="Q165" s="177">
        <f t="shared" si="259"/>
        <v>0</v>
      </c>
      <c r="R165" s="177">
        <f t="shared" si="259"/>
        <v>0</v>
      </c>
      <c r="S165" s="177">
        <f t="shared" si="259"/>
        <v>39050421.900000006</v>
      </c>
      <c r="T165" s="177">
        <f t="shared" si="259"/>
        <v>0</v>
      </c>
      <c r="U165" s="237"/>
      <c r="V165" s="237"/>
      <c r="W165" s="238"/>
      <c r="X165" s="238"/>
      <c r="Y165" s="238"/>
      <c r="Z165" s="238"/>
      <c r="AA165" s="238"/>
      <c r="AB165" s="238"/>
      <c r="AC165" s="238"/>
      <c r="AD165" s="238"/>
      <c r="AE165" s="238"/>
      <c r="AF165" s="238"/>
      <c r="AG165" s="238"/>
      <c r="AH165" s="238"/>
      <c r="AI165" s="238"/>
      <c r="AJ165" s="238"/>
      <c r="AK165" s="238"/>
      <c r="AL165" s="238"/>
      <c r="AM165" s="238"/>
      <c r="AN165" s="238"/>
      <c r="AO165" s="238"/>
      <c r="AP165" s="238"/>
      <c r="AQ165" s="238"/>
    </row>
    <row r="166" s="73" customFormat="1" ht="25.199999999999999" customHeight="1">
      <c r="A166" s="55">
        <v>1</v>
      </c>
      <c r="B166" s="92" t="s">
        <v>252</v>
      </c>
      <c r="C166" s="268">
        <f t="shared" ref="C166:C174" si="260">D166+K166+L166+M166+N166+O166+P166+Q166+R166+S166+T166</f>
        <v>1318688.3999999999</v>
      </c>
      <c r="D166" s="267">
        <f t="shared" ref="D166:D174" si="261">E166+F166+G166+H166+I166</f>
        <v>1318688.3999999999</v>
      </c>
      <c r="E166" s="58">
        <v>368012.40000000002</v>
      </c>
      <c r="F166" s="58">
        <v>791322</v>
      </c>
      <c r="G166" s="58">
        <v>0</v>
      </c>
      <c r="H166" s="58">
        <v>159354</v>
      </c>
      <c r="I166" s="58">
        <v>0</v>
      </c>
      <c r="J166" s="59">
        <v>0</v>
      </c>
      <c r="K166" s="58">
        <v>0</v>
      </c>
      <c r="L166" s="104">
        <v>0</v>
      </c>
      <c r="M166" s="58">
        <v>0</v>
      </c>
      <c r="N166" s="104">
        <v>0</v>
      </c>
      <c r="O166" s="58">
        <v>0</v>
      </c>
      <c r="P166" s="104">
        <v>0</v>
      </c>
      <c r="Q166" s="58">
        <v>0</v>
      </c>
      <c r="R166" s="58">
        <v>0</v>
      </c>
      <c r="S166" s="58">
        <v>0</v>
      </c>
      <c r="T166" s="58">
        <v>0</v>
      </c>
    </row>
    <row r="167" s="73" customFormat="1" ht="25.199999999999999" customHeight="1">
      <c r="A167" s="55">
        <v>2</v>
      </c>
      <c r="B167" s="92" t="s">
        <v>253</v>
      </c>
      <c r="C167" s="268">
        <f t="shared" si="260"/>
        <v>372937.5</v>
      </c>
      <c r="D167" s="267">
        <f t="shared" si="261"/>
        <v>372937.5</v>
      </c>
      <c r="E167" s="58">
        <v>0</v>
      </c>
      <c r="F167" s="58">
        <v>0</v>
      </c>
      <c r="G167" s="58">
        <v>0</v>
      </c>
      <c r="H167" s="58">
        <v>372937.5</v>
      </c>
      <c r="I167" s="58">
        <v>0</v>
      </c>
      <c r="J167" s="59">
        <v>0</v>
      </c>
      <c r="K167" s="58">
        <v>0</v>
      </c>
      <c r="L167" s="58">
        <v>0</v>
      </c>
      <c r="M167" s="58">
        <v>0</v>
      </c>
      <c r="N167" s="58">
        <v>0</v>
      </c>
      <c r="O167" s="58">
        <v>0</v>
      </c>
      <c r="P167" s="104">
        <v>0</v>
      </c>
      <c r="Q167" s="58">
        <v>0</v>
      </c>
      <c r="R167" s="58">
        <v>0</v>
      </c>
      <c r="S167" s="58">
        <v>0</v>
      </c>
      <c r="T167" s="58">
        <v>0</v>
      </c>
    </row>
    <row r="168" s="73" customFormat="1" ht="25.199999999999999" customHeight="1">
      <c r="A168" s="57">
        <v>3</v>
      </c>
      <c r="B168" s="92" t="s">
        <v>254</v>
      </c>
      <c r="C168" s="268">
        <f t="shared" si="260"/>
        <v>8302755.5999999996</v>
      </c>
      <c r="D168" s="267">
        <f t="shared" si="261"/>
        <v>0</v>
      </c>
      <c r="E168" s="58">
        <v>0</v>
      </c>
      <c r="F168" s="58">
        <v>0</v>
      </c>
      <c r="G168" s="58">
        <v>0</v>
      </c>
      <c r="H168" s="58">
        <v>0</v>
      </c>
      <c r="I168" s="58">
        <v>0</v>
      </c>
      <c r="J168" s="59">
        <v>0</v>
      </c>
      <c r="K168" s="58">
        <v>0</v>
      </c>
      <c r="L168" s="58">
        <v>8302755.5999999996</v>
      </c>
      <c r="M168" s="58">
        <v>0</v>
      </c>
      <c r="N168" s="58">
        <v>0</v>
      </c>
      <c r="O168" s="58">
        <v>0</v>
      </c>
      <c r="P168" s="104">
        <v>0</v>
      </c>
      <c r="Q168" s="58">
        <v>0</v>
      </c>
      <c r="R168" s="58">
        <v>0</v>
      </c>
      <c r="S168" s="58">
        <v>0</v>
      </c>
      <c r="T168" s="58">
        <v>0</v>
      </c>
    </row>
    <row r="169" s="73" customFormat="1" ht="25.199999999999999" customHeight="1">
      <c r="A169" s="55">
        <v>4</v>
      </c>
      <c r="B169" s="92" t="s">
        <v>255</v>
      </c>
      <c r="C169" s="268">
        <f t="shared" si="260"/>
        <v>1873781</v>
      </c>
      <c r="D169" s="267">
        <f t="shared" si="261"/>
        <v>1873781</v>
      </c>
      <c r="E169" s="58">
        <v>0</v>
      </c>
      <c r="F169" s="58">
        <v>1559694.5</v>
      </c>
      <c r="G169" s="58">
        <v>0</v>
      </c>
      <c r="H169" s="58">
        <v>314086.5</v>
      </c>
      <c r="I169" s="58">
        <v>0</v>
      </c>
      <c r="J169" s="59">
        <v>0</v>
      </c>
      <c r="K169" s="58">
        <v>0</v>
      </c>
      <c r="L169" s="104">
        <v>0</v>
      </c>
      <c r="M169" s="58">
        <v>0</v>
      </c>
      <c r="N169" s="104">
        <v>0</v>
      </c>
      <c r="O169" s="58">
        <v>0</v>
      </c>
      <c r="P169" s="104">
        <v>0</v>
      </c>
      <c r="Q169" s="58">
        <v>0</v>
      </c>
      <c r="R169" s="58">
        <v>0</v>
      </c>
      <c r="S169" s="58">
        <v>0</v>
      </c>
      <c r="T169" s="58">
        <v>0</v>
      </c>
    </row>
    <row r="170" s="233" customFormat="1" ht="24" customHeight="1">
      <c r="A170" s="55">
        <v>5</v>
      </c>
      <c r="B170" s="74" t="s">
        <v>719</v>
      </c>
      <c r="C170" s="268">
        <f t="shared" si="260"/>
        <v>20397533.100000001</v>
      </c>
      <c r="D170" s="267">
        <f t="shared" si="261"/>
        <v>0</v>
      </c>
      <c r="E170" s="267">
        <v>0</v>
      </c>
      <c r="F170" s="267">
        <v>0</v>
      </c>
      <c r="G170" s="93">
        <v>0</v>
      </c>
      <c r="H170" s="267">
        <v>0</v>
      </c>
      <c r="I170" s="267">
        <v>0</v>
      </c>
      <c r="J170" s="94">
        <v>0</v>
      </c>
      <c r="K170" s="93">
        <v>0</v>
      </c>
      <c r="L170" s="93">
        <v>0</v>
      </c>
      <c r="M170" s="267">
        <v>0</v>
      </c>
      <c r="N170" s="93">
        <v>0</v>
      </c>
      <c r="O170" s="267">
        <v>0</v>
      </c>
      <c r="P170" s="267">
        <v>1161474</v>
      </c>
      <c r="Q170" s="269">
        <v>0</v>
      </c>
      <c r="R170" s="269">
        <v>0</v>
      </c>
      <c r="S170" s="93">
        <v>19236059.100000001</v>
      </c>
      <c r="T170" s="269">
        <v>0</v>
      </c>
      <c r="U170" s="237"/>
      <c r="V170" s="237"/>
      <c r="W170" s="238"/>
      <c r="X170" s="238"/>
      <c r="Y170" s="238"/>
      <c r="Z170" s="238"/>
      <c r="AA170" s="238"/>
      <c r="AB170" s="238"/>
      <c r="AC170" s="238"/>
      <c r="AD170" s="238"/>
      <c r="AE170" s="238"/>
      <c r="AF170" s="238"/>
      <c r="AG170" s="238"/>
      <c r="AH170" s="238"/>
      <c r="AI170" s="238"/>
      <c r="AJ170" s="238"/>
      <c r="AK170" s="238"/>
      <c r="AL170" s="238"/>
      <c r="AM170" s="238"/>
      <c r="AN170" s="238"/>
      <c r="AO170" s="238"/>
      <c r="AP170" s="238"/>
      <c r="AQ170" s="238"/>
    </row>
    <row r="171" s="233" customFormat="1" ht="24" customHeight="1">
      <c r="A171" s="57">
        <v>6</v>
      </c>
      <c r="B171" s="74" t="s">
        <v>720</v>
      </c>
      <c r="C171" s="268">
        <f t="shared" si="260"/>
        <v>1419738</v>
      </c>
      <c r="D171" s="267">
        <f t="shared" si="261"/>
        <v>1419738</v>
      </c>
      <c r="E171" s="93">
        <v>0</v>
      </c>
      <c r="F171" s="93">
        <v>0</v>
      </c>
      <c r="G171" s="93">
        <v>0</v>
      </c>
      <c r="H171" s="93">
        <v>0</v>
      </c>
      <c r="I171" s="93">
        <v>1419738</v>
      </c>
      <c r="J171" s="94">
        <v>0</v>
      </c>
      <c r="K171" s="93">
        <v>0</v>
      </c>
      <c r="L171" s="93">
        <v>0</v>
      </c>
      <c r="M171" s="93">
        <v>0</v>
      </c>
      <c r="N171" s="93">
        <v>0</v>
      </c>
      <c r="O171" s="93">
        <v>0</v>
      </c>
      <c r="P171" s="267">
        <v>0</v>
      </c>
      <c r="Q171" s="269">
        <v>0</v>
      </c>
      <c r="R171" s="269">
        <v>0</v>
      </c>
      <c r="S171" s="269">
        <v>0</v>
      </c>
      <c r="T171" s="269">
        <v>0</v>
      </c>
      <c r="U171" s="237"/>
      <c r="V171" s="237"/>
      <c r="W171" s="238"/>
      <c r="X171" s="238"/>
      <c r="Y171" s="238"/>
      <c r="Z171" s="238"/>
      <c r="AA171" s="238"/>
      <c r="AB171" s="238"/>
      <c r="AC171" s="238"/>
      <c r="AD171" s="238"/>
      <c r="AE171" s="238"/>
      <c r="AF171" s="238"/>
      <c r="AG171" s="238"/>
      <c r="AH171" s="238"/>
      <c r="AI171" s="238"/>
      <c r="AJ171" s="238"/>
      <c r="AK171" s="238"/>
      <c r="AL171" s="238"/>
      <c r="AM171" s="238"/>
      <c r="AN171" s="238"/>
      <c r="AO171" s="238"/>
      <c r="AP171" s="238"/>
      <c r="AQ171" s="238"/>
    </row>
    <row r="172" s="233" customFormat="1" ht="24" customHeight="1">
      <c r="A172" s="55">
        <v>7</v>
      </c>
      <c r="B172" s="74" t="s">
        <v>721</v>
      </c>
      <c r="C172" s="268">
        <f t="shared" si="260"/>
        <v>2157572</v>
      </c>
      <c r="D172" s="267">
        <f t="shared" si="261"/>
        <v>0</v>
      </c>
      <c r="E172" s="93">
        <v>0</v>
      </c>
      <c r="F172" s="93">
        <v>0</v>
      </c>
      <c r="G172" s="93">
        <v>0</v>
      </c>
      <c r="H172" s="267">
        <v>0</v>
      </c>
      <c r="I172" s="93">
        <v>0</v>
      </c>
      <c r="J172" s="94">
        <v>0</v>
      </c>
      <c r="K172" s="93">
        <v>0</v>
      </c>
      <c r="L172" s="93">
        <v>0</v>
      </c>
      <c r="M172" s="93">
        <v>0</v>
      </c>
      <c r="N172" s="93">
        <v>0</v>
      </c>
      <c r="O172" s="267">
        <v>0</v>
      </c>
      <c r="P172" s="267">
        <v>2157572</v>
      </c>
      <c r="Q172" s="269">
        <v>0</v>
      </c>
      <c r="R172" s="269">
        <v>0</v>
      </c>
      <c r="S172" s="269">
        <v>0</v>
      </c>
      <c r="T172" s="269">
        <v>0</v>
      </c>
      <c r="U172" s="237"/>
      <c r="V172" s="237"/>
      <c r="W172" s="238"/>
      <c r="X172" s="238"/>
      <c r="Y172" s="238"/>
      <c r="Z172" s="238"/>
      <c r="AA172" s="238"/>
      <c r="AB172" s="238"/>
      <c r="AC172" s="238"/>
      <c r="AD172" s="238"/>
      <c r="AE172" s="238"/>
      <c r="AF172" s="238"/>
      <c r="AG172" s="238"/>
      <c r="AH172" s="238"/>
      <c r="AI172" s="238"/>
      <c r="AJ172" s="238"/>
      <c r="AK172" s="238"/>
      <c r="AL172" s="238"/>
      <c r="AM172" s="238"/>
      <c r="AN172" s="238"/>
      <c r="AO172" s="238"/>
      <c r="AP172" s="238"/>
      <c r="AQ172" s="238"/>
    </row>
    <row r="173" s="233" customFormat="1" ht="24" customHeight="1">
      <c r="A173" s="55">
        <v>8</v>
      </c>
      <c r="B173" s="74" t="s">
        <v>722</v>
      </c>
      <c r="C173" s="268">
        <f t="shared" si="260"/>
        <v>19814362.800000001</v>
      </c>
      <c r="D173" s="267">
        <f t="shared" si="261"/>
        <v>0</v>
      </c>
      <c r="E173" s="93">
        <v>0</v>
      </c>
      <c r="F173" s="93">
        <v>0</v>
      </c>
      <c r="G173" s="93">
        <v>0</v>
      </c>
      <c r="H173" s="93">
        <v>0</v>
      </c>
      <c r="I173" s="93">
        <v>0</v>
      </c>
      <c r="J173" s="94">
        <v>0</v>
      </c>
      <c r="K173" s="93">
        <v>0</v>
      </c>
      <c r="L173" s="93">
        <v>0</v>
      </c>
      <c r="M173" s="93">
        <v>0</v>
      </c>
      <c r="N173" s="93">
        <v>0</v>
      </c>
      <c r="O173" s="93">
        <v>0</v>
      </c>
      <c r="P173" s="267">
        <v>0</v>
      </c>
      <c r="Q173" s="269">
        <v>0</v>
      </c>
      <c r="R173" s="269">
        <v>0</v>
      </c>
      <c r="S173" s="93">
        <v>19814362.800000001</v>
      </c>
      <c r="T173" s="269">
        <v>0</v>
      </c>
      <c r="U173" s="237"/>
      <c r="V173" s="237"/>
      <c r="W173" s="238"/>
      <c r="X173" s="238"/>
      <c r="Y173" s="238"/>
      <c r="Z173" s="238"/>
      <c r="AA173" s="238"/>
      <c r="AB173" s="238"/>
      <c r="AC173" s="238"/>
      <c r="AD173" s="238"/>
      <c r="AE173" s="238"/>
      <c r="AF173" s="238"/>
      <c r="AG173" s="238"/>
      <c r="AH173" s="238"/>
      <c r="AI173" s="238"/>
      <c r="AJ173" s="238"/>
      <c r="AK173" s="238"/>
      <c r="AL173" s="238"/>
      <c r="AM173" s="238"/>
      <c r="AN173" s="238"/>
      <c r="AO173" s="238"/>
      <c r="AP173" s="238"/>
      <c r="AQ173" s="238"/>
    </row>
    <row r="174" s="233" customFormat="1" ht="24" customHeight="1">
      <c r="A174" s="57">
        <v>9</v>
      </c>
      <c r="B174" s="74" t="s">
        <v>723</v>
      </c>
      <c r="C174" s="268">
        <f t="shared" si="260"/>
        <v>1187518</v>
      </c>
      <c r="D174" s="267">
        <f t="shared" si="261"/>
        <v>0</v>
      </c>
      <c r="E174" s="93">
        <v>0</v>
      </c>
      <c r="F174" s="93">
        <v>0</v>
      </c>
      <c r="G174" s="93">
        <v>0</v>
      </c>
      <c r="H174" s="93">
        <v>0</v>
      </c>
      <c r="I174" s="93">
        <v>0</v>
      </c>
      <c r="J174" s="94">
        <v>0</v>
      </c>
      <c r="K174" s="93">
        <v>0</v>
      </c>
      <c r="L174" s="93">
        <v>0</v>
      </c>
      <c r="M174" s="93">
        <v>0</v>
      </c>
      <c r="N174" s="93">
        <v>0</v>
      </c>
      <c r="O174" s="93">
        <v>0</v>
      </c>
      <c r="P174" s="267">
        <v>1187518</v>
      </c>
      <c r="Q174" s="269">
        <v>0</v>
      </c>
      <c r="R174" s="269">
        <v>0</v>
      </c>
      <c r="S174" s="269">
        <v>0</v>
      </c>
      <c r="T174" s="269">
        <v>0</v>
      </c>
      <c r="U174" s="237"/>
      <c r="V174" s="237"/>
      <c r="W174" s="238"/>
      <c r="X174" s="238"/>
      <c r="Y174" s="238"/>
      <c r="Z174" s="238"/>
      <c r="AA174" s="238"/>
      <c r="AB174" s="238"/>
      <c r="AC174" s="238"/>
      <c r="AD174" s="238"/>
      <c r="AE174" s="238"/>
      <c r="AF174" s="238"/>
      <c r="AG174" s="238"/>
      <c r="AH174" s="238"/>
      <c r="AI174" s="238"/>
      <c r="AJ174" s="238"/>
      <c r="AK174" s="238"/>
      <c r="AL174" s="238"/>
      <c r="AM174" s="238"/>
      <c r="AN174" s="238"/>
      <c r="AO174" s="238"/>
      <c r="AP174" s="238"/>
      <c r="AQ174" s="238"/>
    </row>
    <row r="175" s="265" customFormat="1" ht="33.600000000000001" customHeight="1">
      <c r="A175" s="26" t="s">
        <v>262</v>
      </c>
      <c r="B175" s="26"/>
      <c r="C175" s="146">
        <f>SUM(C176:C182)</f>
        <v>48955098.399999999</v>
      </c>
      <c r="D175" s="146">
        <f t="shared" ref="D175:T175" si="262">SUM(D176:D182)</f>
        <v>2919773</v>
      </c>
      <c r="E175" s="146">
        <f t="shared" si="262"/>
        <v>0</v>
      </c>
      <c r="F175" s="146">
        <f t="shared" si="262"/>
        <v>1856004.5</v>
      </c>
      <c r="G175" s="146">
        <f t="shared" si="262"/>
        <v>0</v>
      </c>
      <c r="H175" s="146">
        <f t="shared" si="262"/>
        <v>327755.70000000001</v>
      </c>
      <c r="I175" s="146">
        <f t="shared" si="262"/>
        <v>736012.80000000005</v>
      </c>
      <c r="J175" s="147">
        <f t="shared" si="262"/>
        <v>0</v>
      </c>
      <c r="K175" s="146">
        <f t="shared" si="262"/>
        <v>0</v>
      </c>
      <c r="L175" s="146">
        <f t="shared" si="262"/>
        <v>39212066.600000001</v>
      </c>
      <c r="M175" s="146">
        <f t="shared" si="262"/>
        <v>0</v>
      </c>
      <c r="N175" s="146">
        <f t="shared" si="262"/>
        <v>6823258.8000000007</v>
      </c>
      <c r="O175" s="146">
        <f t="shared" si="262"/>
        <v>0</v>
      </c>
      <c r="P175" s="146">
        <f t="shared" si="262"/>
        <v>0</v>
      </c>
      <c r="Q175" s="146">
        <f t="shared" si="262"/>
        <v>0</v>
      </c>
      <c r="R175" s="146">
        <f t="shared" si="262"/>
        <v>0</v>
      </c>
      <c r="S175" s="146">
        <f t="shared" si="262"/>
        <v>0</v>
      </c>
      <c r="T175" s="146">
        <f t="shared" si="262"/>
        <v>0</v>
      </c>
      <c r="U175" s="233"/>
      <c r="V175" s="233"/>
      <c r="W175" s="233"/>
      <c r="X175" s="233"/>
      <c r="Y175" s="233"/>
      <c r="Z175" s="233"/>
      <c r="AA175" s="233"/>
      <c r="AB175" s="233"/>
      <c r="AC175" s="233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237"/>
      <c r="AQ175" s="237"/>
    </row>
    <row r="176" s="265" customFormat="1" ht="25.5" customHeight="1">
      <c r="A176" s="33">
        <v>1</v>
      </c>
      <c r="B176" s="34" t="s">
        <v>263</v>
      </c>
      <c r="C176" s="151">
        <f t="shared" ref="C176:C182" si="263">D176+K176+L176+M176+N176+O176+P176+Q176+R176+S176+T176</f>
        <v>12088650.199999999</v>
      </c>
      <c r="D176" s="244">
        <f t="shared" ref="D176:D182" si="264">E176+F176+G176+H176+I176</f>
        <v>0</v>
      </c>
      <c r="E176" s="244">
        <v>0</v>
      </c>
      <c r="F176" s="151">
        <v>0</v>
      </c>
      <c r="G176" s="151">
        <v>0</v>
      </c>
      <c r="H176" s="244">
        <v>0</v>
      </c>
      <c r="I176" s="151">
        <v>0</v>
      </c>
      <c r="J176" s="202">
        <v>0</v>
      </c>
      <c r="K176" s="244">
        <v>0</v>
      </c>
      <c r="L176" s="151">
        <v>12088650.199999999</v>
      </c>
      <c r="M176" s="244">
        <v>0</v>
      </c>
      <c r="N176" s="151">
        <v>0</v>
      </c>
      <c r="O176" s="151">
        <v>0</v>
      </c>
      <c r="P176" s="244">
        <v>0</v>
      </c>
      <c r="Q176" s="151">
        <v>0</v>
      </c>
      <c r="R176" s="151">
        <v>0</v>
      </c>
      <c r="S176" s="151">
        <v>0</v>
      </c>
      <c r="T176" s="151">
        <v>0</v>
      </c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237"/>
      <c r="AQ176" s="237"/>
    </row>
    <row r="177" s="265" customFormat="1" ht="22.5" customHeight="1">
      <c r="A177" s="33">
        <v>2</v>
      </c>
      <c r="B177" s="34" t="s">
        <v>264</v>
      </c>
      <c r="C177" s="151">
        <f t="shared" si="263"/>
        <v>4799980.4000000004</v>
      </c>
      <c r="D177" s="244">
        <f t="shared" si="264"/>
        <v>0</v>
      </c>
      <c r="E177" s="244">
        <v>0</v>
      </c>
      <c r="F177" s="151">
        <v>0</v>
      </c>
      <c r="G177" s="151">
        <v>0</v>
      </c>
      <c r="H177" s="151">
        <v>0</v>
      </c>
      <c r="I177" s="151">
        <v>0</v>
      </c>
      <c r="J177" s="202">
        <v>0</v>
      </c>
      <c r="K177" s="244">
        <v>0</v>
      </c>
      <c r="L177" s="244">
        <v>0</v>
      </c>
      <c r="M177" s="151">
        <v>0</v>
      </c>
      <c r="N177" s="151">
        <v>4799980.4000000004</v>
      </c>
      <c r="O177" s="244">
        <v>0</v>
      </c>
      <c r="P177" s="244">
        <v>0</v>
      </c>
      <c r="Q177" s="151">
        <v>0</v>
      </c>
      <c r="R177" s="151">
        <v>0</v>
      </c>
      <c r="S177" s="151">
        <v>0</v>
      </c>
      <c r="T177" s="151">
        <v>0</v>
      </c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237"/>
      <c r="AQ177" s="237"/>
    </row>
    <row r="178" s="265" customFormat="1" ht="22.5" customHeight="1">
      <c r="A178" s="33">
        <v>3</v>
      </c>
      <c r="B178" s="34" t="s">
        <v>266</v>
      </c>
      <c r="C178" s="151">
        <f t="shared" si="263"/>
        <v>4888108.7999999998</v>
      </c>
      <c r="D178" s="244">
        <f t="shared" si="264"/>
        <v>0</v>
      </c>
      <c r="E178" s="244">
        <v>0</v>
      </c>
      <c r="F178" s="244">
        <v>0</v>
      </c>
      <c r="G178" s="244">
        <v>0</v>
      </c>
      <c r="H178" s="244">
        <v>0</v>
      </c>
      <c r="I178" s="244">
        <v>0</v>
      </c>
      <c r="J178" s="202">
        <v>0</v>
      </c>
      <c r="K178" s="244">
        <v>0</v>
      </c>
      <c r="L178" s="151">
        <v>4888108.7999999998</v>
      </c>
      <c r="M178" s="151">
        <v>0</v>
      </c>
      <c r="N178" s="151">
        <v>0</v>
      </c>
      <c r="O178" s="151">
        <v>0</v>
      </c>
      <c r="P178" s="244">
        <v>0</v>
      </c>
      <c r="Q178" s="151">
        <v>0</v>
      </c>
      <c r="R178" s="151">
        <v>0</v>
      </c>
      <c r="S178" s="151">
        <v>0</v>
      </c>
      <c r="T178" s="151">
        <v>0</v>
      </c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237"/>
      <c r="AQ178" s="237"/>
    </row>
    <row r="179" s="265" customFormat="1" ht="22.5" customHeight="1">
      <c r="A179" s="33">
        <v>4</v>
      </c>
      <c r="B179" s="34" t="s">
        <v>267</v>
      </c>
      <c r="C179" s="151">
        <f t="shared" si="263"/>
        <v>15643930.800000001</v>
      </c>
      <c r="D179" s="244">
        <f t="shared" si="264"/>
        <v>0</v>
      </c>
      <c r="E179" s="244">
        <v>0</v>
      </c>
      <c r="F179" s="151">
        <v>0</v>
      </c>
      <c r="G179" s="151">
        <v>0</v>
      </c>
      <c r="H179" s="244">
        <v>0</v>
      </c>
      <c r="I179" s="151">
        <v>0</v>
      </c>
      <c r="J179" s="202">
        <v>0</v>
      </c>
      <c r="K179" s="151">
        <v>0</v>
      </c>
      <c r="L179" s="244">
        <v>15643930.800000001</v>
      </c>
      <c r="M179" s="244">
        <v>0</v>
      </c>
      <c r="N179" s="244">
        <v>0</v>
      </c>
      <c r="O179" s="151">
        <v>0</v>
      </c>
      <c r="P179" s="244">
        <v>0</v>
      </c>
      <c r="Q179" s="151">
        <v>0</v>
      </c>
      <c r="R179" s="151">
        <v>0</v>
      </c>
      <c r="S179" s="151">
        <v>0</v>
      </c>
      <c r="T179" s="151">
        <v>0</v>
      </c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237"/>
      <c r="AQ179" s="237"/>
    </row>
    <row r="180" s="265" customFormat="1" ht="22.5" customHeight="1">
      <c r="A180" s="33">
        <v>5</v>
      </c>
      <c r="B180" s="34" t="s">
        <v>724</v>
      </c>
      <c r="C180" s="151">
        <f t="shared" si="263"/>
        <v>6591376.7999999998</v>
      </c>
      <c r="D180" s="244">
        <f t="shared" si="264"/>
        <v>0</v>
      </c>
      <c r="E180" s="244">
        <v>0</v>
      </c>
      <c r="F180" s="151">
        <v>0</v>
      </c>
      <c r="G180" s="151">
        <v>0</v>
      </c>
      <c r="H180" s="244">
        <v>0</v>
      </c>
      <c r="I180" s="244">
        <v>0</v>
      </c>
      <c r="J180" s="202">
        <v>0</v>
      </c>
      <c r="K180" s="244">
        <v>0</v>
      </c>
      <c r="L180" s="151">
        <v>6591376.7999999998</v>
      </c>
      <c r="M180" s="151">
        <v>0</v>
      </c>
      <c r="N180" s="151">
        <v>0</v>
      </c>
      <c r="O180" s="151">
        <v>0</v>
      </c>
      <c r="P180" s="151">
        <v>0</v>
      </c>
      <c r="Q180" s="151">
        <v>0</v>
      </c>
      <c r="R180" s="151">
        <v>0</v>
      </c>
      <c r="S180" s="151">
        <v>0</v>
      </c>
      <c r="T180" s="151">
        <v>0</v>
      </c>
      <c r="AD180" s="237"/>
      <c r="AE180" s="237"/>
      <c r="AF180" s="23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237"/>
      <c r="AQ180" s="237"/>
    </row>
    <row r="181" s="265" customFormat="1" ht="22.5" customHeight="1">
      <c r="A181" s="33">
        <v>6</v>
      </c>
      <c r="B181" s="34" t="s">
        <v>270</v>
      </c>
      <c r="C181" s="151">
        <f t="shared" si="263"/>
        <v>2023278.3999999999</v>
      </c>
      <c r="D181" s="244">
        <f t="shared" si="264"/>
        <v>0</v>
      </c>
      <c r="E181" s="244">
        <v>0</v>
      </c>
      <c r="F181" s="244">
        <v>0</v>
      </c>
      <c r="G181" s="151">
        <v>0</v>
      </c>
      <c r="H181" s="244">
        <v>0</v>
      </c>
      <c r="I181" s="151">
        <v>0</v>
      </c>
      <c r="J181" s="202">
        <v>0</v>
      </c>
      <c r="K181" s="244">
        <v>0</v>
      </c>
      <c r="L181" s="244">
        <v>0</v>
      </c>
      <c r="M181" s="151">
        <v>0</v>
      </c>
      <c r="N181" s="151">
        <v>2023278.3999999999</v>
      </c>
      <c r="O181" s="151">
        <v>0</v>
      </c>
      <c r="P181" s="244">
        <v>0</v>
      </c>
      <c r="Q181" s="151">
        <v>0</v>
      </c>
      <c r="R181" s="151">
        <v>0</v>
      </c>
      <c r="S181" s="151">
        <v>0</v>
      </c>
      <c r="T181" s="151">
        <v>0</v>
      </c>
      <c r="AD181" s="237"/>
      <c r="AE181" s="237"/>
      <c r="AF181" s="237"/>
      <c r="AG181" s="237"/>
      <c r="AH181" s="237"/>
      <c r="AI181" s="237"/>
      <c r="AJ181" s="237"/>
      <c r="AK181" s="237"/>
      <c r="AL181" s="237"/>
      <c r="AM181" s="237"/>
      <c r="AN181" s="237"/>
      <c r="AO181" s="237"/>
      <c r="AP181" s="237"/>
      <c r="AQ181" s="237"/>
    </row>
    <row r="182" s="265" customFormat="1" ht="22.5" customHeight="1">
      <c r="A182" s="33">
        <v>7</v>
      </c>
      <c r="B182" s="34" t="s">
        <v>271</v>
      </c>
      <c r="C182" s="151">
        <f t="shared" si="263"/>
        <v>2919773</v>
      </c>
      <c r="D182" s="244">
        <f t="shared" si="264"/>
        <v>2919773</v>
      </c>
      <c r="E182" s="244">
        <v>0</v>
      </c>
      <c r="F182" s="244">
        <v>1856004.5</v>
      </c>
      <c r="G182" s="151">
        <v>0</v>
      </c>
      <c r="H182" s="244">
        <v>327755.70000000001</v>
      </c>
      <c r="I182" s="151">
        <v>736012.80000000005</v>
      </c>
      <c r="J182" s="202">
        <v>0</v>
      </c>
      <c r="K182" s="244">
        <v>0</v>
      </c>
      <c r="L182" s="244">
        <v>0</v>
      </c>
      <c r="M182" s="151">
        <v>0</v>
      </c>
      <c r="N182" s="151">
        <v>0</v>
      </c>
      <c r="O182" s="151">
        <v>0</v>
      </c>
      <c r="P182" s="244">
        <v>0</v>
      </c>
      <c r="Q182" s="151">
        <v>0</v>
      </c>
      <c r="R182" s="151">
        <v>0</v>
      </c>
      <c r="S182" s="151">
        <v>0</v>
      </c>
      <c r="T182" s="151">
        <v>0</v>
      </c>
      <c r="AD182" s="237"/>
      <c r="AE182" s="237"/>
      <c r="AF182" s="237"/>
      <c r="AG182" s="237"/>
      <c r="AH182" s="237"/>
      <c r="AI182" s="237"/>
      <c r="AJ182" s="237"/>
      <c r="AK182" s="237"/>
      <c r="AL182" s="237"/>
      <c r="AM182" s="237"/>
      <c r="AN182" s="237"/>
      <c r="AO182" s="237"/>
      <c r="AP182" s="237"/>
      <c r="AQ182" s="237"/>
    </row>
    <row r="183" s="32" customFormat="1" ht="22.800000000000001" customHeight="1">
      <c r="A183" s="110" t="s">
        <v>272</v>
      </c>
      <c r="B183" s="110"/>
      <c r="C183" s="251">
        <f>SUM(C184:C188)</f>
        <v>16640205.879999999</v>
      </c>
      <c r="D183" s="251">
        <f>SUM(D184:D188)</f>
        <v>15984054.68</v>
      </c>
      <c r="E183" s="251">
        <f>SUM(E184:E188)</f>
        <v>2177622.8599999999</v>
      </c>
      <c r="F183" s="251">
        <f t="shared" ref="F183:T183" si="265">SUM(F184:F188)</f>
        <v>6634293.75</v>
      </c>
      <c r="G183" s="251">
        <f t="shared" si="265"/>
        <v>2130738.75</v>
      </c>
      <c r="H183" s="251">
        <f t="shared" si="265"/>
        <v>1697880.6000000001</v>
      </c>
      <c r="I183" s="251">
        <f t="shared" si="265"/>
        <v>3343518.7199999997</v>
      </c>
      <c r="J183" s="252">
        <f t="shared" si="265"/>
        <v>0</v>
      </c>
      <c r="K183" s="251">
        <f t="shared" si="265"/>
        <v>0</v>
      </c>
      <c r="L183" s="251">
        <f t="shared" si="265"/>
        <v>0</v>
      </c>
      <c r="M183" s="251">
        <f t="shared" si="265"/>
        <v>0</v>
      </c>
      <c r="N183" s="251">
        <f t="shared" si="265"/>
        <v>0</v>
      </c>
      <c r="O183" s="251">
        <f t="shared" si="265"/>
        <v>0</v>
      </c>
      <c r="P183" s="251">
        <f t="shared" si="265"/>
        <v>656151.19999999995</v>
      </c>
      <c r="Q183" s="251">
        <f t="shared" si="265"/>
        <v>0</v>
      </c>
      <c r="R183" s="251">
        <f t="shared" si="265"/>
        <v>0</v>
      </c>
      <c r="S183" s="251">
        <f t="shared" si="265"/>
        <v>0</v>
      </c>
      <c r="T183" s="251">
        <f t="shared" si="265"/>
        <v>0</v>
      </c>
    </row>
    <row r="184" s="73" customFormat="1" ht="22.800000000000001" customHeight="1">
      <c r="A184" s="55">
        <v>1</v>
      </c>
      <c r="B184" s="68" t="s">
        <v>725</v>
      </c>
      <c r="C184" s="97">
        <f t="shared" ref="C184:C188" si="266">D184+K184+L184+M184+N184+O184+P184+Q184+R184+S184+T184</f>
        <v>3406603</v>
      </c>
      <c r="D184" s="264">
        <f t="shared" ref="D184:D188" si="267">E184+F184+G184+H184+I184</f>
        <v>3172175</v>
      </c>
      <c r="E184" s="60">
        <v>0</v>
      </c>
      <c r="F184" s="60">
        <v>1652945</v>
      </c>
      <c r="G184" s="60">
        <v>530877</v>
      </c>
      <c r="H184" s="60">
        <v>332865</v>
      </c>
      <c r="I184" s="60">
        <v>655488</v>
      </c>
      <c r="J184" s="69">
        <v>0</v>
      </c>
      <c r="K184" s="60">
        <v>0</v>
      </c>
      <c r="L184" s="82">
        <v>0</v>
      </c>
      <c r="M184" s="60">
        <v>0</v>
      </c>
      <c r="N184" s="82">
        <v>0</v>
      </c>
      <c r="O184" s="60">
        <v>0</v>
      </c>
      <c r="P184" s="82">
        <v>234428</v>
      </c>
      <c r="Q184" s="60">
        <v>0</v>
      </c>
      <c r="R184" s="60">
        <v>0</v>
      </c>
      <c r="S184" s="60">
        <v>0</v>
      </c>
      <c r="T184" s="60">
        <v>0</v>
      </c>
    </row>
    <row r="185" s="73" customFormat="1" ht="22.800000000000001" customHeight="1">
      <c r="A185" s="57">
        <v>2</v>
      </c>
      <c r="B185" s="68" t="s">
        <v>275</v>
      </c>
      <c r="C185" s="97">
        <f t="shared" si="266"/>
        <v>4319620.5</v>
      </c>
      <c r="D185" s="264">
        <f t="shared" si="267"/>
        <v>4022362.5</v>
      </c>
      <c r="E185" s="60">
        <v>0</v>
      </c>
      <c r="F185" s="60">
        <v>2095957.5</v>
      </c>
      <c r="G185" s="60">
        <v>673159.5</v>
      </c>
      <c r="H185" s="60">
        <v>422077.5</v>
      </c>
      <c r="I185" s="60">
        <v>831168</v>
      </c>
      <c r="J185" s="69">
        <v>0</v>
      </c>
      <c r="K185" s="60">
        <v>0</v>
      </c>
      <c r="L185" s="60">
        <v>0</v>
      </c>
      <c r="M185" s="60">
        <v>0</v>
      </c>
      <c r="N185" s="60">
        <v>0</v>
      </c>
      <c r="O185" s="60">
        <v>0</v>
      </c>
      <c r="P185" s="82">
        <v>297258</v>
      </c>
      <c r="Q185" s="60">
        <v>0</v>
      </c>
      <c r="R185" s="60">
        <v>0</v>
      </c>
      <c r="S185" s="60">
        <v>0</v>
      </c>
      <c r="T185" s="60">
        <v>0</v>
      </c>
    </row>
    <row r="186" s="73" customFormat="1" ht="22.800000000000001" customHeight="1">
      <c r="A186" s="55">
        <v>3</v>
      </c>
      <c r="B186" s="56" t="s">
        <v>276</v>
      </c>
      <c r="C186" s="97">
        <f t="shared" si="266"/>
        <v>1910267.6799999999</v>
      </c>
      <c r="D186" s="264">
        <f t="shared" si="267"/>
        <v>1910267.6799999999</v>
      </c>
      <c r="E186" s="60">
        <v>835742.10999999999</v>
      </c>
      <c r="F186" s="60">
        <v>0</v>
      </c>
      <c r="G186" s="60">
        <v>0</v>
      </c>
      <c r="H186" s="60">
        <v>361886.84999999998</v>
      </c>
      <c r="I186" s="60">
        <v>712638.71999999997</v>
      </c>
      <c r="J186" s="69">
        <v>0</v>
      </c>
      <c r="K186" s="60">
        <v>0</v>
      </c>
      <c r="L186" s="60">
        <v>0</v>
      </c>
      <c r="M186" s="60">
        <v>0</v>
      </c>
      <c r="N186" s="60">
        <v>0</v>
      </c>
      <c r="O186" s="60">
        <v>0</v>
      </c>
      <c r="P186" s="82">
        <v>0</v>
      </c>
      <c r="Q186" s="60">
        <v>0</v>
      </c>
      <c r="R186" s="60">
        <v>0</v>
      </c>
      <c r="S186" s="60">
        <v>0</v>
      </c>
      <c r="T186" s="60">
        <v>0</v>
      </c>
    </row>
    <row r="187" s="73" customFormat="1" ht="22.800000000000001" customHeight="1">
      <c r="A187" s="57">
        <v>4</v>
      </c>
      <c r="B187" s="68" t="s">
        <v>726</v>
      </c>
      <c r="C187" s="97">
        <f t="shared" si="266"/>
        <v>2216809.8000000003</v>
      </c>
      <c r="D187" s="264">
        <f t="shared" si="267"/>
        <v>2092344.6000000001</v>
      </c>
      <c r="E187" s="60">
        <v>408137.09999999998</v>
      </c>
      <c r="F187" s="60">
        <v>877600.50000000012</v>
      </c>
      <c r="G187" s="60">
        <v>281859.30000000005</v>
      </c>
      <c r="H187" s="60">
        <v>176728.5</v>
      </c>
      <c r="I187" s="60">
        <v>348019.20000000001</v>
      </c>
      <c r="J187" s="69">
        <v>0</v>
      </c>
      <c r="K187" s="60">
        <v>0</v>
      </c>
      <c r="L187" s="82">
        <v>0</v>
      </c>
      <c r="M187" s="60">
        <v>0</v>
      </c>
      <c r="N187" s="82">
        <v>0</v>
      </c>
      <c r="O187" s="60">
        <v>0</v>
      </c>
      <c r="P187" s="82">
        <v>124465.2</v>
      </c>
      <c r="Q187" s="60">
        <v>0</v>
      </c>
      <c r="R187" s="60">
        <v>0</v>
      </c>
      <c r="S187" s="60">
        <v>0</v>
      </c>
      <c r="T187" s="60">
        <v>0</v>
      </c>
    </row>
    <row r="188" s="73" customFormat="1" ht="22.800000000000001" customHeight="1">
      <c r="A188" s="55">
        <v>5</v>
      </c>
      <c r="B188" s="68" t="s">
        <v>278</v>
      </c>
      <c r="C188" s="97">
        <f t="shared" si="266"/>
        <v>4786904.8999999994</v>
      </c>
      <c r="D188" s="264">
        <f t="shared" si="267"/>
        <v>4786904.8999999994</v>
      </c>
      <c r="E188" s="60">
        <v>933743.65000000002</v>
      </c>
      <c r="F188" s="60">
        <v>2007790.75</v>
      </c>
      <c r="G188" s="60">
        <v>644842.94999999995</v>
      </c>
      <c r="H188" s="60">
        <v>404322.75</v>
      </c>
      <c r="I188" s="60">
        <v>796204.80000000005</v>
      </c>
      <c r="J188" s="69">
        <v>0</v>
      </c>
      <c r="K188" s="60">
        <v>0</v>
      </c>
      <c r="L188" s="60">
        <v>0</v>
      </c>
      <c r="M188" s="60">
        <v>0</v>
      </c>
      <c r="N188" s="60">
        <v>0</v>
      </c>
      <c r="O188" s="60">
        <v>0</v>
      </c>
      <c r="P188" s="60">
        <v>0</v>
      </c>
      <c r="Q188" s="60">
        <v>0</v>
      </c>
      <c r="R188" s="60">
        <v>0</v>
      </c>
      <c r="S188" s="60">
        <v>0</v>
      </c>
      <c r="T188" s="60">
        <v>0</v>
      </c>
    </row>
    <row r="189" s="265" customFormat="1" ht="22.5" customHeight="1">
      <c r="A189" s="70" t="s">
        <v>279</v>
      </c>
      <c r="B189" s="70"/>
      <c r="C189" s="177">
        <f>SUM(C190:C191)</f>
        <v>3280008.8200000003</v>
      </c>
      <c r="D189" s="177">
        <f t="shared" ref="D189:T189" si="268">SUM(D190:D191)</f>
        <v>1844678.5600000001</v>
      </c>
      <c r="E189" s="177">
        <f t="shared" si="268"/>
        <v>807046.87</v>
      </c>
      <c r="F189" s="177">
        <f t="shared" si="268"/>
        <v>0</v>
      </c>
      <c r="G189" s="177">
        <f t="shared" si="268"/>
        <v>0</v>
      </c>
      <c r="H189" s="177">
        <f t="shared" si="268"/>
        <v>349461.45000000001</v>
      </c>
      <c r="I189" s="177">
        <f t="shared" si="268"/>
        <v>688170.23999999999</v>
      </c>
      <c r="J189" s="266">
        <f t="shared" si="268"/>
        <v>0</v>
      </c>
      <c r="K189" s="177">
        <f t="shared" si="268"/>
        <v>0</v>
      </c>
      <c r="L189" s="177">
        <f t="shared" si="268"/>
        <v>0</v>
      </c>
      <c r="M189" s="177">
        <f t="shared" si="268"/>
        <v>727596.66000000003</v>
      </c>
      <c r="N189" s="177">
        <f t="shared" si="268"/>
        <v>0</v>
      </c>
      <c r="O189" s="177">
        <f t="shared" si="268"/>
        <v>0</v>
      </c>
      <c r="P189" s="177">
        <f t="shared" si="268"/>
        <v>707733.59999999998</v>
      </c>
      <c r="Q189" s="177">
        <f t="shared" si="268"/>
        <v>0</v>
      </c>
      <c r="R189" s="177">
        <f t="shared" si="268"/>
        <v>0</v>
      </c>
      <c r="S189" s="177">
        <f t="shared" si="268"/>
        <v>0</v>
      </c>
      <c r="T189" s="177">
        <f t="shared" si="268"/>
        <v>0</v>
      </c>
      <c r="U189" s="237"/>
      <c r="V189" s="237"/>
      <c r="W189" s="237"/>
      <c r="X189" s="237"/>
      <c r="Y189" s="237"/>
      <c r="Z189" s="237"/>
      <c r="AA189" s="237"/>
      <c r="AB189" s="237"/>
      <c r="AC189" s="237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237"/>
      <c r="AQ189" s="237"/>
    </row>
    <row r="190" s="265" customFormat="1" ht="22.5" customHeight="1">
      <c r="A190" s="55">
        <v>1</v>
      </c>
      <c r="B190" s="74" t="s">
        <v>727</v>
      </c>
      <c r="C190" s="267">
        <f t="shared" ref="C190:C191" si="269">D190+K190+L190+M190+N190+O190+P190+Q190+R190+S190+T190</f>
        <v>707733.59999999998</v>
      </c>
      <c r="D190" s="93">
        <f t="shared" ref="D190:D191" si="270">E190+F190+G190+H190+I190</f>
        <v>0</v>
      </c>
      <c r="E190" s="93">
        <v>0</v>
      </c>
      <c r="F190" s="93">
        <v>0</v>
      </c>
      <c r="G190" s="93">
        <v>0</v>
      </c>
      <c r="H190" s="93">
        <v>0</v>
      </c>
      <c r="I190" s="93">
        <v>0</v>
      </c>
      <c r="J190" s="94">
        <v>0</v>
      </c>
      <c r="K190" s="93">
        <v>0</v>
      </c>
      <c r="L190" s="267">
        <v>0</v>
      </c>
      <c r="M190" s="93">
        <v>0</v>
      </c>
      <c r="N190" s="267">
        <v>0</v>
      </c>
      <c r="O190" s="93">
        <v>0</v>
      </c>
      <c r="P190" s="267">
        <v>707733.59999999998</v>
      </c>
      <c r="Q190" s="93">
        <v>0</v>
      </c>
      <c r="R190" s="93">
        <v>0</v>
      </c>
      <c r="S190" s="93">
        <v>0</v>
      </c>
      <c r="T190" s="93">
        <v>0</v>
      </c>
      <c r="U190" s="237"/>
      <c r="V190" s="237"/>
      <c r="W190" s="237"/>
      <c r="X190" s="237"/>
      <c r="Y190" s="237"/>
      <c r="Z190" s="237"/>
      <c r="AA190" s="237"/>
      <c r="AB190" s="237"/>
      <c r="AC190" s="237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237"/>
      <c r="AQ190" s="237"/>
    </row>
    <row r="191" s="265" customFormat="1" ht="22.5" customHeight="1">
      <c r="A191" s="55">
        <v>2</v>
      </c>
      <c r="B191" s="74" t="s">
        <v>281</v>
      </c>
      <c r="C191" s="267">
        <f t="shared" si="269"/>
        <v>2572275.2200000002</v>
      </c>
      <c r="D191" s="93">
        <f t="shared" si="270"/>
        <v>1844678.5600000001</v>
      </c>
      <c r="E191" s="93">
        <v>807046.87</v>
      </c>
      <c r="F191" s="93">
        <v>0</v>
      </c>
      <c r="G191" s="93">
        <v>0</v>
      </c>
      <c r="H191" s="93">
        <v>349461.45000000001</v>
      </c>
      <c r="I191" s="93">
        <v>688170.23999999999</v>
      </c>
      <c r="J191" s="94">
        <v>0</v>
      </c>
      <c r="K191" s="93">
        <v>0</v>
      </c>
      <c r="L191" s="267">
        <v>0</v>
      </c>
      <c r="M191" s="93">
        <v>727596.66000000003</v>
      </c>
      <c r="N191" s="267">
        <v>0</v>
      </c>
      <c r="O191" s="93">
        <v>0</v>
      </c>
      <c r="P191" s="267">
        <v>0</v>
      </c>
      <c r="Q191" s="93">
        <v>0</v>
      </c>
      <c r="R191" s="93">
        <v>0</v>
      </c>
      <c r="S191" s="93">
        <v>0</v>
      </c>
      <c r="T191" s="93">
        <v>0</v>
      </c>
      <c r="U191" s="237"/>
      <c r="V191" s="237"/>
      <c r="W191" s="237"/>
      <c r="X191" s="237"/>
      <c r="Y191" s="237"/>
      <c r="Z191" s="237"/>
      <c r="AA191" s="237"/>
      <c r="AB191" s="237"/>
      <c r="AC191" s="237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237"/>
      <c r="AQ191" s="237"/>
    </row>
    <row r="192" s="32" customFormat="1" ht="20.399999999999999" customHeight="1">
      <c r="A192" s="110" t="s">
        <v>282</v>
      </c>
      <c r="B192" s="110"/>
      <c r="C192" s="251">
        <f>SUM(C193:C200)</f>
        <v>17663921.32</v>
      </c>
      <c r="D192" s="251">
        <f t="shared" ref="D192:T192" si="271">SUM(D193:D200)</f>
        <v>12816464.609999999</v>
      </c>
      <c r="E192" s="251">
        <f t="shared" si="271"/>
        <v>3419894.3799999999</v>
      </c>
      <c r="F192" s="251">
        <f t="shared" si="271"/>
        <v>1026626.9999999999</v>
      </c>
      <c r="G192" s="251">
        <f t="shared" si="271"/>
        <v>1627673.3999999999</v>
      </c>
      <c r="H192" s="251">
        <f t="shared" si="271"/>
        <v>3794417.0299999998</v>
      </c>
      <c r="I192" s="251">
        <f t="shared" si="271"/>
        <v>2947852.7999999998</v>
      </c>
      <c r="J192" s="252">
        <f t="shared" si="271"/>
        <v>0</v>
      </c>
      <c r="K192" s="251">
        <f t="shared" si="271"/>
        <v>0</v>
      </c>
      <c r="L192" s="251">
        <f t="shared" si="271"/>
        <v>0</v>
      </c>
      <c r="M192" s="251">
        <f t="shared" si="271"/>
        <v>4701855.9100000001</v>
      </c>
      <c r="N192" s="251">
        <f t="shared" si="271"/>
        <v>0</v>
      </c>
      <c r="O192" s="251">
        <f t="shared" si="271"/>
        <v>0</v>
      </c>
      <c r="P192" s="251">
        <f t="shared" si="271"/>
        <v>145600.79999999999</v>
      </c>
      <c r="Q192" s="251">
        <f t="shared" si="271"/>
        <v>0</v>
      </c>
      <c r="R192" s="251">
        <f t="shared" si="271"/>
        <v>0</v>
      </c>
      <c r="S192" s="251">
        <f t="shared" si="271"/>
        <v>0</v>
      </c>
      <c r="T192" s="251">
        <f t="shared" si="271"/>
        <v>0</v>
      </c>
    </row>
    <row r="193" s="73" customFormat="1" ht="22.199999999999999" customHeight="1">
      <c r="A193" s="57">
        <v>1</v>
      </c>
      <c r="B193" s="92" t="s">
        <v>283</v>
      </c>
      <c r="C193" s="82">
        <f t="shared" ref="C193:C200" si="272">D193+K193+L193+M193+N193+O193+P193+Q193+R193+S193+T193</f>
        <v>3633240</v>
      </c>
      <c r="D193" s="60">
        <f t="shared" ref="D193:D200" si="273">E193+F193+G193+H193+I193</f>
        <v>877142.5</v>
      </c>
      <c r="E193" s="60">
        <v>0</v>
      </c>
      <c r="F193" s="60">
        <v>0</v>
      </c>
      <c r="G193" s="60">
        <v>0</v>
      </c>
      <c r="H193" s="60">
        <v>877142.5</v>
      </c>
      <c r="I193" s="60">
        <v>0</v>
      </c>
      <c r="J193" s="69">
        <v>0</v>
      </c>
      <c r="K193" s="60">
        <v>0</v>
      </c>
      <c r="L193" s="82">
        <v>0</v>
      </c>
      <c r="M193" s="60">
        <v>2756097.5</v>
      </c>
      <c r="N193" s="82">
        <v>0</v>
      </c>
      <c r="O193" s="60">
        <v>0</v>
      </c>
      <c r="P193" s="82">
        <v>0</v>
      </c>
      <c r="Q193" s="60">
        <v>0</v>
      </c>
      <c r="R193" s="60">
        <v>0</v>
      </c>
      <c r="S193" s="60">
        <v>0</v>
      </c>
      <c r="T193" s="60">
        <v>0</v>
      </c>
    </row>
    <row r="194" s="73" customFormat="1" ht="22.199999999999999" customHeight="1">
      <c r="A194" s="55">
        <v>2</v>
      </c>
      <c r="B194" s="92" t="s">
        <v>284</v>
      </c>
      <c r="C194" s="82">
        <f t="shared" si="272"/>
        <v>2565006.2399999998</v>
      </c>
      <c r="D194" s="60">
        <f t="shared" si="273"/>
        <v>619247.82999999996</v>
      </c>
      <c r="E194" s="60">
        <v>0</v>
      </c>
      <c r="F194" s="60">
        <v>0</v>
      </c>
      <c r="G194" s="60">
        <v>0</v>
      </c>
      <c r="H194" s="60">
        <v>619247.82999999996</v>
      </c>
      <c r="I194" s="60">
        <v>0</v>
      </c>
      <c r="J194" s="69">
        <v>0</v>
      </c>
      <c r="K194" s="60">
        <v>0</v>
      </c>
      <c r="L194" s="82">
        <v>0</v>
      </c>
      <c r="M194" s="60">
        <v>1945758.4099999999</v>
      </c>
      <c r="N194" s="82">
        <v>0</v>
      </c>
      <c r="O194" s="60">
        <v>0</v>
      </c>
      <c r="P194" s="82">
        <v>0</v>
      </c>
      <c r="Q194" s="60">
        <v>0</v>
      </c>
      <c r="R194" s="60">
        <v>0</v>
      </c>
      <c r="S194" s="60">
        <v>0</v>
      </c>
      <c r="T194" s="60">
        <v>0</v>
      </c>
    </row>
    <row r="195" s="73" customFormat="1" ht="22.199999999999999" customHeight="1">
      <c r="A195" s="57">
        <v>3</v>
      </c>
      <c r="B195" s="92" t="s">
        <v>285</v>
      </c>
      <c r="C195" s="82">
        <f t="shared" si="272"/>
        <v>2163452.8000000003</v>
      </c>
      <c r="D195" s="60">
        <f t="shared" si="273"/>
        <v>2163452.8000000003</v>
      </c>
      <c r="E195" s="60">
        <v>946510.59999999998</v>
      </c>
      <c r="F195" s="60">
        <v>0</v>
      </c>
      <c r="G195" s="60">
        <v>0</v>
      </c>
      <c r="H195" s="60">
        <v>409851</v>
      </c>
      <c r="I195" s="60">
        <v>807091.20000000007</v>
      </c>
      <c r="J195" s="69">
        <v>0</v>
      </c>
      <c r="K195" s="60">
        <v>0</v>
      </c>
      <c r="L195" s="82">
        <v>0</v>
      </c>
      <c r="M195" s="60">
        <v>0</v>
      </c>
      <c r="N195" s="82">
        <v>0</v>
      </c>
      <c r="O195" s="60">
        <v>0</v>
      </c>
      <c r="P195" s="82">
        <v>0</v>
      </c>
      <c r="Q195" s="60">
        <v>0</v>
      </c>
      <c r="R195" s="60">
        <v>0</v>
      </c>
      <c r="S195" s="60">
        <v>0</v>
      </c>
      <c r="T195" s="60">
        <v>0</v>
      </c>
    </row>
    <row r="196" s="73" customFormat="1" ht="22.199999999999999" customHeight="1">
      <c r="A196" s="55">
        <v>4</v>
      </c>
      <c r="B196" s="92" t="s">
        <v>286</v>
      </c>
      <c r="C196" s="82">
        <f t="shared" si="272"/>
        <v>1302695.6799999999</v>
      </c>
      <c r="D196" s="60">
        <f t="shared" si="273"/>
        <v>1302695.6799999999</v>
      </c>
      <c r="E196" s="60">
        <v>909060.88</v>
      </c>
      <c r="F196" s="60">
        <v>0</v>
      </c>
      <c r="G196" s="60">
        <v>0</v>
      </c>
      <c r="H196" s="60">
        <v>393634.79999999999</v>
      </c>
      <c r="I196" s="60">
        <v>0</v>
      </c>
      <c r="J196" s="69">
        <v>0</v>
      </c>
      <c r="K196" s="60">
        <v>0</v>
      </c>
      <c r="L196" s="82">
        <v>0</v>
      </c>
      <c r="M196" s="60">
        <v>0</v>
      </c>
      <c r="N196" s="82">
        <v>0</v>
      </c>
      <c r="O196" s="60">
        <v>0</v>
      </c>
      <c r="P196" s="82">
        <v>0</v>
      </c>
      <c r="Q196" s="60">
        <v>0</v>
      </c>
      <c r="R196" s="60">
        <v>0</v>
      </c>
      <c r="S196" s="60">
        <v>0</v>
      </c>
      <c r="T196" s="60">
        <v>0</v>
      </c>
    </row>
    <row r="197" s="73" customFormat="1" ht="22.199999999999999" customHeight="1">
      <c r="A197" s="57">
        <v>5</v>
      </c>
      <c r="B197" s="92" t="s">
        <v>287</v>
      </c>
      <c r="C197" s="82">
        <f t="shared" si="272"/>
        <v>2035108.7999999998</v>
      </c>
      <c r="D197" s="60">
        <f t="shared" si="273"/>
        <v>2035108.7999999998</v>
      </c>
      <c r="E197" s="60">
        <v>0</v>
      </c>
      <c r="F197" s="60">
        <v>0</v>
      </c>
      <c r="G197" s="60">
        <v>1627673.3999999999</v>
      </c>
      <c r="H197" s="60">
        <v>407435.39999999997</v>
      </c>
      <c r="I197" s="60">
        <v>0</v>
      </c>
      <c r="J197" s="69">
        <v>0</v>
      </c>
      <c r="K197" s="60">
        <v>0</v>
      </c>
      <c r="L197" s="82">
        <v>0</v>
      </c>
      <c r="M197" s="60">
        <v>0</v>
      </c>
      <c r="N197" s="60">
        <v>0</v>
      </c>
      <c r="O197" s="60">
        <v>0</v>
      </c>
      <c r="P197" s="82">
        <v>0</v>
      </c>
      <c r="Q197" s="60">
        <v>0</v>
      </c>
      <c r="R197" s="60">
        <v>0</v>
      </c>
      <c r="S197" s="60">
        <v>0</v>
      </c>
      <c r="T197" s="60">
        <v>0</v>
      </c>
    </row>
    <row r="198" s="73" customFormat="1" ht="22.199999999999999" customHeight="1">
      <c r="A198" s="55">
        <v>6</v>
      </c>
      <c r="B198" s="92" t="s">
        <v>728</v>
      </c>
      <c r="C198" s="82">
        <f t="shared" si="272"/>
        <v>2263526.9999999995</v>
      </c>
      <c r="D198" s="60">
        <f t="shared" si="273"/>
        <v>2117926.1999999997</v>
      </c>
      <c r="E198" s="60">
        <v>477443.39999999997</v>
      </c>
      <c r="F198" s="60">
        <v>1026626.9999999999</v>
      </c>
      <c r="G198" s="60">
        <v>0</v>
      </c>
      <c r="H198" s="60">
        <v>206739</v>
      </c>
      <c r="I198" s="60">
        <v>407116.79999999999</v>
      </c>
      <c r="J198" s="69">
        <v>0</v>
      </c>
      <c r="K198" s="60">
        <v>0</v>
      </c>
      <c r="L198" s="82">
        <v>0</v>
      </c>
      <c r="M198" s="60">
        <v>0</v>
      </c>
      <c r="N198" s="82">
        <v>0</v>
      </c>
      <c r="O198" s="60">
        <v>0</v>
      </c>
      <c r="P198" s="82">
        <v>145600.79999999999</v>
      </c>
      <c r="Q198" s="60">
        <v>0</v>
      </c>
      <c r="R198" s="60">
        <v>0</v>
      </c>
      <c r="S198" s="60">
        <v>0</v>
      </c>
      <c r="T198" s="60">
        <v>0</v>
      </c>
    </row>
    <row r="199" s="73" customFormat="1" ht="22.199999999999999" customHeight="1">
      <c r="A199" s="57">
        <v>7</v>
      </c>
      <c r="B199" s="92" t="s">
        <v>289</v>
      </c>
      <c r="C199" s="82">
        <f t="shared" si="272"/>
        <v>1216594.7999999998</v>
      </c>
      <c r="D199" s="60">
        <f t="shared" si="273"/>
        <v>1216594.7999999998</v>
      </c>
      <c r="E199" s="60">
        <v>0</v>
      </c>
      <c r="F199" s="60">
        <v>0</v>
      </c>
      <c r="G199" s="60">
        <v>0</v>
      </c>
      <c r="H199" s="60">
        <v>409734</v>
      </c>
      <c r="I199" s="60">
        <v>806860.79999999993</v>
      </c>
      <c r="J199" s="69">
        <v>0</v>
      </c>
      <c r="K199" s="60">
        <v>0</v>
      </c>
      <c r="L199" s="82">
        <v>0</v>
      </c>
      <c r="M199" s="60">
        <v>0</v>
      </c>
      <c r="N199" s="82">
        <v>0</v>
      </c>
      <c r="O199" s="60">
        <v>0</v>
      </c>
      <c r="P199" s="82">
        <v>0</v>
      </c>
      <c r="Q199" s="60">
        <v>0</v>
      </c>
      <c r="R199" s="60">
        <v>0</v>
      </c>
      <c r="S199" s="60">
        <v>0</v>
      </c>
      <c r="T199" s="60">
        <v>0</v>
      </c>
    </row>
    <row r="200" s="73" customFormat="1" ht="22.199999999999999" customHeight="1">
      <c r="A200" s="55">
        <v>8</v>
      </c>
      <c r="B200" s="92" t="s">
        <v>290</v>
      </c>
      <c r="C200" s="82">
        <f t="shared" si="272"/>
        <v>2484296</v>
      </c>
      <c r="D200" s="60">
        <f t="shared" si="273"/>
        <v>2484296</v>
      </c>
      <c r="E200" s="60">
        <v>1086879.5</v>
      </c>
      <c r="F200" s="60">
        <v>0</v>
      </c>
      <c r="G200" s="60">
        <v>0</v>
      </c>
      <c r="H200" s="60">
        <v>470632.5</v>
      </c>
      <c r="I200" s="60">
        <v>926784</v>
      </c>
      <c r="J200" s="69">
        <v>0</v>
      </c>
      <c r="K200" s="60">
        <v>0</v>
      </c>
      <c r="L200" s="82">
        <v>0</v>
      </c>
      <c r="M200" s="60">
        <v>0</v>
      </c>
      <c r="N200" s="82">
        <v>0</v>
      </c>
      <c r="O200" s="60">
        <v>0</v>
      </c>
      <c r="P200" s="82">
        <v>0</v>
      </c>
      <c r="Q200" s="60">
        <v>0</v>
      </c>
      <c r="R200" s="60">
        <v>0</v>
      </c>
      <c r="S200" s="60">
        <v>0</v>
      </c>
      <c r="T200" s="60">
        <v>0</v>
      </c>
    </row>
    <row r="201" s="265" customFormat="1" ht="22.5" customHeight="1">
      <c r="A201" s="70" t="s">
        <v>291</v>
      </c>
      <c r="B201" s="70"/>
      <c r="C201" s="205">
        <f>SUM(C202:C205)</f>
        <v>75848669.700000003</v>
      </c>
      <c r="D201" s="205">
        <f t="shared" ref="D201:T201" si="274">SUM(D202:D205)</f>
        <v>0</v>
      </c>
      <c r="E201" s="205">
        <f t="shared" si="274"/>
        <v>0</v>
      </c>
      <c r="F201" s="205">
        <f t="shared" si="274"/>
        <v>0</v>
      </c>
      <c r="G201" s="205">
        <f t="shared" si="274"/>
        <v>0</v>
      </c>
      <c r="H201" s="205">
        <f t="shared" si="274"/>
        <v>0</v>
      </c>
      <c r="I201" s="205">
        <f t="shared" si="274"/>
        <v>0</v>
      </c>
      <c r="J201" s="206">
        <f t="shared" si="274"/>
        <v>0</v>
      </c>
      <c r="K201" s="205">
        <f t="shared" si="274"/>
        <v>0</v>
      </c>
      <c r="L201" s="205">
        <f t="shared" si="274"/>
        <v>37941316.600000001</v>
      </c>
      <c r="M201" s="205">
        <f t="shared" si="274"/>
        <v>0</v>
      </c>
      <c r="N201" s="205">
        <f t="shared" si="274"/>
        <v>16032270</v>
      </c>
      <c r="O201" s="205">
        <f t="shared" si="274"/>
        <v>0</v>
      </c>
      <c r="P201" s="205">
        <f t="shared" si="274"/>
        <v>4823852</v>
      </c>
      <c r="Q201" s="205">
        <f t="shared" si="274"/>
        <v>0</v>
      </c>
      <c r="R201" s="205">
        <f t="shared" si="274"/>
        <v>0</v>
      </c>
      <c r="S201" s="205">
        <f t="shared" si="274"/>
        <v>17051231.099999998</v>
      </c>
      <c r="T201" s="205">
        <f t="shared" si="274"/>
        <v>0</v>
      </c>
      <c r="U201" s="207"/>
      <c r="V201" s="237"/>
      <c r="W201" s="237"/>
      <c r="X201" s="237"/>
      <c r="Y201" s="237"/>
      <c r="Z201" s="237"/>
      <c r="AA201" s="237"/>
      <c r="AB201" s="237"/>
      <c r="AC201" s="237"/>
      <c r="AD201" s="237"/>
      <c r="AE201" s="237"/>
      <c r="AF201" s="237"/>
      <c r="AG201" s="237"/>
      <c r="AH201" s="237"/>
      <c r="AI201" s="237"/>
      <c r="AJ201" s="237"/>
      <c r="AK201" s="237"/>
      <c r="AL201" s="237"/>
      <c r="AM201" s="237"/>
      <c r="AN201" s="237"/>
      <c r="AO201" s="237"/>
      <c r="AP201" s="237"/>
      <c r="AQ201" s="237"/>
    </row>
    <row r="202" s="265" customFormat="1" ht="22.5" customHeight="1">
      <c r="A202" s="270">
        <v>1</v>
      </c>
      <c r="B202" s="271" t="s">
        <v>729</v>
      </c>
      <c r="C202" s="267">
        <f t="shared" ref="C202:C205" si="275">D202+K202+L202+M202+N202+O202+P202+Q202+R202+S202+T202</f>
        <v>19981406.400000002</v>
      </c>
      <c r="D202" s="93">
        <f t="shared" ref="D202:D205" si="276">E202+F202+G202+H202+I202</f>
        <v>0</v>
      </c>
      <c r="E202" s="93">
        <v>0</v>
      </c>
      <c r="F202" s="93">
        <v>0</v>
      </c>
      <c r="G202" s="93">
        <v>0</v>
      </c>
      <c r="H202" s="93">
        <v>0</v>
      </c>
      <c r="I202" s="93">
        <v>0</v>
      </c>
      <c r="J202" s="94">
        <v>0</v>
      </c>
      <c r="K202" s="93">
        <v>0</v>
      </c>
      <c r="L202" s="93">
        <v>18755774.400000002</v>
      </c>
      <c r="M202" s="93">
        <v>0</v>
      </c>
      <c r="N202" s="93">
        <v>0</v>
      </c>
      <c r="O202" s="93">
        <v>0</v>
      </c>
      <c r="P202" s="267">
        <v>1225632</v>
      </c>
      <c r="Q202" s="93">
        <v>0</v>
      </c>
      <c r="R202" s="93">
        <v>0</v>
      </c>
      <c r="S202" s="93">
        <v>0</v>
      </c>
      <c r="T202" s="93">
        <v>0</v>
      </c>
      <c r="U202" s="73"/>
      <c r="V202" s="237"/>
      <c r="W202" s="237"/>
      <c r="X202" s="237"/>
      <c r="Y202" s="237"/>
      <c r="Z202" s="237"/>
      <c r="AA202" s="237"/>
      <c r="AB202" s="237"/>
      <c r="AC202" s="237"/>
      <c r="AD202" s="237"/>
      <c r="AE202" s="237"/>
      <c r="AF202" s="237"/>
      <c r="AG202" s="237"/>
      <c r="AH202" s="237"/>
      <c r="AI202" s="237"/>
      <c r="AJ202" s="237"/>
      <c r="AK202" s="237"/>
      <c r="AL202" s="237"/>
      <c r="AM202" s="237"/>
      <c r="AN202" s="237"/>
      <c r="AO202" s="237"/>
      <c r="AP202" s="237"/>
      <c r="AQ202" s="237"/>
    </row>
    <row r="203" s="265" customFormat="1" ht="22.5" customHeight="1">
      <c r="A203" s="270">
        <v>2</v>
      </c>
      <c r="B203" s="271" t="s">
        <v>730</v>
      </c>
      <c r="C203" s="267">
        <f t="shared" si="275"/>
        <v>20439258.199999999</v>
      </c>
      <c r="D203" s="93">
        <f t="shared" si="276"/>
        <v>0</v>
      </c>
      <c r="E203" s="93">
        <v>0</v>
      </c>
      <c r="F203" s="93">
        <v>0</v>
      </c>
      <c r="G203" s="93">
        <v>0</v>
      </c>
      <c r="H203" s="93">
        <v>0</v>
      </c>
      <c r="I203" s="93">
        <v>0</v>
      </c>
      <c r="J203" s="94">
        <v>0</v>
      </c>
      <c r="K203" s="93">
        <v>0</v>
      </c>
      <c r="L203" s="93">
        <v>19185542.199999999</v>
      </c>
      <c r="M203" s="93">
        <v>0</v>
      </c>
      <c r="N203" s="267">
        <v>0</v>
      </c>
      <c r="O203" s="93">
        <v>0</v>
      </c>
      <c r="P203" s="267">
        <v>1253716</v>
      </c>
      <c r="Q203" s="93">
        <v>0</v>
      </c>
      <c r="R203" s="93">
        <v>0</v>
      </c>
      <c r="S203" s="93">
        <v>0</v>
      </c>
      <c r="T203" s="93">
        <v>0</v>
      </c>
      <c r="U203" s="73"/>
      <c r="V203" s="237"/>
      <c r="W203" s="237"/>
      <c r="X203" s="237"/>
      <c r="Y203" s="237"/>
      <c r="Z203" s="237"/>
      <c r="AA203" s="237"/>
      <c r="AB203" s="237"/>
      <c r="AC203" s="237"/>
      <c r="AD203" s="237"/>
      <c r="AE203" s="237"/>
      <c r="AF203" s="237"/>
      <c r="AG203" s="237"/>
      <c r="AH203" s="237"/>
      <c r="AI203" s="237"/>
      <c r="AJ203" s="237"/>
      <c r="AK203" s="237"/>
      <c r="AL203" s="237"/>
      <c r="AM203" s="237"/>
      <c r="AN203" s="237"/>
      <c r="AO203" s="237"/>
      <c r="AP203" s="237"/>
      <c r="AQ203" s="237"/>
    </row>
    <row r="204" s="265" customFormat="1" ht="22.5" customHeight="1">
      <c r="A204" s="270">
        <v>3</v>
      </c>
      <c r="B204" s="271" t="s">
        <v>731</v>
      </c>
      <c r="C204" s="267">
        <f t="shared" si="275"/>
        <v>10306887.5</v>
      </c>
      <c r="D204" s="93">
        <f t="shared" si="276"/>
        <v>0</v>
      </c>
      <c r="E204" s="93">
        <v>0</v>
      </c>
      <c r="F204" s="93">
        <v>0</v>
      </c>
      <c r="G204" s="93">
        <v>0</v>
      </c>
      <c r="H204" s="93">
        <v>0</v>
      </c>
      <c r="I204" s="93">
        <v>0</v>
      </c>
      <c r="J204" s="94">
        <v>0</v>
      </c>
      <c r="K204" s="93">
        <v>0</v>
      </c>
      <c r="L204" s="93">
        <v>0</v>
      </c>
      <c r="M204" s="93">
        <v>0</v>
      </c>
      <c r="N204" s="93">
        <v>8991937.5</v>
      </c>
      <c r="O204" s="93">
        <v>0</v>
      </c>
      <c r="P204" s="267">
        <v>1314950</v>
      </c>
      <c r="Q204" s="93">
        <v>0</v>
      </c>
      <c r="R204" s="93">
        <v>0</v>
      </c>
      <c r="S204" s="93">
        <v>0</v>
      </c>
      <c r="T204" s="93">
        <v>0</v>
      </c>
      <c r="U204" s="73"/>
      <c r="V204" s="237"/>
      <c r="W204" s="237"/>
      <c r="X204" s="237"/>
      <c r="Y204" s="237"/>
      <c r="Z204" s="237"/>
      <c r="AA204" s="237"/>
      <c r="AB204" s="237"/>
      <c r="AC204" s="237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237"/>
      <c r="AQ204" s="237"/>
    </row>
    <row r="205" s="265" customFormat="1" ht="22.5" customHeight="1">
      <c r="A205" s="270">
        <v>4</v>
      </c>
      <c r="B205" s="271" t="s">
        <v>732</v>
      </c>
      <c r="C205" s="267">
        <f t="shared" si="275"/>
        <v>25121117.599999998</v>
      </c>
      <c r="D205" s="93">
        <f t="shared" si="276"/>
        <v>0</v>
      </c>
      <c r="E205" s="93">
        <v>0</v>
      </c>
      <c r="F205" s="93">
        <v>0</v>
      </c>
      <c r="G205" s="93">
        <v>0</v>
      </c>
      <c r="H205" s="93">
        <v>0</v>
      </c>
      <c r="I205" s="93">
        <v>0</v>
      </c>
      <c r="J205" s="94">
        <v>0</v>
      </c>
      <c r="K205" s="93">
        <v>0</v>
      </c>
      <c r="L205" s="93">
        <v>0</v>
      </c>
      <c r="M205" s="93">
        <v>0</v>
      </c>
      <c r="N205" s="93">
        <v>7040332.5</v>
      </c>
      <c r="O205" s="93">
        <v>0</v>
      </c>
      <c r="P205" s="267">
        <v>1029554</v>
      </c>
      <c r="Q205" s="93">
        <v>0</v>
      </c>
      <c r="R205" s="93">
        <v>0</v>
      </c>
      <c r="S205" s="93">
        <v>17051231.099999998</v>
      </c>
      <c r="T205" s="93">
        <v>0</v>
      </c>
      <c r="U205" s="73"/>
      <c r="V205" s="237"/>
      <c r="W205" s="237"/>
      <c r="X205" s="237"/>
      <c r="Y205" s="237"/>
      <c r="Z205" s="237"/>
      <c r="AA205" s="237"/>
      <c r="AB205" s="237"/>
      <c r="AC205" s="237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237"/>
      <c r="AQ205" s="237"/>
    </row>
    <row r="206" s="265" customFormat="1" ht="22.5" customHeight="1">
      <c r="A206" s="70" t="s">
        <v>296</v>
      </c>
      <c r="B206" s="70"/>
      <c r="C206" s="141">
        <f>C207</f>
        <v>22490688.560000002</v>
      </c>
      <c r="D206" s="141">
        <f t="shared" ref="D206:T206" si="277">D207</f>
        <v>18882107.800000001</v>
      </c>
      <c r="E206" s="141">
        <f t="shared" si="277"/>
        <v>6282080.6999999993</v>
      </c>
      <c r="F206" s="141">
        <f t="shared" si="277"/>
        <v>10253585.1</v>
      </c>
      <c r="G206" s="141">
        <f t="shared" si="277"/>
        <v>0</v>
      </c>
      <c r="H206" s="141">
        <f t="shared" si="277"/>
        <v>1325654.8</v>
      </c>
      <c r="I206" s="141">
        <f t="shared" si="277"/>
        <v>1020787.2000000001</v>
      </c>
      <c r="J206" s="142">
        <f t="shared" si="277"/>
        <v>0</v>
      </c>
      <c r="K206" s="141">
        <f t="shared" si="277"/>
        <v>0</v>
      </c>
      <c r="L206" s="141">
        <f t="shared" si="277"/>
        <v>0</v>
      </c>
      <c r="M206" s="141">
        <f t="shared" si="277"/>
        <v>0</v>
      </c>
      <c r="N206" s="141">
        <f t="shared" si="277"/>
        <v>0</v>
      </c>
      <c r="O206" s="141">
        <f t="shared" si="277"/>
        <v>1484695.1599999999</v>
      </c>
      <c r="P206" s="141">
        <f t="shared" si="277"/>
        <v>2123885.6000000001</v>
      </c>
      <c r="Q206" s="141">
        <f t="shared" si="277"/>
        <v>0</v>
      </c>
      <c r="R206" s="141">
        <f t="shared" si="277"/>
        <v>0</v>
      </c>
      <c r="S206" s="141">
        <f t="shared" si="277"/>
        <v>0</v>
      </c>
      <c r="T206" s="141">
        <f t="shared" si="277"/>
        <v>0</v>
      </c>
      <c r="U206" s="237"/>
      <c r="V206" s="237"/>
      <c r="W206" s="237"/>
      <c r="X206" s="237"/>
      <c r="Y206" s="237"/>
      <c r="Z206" s="237"/>
      <c r="AA206" s="237"/>
      <c r="AB206" s="237"/>
      <c r="AC206" s="237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237"/>
      <c r="AQ206" s="237"/>
    </row>
    <row r="207" s="265" customFormat="1" ht="22.5" customHeight="1">
      <c r="A207" s="70" t="s">
        <v>297</v>
      </c>
      <c r="B207" s="70"/>
      <c r="C207" s="141">
        <f>SUM(C208:C210)</f>
        <v>22490688.560000002</v>
      </c>
      <c r="D207" s="141">
        <f t="shared" ref="D207:T207" si="278">SUM(D208:D210)</f>
        <v>18882107.800000001</v>
      </c>
      <c r="E207" s="141">
        <f t="shared" si="278"/>
        <v>6282080.6999999993</v>
      </c>
      <c r="F207" s="141">
        <f t="shared" si="278"/>
        <v>10253585.1</v>
      </c>
      <c r="G207" s="141">
        <f t="shared" si="278"/>
        <v>0</v>
      </c>
      <c r="H207" s="141">
        <f t="shared" si="278"/>
        <v>1325654.8</v>
      </c>
      <c r="I207" s="141">
        <f t="shared" si="278"/>
        <v>1020787.2000000001</v>
      </c>
      <c r="J207" s="142">
        <f t="shared" si="278"/>
        <v>0</v>
      </c>
      <c r="K207" s="141">
        <f t="shared" si="278"/>
        <v>0</v>
      </c>
      <c r="L207" s="141">
        <f t="shared" si="278"/>
        <v>0</v>
      </c>
      <c r="M207" s="141">
        <f t="shared" si="278"/>
        <v>0</v>
      </c>
      <c r="N207" s="141">
        <f t="shared" si="278"/>
        <v>0</v>
      </c>
      <c r="O207" s="141">
        <f t="shared" si="278"/>
        <v>1484695.1599999999</v>
      </c>
      <c r="P207" s="141">
        <f t="shared" si="278"/>
        <v>2123885.6000000001</v>
      </c>
      <c r="Q207" s="141">
        <f t="shared" si="278"/>
        <v>0</v>
      </c>
      <c r="R207" s="141">
        <f t="shared" si="278"/>
        <v>0</v>
      </c>
      <c r="S207" s="141">
        <f t="shared" si="278"/>
        <v>0</v>
      </c>
      <c r="T207" s="141">
        <f t="shared" si="278"/>
        <v>0</v>
      </c>
      <c r="U207" s="237"/>
      <c r="V207" s="237"/>
      <c r="W207" s="237"/>
      <c r="X207" s="237"/>
      <c r="Y207" s="237"/>
      <c r="Z207" s="237"/>
      <c r="AA207" s="237"/>
      <c r="AB207" s="237"/>
      <c r="AC207" s="237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237"/>
      <c r="AQ207" s="237"/>
    </row>
    <row r="208" s="265" customFormat="1" ht="22.5" customHeight="1">
      <c r="A208" s="55">
        <v>1</v>
      </c>
      <c r="B208" s="74" t="s">
        <v>733</v>
      </c>
      <c r="C208" s="267">
        <f t="shared" ref="C208:C210" si="279">D208+K208+L208+M208+N208+O208+P208+Q208+R208+S208+T208</f>
        <v>365526.40000000002</v>
      </c>
      <c r="D208" s="93">
        <f t="shared" ref="D208:D210" si="280">E208+F208+G208+H208+I208</f>
        <v>0</v>
      </c>
      <c r="E208" s="93">
        <v>0</v>
      </c>
      <c r="F208" s="178">
        <v>0</v>
      </c>
      <c r="G208" s="178">
        <v>0</v>
      </c>
      <c r="H208" s="178">
        <v>0</v>
      </c>
      <c r="I208" s="178">
        <v>0</v>
      </c>
      <c r="J208" s="94">
        <v>0</v>
      </c>
      <c r="K208" s="93">
        <v>0</v>
      </c>
      <c r="L208" s="93">
        <v>0</v>
      </c>
      <c r="M208" s="178">
        <v>0</v>
      </c>
      <c r="N208" s="93">
        <v>0</v>
      </c>
      <c r="O208" s="93">
        <v>0</v>
      </c>
      <c r="P208" s="267">
        <v>365526.40000000002</v>
      </c>
      <c r="Q208" s="93">
        <v>0</v>
      </c>
      <c r="R208" s="93">
        <v>0</v>
      </c>
      <c r="S208" s="93">
        <v>0</v>
      </c>
      <c r="T208" s="93">
        <v>0</v>
      </c>
      <c r="U208" s="237"/>
      <c r="V208" s="237"/>
      <c r="W208" s="237"/>
      <c r="X208" s="237"/>
      <c r="Y208" s="237"/>
      <c r="Z208" s="237"/>
      <c r="AA208" s="237"/>
      <c r="AB208" s="237"/>
      <c r="AC208" s="237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237"/>
      <c r="AQ208" s="237"/>
    </row>
    <row r="209" s="265" customFormat="1" ht="22.5" customHeight="1">
      <c r="A209" s="55">
        <v>2</v>
      </c>
      <c r="B209" s="74" t="s">
        <v>734</v>
      </c>
      <c r="C209" s="267">
        <f t="shared" si="279"/>
        <v>5963044.5600000005</v>
      </c>
      <c r="D209" s="93">
        <f t="shared" si="280"/>
        <v>4113276.2000000002</v>
      </c>
      <c r="E209" s="93">
        <v>0</v>
      </c>
      <c r="F209" s="178">
        <v>2574120.5</v>
      </c>
      <c r="G209" s="178">
        <v>0</v>
      </c>
      <c r="H209" s="178">
        <v>518368.5</v>
      </c>
      <c r="I209" s="178">
        <v>1020787.2000000001</v>
      </c>
      <c r="J209" s="94">
        <v>0</v>
      </c>
      <c r="K209" s="93">
        <v>0</v>
      </c>
      <c r="L209" s="267">
        <v>0</v>
      </c>
      <c r="M209" s="178">
        <v>0</v>
      </c>
      <c r="N209" s="267">
        <v>0</v>
      </c>
      <c r="O209" s="93">
        <v>1484695.1599999999</v>
      </c>
      <c r="P209" s="267">
        <v>365073.20000000001</v>
      </c>
      <c r="Q209" s="93">
        <v>0</v>
      </c>
      <c r="R209" s="93">
        <v>0</v>
      </c>
      <c r="S209" s="93">
        <v>0</v>
      </c>
      <c r="T209" s="93">
        <v>0</v>
      </c>
      <c r="U209" s="237"/>
      <c r="V209" s="237"/>
      <c r="W209" s="237"/>
      <c r="X209" s="237"/>
      <c r="Y209" s="237"/>
      <c r="Z209" s="237"/>
      <c r="AA209" s="237"/>
      <c r="AB209" s="237"/>
      <c r="AC209" s="237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237"/>
      <c r="AQ209" s="237"/>
    </row>
    <row r="210" s="265" customFormat="1" ht="22.5" customHeight="1">
      <c r="A210" s="55">
        <v>3</v>
      </c>
      <c r="B210" s="74" t="s">
        <v>735</v>
      </c>
      <c r="C210" s="267">
        <f t="shared" si="279"/>
        <v>16162117.6</v>
      </c>
      <c r="D210" s="93">
        <f t="shared" si="280"/>
        <v>14768831.6</v>
      </c>
      <c r="E210" s="178">
        <v>6282080.6999999993</v>
      </c>
      <c r="F210" s="178">
        <v>7679464.5999999996</v>
      </c>
      <c r="G210" s="178">
        <v>0</v>
      </c>
      <c r="H210" s="178">
        <v>807286.30000000005</v>
      </c>
      <c r="I210" s="178">
        <v>0</v>
      </c>
      <c r="J210" s="94">
        <v>0</v>
      </c>
      <c r="K210" s="93">
        <v>0</v>
      </c>
      <c r="L210" s="267">
        <v>0</v>
      </c>
      <c r="M210" s="93">
        <v>0</v>
      </c>
      <c r="N210" s="267">
        <v>0</v>
      </c>
      <c r="O210" s="93">
        <v>0</v>
      </c>
      <c r="P210" s="267">
        <v>1393286</v>
      </c>
      <c r="Q210" s="93">
        <v>0</v>
      </c>
      <c r="R210" s="93">
        <v>0</v>
      </c>
      <c r="S210" s="93">
        <v>0</v>
      </c>
      <c r="T210" s="93">
        <v>0</v>
      </c>
      <c r="U210" s="237"/>
      <c r="V210" s="237"/>
      <c r="W210" s="237"/>
      <c r="X210" s="237"/>
      <c r="Y210" s="237"/>
      <c r="Z210" s="237"/>
      <c r="AA210" s="237"/>
      <c r="AB210" s="237"/>
      <c r="AC210" s="237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237"/>
      <c r="AQ210" s="237"/>
    </row>
    <row r="211" s="73" customFormat="1" ht="33.75" customHeight="1">
      <c r="A211" s="70" t="s">
        <v>301</v>
      </c>
      <c r="B211" s="70"/>
      <c r="C211" s="141">
        <f>C212</f>
        <v>19810178.399999999</v>
      </c>
      <c r="D211" s="141">
        <f t="shared" ref="D211:T211" si="281">D212</f>
        <v>0</v>
      </c>
      <c r="E211" s="141">
        <f t="shared" si="281"/>
        <v>0</v>
      </c>
      <c r="F211" s="141">
        <f t="shared" si="281"/>
        <v>0</v>
      </c>
      <c r="G211" s="141">
        <f t="shared" si="281"/>
        <v>0</v>
      </c>
      <c r="H211" s="141">
        <f t="shared" si="281"/>
        <v>0</v>
      </c>
      <c r="I211" s="141">
        <f t="shared" si="281"/>
        <v>0</v>
      </c>
      <c r="J211" s="142">
        <f t="shared" si="281"/>
        <v>0</v>
      </c>
      <c r="K211" s="141">
        <f t="shared" si="281"/>
        <v>0</v>
      </c>
      <c r="L211" s="141">
        <f t="shared" si="281"/>
        <v>19810178.399999999</v>
      </c>
      <c r="M211" s="141">
        <f t="shared" si="281"/>
        <v>0</v>
      </c>
      <c r="N211" s="141">
        <f t="shared" si="281"/>
        <v>0</v>
      </c>
      <c r="O211" s="141">
        <f t="shared" si="281"/>
        <v>0</v>
      </c>
      <c r="P211" s="141">
        <f t="shared" si="281"/>
        <v>0</v>
      </c>
      <c r="Q211" s="141">
        <f t="shared" si="281"/>
        <v>0</v>
      </c>
      <c r="R211" s="141">
        <f t="shared" si="281"/>
        <v>0</v>
      </c>
      <c r="S211" s="141">
        <f t="shared" si="281"/>
        <v>0</v>
      </c>
      <c r="T211" s="141">
        <f t="shared" si="281"/>
        <v>0</v>
      </c>
      <c r="U211" s="272"/>
      <c r="V211" s="272"/>
      <c r="W211" s="272"/>
      <c r="X211" s="272"/>
      <c r="Y211" s="272"/>
      <c r="Z211" s="272"/>
      <c r="AA211" s="272"/>
      <c r="AB211" s="272"/>
      <c r="AC211" s="272"/>
      <c r="AD211" s="272"/>
      <c r="AE211" s="272"/>
      <c r="AF211" s="272"/>
      <c r="AG211" s="272"/>
      <c r="AH211" s="272"/>
      <c r="AI211" s="272"/>
      <c r="AJ211" s="272"/>
      <c r="AK211" s="272"/>
      <c r="AL211" s="272"/>
      <c r="AM211" s="272"/>
      <c r="AN211" s="272"/>
      <c r="AO211" s="272"/>
      <c r="AP211" s="272"/>
      <c r="AQ211" s="272"/>
    </row>
    <row r="212" s="43" customFormat="1" ht="21.600000000000001" customHeight="1">
      <c r="A212" s="89" t="s">
        <v>302</v>
      </c>
      <c r="B212" s="89"/>
      <c r="C212" s="141">
        <f>SUM(C213:C214)</f>
        <v>19810178.399999999</v>
      </c>
      <c r="D212" s="141">
        <f t="shared" ref="D212:T212" si="282">SUM(D213:D214)</f>
        <v>0</v>
      </c>
      <c r="E212" s="141">
        <f t="shared" si="282"/>
        <v>0</v>
      </c>
      <c r="F212" s="141">
        <f t="shared" si="282"/>
        <v>0</v>
      </c>
      <c r="G212" s="141">
        <f t="shared" si="282"/>
        <v>0</v>
      </c>
      <c r="H212" s="141">
        <f t="shared" si="282"/>
        <v>0</v>
      </c>
      <c r="I212" s="141">
        <f t="shared" si="282"/>
        <v>0</v>
      </c>
      <c r="J212" s="142">
        <f t="shared" si="282"/>
        <v>0</v>
      </c>
      <c r="K212" s="141">
        <f t="shared" si="282"/>
        <v>0</v>
      </c>
      <c r="L212" s="141">
        <f t="shared" si="282"/>
        <v>19810178.399999999</v>
      </c>
      <c r="M212" s="141">
        <f t="shared" si="282"/>
        <v>0</v>
      </c>
      <c r="N212" s="141">
        <f t="shared" si="282"/>
        <v>0</v>
      </c>
      <c r="O212" s="141">
        <f t="shared" si="282"/>
        <v>0</v>
      </c>
      <c r="P212" s="141">
        <f t="shared" si="282"/>
        <v>0</v>
      </c>
      <c r="Q212" s="141">
        <f t="shared" si="282"/>
        <v>0</v>
      </c>
      <c r="R212" s="141">
        <f t="shared" si="282"/>
        <v>0</v>
      </c>
      <c r="S212" s="141">
        <f t="shared" si="282"/>
        <v>0</v>
      </c>
      <c r="T212" s="141">
        <f t="shared" si="282"/>
        <v>0</v>
      </c>
      <c r="U212" s="272"/>
      <c r="V212" s="272"/>
      <c r="W212" s="272"/>
      <c r="X212" s="272"/>
      <c r="Y212" s="272"/>
      <c r="Z212" s="272"/>
      <c r="AA212" s="272"/>
      <c r="AB212" s="272"/>
      <c r="AC212" s="272"/>
    </row>
    <row r="213" s="43" customFormat="1" ht="22.5" customHeight="1">
      <c r="A213" s="33">
        <v>1</v>
      </c>
      <c r="B213" s="45" t="s">
        <v>303</v>
      </c>
      <c r="C213" s="97">
        <f t="shared" ref="C213:C214" si="283">D213+K213+L213+M213+N213+O213+P213+Q213+R213+S213+T213</f>
        <v>5682967.2000000002</v>
      </c>
      <c r="D213" s="97">
        <f t="shared" ref="D213:D214" si="284">E213+F213+G213+H213+I213</f>
        <v>0</v>
      </c>
      <c r="E213" s="97">
        <v>0</v>
      </c>
      <c r="F213" s="97">
        <v>0</v>
      </c>
      <c r="G213" s="97">
        <v>0</v>
      </c>
      <c r="H213" s="97">
        <v>0</v>
      </c>
      <c r="I213" s="97">
        <v>0</v>
      </c>
      <c r="J213" s="145">
        <v>0</v>
      </c>
      <c r="K213" s="97">
        <v>0</v>
      </c>
      <c r="L213" s="97">
        <v>5682967.2000000002</v>
      </c>
      <c r="M213" s="97">
        <v>0</v>
      </c>
      <c r="N213" s="97">
        <v>0</v>
      </c>
      <c r="O213" s="97">
        <v>0</v>
      </c>
      <c r="P213" s="97">
        <v>0</v>
      </c>
      <c r="Q213" s="97">
        <v>0</v>
      </c>
      <c r="R213" s="97">
        <v>0</v>
      </c>
      <c r="S213" s="97">
        <v>0</v>
      </c>
      <c r="T213" s="97">
        <v>0</v>
      </c>
      <c r="U213" s="272"/>
      <c r="V213" s="272"/>
      <c r="W213" s="272"/>
      <c r="X213" s="272"/>
      <c r="Y213" s="272"/>
      <c r="Z213" s="272"/>
      <c r="AA213" s="272"/>
      <c r="AB213" s="272"/>
      <c r="AC213" s="272"/>
    </row>
    <row r="214" s="43" customFormat="1" ht="22.5" customHeight="1">
      <c r="A214" s="33">
        <v>2</v>
      </c>
      <c r="B214" s="45" t="s">
        <v>304</v>
      </c>
      <c r="C214" s="97">
        <f t="shared" si="283"/>
        <v>14127211.199999999</v>
      </c>
      <c r="D214" s="97">
        <f t="shared" si="284"/>
        <v>0</v>
      </c>
      <c r="E214" s="97">
        <v>0</v>
      </c>
      <c r="F214" s="97">
        <v>0</v>
      </c>
      <c r="G214" s="97">
        <v>0</v>
      </c>
      <c r="H214" s="97">
        <v>0</v>
      </c>
      <c r="I214" s="97">
        <v>0</v>
      </c>
      <c r="J214" s="145">
        <v>0</v>
      </c>
      <c r="K214" s="97">
        <v>0</v>
      </c>
      <c r="L214" s="97">
        <v>14127211.199999999</v>
      </c>
      <c r="M214" s="97">
        <v>0</v>
      </c>
      <c r="N214" s="97">
        <v>0</v>
      </c>
      <c r="O214" s="97">
        <v>0</v>
      </c>
      <c r="P214" s="97">
        <v>0</v>
      </c>
      <c r="Q214" s="97">
        <v>0</v>
      </c>
      <c r="R214" s="97">
        <v>0</v>
      </c>
      <c r="S214" s="97">
        <v>0</v>
      </c>
      <c r="T214" s="97">
        <v>0</v>
      </c>
      <c r="U214" s="272"/>
      <c r="V214" s="272"/>
      <c r="W214" s="272"/>
      <c r="X214" s="272"/>
      <c r="Y214" s="272"/>
      <c r="Z214" s="272"/>
      <c r="AA214" s="272"/>
      <c r="AB214" s="272"/>
      <c r="AC214" s="272"/>
    </row>
    <row r="215" s="265" customFormat="1" ht="24" customHeight="1">
      <c r="A215" s="26" t="s">
        <v>305</v>
      </c>
      <c r="B215" s="26"/>
      <c r="C215" s="251">
        <f>C216+C224+C231</f>
        <v>84162511.199999988</v>
      </c>
      <c r="D215" s="251">
        <f t="shared" ref="D215:T215" si="285">D216+D224+D231</f>
        <v>33568148.100000001</v>
      </c>
      <c r="E215" s="251">
        <f t="shared" si="285"/>
        <v>9986981.2000000011</v>
      </c>
      <c r="F215" s="251">
        <f t="shared" si="285"/>
        <v>16758224.800000001</v>
      </c>
      <c r="G215" s="251">
        <f t="shared" si="285"/>
        <v>2326715.3999999999</v>
      </c>
      <c r="H215" s="251">
        <f t="shared" si="285"/>
        <v>1424943</v>
      </c>
      <c r="I215" s="251">
        <f t="shared" si="285"/>
        <v>3071283.6999999997</v>
      </c>
      <c r="J215" s="252">
        <f t="shared" si="285"/>
        <v>0</v>
      </c>
      <c r="K215" s="251">
        <f t="shared" si="285"/>
        <v>0</v>
      </c>
      <c r="L215" s="251">
        <f t="shared" si="285"/>
        <v>33554378</v>
      </c>
      <c r="M215" s="251">
        <f t="shared" si="285"/>
        <v>0</v>
      </c>
      <c r="N215" s="251">
        <f t="shared" si="285"/>
        <v>13152193.900000002</v>
      </c>
      <c r="O215" s="251">
        <f t="shared" si="285"/>
        <v>0</v>
      </c>
      <c r="P215" s="251">
        <f t="shared" si="285"/>
        <v>3887791.2000000002</v>
      </c>
      <c r="Q215" s="251">
        <f t="shared" si="285"/>
        <v>0</v>
      </c>
      <c r="R215" s="251">
        <f t="shared" si="285"/>
        <v>0</v>
      </c>
      <c r="S215" s="251">
        <f t="shared" si="285"/>
        <v>0</v>
      </c>
      <c r="T215" s="251">
        <f t="shared" si="285"/>
        <v>0</v>
      </c>
      <c r="U215" s="237"/>
      <c r="V215" s="237"/>
      <c r="W215" s="237"/>
      <c r="X215" s="237"/>
      <c r="Y215" s="237"/>
      <c r="Z215" s="237"/>
      <c r="AA215" s="237"/>
      <c r="AB215" s="237"/>
      <c r="AC215" s="237"/>
      <c r="AD215" s="237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237"/>
      <c r="AQ215" s="237"/>
    </row>
    <row r="216" s="265" customFormat="1" ht="22.5" customHeight="1">
      <c r="A216" s="110" t="s">
        <v>306</v>
      </c>
      <c r="B216" s="110"/>
      <c r="C216" s="254">
        <f>SUM(C217:C223)</f>
        <v>47797628.399999999</v>
      </c>
      <c r="D216" s="254">
        <f t="shared" ref="D216:T216" si="286">SUM(D217:D223)</f>
        <v>16502270.399999999</v>
      </c>
      <c r="E216" s="254">
        <f t="shared" si="286"/>
        <v>1413416.2000000002</v>
      </c>
      <c r="F216" s="254">
        <f t="shared" si="286"/>
        <v>10944889.4</v>
      </c>
      <c r="G216" s="254">
        <f t="shared" si="286"/>
        <v>2326715.3999999999</v>
      </c>
      <c r="H216" s="254">
        <f t="shared" si="286"/>
        <v>612027</v>
      </c>
      <c r="I216" s="254">
        <f t="shared" si="286"/>
        <v>1205222.3999999999</v>
      </c>
      <c r="J216" s="255">
        <f t="shared" si="286"/>
        <v>0</v>
      </c>
      <c r="K216" s="254">
        <f t="shared" si="286"/>
        <v>0</v>
      </c>
      <c r="L216" s="254">
        <f t="shared" si="286"/>
        <v>28888865.600000001</v>
      </c>
      <c r="M216" s="254">
        <f t="shared" si="286"/>
        <v>0</v>
      </c>
      <c r="N216" s="254">
        <f t="shared" si="286"/>
        <v>0</v>
      </c>
      <c r="O216" s="254">
        <f t="shared" si="286"/>
        <v>0</v>
      </c>
      <c r="P216" s="254">
        <f t="shared" si="286"/>
        <v>2406492.3999999999</v>
      </c>
      <c r="Q216" s="254">
        <f t="shared" si="286"/>
        <v>0</v>
      </c>
      <c r="R216" s="254">
        <f t="shared" si="286"/>
        <v>0</v>
      </c>
      <c r="S216" s="254">
        <f t="shared" si="286"/>
        <v>0</v>
      </c>
      <c r="T216" s="254">
        <f t="shared" si="286"/>
        <v>0</v>
      </c>
      <c r="U216" s="237"/>
      <c r="V216" s="237"/>
      <c r="W216" s="237"/>
      <c r="X216" s="237"/>
      <c r="Y216" s="237"/>
      <c r="Z216" s="237"/>
      <c r="AA216" s="237"/>
      <c r="AB216" s="237"/>
      <c r="AC216" s="237"/>
      <c r="AD216" s="237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237"/>
      <c r="AQ216" s="237"/>
    </row>
    <row r="217" s="265" customFormat="1" ht="22.5" customHeight="1">
      <c r="A217" s="55">
        <v>1</v>
      </c>
      <c r="B217" s="91" t="s">
        <v>307</v>
      </c>
      <c r="C217" s="93">
        <f t="shared" ref="C217:C223" si="287">D217+K217+L217+M217+N217+O217+P217+Q217+R217+S217+T217</f>
        <v>10186433.4</v>
      </c>
      <c r="D217" s="93">
        <f t="shared" ref="D217:D223" si="288">E217+F217+G217+H217+I217</f>
        <v>0</v>
      </c>
      <c r="E217" s="93">
        <v>0</v>
      </c>
      <c r="F217" s="93">
        <v>0</v>
      </c>
      <c r="G217" s="93">
        <v>0</v>
      </c>
      <c r="H217" s="93">
        <v>0</v>
      </c>
      <c r="I217" s="93">
        <v>0</v>
      </c>
      <c r="J217" s="94">
        <v>0</v>
      </c>
      <c r="K217" s="93">
        <v>0</v>
      </c>
      <c r="L217" s="93">
        <v>10186433.4</v>
      </c>
      <c r="M217" s="93">
        <v>0</v>
      </c>
      <c r="N217" s="93">
        <v>0</v>
      </c>
      <c r="O217" s="93">
        <v>0</v>
      </c>
      <c r="P217" s="93">
        <v>0</v>
      </c>
      <c r="Q217" s="93">
        <v>0</v>
      </c>
      <c r="R217" s="93">
        <v>0</v>
      </c>
      <c r="S217" s="93">
        <v>0</v>
      </c>
      <c r="T217" s="93">
        <v>0</v>
      </c>
      <c r="V217" s="237"/>
      <c r="W217" s="237"/>
      <c r="X217" s="237"/>
      <c r="Y217" s="237"/>
      <c r="Z217" s="237"/>
      <c r="AA217" s="237"/>
      <c r="AB217" s="237"/>
      <c r="AC217" s="237"/>
      <c r="AD217" s="237"/>
      <c r="AE217" s="237"/>
      <c r="AF217" s="237"/>
      <c r="AG217" s="237"/>
      <c r="AH217" s="237"/>
      <c r="AI217" s="237"/>
      <c r="AJ217" s="237"/>
      <c r="AK217" s="237"/>
      <c r="AL217" s="237"/>
      <c r="AM217" s="237"/>
      <c r="AN217" s="237"/>
      <c r="AO217" s="237"/>
      <c r="AP217" s="237"/>
      <c r="AQ217" s="237"/>
    </row>
    <row r="218" s="265" customFormat="1" ht="22.5" customHeight="1">
      <c r="A218" s="55">
        <v>2</v>
      </c>
      <c r="B218" s="121" t="s">
        <v>736</v>
      </c>
      <c r="C218" s="93">
        <f t="shared" si="287"/>
        <v>4371764.4000000004</v>
      </c>
      <c r="D218" s="93">
        <f t="shared" si="288"/>
        <v>3700400.3999999999</v>
      </c>
      <c r="E218" s="93">
        <v>0</v>
      </c>
      <c r="F218" s="93">
        <v>3700400.3999999999</v>
      </c>
      <c r="G218" s="93">
        <v>0</v>
      </c>
      <c r="H218" s="93">
        <v>0</v>
      </c>
      <c r="I218" s="93">
        <v>0</v>
      </c>
      <c r="J218" s="94">
        <v>0</v>
      </c>
      <c r="K218" s="93">
        <v>0</v>
      </c>
      <c r="L218" s="93">
        <v>0</v>
      </c>
      <c r="M218" s="93">
        <v>0</v>
      </c>
      <c r="N218" s="93">
        <v>0</v>
      </c>
      <c r="O218" s="93">
        <v>0</v>
      </c>
      <c r="P218" s="93">
        <v>671364</v>
      </c>
      <c r="Q218" s="93">
        <v>0</v>
      </c>
      <c r="R218" s="93">
        <v>0</v>
      </c>
      <c r="S218" s="93">
        <v>0</v>
      </c>
      <c r="T218" s="93">
        <v>0</v>
      </c>
      <c r="V218" s="237"/>
      <c r="W218" s="237"/>
      <c r="X218" s="237"/>
      <c r="Y218" s="237"/>
      <c r="Z218" s="237"/>
      <c r="AA218" s="237"/>
      <c r="AB218" s="237"/>
      <c r="AC218" s="237"/>
      <c r="AD218" s="237"/>
      <c r="AE218" s="237"/>
      <c r="AF218" s="23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237"/>
      <c r="AQ218" s="237"/>
    </row>
    <row r="219" s="265" customFormat="1" ht="22.5" customHeight="1">
      <c r="A219" s="55">
        <v>3</v>
      </c>
      <c r="B219" s="91" t="s">
        <v>310</v>
      </c>
      <c r="C219" s="93">
        <f t="shared" si="287"/>
        <v>3602905.2000000002</v>
      </c>
      <c r="D219" s="93">
        <f t="shared" si="288"/>
        <v>3602905.2000000002</v>
      </c>
      <c r="E219" s="93">
        <v>702790.20000000007</v>
      </c>
      <c r="F219" s="93">
        <v>1511181.0000000002</v>
      </c>
      <c r="G219" s="93">
        <v>485346.60000000003</v>
      </c>
      <c r="H219" s="93">
        <v>304317</v>
      </c>
      <c r="I219" s="93">
        <v>599270.40000000002</v>
      </c>
      <c r="J219" s="94">
        <v>0</v>
      </c>
      <c r="K219" s="93">
        <v>0</v>
      </c>
      <c r="L219" s="93">
        <v>0</v>
      </c>
      <c r="M219" s="93">
        <v>0</v>
      </c>
      <c r="N219" s="93">
        <v>0</v>
      </c>
      <c r="O219" s="93">
        <v>0</v>
      </c>
      <c r="P219" s="93">
        <v>0</v>
      </c>
      <c r="Q219" s="93">
        <v>0</v>
      </c>
      <c r="R219" s="93">
        <v>0</v>
      </c>
      <c r="S219" s="93">
        <v>0</v>
      </c>
      <c r="T219" s="93">
        <v>0</v>
      </c>
      <c r="V219" s="237"/>
      <c r="W219" s="237"/>
      <c r="X219" s="237"/>
      <c r="Y219" s="237"/>
      <c r="Z219" s="237"/>
      <c r="AA219" s="237"/>
      <c r="AB219" s="237"/>
      <c r="AC219" s="237"/>
      <c r="AD219" s="237"/>
      <c r="AE219" s="237"/>
      <c r="AF219" s="237"/>
      <c r="AG219" s="237"/>
      <c r="AH219" s="237"/>
      <c r="AI219" s="237"/>
      <c r="AJ219" s="237"/>
      <c r="AK219" s="237"/>
      <c r="AL219" s="237"/>
      <c r="AM219" s="237"/>
      <c r="AN219" s="237"/>
      <c r="AO219" s="237"/>
      <c r="AP219" s="237"/>
      <c r="AQ219" s="237"/>
    </row>
    <row r="220" s="265" customFormat="1" ht="22.5" customHeight="1">
      <c r="A220" s="55">
        <v>4</v>
      </c>
      <c r="B220" s="34" t="s">
        <v>737</v>
      </c>
      <c r="C220" s="93">
        <f t="shared" si="287"/>
        <v>4444358.4000000004</v>
      </c>
      <c r="D220" s="93">
        <f t="shared" si="288"/>
        <v>0</v>
      </c>
      <c r="E220" s="93">
        <v>0</v>
      </c>
      <c r="F220" s="93">
        <v>0</v>
      </c>
      <c r="G220" s="93">
        <v>0</v>
      </c>
      <c r="H220" s="93">
        <v>0</v>
      </c>
      <c r="I220" s="93">
        <v>0</v>
      </c>
      <c r="J220" s="94">
        <v>0</v>
      </c>
      <c r="K220" s="93">
        <v>0</v>
      </c>
      <c r="L220" s="93">
        <v>4250059.2000000002</v>
      </c>
      <c r="M220" s="93">
        <v>0</v>
      </c>
      <c r="N220" s="93">
        <v>0</v>
      </c>
      <c r="O220" s="93">
        <v>0</v>
      </c>
      <c r="P220" s="93">
        <v>194299.20000000001</v>
      </c>
      <c r="Q220" s="93">
        <v>0</v>
      </c>
      <c r="R220" s="93">
        <v>0</v>
      </c>
      <c r="S220" s="93">
        <v>0</v>
      </c>
      <c r="T220" s="93">
        <v>0</v>
      </c>
      <c r="V220" s="237"/>
      <c r="W220" s="237"/>
      <c r="X220" s="237"/>
      <c r="Y220" s="237"/>
      <c r="Z220" s="237"/>
      <c r="AA220" s="237"/>
      <c r="AB220" s="237"/>
      <c r="AC220" s="237"/>
      <c r="AD220" s="237"/>
      <c r="AE220" s="237"/>
      <c r="AF220" s="237"/>
      <c r="AG220" s="237"/>
      <c r="AH220" s="237"/>
      <c r="AI220" s="237"/>
      <c r="AJ220" s="237"/>
      <c r="AK220" s="237"/>
      <c r="AL220" s="237"/>
      <c r="AM220" s="237"/>
      <c r="AN220" s="237"/>
      <c r="AO220" s="237"/>
      <c r="AP220" s="237"/>
      <c r="AQ220" s="237"/>
    </row>
    <row r="221" s="265" customFormat="1" ht="22.5" customHeight="1">
      <c r="A221" s="55">
        <v>5</v>
      </c>
      <c r="B221" s="91" t="s">
        <v>314</v>
      </c>
      <c r="C221" s="93">
        <f t="shared" si="287"/>
        <v>3643076</v>
      </c>
      <c r="D221" s="93">
        <f t="shared" si="288"/>
        <v>3643076</v>
      </c>
      <c r="E221" s="93">
        <v>710626</v>
      </c>
      <c r="F221" s="93">
        <v>1528030</v>
      </c>
      <c r="G221" s="93">
        <v>490758</v>
      </c>
      <c r="H221" s="93">
        <v>307710</v>
      </c>
      <c r="I221" s="93">
        <v>605952</v>
      </c>
      <c r="J221" s="94">
        <v>0</v>
      </c>
      <c r="K221" s="93">
        <v>0</v>
      </c>
      <c r="L221" s="93">
        <v>0</v>
      </c>
      <c r="M221" s="93">
        <v>0</v>
      </c>
      <c r="N221" s="93">
        <v>0</v>
      </c>
      <c r="O221" s="93">
        <v>0</v>
      </c>
      <c r="P221" s="93">
        <v>0</v>
      </c>
      <c r="Q221" s="93">
        <v>0</v>
      </c>
      <c r="R221" s="93">
        <v>0</v>
      </c>
      <c r="S221" s="93">
        <v>0</v>
      </c>
      <c r="T221" s="93">
        <v>0</v>
      </c>
      <c r="V221" s="237"/>
      <c r="W221" s="237"/>
      <c r="X221" s="237"/>
      <c r="Y221" s="237"/>
      <c r="Z221" s="237"/>
      <c r="AA221" s="237"/>
      <c r="AB221" s="237"/>
      <c r="AC221" s="237"/>
      <c r="AD221" s="237"/>
      <c r="AE221" s="237"/>
      <c r="AF221" s="237"/>
      <c r="AG221" s="237"/>
      <c r="AH221" s="237"/>
      <c r="AI221" s="237"/>
      <c r="AJ221" s="237"/>
      <c r="AK221" s="237"/>
      <c r="AL221" s="237"/>
      <c r="AM221" s="237"/>
      <c r="AN221" s="237"/>
      <c r="AO221" s="237"/>
      <c r="AP221" s="237"/>
      <c r="AQ221" s="237"/>
    </row>
    <row r="222" s="265" customFormat="1" ht="22.5" customHeight="1">
      <c r="A222" s="55">
        <v>6</v>
      </c>
      <c r="B222" s="91" t="s">
        <v>738</v>
      </c>
      <c r="C222" s="93">
        <f t="shared" si="287"/>
        <v>6152300</v>
      </c>
      <c r="D222" s="93">
        <f t="shared" si="288"/>
        <v>5555888.7999999998</v>
      </c>
      <c r="E222" s="93">
        <v>0</v>
      </c>
      <c r="F222" s="93">
        <v>4205278</v>
      </c>
      <c r="G222" s="93">
        <v>1350610.7999999998</v>
      </c>
      <c r="H222" s="93">
        <v>0</v>
      </c>
      <c r="I222" s="93">
        <v>0</v>
      </c>
      <c r="J222" s="94">
        <v>0</v>
      </c>
      <c r="K222" s="93">
        <v>0</v>
      </c>
      <c r="L222" s="93">
        <v>0</v>
      </c>
      <c r="M222" s="93">
        <v>0</v>
      </c>
      <c r="N222" s="93">
        <v>0</v>
      </c>
      <c r="O222" s="93">
        <v>0</v>
      </c>
      <c r="P222" s="93">
        <v>596411.19999999995</v>
      </c>
      <c r="Q222" s="93">
        <v>0</v>
      </c>
      <c r="R222" s="93">
        <v>0</v>
      </c>
      <c r="S222" s="93">
        <v>0</v>
      </c>
      <c r="T222" s="93">
        <v>0</v>
      </c>
      <c r="U222" s="273"/>
      <c r="V222" s="237"/>
      <c r="W222" s="237"/>
      <c r="X222" s="237"/>
      <c r="Y222" s="237"/>
      <c r="Z222" s="237"/>
      <c r="AA222" s="237"/>
      <c r="AB222" s="237"/>
      <c r="AC222" s="237"/>
      <c r="AD222" s="237"/>
      <c r="AE222" s="237"/>
      <c r="AF222" s="23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237"/>
      <c r="AQ222" s="237"/>
    </row>
    <row r="223" s="265" customFormat="1" ht="22.5" customHeight="1">
      <c r="A223" s="55">
        <v>7</v>
      </c>
      <c r="B223" s="34" t="s">
        <v>739</v>
      </c>
      <c r="C223" s="93">
        <f t="shared" si="287"/>
        <v>15396791</v>
      </c>
      <c r="D223" s="93">
        <f t="shared" si="288"/>
        <v>0</v>
      </c>
      <c r="E223" s="97">
        <v>0</v>
      </c>
      <c r="F223" s="97">
        <v>0</v>
      </c>
      <c r="G223" s="97">
        <v>0</v>
      </c>
      <c r="H223" s="97">
        <v>0</v>
      </c>
      <c r="I223" s="97">
        <v>0</v>
      </c>
      <c r="J223" s="145">
        <v>0</v>
      </c>
      <c r="K223" s="97">
        <v>0</v>
      </c>
      <c r="L223" s="97">
        <v>14452373</v>
      </c>
      <c r="M223" s="97">
        <v>0</v>
      </c>
      <c r="N223" s="97">
        <v>0</v>
      </c>
      <c r="O223" s="97">
        <v>0</v>
      </c>
      <c r="P223" s="97">
        <v>944418</v>
      </c>
      <c r="Q223" s="97">
        <v>0</v>
      </c>
      <c r="R223" s="97">
        <v>0</v>
      </c>
      <c r="S223" s="97">
        <v>0</v>
      </c>
      <c r="T223" s="97">
        <v>0</v>
      </c>
      <c r="V223" s="237"/>
      <c r="W223" s="237"/>
      <c r="X223" s="237"/>
      <c r="Y223" s="237"/>
      <c r="Z223" s="237"/>
      <c r="AA223" s="237"/>
      <c r="AB223" s="237"/>
      <c r="AC223" s="237"/>
      <c r="AD223" s="237"/>
      <c r="AE223" s="237"/>
      <c r="AF223" s="237"/>
      <c r="AG223" s="237"/>
      <c r="AH223" s="237"/>
      <c r="AI223" s="237"/>
      <c r="AJ223" s="237"/>
      <c r="AK223" s="237"/>
      <c r="AL223" s="237"/>
      <c r="AM223" s="237"/>
      <c r="AN223" s="237"/>
      <c r="AO223" s="237"/>
      <c r="AP223" s="237"/>
      <c r="AQ223" s="237"/>
    </row>
    <row r="224" s="265" customFormat="1" ht="22.5" customHeight="1">
      <c r="A224" s="110" t="s">
        <v>318</v>
      </c>
      <c r="B224" s="110"/>
      <c r="C224" s="254">
        <f>SUM(C225:C230)</f>
        <v>35178889.200000003</v>
      </c>
      <c r="D224" s="251">
        <f>SUM(D225:D230)</f>
        <v>15879884.1</v>
      </c>
      <c r="E224" s="251">
        <f>SUM(E225:E230)</f>
        <v>7745942.4000000004</v>
      </c>
      <c r="F224" s="251">
        <f>SUM(F225:F230)</f>
        <v>5813335.3999999994</v>
      </c>
      <c r="G224" s="251">
        <f>SUM(G227:G230)</f>
        <v>0</v>
      </c>
      <c r="H224" s="251">
        <f t="shared" ref="H224:T224" si="289">SUM(H225:H230)</f>
        <v>454545</v>
      </c>
      <c r="I224" s="251">
        <f t="shared" si="289"/>
        <v>1866061.2999999998</v>
      </c>
      <c r="J224" s="252">
        <f t="shared" si="289"/>
        <v>0</v>
      </c>
      <c r="K224" s="251">
        <f t="shared" si="289"/>
        <v>0</v>
      </c>
      <c r="L224" s="251">
        <f t="shared" si="289"/>
        <v>4665512.4000000004</v>
      </c>
      <c r="M224" s="251">
        <f t="shared" si="289"/>
        <v>0</v>
      </c>
      <c r="N224" s="251">
        <f t="shared" si="289"/>
        <v>13152193.900000002</v>
      </c>
      <c r="O224" s="251">
        <f t="shared" si="289"/>
        <v>0</v>
      </c>
      <c r="P224" s="251">
        <f t="shared" si="289"/>
        <v>1481298.8</v>
      </c>
      <c r="Q224" s="251">
        <f t="shared" si="289"/>
        <v>0</v>
      </c>
      <c r="R224" s="251">
        <f t="shared" si="289"/>
        <v>0</v>
      </c>
      <c r="S224" s="251">
        <f t="shared" si="289"/>
        <v>0</v>
      </c>
      <c r="T224" s="251">
        <f t="shared" si="289"/>
        <v>0</v>
      </c>
      <c r="U224" s="237"/>
      <c r="V224" s="237"/>
      <c r="W224" s="237"/>
      <c r="X224" s="237"/>
      <c r="Y224" s="237"/>
      <c r="Z224" s="237"/>
      <c r="AA224" s="237"/>
      <c r="AB224" s="237"/>
      <c r="AC224" s="237"/>
      <c r="AD224" s="237"/>
      <c r="AE224" s="237"/>
      <c r="AF224" s="237"/>
      <c r="AG224" s="237"/>
      <c r="AH224" s="237"/>
      <c r="AI224" s="237"/>
      <c r="AJ224" s="237"/>
      <c r="AK224" s="237"/>
      <c r="AL224" s="237"/>
      <c r="AM224" s="237"/>
      <c r="AN224" s="237"/>
      <c r="AO224" s="237"/>
      <c r="AP224" s="237"/>
      <c r="AQ224" s="237"/>
    </row>
    <row r="225" s="265" customFormat="1" ht="22.5" customHeight="1">
      <c r="A225" s="55">
        <v>1</v>
      </c>
      <c r="B225" s="91" t="s">
        <v>319</v>
      </c>
      <c r="C225" s="93">
        <f>D225+K225+L225+M225+N225+O225+P225+Q225+R225+S225+T225</f>
        <v>8574172.8000000007</v>
      </c>
      <c r="D225" s="267">
        <f>E225+F225+G225+H225+I225</f>
        <v>0</v>
      </c>
      <c r="E225" s="267">
        <v>0</v>
      </c>
      <c r="F225" s="267">
        <v>0</v>
      </c>
      <c r="G225" s="267">
        <v>0</v>
      </c>
      <c r="H225" s="267">
        <v>0</v>
      </c>
      <c r="I225" s="267">
        <v>0</v>
      </c>
      <c r="J225" s="94">
        <v>0</v>
      </c>
      <c r="K225" s="267">
        <v>0</v>
      </c>
      <c r="L225" s="93">
        <v>0</v>
      </c>
      <c r="M225" s="93">
        <v>0</v>
      </c>
      <c r="N225" s="267">
        <v>8574172.8000000007</v>
      </c>
      <c r="O225" s="93">
        <v>0</v>
      </c>
      <c r="P225" s="267">
        <v>0</v>
      </c>
      <c r="Q225" s="93">
        <v>0</v>
      </c>
      <c r="R225" s="93">
        <v>0</v>
      </c>
      <c r="S225" s="93">
        <v>0</v>
      </c>
      <c r="T225" s="93">
        <v>0</v>
      </c>
      <c r="U225" s="237"/>
      <c r="V225" s="237"/>
      <c r="W225" s="237"/>
      <c r="X225" s="237"/>
      <c r="Y225" s="237"/>
      <c r="Z225" s="237"/>
      <c r="AA225" s="237"/>
      <c r="AB225" s="237"/>
      <c r="AC225" s="237"/>
      <c r="AD225" s="237"/>
      <c r="AE225" s="237"/>
      <c r="AF225" s="237"/>
      <c r="AG225" s="237"/>
      <c r="AH225" s="237"/>
      <c r="AI225" s="237"/>
      <c r="AJ225" s="237"/>
      <c r="AK225" s="237"/>
      <c r="AL225" s="237"/>
      <c r="AM225" s="237"/>
      <c r="AN225" s="237"/>
      <c r="AO225" s="237"/>
      <c r="AP225" s="237"/>
      <c r="AQ225" s="237"/>
    </row>
    <row r="226" s="265" customFormat="1" ht="22.5" customHeight="1">
      <c r="A226" s="55">
        <v>2</v>
      </c>
      <c r="B226" s="91" t="s">
        <v>320</v>
      </c>
      <c r="C226" s="93">
        <v>1349649</v>
      </c>
      <c r="D226" s="267">
        <v>1349649</v>
      </c>
      <c r="E226" s="267">
        <v>0</v>
      </c>
      <c r="F226" s="267">
        <v>0</v>
      </c>
      <c r="G226" s="267">
        <v>0</v>
      </c>
      <c r="H226" s="267">
        <v>454545</v>
      </c>
      <c r="I226" s="267">
        <v>895104</v>
      </c>
      <c r="J226" s="94">
        <v>0</v>
      </c>
      <c r="K226" s="267">
        <v>0</v>
      </c>
      <c r="L226" s="267">
        <v>0</v>
      </c>
      <c r="M226" s="93">
        <v>0</v>
      </c>
      <c r="N226" s="267">
        <v>0</v>
      </c>
      <c r="O226" s="93">
        <v>0</v>
      </c>
      <c r="P226" s="267">
        <v>0</v>
      </c>
      <c r="Q226" s="93">
        <v>0</v>
      </c>
      <c r="R226" s="93">
        <v>0</v>
      </c>
      <c r="S226" s="93">
        <v>0</v>
      </c>
      <c r="T226" s="93">
        <v>0</v>
      </c>
      <c r="U226" s="237"/>
      <c r="V226" s="237"/>
      <c r="W226" s="237"/>
      <c r="X226" s="237"/>
      <c r="Y226" s="237"/>
      <c r="Z226" s="237"/>
      <c r="AA226" s="237"/>
      <c r="AB226" s="237"/>
      <c r="AC226" s="237"/>
      <c r="AD226" s="237"/>
      <c r="AE226" s="237"/>
      <c r="AF226" s="237"/>
      <c r="AG226" s="237"/>
      <c r="AH226" s="237"/>
      <c r="AI226" s="237"/>
      <c r="AJ226" s="237"/>
      <c r="AK226" s="237"/>
      <c r="AL226" s="237"/>
      <c r="AM226" s="237"/>
      <c r="AN226" s="237"/>
      <c r="AO226" s="237"/>
      <c r="AP226" s="237"/>
      <c r="AQ226" s="237"/>
    </row>
    <row r="227" s="265" customFormat="1" ht="22.5" customHeight="1">
      <c r="A227" s="55">
        <v>3</v>
      </c>
      <c r="B227" s="91" t="s">
        <v>740</v>
      </c>
      <c r="C227" s="93">
        <f t="shared" ref="C227:C230" si="290">D227+K227+L227+M227+N227+O227+P227+Q227+R227+S227+T227</f>
        <v>7839006.6999999993</v>
      </c>
      <c r="D227" s="267">
        <f t="shared" ref="D227:D230" si="291">E227+F227+G227+H227+I227</f>
        <v>6784292.6999999993</v>
      </c>
      <c r="E227" s="267">
        <v>0</v>
      </c>
      <c r="F227" s="267">
        <v>5813335.3999999994</v>
      </c>
      <c r="G227" s="93">
        <v>0</v>
      </c>
      <c r="H227" s="267">
        <v>0</v>
      </c>
      <c r="I227" s="267">
        <v>970957.29999999993</v>
      </c>
      <c r="J227" s="94">
        <v>0</v>
      </c>
      <c r="K227" s="267">
        <v>0</v>
      </c>
      <c r="L227" s="93">
        <v>0</v>
      </c>
      <c r="M227" s="93">
        <v>0</v>
      </c>
      <c r="N227" s="93">
        <v>0</v>
      </c>
      <c r="O227" s="93">
        <v>0</v>
      </c>
      <c r="P227" s="267">
        <v>1054714</v>
      </c>
      <c r="Q227" s="93">
        <v>0</v>
      </c>
      <c r="R227" s="93">
        <v>0</v>
      </c>
      <c r="S227" s="93">
        <v>0</v>
      </c>
      <c r="T227" s="93">
        <v>0</v>
      </c>
      <c r="U227" s="237"/>
      <c r="V227" s="237"/>
      <c r="W227" s="237"/>
      <c r="X227" s="237"/>
      <c r="Y227" s="237"/>
      <c r="Z227" s="237"/>
      <c r="AA227" s="237"/>
      <c r="AB227" s="237"/>
      <c r="AC227" s="237"/>
      <c r="AD227" s="237"/>
      <c r="AE227" s="237"/>
      <c r="AF227" s="237"/>
      <c r="AG227" s="237"/>
      <c r="AH227" s="237"/>
      <c r="AI227" s="237"/>
      <c r="AJ227" s="237"/>
      <c r="AK227" s="237"/>
      <c r="AL227" s="237"/>
      <c r="AM227" s="237"/>
      <c r="AN227" s="237"/>
      <c r="AO227" s="237"/>
      <c r="AP227" s="237"/>
      <c r="AQ227" s="237"/>
    </row>
    <row r="228" s="265" customFormat="1" ht="22.5" customHeight="1">
      <c r="A228" s="55">
        <v>4</v>
      </c>
      <c r="B228" s="91" t="s">
        <v>323</v>
      </c>
      <c r="C228" s="93">
        <f t="shared" si="290"/>
        <v>4810247.4000000004</v>
      </c>
      <c r="D228" s="267">
        <f t="shared" si="291"/>
        <v>4810247.4000000004</v>
      </c>
      <c r="E228" s="267">
        <v>4810247.4000000004</v>
      </c>
      <c r="F228" s="93">
        <v>0</v>
      </c>
      <c r="G228" s="93">
        <v>0</v>
      </c>
      <c r="H228" s="267">
        <v>0</v>
      </c>
      <c r="I228" s="93">
        <v>0</v>
      </c>
      <c r="J228" s="94">
        <v>0</v>
      </c>
      <c r="K228" s="267">
        <v>0</v>
      </c>
      <c r="L228" s="93">
        <v>0</v>
      </c>
      <c r="M228" s="267">
        <v>0</v>
      </c>
      <c r="N228" s="93">
        <v>0</v>
      </c>
      <c r="O228" s="93">
        <v>0</v>
      </c>
      <c r="P228" s="267">
        <v>0</v>
      </c>
      <c r="Q228" s="93">
        <v>0</v>
      </c>
      <c r="R228" s="93">
        <v>0</v>
      </c>
      <c r="S228" s="93">
        <v>0</v>
      </c>
      <c r="T228" s="93">
        <v>0</v>
      </c>
      <c r="U228" s="237"/>
      <c r="V228" s="237"/>
      <c r="W228" s="237"/>
      <c r="X228" s="237"/>
      <c r="Y228" s="237"/>
      <c r="Z228" s="237"/>
      <c r="AA228" s="237"/>
      <c r="AB228" s="237"/>
      <c r="AC228" s="237"/>
      <c r="AD228" s="237"/>
      <c r="AE228" s="237"/>
      <c r="AF228" s="237"/>
      <c r="AG228" s="237"/>
      <c r="AH228" s="237"/>
      <c r="AI228" s="237"/>
      <c r="AJ228" s="237"/>
      <c r="AK228" s="237"/>
      <c r="AL228" s="237"/>
      <c r="AM228" s="237"/>
      <c r="AN228" s="237"/>
      <c r="AO228" s="237"/>
      <c r="AP228" s="237"/>
      <c r="AQ228" s="237"/>
    </row>
    <row r="229" s="265" customFormat="1" ht="22.5" customHeight="1">
      <c r="A229" s="55">
        <v>5</v>
      </c>
      <c r="B229" s="91" t="s">
        <v>325</v>
      </c>
      <c r="C229" s="93">
        <v>2935695</v>
      </c>
      <c r="D229" s="267">
        <v>2935695</v>
      </c>
      <c r="E229" s="267">
        <v>2935695</v>
      </c>
      <c r="F229" s="267">
        <v>0</v>
      </c>
      <c r="G229" s="267">
        <v>0</v>
      </c>
      <c r="H229" s="267">
        <v>0</v>
      </c>
      <c r="I229" s="267">
        <v>0</v>
      </c>
      <c r="J229" s="274">
        <v>0</v>
      </c>
      <c r="K229" s="267">
        <v>0</v>
      </c>
      <c r="L229" s="267">
        <v>0</v>
      </c>
      <c r="M229" s="267">
        <v>0</v>
      </c>
      <c r="N229" s="267">
        <v>0</v>
      </c>
      <c r="O229" s="267">
        <v>0</v>
      </c>
      <c r="P229" s="267">
        <v>0</v>
      </c>
      <c r="Q229" s="267">
        <v>0</v>
      </c>
      <c r="R229" s="267">
        <v>0</v>
      </c>
      <c r="S229" s="267">
        <v>0</v>
      </c>
      <c r="T229" s="267">
        <v>0</v>
      </c>
      <c r="U229" s="237"/>
      <c r="V229" s="237"/>
      <c r="W229" s="237"/>
      <c r="X229" s="237"/>
      <c r="Y229" s="237"/>
      <c r="Z229" s="237"/>
      <c r="AA229" s="237"/>
      <c r="AB229" s="237"/>
      <c r="AC229" s="237"/>
      <c r="AD229" s="237"/>
      <c r="AE229" s="237"/>
      <c r="AF229" s="237"/>
      <c r="AG229" s="237"/>
      <c r="AH229" s="237"/>
      <c r="AI229" s="237"/>
      <c r="AJ229" s="237"/>
      <c r="AK229" s="237"/>
      <c r="AL229" s="237"/>
      <c r="AM229" s="237"/>
      <c r="AN229" s="237"/>
      <c r="AO229" s="237"/>
      <c r="AP229" s="237"/>
      <c r="AQ229" s="237"/>
    </row>
    <row r="230" s="265" customFormat="1" ht="22.5" customHeight="1">
      <c r="A230" s="55">
        <v>6</v>
      </c>
      <c r="B230" s="91" t="s">
        <v>741</v>
      </c>
      <c r="C230" s="93">
        <f t="shared" si="290"/>
        <v>9670118.3000000007</v>
      </c>
      <c r="D230" s="267">
        <f t="shared" si="291"/>
        <v>0</v>
      </c>
      <c r="E230" s="267">
        <v>0</v>
      </c>
      <c r="F230" s="267">
        <v>0</v>
      </c>
      <c r="G230" s="93">
        <v>0</v>
      </c>
      <c r="H230" s="267">
        <v>0</v>
      </c>
      <c r="I230" s="93">
        <v>0</v>
      </c>
      <c r="J230" s="94">
        <v>0</v>
      </c>
      <c r="K230" s="267">
        <v>0</v>
      </c>
      <c r="L230" s="267">
        <v>4665512.4000000004</v>
      </c>
      <c r="M230" s="93">
        <v>0</v>
      </c>
      <c r="N230" s="267">
        <v>4578021.1000000006</v>
      </c>
      <c r="O230" s="93">
        <v>0</v>
      </c>
      <c r="P230" s="267">
        <v>426584.79999999999</v>
      </c>
      <c r="Q230" s="93">
        <v>0</v>
      </c>
      <c r="R230" s="93">
        <v>0</v>
      </c>
      <c r="S230" s="93">
        <v>0</v>
      </c>
      <c r="T230" s="93">
        <v>0</v>
      </c>
      <c r="U230" s="237"/>
      <c r="V230" s="237"/>
      <c r="W230" s="237"/>
      <c r="X230" s="237"/>
      <c r="Y230" s="237"/>
      <c r="Z230" s="237"/>
      <c r="AA230" s="237"/>
      <c r="AB230" s="237"/>
      <c r="AC230" s="237"/>
      <c r="AD230" s="237"/>
      <c r="AE230" s="237"/>
      <c r="AF230" s="237"/>
      <c r="AG230" s="237"/>
      <c r="AH230" s="237"/>
      <c r="AI230" s="237"/>
      <c r="AJ230" s="237"/>
      <c r="AK230" s="237"/>
      <c r="AL230" s="237"/>
      <c r="AM230" s="237"/>
      <c r="AN230" s="237"/>
      <c r="AO230" s="237"/>
      <c r="AP230" s="237"/>
      <c r="AQ230" s="237"/>
    </row>
    <row r="231" s="32" customFormat="1" ht="22.5" customHeight="1">
      <c r="A231" s="26" t="s">
        <v>327</v>
      </c>
      <c r="B231" s="26"/>
      <c r="C231" s="146">
        <f>SUM(C232:C232)</f>
        <v>1185993.6000000001</v>
      </c>
      <c r="D231" s="146">
        <f t="shared" ref="D231:T231" si="292">SUM(D232:D232)</f>
        <v>1185993.6000000001</v>
      </c>
      <c r="E231" s="146">
        <f t="shared" si="292"/>
        <v>827622.59999999998</v>
      </c>
      <c r="F231" s="146">
        <f t="shared" si="292"/>
        <v>0</v>
      </c>
      <c r="G231" s="146">
        <f t="shared" si="292"/>
        <v>0</v>
      </c>
      <c r="H231" s="146">
        <f t="shared" si="292"/>
        <v>358371</v>
      </c>
      <c r="I231" s="146">
        <f t="shared" si="292"/>
        <v>0</v>
      </c>
      <c r="J231" s="147">
        <f t="shared" si="292"/>
        <v>0</v>
      </c>
      <c r="K231" s="146">
        <f t="shared" si="292"/>
        <v>0</v>
      </c>
      <c r="L231" s="146">
        <f t="shared" si="292"/>
        <v>0</v>
      </c>
      <c r="M231" s="146">
        <f t="shared" si="292"/>
        <v>0</v>
      </c>
      <c r="N231" s="146">
        <f t="shared" si="292"/>
        <v>0</v>
      </c>
      <c r="O231" s="146">
        <f t="shared" si="292"/>
        <v>0</v>
      </c>
      <c r="P231" s="146">
        <f t="shared" si="292"/>
        <v>0</v>
      </c>
      <c r="Q231" s="146">
        <f t="shared" si="292"/>
        <v>0</v>
      </c>
      <c r="R231" s="146">
        <f t="shared" si="292"/>
        <v>0</v>
      </c>
      <c r="S231" s="146">
        <f t="shared" si="292"/>
        <v>0</v>
      </c>
      <c r="T231" s="146">
        <f t="shared" si="292"/>
        <v>0</v>
      </c>
    </row>
    <row r="232" s="73" customFormat="1" ht="22.5" customHeight="1">
      <c r="A232" s="57">
        <v>1</v>
      </c>
      <c r="B232" s="74" t="s">
        <v>742</v>
      </c>
      <c r="C232" s="178">
        <f>D232+K232+L232+M232+N232+O232+P232+Q232+R232+S232+T232</f>
        <v>1185993.6000000001</v>
      </c>
      <c r="D232" s="178">
        <f>SUM(E232:I232)</f>
        <v>1185993.6000000001</v>
      </c>
      <c r="E232" s="178">
        <v>827622.59999999998</v>
      </c>
      <c r="F232" s="178">
        <v>0</v>
      </c>
      <c r="G232" s="178">
        <v>0</v>
      </c>
      <c r="H232" s="178">
        <v>358371</v>
      </c>
      <c r="I232" s="178">
        <v>0</v>
      </c>
      <c r="J232" s="59">
        <v>0</v>
      </c>
      <c r="K232" s="178">
        <v>0</v>
      </c>
      <c r="L232" s="178">
        <v>0</v>
      </c>
      <c r="M232" s="178">
        <v>0</v>
      </c>
      <c r="N232" s="178">
        <v>0</v>
      </c>
      <c r="O232" s="178">
        <v>0</v>
      </c>
      <c r="P232" s="58">
        <v>0</v>
      </c>
      <c r="Q232" s="58">
        <v>0</v>
      </c>
      <c r="R232" s="58">
        <v>0</v>
      </c>
      <c r="S232" s="178">
        <v>0</v>
      </c>
      <c r="T232" s="58">
        <v>0</v>
      </c>
    </row>
    <row r="233" s="197" customFormat="1" ht="23.25" customHeight="1">
      <c r="A233" s="224" t="s">
        <v>600</v>
      </c>
      <c r="B233" s="224"/>
      <c r="C233" s="275"/>
      <c r="D233" s="275"/>
      <c r="E233" s="275"/>
      <c r="F233" s="275"/>
      <c r="G233" s="275"/>
      <c r="H233" s="275"/>
      <c r="I233" s="275"/>
      <c r="J233" s="276"/>
      <c r="K233" s="275"/>
      <c r="L233" s="275"/>
      <c r="M233" s="275"/>
      <c r="N233" s="275"/>
      <c r="O233" s="275"/>
      <c r="P233" s="275"/>
      <c r="Q233" s="275"/>
      <c r="R233" s="275"/>
      <c r="S233" s="275"/>
      <c r="T233" s="275"/>
      <c r="U233" s="226"/>
      <c r="V233" s="226"/>
      <c r="W233" s="277"/>
      <c r="X233" s="277"/>
      <c r="Y233" s="277"/>
      <c r="Z233" s="277"/>
      <c r="AA233" s="277"/>
      <c r="AB233" s="277"/>
      <c r="AC233" s="277"/>
      <c r="AD233" s="278"/>
      <c r="AE233" s="278"/>
      <c r="AF233" s="278"/>
      <c r="AG233" s="278"/>
      <c r="AH233" s="278"/>
      <c r="AI233" s="278"/>
      <c r="AJ233" s="278"/>
      <c r="AK233" s="278"/>
      <c r="AL233" s="278"/>
      <c r="AM233" s="278"/>
      <c r="AN233" s="278"/>
      <c r="AO233" s="278"/>
      <c r="AP233" s="278"/>
      <c r="AQ233" s="278"/>
    </row>
    <row r="234" s="189" customFormat="1" ht="22.5" customHeight="1">
      <c r="A234" s="228" t="s">
        <v>36</v>
      </c>
      <c r="B234" s="228"/>
      <c r="C234" s="229">
        <f>C235+C314+C317+C320+C327+C329+C333+C337+C340+C352+C355+C357+C359+C361+C366+C369+C371+C374+C376+C379+C393+C398+C401</f>
        <v>999657381.48999989</v>
      </c>
      <c r="D234" s="229">
        <f t="shared" ref="D234:T234" si="293">D235+D314+D317+D320+D327+D329+D333+D337+D340+D352+D355+D357+D359+D361+D366+D369+D371+D374+D376+D379+D393+D398+D401</f>
        <v>387634620.76999992</v>
      </c>
      <c r="E234" s="229">
        <f t="shared" si="293"/>
        <v>93377490.609999999</v>
      </c>
      <c r="F234" s="229">
        <f t="shared" si="293"/>
        <v>161578799.93000001</v>
      </c>
      <c r="G234" s="229">
        <f t="shared" si="293"/>
        <v>69433323.180000007</v>
      </c>
      <c r="H234" s="229">
        <f t="shared" si="293"/>
        <v>29073814.75</v>
      </c>
      <c r="I234" s="229">
        <f t="shared" si="293"/>
        <v>34171192.299999997</v>
      </c>
      <c r="J234" s="230">
        <f t="shared" si="293"/>
        <v>4</v>
      </c>
      <c r="K234" s="229">
        <f t="shared" si="293"/>
        <v>21051228</v>
      </c>
      <c r="L234" s="229">
        <f t="shared" si="293"/>
        <v>375286686.24000001</v>
      </c>
      <c r="M234" s="229">
        <f t="shared" si="293"/>
        <v>0</v>
      </c>
      <c r="N234" s="229">
        <f t="shared" si="293"/>
        <v>112175927.7</v>
      </c>
      <c r="O234" s="229">
        <f t="shared" si="293"/>
        <v>0</v>
      </c>
      <c r="P234" s="229">
        <f t="shared" si="293"/>
        <v>45979850.679999992</v>
      </c>
      <c r="Q234" s="229">
        <f t="shared" si="293"/>
        <v>0</v>
      </c>
      <c r="R234" s="229">
        <f t="shared" si="293"/>
        <v>0</v>
      </c>
      <c r="S234" s="229">
        <f t="shared" si="293"/>
        <v>0</v>
      </c>
      <c r="T234" s="229">
        <f t="shared" si="293"/>
        <v>0</v>
      </c>
      <c r="U234" s="214"/>
      <c r="V234" s="214"/>
      <c r="W234" s="231"/>
      <c r="X234" s="231"/>
      <c r="Y234" s="231"/>
      <c r="Z234" s="231"/>
      <c r="AA234" s="231"/>
      <c r="AB234" s="231"/>
      <c r="AC234" s="231"/>
      <c r="AD234" s="232"/>
      <c r="AE234" s="232"/>
      <c r="AF234" s="232"/>
      <c r="AG234" s="232"/>
      <c r="AH234" s="232"/>
      <c r="AI234" s="232"/>
      <c r="AJ234" s="232"/>
      <c r="AK234" s="232"/>
      <c r="AL234" s="232"/>
      <c r="AM234" s="232"/>
      <c r="AN234" s="232"/>
      <c r="AO234" s="232"/>
      <c r="AP234" s="232"/>
      <c r="AQ234" s="232"/>
    </row>
    <row r="235" s="207" customFormat="1" ht="22.5" customHeight="1">
      <c r="A235" s="70" t="s">
        <v>39</v>
      </c>
      <c r="B235" s="70"/>
      <c r="C235" s="205">
        <f>SUM(C236:C313)</f>
        <v>677437429.35000002</v>
      </c>
      <c r="D235" s="205">
        <f>SUM(D236:D307)</f>
        <v>252592265.84999999</v>
      </c>
      <c r="E235" s="205">
        <f>SUM(E236:E307)</f>
        <v>55767620.999999993</v>
      </c>
      <c r="F235" s="205">
        <f>SUM(F236:F307)</f>
        <v>104505776.73999999</v>
      </c>
      <c r="G235" s="205">
        <f>SUM(G236:G307)</f>
        <v>57564212.119999997</v>
      </c>
      <c r="H235" s="205">
        <f>SUM(H236:H307)</f>
        <v>17848370.989999998</v>
      </c>
      <c r="I235" s="205">
        <f>SUM(I236:I307)</f>
        <v>16906285</v>
      </c>
      <c r="J235" s="279">
        <f>SUM(J236:J307)</f>
        <v>4</v>
      </c>
      <c r="K235" s="205">
        <f>SUM(K236:K307)</f>
        <v>21051228</v>
      </c>
      <c r="L235" s="205">
        <f>SUM(L236:L307)</f>
        <v>224364399.80000001</v>
      </c>
      <c r="M235" s="205">
        <f>SUM(M236:M307)</f>
        <v>0</v>
      </c>
      <c r="N235" s="205">
        <f>SUM(N236:N307)</f>
        <v>91800110.799999997</v>
      </c>
      <c r="O235" s="205">
        <f>SUM(O236:O307)</f>
        <v>0</v>
      </c>
      <c r="P235" s="205">
        <f>SUM(P236:P307)</f>
        <v>29223766.399999995</v>
      </c>
      <c r="Q235" s="205">
        <f>SUM(Q236:Q307)</f>
        <v>0</v>
      </c>
      <c r="R235" s="205">
        <f>SUM(R236:R307)</f>
        <v>0</v>
      </c>
      <c r="S235" s="205">
        <f>SUM(S236:S307)</f>
        <v>0</v>
      </c>
      <c r="T235" s="205">
        <f>SUM(T236:T307)</f>
        <v>0</v>
      </c>
      <c r="U235" s="248"/>
      <c r="V235" s="248"/>
      <c r="W235" s="249"/>
      <c r="X235" s="249"/>
      <c r="Y235" s="249"/>
      <c r="Z235" s="249"/>
      <c r="AA235" s="249"/>
      <c r="AB235" s="249"/>
      <c r="AC235" s="249"/>
      <c r="AD235" s="249"/>
      <c r="AE235" s="249"/>
      <c r="AF235" s="249"/>
      <c r="AG235" s="249"/>
      <c r="AH235" s="249"/>
      <c r="AI235" s="249"/>
      <c r="AJ235" s="249"/>
      <c r="AK235" s="249"/>
      <c r="AL235" s="249"/>
      <c r="AM235" s="249"/>
      <c r="AN235" s="249"/>
      <c r="AO235" s="249"/>
      <c r="AP235" s="249"/>
      <c r="AQ235" s="249"/>
    </row>
    <row r="236" s="207" customFormat="1" ht="22.5" customHeight="1">
      <c r="A236" s="33">
        <v>1</v>
      </c>
      <c r="B236" s="121" t="s">
        <v>743</v>
      </c>
      <c r="C236" s="280">
        <f t="shared" ref="C236:C299" si="294">D236+K236+L236+M236+N236+O236+P236+Q236+R236+S236+T236</f>
        <v>924883.70000000007</v>
      </c>
      <c r="D236" s="280">
        <f t="shared" ref="D236:D299" si="295">SUM(E236:I236)</f>
        <v>924883.70000000007</v>
      </c>
      <c r="E236" s="244">
        <v>0</v>
      </c>
      <c r="F236" s="151">
        <v>0</v>
      </c>
      <c r="G236" s="151">
        <v>0</v>
      </c>
      <c r="H236" s="244">
        <v>0</v>
      </c>
      <c r="I236" s="244">
        <v>924883.70000000007</v>
      </c>
      <c r="J236" s="281">
        <v>0</v>
      </c>
      <c r="K236" s="151">
        <v>0</v>
      </c>
      <c r="L236" s="151">
        <v>0</v>
      </c>
      <c r="M236" s="151">
        <v>0</v>
      </c>
      <c r="N236" s="151">
        <v>0</v>
      </c>
      <c r="O236" s="151">
        <v>0</v>
      </c>
      <c r="P236" s="151">
        <v>0</v>
      </c>
      <c r="Q236" s="151">
        <v>0</v>
      </c>
      <c r="R236" s="151">
        <v>0</v>
      </c>
      <c r="S236" s="151">
        <v>0</v>
      </c>
      <c r="T236" s="151">
        <v>0</v>
      </c>
      <c r="U236" s="248"/>
      <c r="V236" s="248"/>
      <c r="W236" s="249"/>
      <c r="X236" s="249"/>
      <c r="Y236" s="249"/>
      <c r="Z236" s="249"/>
      <c r="AA236" s="249"/>
      <c r="AB236" s="249"/>
      <c r="AC236" s="249"/>
      <c r="AD236" s="249"/>
      <c r="AE236" s="249"/>
      <c r="AF236" s="249"/>
      <c r="AG236" s="249"/>
      <c r="AH236" s="249"/>
      <c r="AI236" s="249"/>
      <c r="AJ236" s="249"/>
      <c r="AK236" s="249"/>
      <c r="AL236" s="249"/>
      <c r="AM236" s="249"/>
      <c r="AN236" s="249"/>
      <c r="AO236" s="249"/>
      <c r="AP236" s="249"/>
      <c r="AQ236" s="249"/>
    </row>
    <row r="237" s="207" customFormat="1" ht="22.5" customHeight="1">
      <c r="A237" s="33">
        <v>2</v>
      </c>
      <c r="B237" s="121" t="s">
        <v>333</v>
      </c>
      <c r="C237" s="280">
        <f t="shared" si="294"/>
        <v>941504</v>
      </c>
      <c r="D237" s="280">
        <f t="shared" si="295"/>
        <v>941504</v>
      </c>
      <c r="E237" s="244">
        <v>0</v>
      </c>
      <c r="F237" s="151">
        <v>0</v>
      </c>
      <c r="G237" s="151">
        <v>0</v>
      </c>
      <c r="H237" s="244">
        <v>0</v>
      </c>
      <c r="I237" s="244">
        <v>941504</v>
      </c>
      <c r="J237" s="281">
        <v>0</v>
      </c>
      <c r="K237" s="151">
        <v>0</v>
      </c>
      <c r="L237" s="151">
        <v>0</v>
      </c>
      <c r="M237" s="151">
        <v>0</v>
      </c>
      <c r="N237" s="151">
        <v>0</v>
      </c>
      <c r="O237" s="151">
        <v>0</v>
      </c>
      <c r="P237" s="151">
        <v>0</v>
      </c>
      <c r="Q237" s="151">
        <v>0</v>
      </c>
      <c r="R237" s="151">
        <v>0</v>
      </c>
      <c r="S237" s="151">
        <v>0</v>
      </c>
      <c r="T237" s="151">
        <v>0</v>
      </c>
      <c r="U237" s="248"/>
      <c r="V237" s="248"/>
      <c r="W237" s="249"/>
      <c r="X237" s="249"/>
      <c r="Y237" s="249"/>
      <c r="Z237" s="249"/>
      <c r="AA237" s="249"/>
      <c r="AB237" s="249"/>
      <c r="AC237" s="249"/>
      <c r="AD237" s="249"/>
      <c r="AE237" s="249"/>
      <c r="AF237" s="249"/>
      <c r="AG237" s="249"/>
      <c r="AH237" s="249"/>
      <c r="AI237" s="249"/>
      <c r="AJ237" s="249"/>
      <c r="AK237" s="249"/>
      <c r="AL237" s="249"/>
      <c r="AM237" s="249"/>
      <c r="AN237" s="249"/>
      <c r="AO237" s="249"/>
      <c r="AP237" s="249"/>
      <c r="AQ237" s="249"/>
    </row>
    <row r="238" s="207" customFormat="1" ht="22.5" customHeight="1">
      <c r="A238" s="33">
        <v>3</v>
      </c>
      <c r="B238" s="121" t="s">
        <v>744</v>
      </c>
      <c r="C238" s="280">
        <f t="shared" si="294"/>
        <v>6734558.7999999998</v>
      </c>
      <c r="D238" s="280">
        <f t="shared" si="295"/>
        <v>5512054.7999999998</v>
      </c>
      <c r="E238" s="244">
        <v>5512054.7999999998</v>
      </c>
      <c r="F238" s="151">
        <v>0</v>
      </c>
      <c r="G238" s="151">
        <v>0</v>
      </c>
      <c r="H238" s="244">
        <v>0</v>
      </c>
      <c r="I238" s="151">
        <v>0</v>
      </c>
      <c r="J238" s="281">
        <v>0</v>
      </c>
      <c r="K238" s="151">
        <v>0</v>
      </c>
      <c r="L238" s="151">
        <v>0</v>
      </c>
      <c r="M238" s="151">
        <v>0</v>
      </c>
      <c r="N238" s="151">
        <v>0</v>
      </c>
      <c r="O238" s="151">
        <v>0</v>
      </c>
      <c r="P238" s="244">
        <v>1222504</v>
      </c>
      <c r="Q238" s="151">
        <v>0</v>
      </c>
      <c r="R238" s="151">
        <v>0</v>
      </c>
      <c r="S238" s="151">
        <v>0</v>
      </c>
      <c r="T238" s="151">
        <v>0</v>
      </c>
      <c r="U238" s="248"/>
      <c r="V238" s="248"/>
      <c r="W238" s="249"/>
      <c r="X238" s="249"/>
      <c r="Y238" s="249"/>
      <c r="Z238" s="249"/>
      <c r="AA238" s="249"/>
      <c r="AB238" s="249"/>
      <c r="AC238" s="249"/>
      <c r="AD238" s="249"/>
      <c r="AE238" s="249"/>
      <c r="AF238" s="249"/>
      <c r="AG238" s="249"/>
      <c r="AH238" s="249"/>
      <c r="AI238" s="249"/>
      <c r="AJ238" s="249"/>
      <c r="AK238" s="249"/>
      <c r="AL238" s="249"/>
      <c r="AM238" s="249"/>
      <c r="AN238" s="249"/>
      <c r="AO238" s="249"/>
      <c r="AP238" s="249"/>
      <c r="AQ238" s="249"/>
    </row>
    <row r="239" s="207" customFormat="1" ht="22.5" customHeight="1">
      <c r="A239" s="33">
        <v>4</v>
      </c>
      <c r="B239" s="121" t="s">
        <v>335</v>
      </c>
      <c r="C239" s="280">
        <f t="shared" si="294"/>
        <v>6621333.5999999996</v>
      </c>
      <c r="D239" s="280">
        <f t="shared" si="295"/>
        <v>6621333.5999999996</v>
      </c>
      <c r="E239" s="244">
        <v>6621333.5999999996</v>
      </c>
      <c r="F239" s="151">
        <v>0</v>
      </c>
      <c r="G239" s="151">
        <v>0</v>
      </c>
      <c r="H239" s="244">
        <v>0</v>
      </c>
      <c r="I239" s="151">
        <v>0</v>
      </c>
      <c r="J239" s="281">
        <v>0</v>
      </c>
      <c r="K239" s="151">
        <v>0</v>
      </c>
      <c r="L239" s="151">
        <v>0</v>
      </c>
      <c r="M239" s="151">
        <v>0</v>
      </c>
      <c r="N239" s="151">
        <v>0</v>
      </c>
      <c r="O239" s="151">
        <v>0</v>
      </c>
      <c r="P239" s="151">
        <v>0</v>
      </c>
      <c r="Q239" s="151">
        <v>0</v>
      </c>
      <c r="R239" s="151">
        <v>0</v>
      </c>
      <c r="S239" s="151">
        <v>0</v>
      </c>
      <c r="T239" s="151">
        <v>0</v>
      </c>
      <c r="U239" s="248"/>
      <c r="V239" s="248"/>
      <c r="W239" s="249"/>
      <c r="X239" s="249"/>
      <c r="Y239" s="249"/>
      <c r="Z239" s="249"/>
      <c r="AA239" s="249"/>
      <c r="AB239" s="249"/>
      <c r="AC239" s="249"/>
      <c r="AD239" s="249"/>
      <c r="AE239" s="249"/>
      <c r="AF239" s="249"/>
      <c r="AG239" s="249"/>
      <c r="AH239" s="249"/>
      <c r="AI239" s="249"/>
      <c r="AJ239" s="249"/>
      <c r="AK239" s="249"/>
      <c r="AL239" s="249"/>
      <c r="AM239" s="249"/>
      <c r="AN239" s="249"/>
      <c r="AO239" s="249"/>
      <c r="AP239" s="249"/>
      <c r="AQ239" s="249"/>
    </row>
    <row r="240" s="207" customFormat="1" ht="22.5" customHeight="1">
      <c r="A240" s="33">
        <v>5</v>
      </c>
      <c r="B240" s="240" t="s">
        <v>57</v>
      </c>
      <c r="C240" s="280">
        <f t="shared" si="294"/>
        <v>16326325</v>
      </c>
      <c r="D240" s="280">
        <f t="shared" si="295"/>
        <v>16326325</v>
      </c>
      <c r="E240" s="242">
        <v>0</v>
      </c>
      <c r="F240" s="241">
        <v>10705225</v>
      </c>
      <c r="G240" s="241">
        <v>4495737.5</v>
      </c>
      <c r="H240" s="242">
        <v>1125362.5</v>
      </c>
      <c r="I240" s="241">
        <v>0</v>
      </c>
      <c r="J240" s="282">
        <v>0</v>
      </c>
      <c r="K240" s="241">
        <v>0</v>
      </c>
      <c r="L240" s="241">
        <v>0</v>
      </c>
      <c r="M240" s="241">
        <v>0</v>
      </c>
      <c r="N240" s="241">
        <v>0</v>
      </c>
      <c r="O240" s="241">
        <v>0</v>
      </c>
      <c r="P240" s="241">
        <v>0</v>
      </c>
      <c r="Q240" s="241">
        <v>0</v>
      </c>
      <c r="R240" s="151">
        <v>0</v>
      </c>
      <c r="S240" s="241">
        <v>0</v>
      </c>
      <c r="T240" s="241">
        <v>0</v>
      </c>
      <c r="U240" s="248"/>
      <c r="V240" s="248"/>
      <c r="W240" s="249"/>
      <c r="X240" s="249"/>
      <c r="Y240" s="249"/>
      <c r="Z240" s="249"/>
      <c r="AA240" s="249"/>
      <c r="AB240" s="249"/>
      <c r="AC240" s="249"/>
      <c r="AD240" s="249"/>
      <c r="AE240" s="249"/>
      <c r="AF240" s="249"/>
      <c r="AG240" s="249"/>
      <c r="AH240" s="249"/>
      <c r="AI240" s="249"/>
      <c r="AJ240" s="249"/>
      <c r="AK240" s="249"/>
      <c r="AL240" s="249"/>
      <c r="AM240" s="249"/>
      <c r="AN240" s="249"/>
      <c r="AO240" s="249"/>
      <c r="AP240" s="249"/>
      <c r="AQ240" s="249"/>
    </row>
    <row r="241" s="207" customFormat="1" ht="22.5" customHeight="1">
      <c r="A241" s="33">
        <v>6</v>
      </c>
      <c r="B241" s="245" t="s">
        <v>59</v>
      </c>
      <c r="C241" s="280">
        <f t="shared" si="294"/>
        <v>9129914.0999999996</v>
      </c>
      <c r="D241" s="280">
        <f t="shared" si="295"/>
        <v>9129914.0999999996</v>
      </c>
      <c r="E241" s="244">
        <v>5560650.9000000004</v>
      </c>
      <c r="F241" s="244">
        <v>0</v>
      </c>
      <c r="G241" s="244">
        <v>2854685.1000000001</v>
      </c>
      <c r="H241" s="244">
        <v>714578.10000000009</v>
      </c>
      <c r="I241" s="244">
        <v>0</v>
      </c>
      <c r="J241" s="281">
        <v>0</v>
      </c>
      <c r="K241" s="151">
        <v>0</v>
      </c>
      <c r="L241" s="151">
        <v>0</v>
      </c>
      <c r="M241" s="151">
        <v>0</v>
      </c>
      <c r="N241" s="151">
        <v>0</v>
      </c>
      <c r="O241" s="151">
        <v>0</v>
      </c>
      <c r="P241" s="244">
        <v>0</v>
      </c>
      <c r="Q241" s="151">
        <v>0</v>
      </c>
      <c r="R241" s="151">
        <v>0</v>
      </c>
      <c r="S241" s="151">
        <v>0</v>
      </c>
      <c r="T241" s="151">
        <v>0</v>
      </c>
      <c r="U241" s="248"/>
      <c r="V241" s="248"/>
      <c r="W241" s="249"/>
      <c r="X241" s="249"/>
      <c r="Y241" s="249"/>
      <c r="Z241" s="249"/>
      <c r="AA241" s="249"/>
      <c r="AB241" s="249"/>
      <c r="AC241" s="249"/>
      <c r="AD241" s="249"/>
      <c r="AE241" s="249"/>
      <c r="AF241" s="249"/>
      <c r="AG241" s="249"/>
      <c r="AH241" s="249"/>
      <c r="AI241" s="249"/>
      <c r="AJ241" s="249"/>
      <c r="AK241" s="249"/>
      <c r="AL241" s="249"/>
      <c r="AM241" s="249"/>
      <c r="AN241" s="249"/>
      <c r="AO241" s="249"/>
      <c r="AP241" s="249"/>
      <c r="AQ241" s="249"/>
    </row>
    <row r="242" s="207" customFormat="1" ht="22.5" customHeight="1">
      <c r="A242" s="33">
        <v>7</v>
      </c>
      <c r="B242" s="121" t="s">
        <v>336</v>
      </c>
      <c r="C242" s="280">
        <f t="shared" si="294"/>
        <v>7300558.5</v>
      </c>
      <c r="D242" s="280">
        <f t="shared" si="295"/>
        <v>7300558.5</v>
      </c>
      <c r="E242" s="244">
        <v>4446466.5</v>
      </c>
      <c r="F242" s="151">
        <v>0</v>
      </c>
      <c r="G242" s="244">
        <v>2282693.5</v>
      </c>
      <c r="H242" s="244">
        <v>571398.5</v>
      </c>
      <c r="I242" s="151">
        <v>0</v>
      </c>
      <c r="J242" s="281">
        <v>0</v>
      </c>
      <c r="K242" s="151">
        <v>0</v>
      </c>
      <c r="L242" s="151">
        <v>0</v>
      </c>
      <c r="M242" s="151">
        <v>0</v>
      </c>
      <c r="N242" s="151">
        <v>0</v>
      </c>
      <c r="O242" s="151">
        <v>0</v>
      </c>
      <c r="P242" s="244">
        <v>0</v>
      </c>
      <c r="Q242" s="151">
        <v>0</v>
      </c>
      <c r="R242" s="151">
        <v>0</v>
      </c>
      <c r="S242" s="151">
        <v>0</v>
      </c>
      <c r="T242" s="151">
        <v>0</v>
      </c>
      <c r="U242" s="248"/>
      <c r="V242" s="248"/>
      <c r="W242" s="249"/>
      <c r="X242" s="249"/>
      <c r="Y242" s="249"/>
      <c r="Z242" s="249"/>
      <c r="AA242" s="249"/>
      <c r="AB242" s="249"/>
      <c r="AC242" s="249"/>
      <c r="AD242" s="249"/>
      <c r="AE242" s="249"/>
      <c r="AF242" s="249"/>
      <c r="AG242" s="249"/>
      <c r="AH242" s="249"/>
      <c r="AI242" s="249"/>
      <c r="AJ242" s="249"/>
      <c r="AK242" s="249"/>
      <c r="AL242" s="249"/>
      <c r="AM242" s="249"/>
      <c r="AN242" s="249"/>
      <c r="AO242" s="249"/>
      <c r="AP242" s="249"/>
      <c r="AQ242" s="249"/>
    </row>
    <row r="243" s="207" customFormat="1" ht="22.5" customHeight="1">
      <c r="A243" s="33">
        <v>8</v>
      </c>
      <c r="B243" s="121" t="s">
        <v>745</v>
      </c>
      <c r="C243" s="280">
        <f t="shared" si="294"/>
        <v>9783481.5</v>
      </c>
      <c r="D243" s="280">
        <f t="shared" si="295"/>
        <v>0</v>
      </c>
      <c r="E243" s="244">
        <v>0</v>
      </c>
      <c r="F243" s="244">
        <v>0</v>
      </c>
      <c r="G243" s="151">
        <v>0</v>
      </c>
      <c r="H243" s="244">
        <v>0</v>
      </c>
      <c r="I243" s="244">
        <v>0</v>
      </c>
      <c r="J243" s="281">
        <v>0</v>
      </c>
      <c r="K243" s="151">
        <v>0</v>
      </c>
      <c r="L243" s="151">
        <v>0</v>
      </c>
      <c r="M243" s="151">
        <v>0</v>
      </c>
      <c r="N243" s="244">
        <v>8535307.5</v>
      </c>
      <c r="O243" s="151">
        <v>0</v>
      </c>
      <c r="P243" s="151">
        <v>1248174</v>
      </c>
      <c r="Q243" s="151">
        <v>0</v>
      </c>
      <c r="R243" s="151">
        <v>0</v>
      </c>
      <c r="S243" s="151">
        <v>0</v>
      </c>
      <c r="T243" s="151">
        <v>0</v>
      </c>
      <c r="U243" s="248"/>
      <c r="V243" s="248"/>
      <c r="W243" s="249"/>
      <c r="X243" s="249"/>
      <c r="Y243" s="249"/>
      <c r="Z243" s="249"/>
      <c r="AA243" s="249"/>
      <c r="AB243" s="249"/>
      <c r="AC243" s="249"/>
      <c r="AD243" s="249"/>
      <c r="AE243" s="249"/>
      <c r="AF243" s="249"/>
      <c r="AG243" s="249"/>
      <c r="AH243" s="249"/>
      <c r="AI243" s="249"/>
      <c r="AJ243" s="249"/>
      <c r="AK243" s="249"/>
      <c r="AL243" s="249"/>
      <c r="AM243" s="249"/>
      <c r="AN243" s="249"/>
      <c r="AO243" s="249"/>
      <c r="AP243" s="249"/>
      <c r="AQ243" s="249"/>
    </row>
    <row r="244" s="207" customFormat="1" ht="22.5" customHeight="1">
      <c r="A244" s="33">
        <v>9</v>
      </c>
      <c r="B244" s="121" t="s">
        <v>338</v>
      </c>
      <c r="C244" s="280">
        <f t="shared" si="294"/>
        <v>3209020.7999999998</v>
      </c>
      <c r="D244" s="280">
        <f t="shared" si="295"/>
        <v>3209020.7999999998</v>
      </c>
      <c r="E244" s="244">
        <v>0</v>
      </c>
      <c r="F244" s="151">
        <v>0</v>
      </c>
      <c r="G244" s="244">
        <v>2566564.3999999999</v>
      </c>
      <c r="H244" s="244">
        <v>642456.39999999991</v>
      </c>
      <c r="I244" s="151">
        <v>0</v>
      </c>
      <c r="J244" s="281">
        <v>0</v>
      </c>
      <c r="K244" s="151">
        <v>0</v>
      </c>
      <c r="L244" s="151">
        <v>0</v>
      </c>
      <c r="M244" s="151">
        <v>0</v>
      </c>
      <c r="N244" s="151">
        <v>0</v>
      </c>
      <c r="O244" s="151">
        <v>0</v>
      </c>
      <c r="P244" s="244">
        <v>0</v>
      </c>
      <c r="Q244" s="151">
        <v>0</v>
      </c>
      <c r="R244" s="151">
        <v>0</v>
      </c>
      <c r="S244" s="151">
        <v>0</v>
      </c>
      <c r="T244" s="151">
        <v>0</v>
      </c>
      <c r="U244" s="248"/>
      <c r="V244" s="248"/>
      <c r="W244" s="249"/>
      <c r="X244" s="249"/>
      <c r="Y244" s="249"/>
      <c r="Z244" s="249"/>
      <c r="AA244" s="249"/>
      <c r="AB244" s="249"/>
      <c r="AC244" s="249"/>
      <c r="AD244" s="249"/>
      <c r="AE244" s="249"/>
      <c r="AF244" s="249"/>
      <c r="AG244" s="249"/>
      <c r="AH244" s="249"/>
      <c r="AI244" s="249"/>
      <c r="AJ244" s="249"/>
      <c r="AK244" s="249"/>
      <c r="AL244" s="249"/>
      <c r="AM244" s="249"/>
      <c r="AN244" s="249"/>
      <c r="AO244" s="249"/>
      <c r="AP244" s="249"/>
      <c r="AQ244" s="249"/>
    </row>
    <row r="245" s="207" customFormat="1" ht="22.5" customHeight="1">
      <c r="A245" s="33">
        <v>10</v>
      </c>
      <c r="B245" s="121" t="s">
        <v>746</v>
      </c>
      <c r="C245" s="280">
        <f t="shared" si="294"/>
        <v>11863992.399999999</v>
      </c>
      <c r="D245" s="280">
        <f t="shared" si="295"/>
        <v>11064278.399999999</v>
      </c>
      <c r="E245" s="244">
        <v>3605769.2999999998</v>
      </c>
      <c r="F245" s="244">
        <v>4407835.3999999994</v>
      </c>
      <c r="G245" s="244">
        <v>1851102.7</v>
      </c>
      <c r="H245" s="244">
        <v>463363.69999999995</v>
      </c>
      <c r="I245" s="244">
        <v>736207.29999999993</v>
      </c>
      <c r="J245" s="281">
        <v>0</v>
      </c>
      <c r="K245" s="151">
        <v>0</v>
      </c>
      <c r="L245" s="151">
        <v>0</v>
      </c>
      <c r="M245" s="244">
        <v>0</v>
      </c>
      <c r="N245" s="151">
        <v>0</v>
      </c>
      <c r="O245" s="151">
        <v>0</v>
      </c>
      <c r="P245" s="244">
        <v>799714</v>
      </c>
      <c r="Q245" s="151">
        <v>0</v>
      </c>
      <c r="R245" s="151">
        <v>0</v>
      </c>
      <c r="S245" s="151">
        <v>0</v>
      </c>
      <c r="T245" s="151">
        <v>0</v>
      </c>
      <c r="U245" s="248"/>
      <c r="V245" s="248"/>
      <c r="W245" s="249"/>
      <c r="X245" s="249"/>
      <c r="Y245" s="249"/>
      <c r="Z245" s="249"/>
      <c r="AA245" s="249"/>
      <c r="AB245" s="249"/>
      <c r="AC245" s="249"/>
      <c r="AD245" s="249"/>
      <c r="AE245" s="249"/>
      <c r="AF245" s="249"/>
      <c r="AG245" s="249"/>
      <c r="AH245" s="249"/>
      <c r="AI245" s="249"/>
      <c r="AJ245" s="249"/>
      <c r="AK245" s="249"/>
      <c r="AL245" s="249"/>
      <c r="AM245" s="249"/>
      <c r="AN245" s="249"/>
      <c r="AO245" s="249"/>
      <c r="AP245" s="249"/>
      <c r="AQ245" s="249"/>
    </row>
    <row r="246" s="207" customFormat="1" ht="22.5" customHeight="1">
      <c r="A246" s="33">
        <v>11</v>
      </c>
      <c r="B246" s="121" t="s">
        <v>70</v>
      </c>
      <c r="C246" s="280">
        <f t="shared" si="294"/>
        <v>21051228</v>
      </c>
      <c r="D246" s="280">
        <f t="shared" si="295"/>
        <v>0</v>
      </c>
      <c r="E246" s="244">
        <v>0</v>
      </c>
      <c r="F246" s="151">
        <v>0</v>
      </c>
      <c r="G246" s="151">
        <v>0</v>
      </c>
      <c r="H246" s="244">
        <v>0</v>
      </c>
      <c r="I246" s="151">
        <v>0</v>
      </c>
      <c r="J246" s="202">
        <v>4</v>
      </c>
      <c r="K246" s="244">
        <v>21051228</v>
      </c>
      <c r="L246" s="151">
        <v>0</v>
      </c>
      <c r="M246" s="151">
        <v>0</v>
      </c>
      <c r="N246" s="151">
        <v>0</v>
      </c>
      <c r="O246" s="151">
        <v>0</v>
      </c>
      <c r="P246" s="151">
        <v>0</v>
      </c>
      <c r="Q246" s="151">
        <v>0</v>
      </c>
      <c r="R246" s="241">
        <v>0</v>
      </c>
      <c r="S246" s="151">
        <v>0</v>
      </c>
      <c r="T246" s="151">
        <v>0</v>
      </c>
      <c r="U246" s="237"/>
      <c r="V246" s="237"/>
      <c r="W246" s="238"/>
      <c r="X246" s="238"/>
      <c r="Y246" s="238"/>
      <c r="Z246" s="238"/>
      <c r="AA246" s="238"/>
      <c r="AB246" s="238"/>
      <c r="AC246" s="238"/>
      <c r="AD246" s="238"/>
      <c r="AE246" s="238"/>
      <c r="AF246" s="238"/>
      <c r="AG246" s="238"/>
      <c r="AH246" s="238"/>
      <c r="AI246" s="238"/>
      <c r="AJ246" s="238"/>
      <c r="AK246" s="238"/>
      <c r="AL246" s="238"/>
      <c r="AM246" s="238"/>
      <c r="AN246" s="238"/>
      <c r="AO246" s="238"/>
      <c r="AP246" s="238"/>
      <c r="AQ246" s="238"/>
    </row>
    <row r="247" s="207" customFormat="1" ht="22.5" customHeight="1">
      <c r="A247" s="33">
        <v>12</v>
      </c>
      <c r="B247" s="121" t="s">
        <v>72</v>
      </c>
      <c r="C247" s="280">
        <f t="shared" si="294"/>
        <v>1796822.5</v>
      </c>
      <c r="D247" s="280">
        <f t="shared" si="295"/>
        <v>1796822.5</v>
      </c>
      <c r="E247" s="244">
        <v>0</v>
      </c>
      <c r="F247" s="244">
        <v>936281.5</v>
      </c>
      <c r="G247" s="244">
        <v>300705.90000000002</v>
      </c>
      <c r="H247" s="244">
        <v>188545.5</v>
      </c>
      <c r="I247" s="244">
        <v>371289.60000000003</v>
      </c>
      <c r="J247" s="281">
        <v>0</v>
      </c>
      <c r="K247" s="151">
        <v>0</v>
      </c>
      <c r="L247" s="151">
        <v>0</v>
      </c>
      <c r="M247" s="151">
        <v>0</v>
      </c>
      <c r="N247" s="151">
        <v>0</v>
      </c>
      <c r="O247" s="151">
        <v>0</v>
      </c>
      <c r="P247" s="151">
        <v>0</v>
      </c>
      <c r="Q247" s="151">
        <v>0</v>
      </c>
      <c r="R247" s="151">
        <v>0</v>
      </c>
      <c r="S247" s="151">
        <v>0</v>
      </c>
      <c r="T247" s="151">
        <v>0</v>
      </c>
      <c r="U247" s="248"/>
      <c r="V247" s="248"/>
      <c r="W247" s="249"/>
      <c r="X247" s="249"/>
      <c r="Y247" s="249"/>
      <c r="Z247" s="249"/>
      <c r="AA247" s="249"/>
      <c r="AB247" s="249"/>
      <c r="AC247" s="249"/>
      <c r="AD247" s="249"/>
      <c r="AE247" s="249"/>
      <c r="AF247" s="249"/>
      <c r="AG247" s="249"/>
      <c r="AH247" s="249"/>
      <c r="AI247" s="249"/>
      <c r="AJ247" s="249"/>
      <c r="AK247" s="249"/>
      <c r="AL247" s="249"/>
      <c r="AM247" s="249"/>
      <c r="AN247" s="249"/>
      <c r="AO247" s="249"/>
      <c r="AP247" s="249"/>
      <c r="AQ247" s="249"/>
    </row>
    <row r="248" s="207" customFormat="1" ht="22.5" customHeight="1">
      <c r="A248" s="33">
        <v>13</v>
      </c>
      <c r="B248" s="121" t="s">
        <v>340</v>
      </c>
      <c r="C248" s="280">
        <f t="shared" si="294"/>
        <v>27148665.599999998</v>
      </c>
      <c r="D248" s="280">
        <f t="shared" si="295"/>
        <v>27148665.599999998</v>
      </c>
      <c r="E248" s="244">
        <v>8847556.1999999993</v>
      </c>
      <c r="F248" s="244">
        <v>10815603.6</v>
      </c>
      <c r="G248" s="244">
        <v>4542091.7999999998</v>
      </c>
      <c r="H248" s="244">
        <v>1136965.7999999998</v>
      </c>
      <c r="I248" s="244">
        <v>1806448.2</v>
      </c>
      <c r="J248" s="281">
        <v>0</v>
      </c>
      <c r="K248" s="151">
        <v>0</v>
      </c>
      <c r="L248" s="151">
        <v>0</v>
      </c>
      <c r="M248" s="151">
        <v>0</v>
      </c>
      <c r="N248" s="151">
        <v>0</v>
      </c>
      <c r="O248" s="151">
        <v>0</v>
      </c>
      <c r="P248" s="151">
        <v>0</v>
      </c>
      <c r="Q248" s="151">
        <v>0</v>
      </c>
      <c r="R248" s="151">
        <v>0</v>
      </c>
      <c r="S248" s="151">
        <v>0</v>
      </c>
      <c r="T248" s="151">
        <v>0</v>
      </c>
      <c r="U248" s="248"/>
      <c r="V248" s="248"/>
      <c r="W248" s="249"/>
      <c r="X248" s="249"/>
      <c r="Y248" s="249"/>
      <c r="Z248" s="249"/>
      <c r="AA248" s="249"/>
      <c r="AB248" s="249"/>
      <c r="AC248" s="249"/>
      <c r="AD248" s="249"/>
      <c r="AE248" s="249"/>
      <c r="AF248" s="249"/>
      <c r="AG248" s="249"/>
      <c r="AH248" s="249"/>
      <c r="AI248" s="249"/>
      <c r="AJ248" s="249"/>
      <c r="AK248" s="249"/>
      <c r="AL248" s="249"/>
      <c r="AM248" s="249"/>
      <c r="AN248" s="249"/>
      <c r="AO248" s="249"/>
      <c r="AP248" s="249"/>
      <c r="AQ248" s="249"/>
    </row>
    <row r="249" s="207" customFormat="1" ht="22.5" customHeight="1">
      <c r="A249" s="33">
        <v>14</v>
      </c>
      <c r="B249" s="121" t="s">
        <v>341</v>
      </c>
      <c r="C249" s="280">
        <f t="shared" si="294"/>
        <v>4587501.7000000002</v>
      </c>
      <c r="D249" s="280">
        <f t="shared" si="295"/>
        <v>4587501.7000000002</v>
      </c>
      <c r="E249" s="244">
        <v>0</v>
      </c>
      <c r="F249" s="151">
        <v>0</v>
      </c>
      <c r="G249" s="244">
        <v>4587501.7000000002</v>
      </c>
      <c r="H249" s="244">
        <v>0</v>
      </c>
      <c r="I249" s="151">
        <v>0</v>
      </c>
      <c r="J249" s="281">
        <v>0</v>
      </c>
      <c r="K249" s="151">
        <v>0</v>
      </c>
      <c r="L249" s="151">
        <v>0</v>
      </c>
      <c r="M249" s="151">
        <v>0</v>
      </c>
      <c r="N249" s="151">
        <v>0</v>
      </c>
      <c r="O249" s="151">
        <v>0</v>
      </c>
      <c r="P249" s="151">
        <v>0</v>
      </c>
      <c r="Q249" s="151">
        <v>0</v>
      </c>
      <c r="R249" s="151">
        <v>0</v>
      </c>
      <c r="S249" s="151">
        <v>0</v>
      </c>
      <c r="T249" s="151">
        <v>0</v>
      </c>
      <c r="U249" s="248"/>
      <c r="V249" s="248"/>
      <c r="W249" s="249"/>
      <c r="X249" s="249"/>
      <c r="Y249" s="249"/>
      <c r="Z249" s="249"/>
      <c r="AA249" s="249"/>
      <c r="AB249" s="249"/>
      <c r="AC249" s="249"/>
      <c r="AD249" s="249"/>
      <c r="AE249" s="249"/>
      <c r="AF249" s="249"/>
      <c r="AG249" s="249"/>
      <c r="AH249" s="249"/>
      <c r="AI249" s="249"/>
      <c r="AJ249" s="249"/>
      <c r="AK249" s="249"/>
      <c r="AL249" s="249"/>
      <c r="AM249" s="249"/>
      <c r="AN249" s="249"/>
      <c r="AO249" s="249"/>
      <c r="AP249" s="249"/>
      <c r="AQ249" s="249"/>
    </row>
    <row r="250" s="207" customFormat="1" ht="22.5" customHeight="1">
      <c r="A250" s="33">
        <v>15</v>
      </c>
      <c r="B250" s="245" t="s">
        <v>74</v>
      </c>
      <c r="C250" s="280">
        <f t="shared" si="294"/>
        <v>13012728.5</v>
      </c>
      <c r="D250" s="280">
        <f t="shared" si="295"/>
        <v>13012728.5</v>
      </c>
      <c r="E250" s="244">
        <v>4543045.5</v>
      </c>
      <c r="F250" s="244">
        <v>5553599</v>
      </c>
      <c r="G250" s="244">
        <v>2332274.5</v>
      </c>
      <c r="H250" s="244">
        <v>583809.5</v>
      </c>
      <c r="I250" s="151">
        <v>0</v>
      </c>
      <c r="J250" s="281">
        <v>0</v>
      </c>
      <c r="K250" s="151">
        <v>0</v>
      </c>
      <c r="L250" s="151">
        <v>0</v>
      </c>
      <c r="M250" s="151">
        <v>0</v>
      </c>
      <c r="N250" s="151">
        <v>0</v>
      </c>
      <c r="O250" s="151">
        <v>0</v>
      </c>
      <c r="P250" s="151">
        <v>0</v>
      </c>
      <c r="Q250" s="151">
        <v>0</v>
      </c>
      <c r="R250" s="151">
        <v>0</v>
      </c>
      <c r="S250" s="151">
        <v>0</v>
      </c>
      <c r="T250" s="151">
        <v>0</v>
      </c>
      <c r="U250" s="248"/>
      <c r="V250" s="248"/>
      <c r="W250" s="249"/>
      <c r="X250" s="249"/>
      <c r="Y250" s="249"/>
      <c r="Z250" s="249"/>
      <c r="AA250" s="249"/>
      <c r="AB250" s="249"/>
      <c r="AC250" s="249"/>
      <c r="AD250" s="249"/>
      <c r="AE250" s="249"/>
      <c r="AF250" s="249"/>
      <c r="AG250" s="249"/>
      <c r="AH250" s="249"/>
      <c r="AI250" s="249"/>
      <c r="AJ250" s="249"/>
      <c r="AK250" s="249"/>
      <c r="AL250" s="249"/>
      <c r="AM250" s="249"/>
      <c r="AN250" s="249"/>
      <c r="AO250" s="249"/>
      <c r="AP250" s="249"/>
      <c r="AQ250" s="249"/>
    </row>
    <row r="251" s="207" customFormat="1" ht="22.5" customHeight="1">
      <c r="A251" s="33">
        <v>16</v>
      </c>
      <c r="B251" s="245" t="s">
        <v>76</v>
      </c>
      <c r="C251" s="280">
        <f t="shared" si="294"/>
        <v>2223567.4000000004</v>
      </c>
      <c r="D251" s="280">
        <f t="shared" si="295"/>
        <v>2223567.4000000004</v>
      </c>
      <c r="E251" s="244">
        <v>520270.10000000003</v>
      </c>
      <c r="F251" s="244">
        <v>1118715.5</v>
      </c>
      <c r="G251" s="244">
        <v>359298.30000000005</v>
      </c>
      <c r="H251" s="244">
        <v>225283.5</v>
      </c>
      <c r="I251" s="151">
        <v>0</v>
      </c>
      <c r="J251" s="281">
        <v>0</v>
      </c>
      <c r="K251" s="151">
        <v>0</v>
      </c>
      <c r="L251" s="151">
        <v>0</v>
      </c>
      <c r="M251" s="151">
        <v>0</v>
      </c>
      <c r="N251" s="151">
        <v>0</v>
      </c>
      <c r="O251" s="151">
        <v>0</v>
      </c>
      <c r="P251" s="151">
        <v>0</v>
      </c>
      <c r="Q251" s="151">
        <v>0</v>
      </c>
      <c r="R251" s="151">
        <v>0</v>
      </c>
      <c r="S251" s="151">
        <v>0</v>
      </c>
      <c r="T251" s="151">
        <v>0</v>
      </c>
      <c r="U251" s="248"/>
      <c r="V251" s="248"/>
      <c r="W251" s="249"/>
      <c r="X251" s="249"/>
      <c r="Y251" s="249"/>
      <c r="Z251" s="249"/>
      <c r="AA251" s="249"/>
      <c r="AB251" s="249"/>
      <c r="AC251" s="249"/>
      <c r="AD251" s="249"/>
      <c r="AE251" s="249"/>
      <c r="AF251" s="249"/>
      <c r="AG251" s="249"/>
      <c r="AH251" s="249"/>
      <c r="AI251" s="249"/>
      <c r="AJ251" s="249"/>
      <c r="AK251" s="249"/>
      <c r="AL251" s="249"/>
      <c r="AM251" s="249"/>
      <c r="AN251" s="249"/>
      <c r="AO251" s="249"/>
      <c r="AP251" s="249"/>
      <c r="AQ251" s="249"/>
    </row>
    <row r="252" s="207" customFormat="1" ht="22.5" customHeight="1">
      <c r="A252" s="33">
        <v>17</v>
      </c>
      <c r="B252" s="245" t="s">
        <v>78</v>
      </c>
      <c r="C252" s="280">
        <f t="shared" si="294"/>
        <v>2246086</v>
      </c>
      <c r="D252" s="280">
        <f t="shared" si="295"/>
        <v>2246086</v>
      </c>
      <c r="E252" s="244">
        <v>525539</v>
      </c>
      <c r="F252" s="244">
        <v>1130045</v>
      </c>
      <c r="G252" s="244">
        <v>362937</v>
      </c>
      <c r="H252" s="244">
        <v>227565</v>
      </c>
      <c r="I252" s="151">
        <v>0</v>
      </c>
      <c r="J252" s="281">
        <v>0</v>
      </c>
      <c r="K252" s="151">
        <v>0</v>
      </c>
      <c r="L252" s="151">
        <v>0</v>
      </c>
      <c r="M252" s="151">
        <v>0</v>
      </c>
      <c r="N252" s="151">
        <v>0</v>
      </c>
      <c r="O252" s="151">
        <v>0</v>
      </c>
      <c r="P252" s="151">
        <v>0</v>
      </c>
      <c r="Q252" s="151">
        <v>0</v>
      </c>
      <c r="R252" s="151">
        <v>0</v>
      </c>
      <c r="S252" s="151">
        <v>0</v>
      </c>
      <c r="T252" s="151">
        <v>0</v>
      </c>
      <c r="U252" s="248"/>
      <c r="V252" s="248"/>
      <c r="W252" s="249"/>
      <c r="X252" s="249"/>
      <c r="Y252" s="249"/>
      <c r="Z252" s="249"/>
      <c r="AA252" s="249"/>
      <c r="AB252" s="249"/>
      <c r="AC252" s="249"/>
      <c r="AD252" s="249"/>
      <c r="AE252" s="249"/>
      <c r="AF252" s="249"/>
      <c r="AG252" s="249"/>
      <c r="AH252" s="249"/>
      <c r="AI252" s="249"/>
      <c r="AJ252" s="249"/>
      <c r="AK252" s="249"/>
      <c r="AL252" s="249"/>
      <c r="AM252" s="249"/>
      <c r="AN252" s="249"/>
      <c r="AO252" s="249"/>
      <c r="AP252" s="249"/>
      <c r="AQ252" s="249"/>
    </row>
    <row r="253" s="207" customFormat="1" ht="22.5" customHeight="1">
      <c r="A253" s="33">
        <v>18</v>
      </c>
      <c r="B253" s="245" t="s">
        <v>79</v>
      </c>
      <c r="C253" s="280">
        <f t="shared" si="294"/>
        <v>2257634</v>
      </c>
      <c r="D253" s="280">
        <f t="shared" si="295"/>
        <v>2257634</v>
      </c>
      <c r="E253" s="244">
        <v>528241</v>
      </c>
      <c r="F253" s="244">
        <v>1135855</v>
      </c>
      <c r="G253" s="244">
        <v>364803</v>
      </c>
      <c r="H253" s="244">
        <v>228735</v>
      </c>
      <c r="I253" s="151">
        <v>0</v>
      </c>
      <c r="J253" s="281">
        <v>0</v>
      </c>
      <c r="K253" s="151">
        <v>0</v>
      </c>
      <c r="L253" s="151">
        <v>0</v>
      </c>
      <c r="M253" s="151">
        <v>0</v>
      </c>
      <c r="N253" s="151">
        <v>0</v>
      </c>
      <c r="O253" s="151">
        <v>0</v>
      </c>
      <c r="P253" s="151">
        <v>0</v>
      </c>
      <c r="Q253" s="151">
        <v>0</v>
      </c>
      <c r="R253" s="151">
        <v>0</v>
      </c>
      <c r="S253" s="151">
        <v>0</v>
      </c>
      <c r="T253" s="151">
        <v>0</v>
      </c>
      <c r="U253" s="248"/>
      <c r="V253" s="248"/>
      <c r="W253" s="249"/>
      <c r="X253" s="249"/>
      <c r="Y253" s="249"/>
      <c r="Z253" s="249"/>
      <c r="AA253" s="249"/>
      <c r="AB253" s="249"/>
      <c r="AC253" s="249"/>
      <c r="AD253" s="249"/>
      <c r="AE253" s="249"/>
      <c r="AF253" s="249"/>
      <c r="AG253" s="249"/>
      <c r="AH253" s="249"/>
      <c r="AI253" s="249"/>
      <c r="AJ253" s="249"/>
      <c r="AK253" s="249"/>
      <c r="AL253" s="249"/>
      <c r="AM253" s="249"/>
      <c r="AN253" s="249"/>
      <c r="AO253" s="249"/>
      <c r="AP253" s="249"/>
      <c r="AQ253" s="249"/>
    </row>
    <row r="254" s="207" customFormat="1" ht="22.5" customHeight="1">
      <c r="A254" s="33">
        <v>19</v>
      </c>
      <c r="B254" s="245" t="s">
        <v>80</v>
      </c>
      <c r="C254" s="280">
        <f t="shared" si="294"/>
        <v>3683234.5999999996</v>
      </c>
      <c r="D254" s="280">
        <f t="shared" si="295"/>
        <v>3683234.5999999996</v>
      </c>
      <c r="E254" s="244">
        <v>861802.90000000002</v>
      </c>
      <c r="F254" s="244">
        <v>1853099.5</v>
      </c>
      <c r="G254" s="244">
        <v>595160.69999999995</v>
      </c>
      <c r="H254" s="244">
        <v>373171.5</v>
      </c>
      <c r="I254" s="151">
        <v>0</v>
      </c>
      <c r="J254" s="281">
        <v>0</v>
      </c>
      <c r="K254" s="151">
        <v>0</v>
      </c>
      <c r="L254" s="151">
        <v>0</v>
      </c>
      <c r="M254" s="151">
        <v>0</v>
      </c>
      <c r="N254" s="151">
        <v>0</v>
      </c>
      <c r="O254" s="151">
        <v>0</v>
      </c>
      <c r="P254" s="151">
        <v>0</v>
      </c>
      <c r="Q254" s="151">
        <v>0</v>
      </c>
      <c r="R254" s="151">
        <v>0</v>
      </c>
      <c r="S254" s="151">
        <v>0</v>
      </c>
      <c r="T254" s="151">
        <v>0</v>
      </c>
      <c r="U254" s="248"/>
      <c r="V254" s="248"/>
      <c r="W254" s="249"/>
      <c r="X254" s="249"/>
      <c r="Y254" s="249"/>
      <c r="Z254" s="249"/>
      <c r="AA254" s="249"/>
      <c r="AB254" s="249"/>
      <c r="AC254" s="249"/>
      <c r="AD254" s="249"/>
      <c r="AE254" s="249"/>
      <c r="AF254" s="249"/>
      <c r="AG254" s="249"/>
      <c r="AH254" s="249"/>
      <c r="AI254" s="249"/>
      <c r="AJ254" s="249"/>
      <c r="AK254" s="249"/>
      <c r="AL254" s="249"/>
      <c r="AM254" s="249"/>
      <c r="AN254" s="249"/>
      <c r="AO254" s="249"/>
      <c r="AP254" s="249"/>
      <c r="AQ254" s="249"/>
    </row>
    <row r="255" s="207" customFormat="1" ht="22.5" customHeight="1">
      <c r="A255" s="33">
        <v>20</v>
      </c>
      <c r="B255" s="245" t="s">
        <v>82</v>
      </c>
      <c r="C255" s="280">
        <f t="shared" si="294"/>
        <v>3656674.1999999997</v>
      </c>
      <c r="D255" s="280">
        <f t="shared" si="295"/>
        <v>3656674.1999999997</v>
      </c>
      <c r="E255" s="244">
        <v>855588.29999999993</v>
      </c>
      <c r="F255" s="244">
        <v>1839736.4999999998</v>
      </c>
      <c r="G255" s="244">
        <v>590868.89999999991</v>
      </c>
      <c r="H255" s="244">
        <v>370480.5</v>
      </c>
      <c r="I255" s="151">
        <v>0</v>
      </c>
      <c r="J255" s="281">
        <v>0</v>
      </c>
      <c r="K255" s="151">
        <v>0</v>
      </c>
      <c r="L255" s="151">
        <v>0</v>
      </c>
      <c r="M255" s="151">
        <v>0</v>
      </c>
      <c r="N255" s="151">
        <v>0</v>
      </c>
      <c r="O255" s="151">
        <v>0</v>
      </c>
      <c r="P255" s="151">
        <v>0</v>
      </c>
      <c r="Q255" s="151">
        <v>0</v>
      </c>
      <c r="R255" s="151">
        <v>0</v>
      </c>
      <c r="S255" s="151">
        <v>0</v>
      </c>
      <c r="T255" s="151">
        <v>0</v>
      </c>
      <c r="U255" s="248"/>
      <c r="V255" s="248"/>
      <c r="W255" s="249"/>
      <c r="X255" s="249"/>
      <c r="Y255" s="249"/>
      <c r="Z255" s="249"/>
      <c r="AA255" s="249"/>
      <c r="AB255" s="249"/>
      <c r="AC255" s="249"/>
      <c r="AD255" s="249"/>
      <c r="AE255" s="249"/>
      <c r="AF255" s="249"/>
      <c r="AG255" s="249"/>
      <c r="AH255" s="249"/>
      <c r="AI255" s="249"/>
      <c r="AJ255" s="249"/>
      <c r="AK255" s="249"/>
      <c r="AL255" s="249"/>
      <c r="AM255" s="249"/>
      <c r="AN255" s="249"/>
      <c r="AO255" s="249"/>
      <c r="AP255" s="249"/>
      <c r="AQ255" s="249"/>
    </row>
    <row r="256" s="207" customFormat="1" ht="22.5" customHeight="1">
      <c r="A256" s="33">
        <v>21</v>
      </c>
      <c r="B256" s="245" t="s">
        <v>84</v>
      </c>
      <c r="C256" s="280">
        <f t="shared" si="294"/>
        <v>4261212</v>
      </c>
      <c r="D256" s="280">
        <f t="shared" si="295"/>
        <v>4261212</v>
      </c>
      <c r="E256" s="244">
        <v>997038</v>
      </c>
      <c r="F256" s="244">
        <v>2143890</v>
      </c>
      <c r="G256" s="244">
        <v>688554</v>
      </c>
      <c r="H256" s="244">
        <v>431730</v>
      </c>
      <c r="I256" s="151">
        <v>0</v>
      </c>
      <c r="J256" s="281">
        <v>0</v>
      </c>
      <c r="K256" s="151">
        <v>0</v>
      </c>
      <c r="L256" s="151">
        <v>0</v>
      </c>
      <c r="M256" s="151">
        <v>0</v>
      </c>
      <c r="N256" s="151">
        <v>0</v>
      </c>
      <c r="O256" s="151">
        <v>0</v>
      </c>
      <c r="P256" s="151">
        <v>0</v>
      </c>
      <c r="Q256" s="151">
        <v>0</v>
      </c>
      <c r="R256" s="151">
        <v>0</v>
      </c>
      <c r="S256" s="151">
        <v>0</v>
      </c>
      <c r="T256" s="151">
        <v>0</v>
      </c>
      <c r="U256" s="248"/>
      <c r="V256" s="248"/>
      <c r="W256" s="249"/>
      <c r="X256" s="249"/>
      <c r="Y256" s="249"/>
      <c r="Z256" s="249"/>
      <c r="AA256" s="249"/>
      <c r="AB256" s="249"/>
      <c r="AC256" s="249"/>
      <c r="AD256" s="249"/>
      <c r="AE256" s="249"/>
      <c r="AF256" s="249"/>
      <c r="AG256" s="249"/>
      <c r="AH256" s="249"/>
      <c r="AI256" s="249"/>
      <c r="AJ256" s="249"/>
      <c r="AK256" s="249"/>
      <c r="AL256" s="249"/>
      <c r="AM256" s="249"/>
      <c r="AN256" s="249"/>
      <c r="AO256" s="249"/>
      <c r="AP256" s="249"/>
      <c r="AQ256" s="249"/>
    </row>
    <row r="257" s="207" customFormat="1" ht="22.5" customHeight="1">
      <c r="A257" s="33">
        <v>22</v>
      </c>
      <c r="B257" s="121" t="s">
        <v>747</v>
      </c>
      <c r="C257" s="280">
        <f t="shared" si="294"/>
        <v>1311852.3999999999</v>
      </c>
      <c r="D257" s="280">
        <f t="shared" si="295"/>
        <v>1173338</v>
      </c>
      <c r="E257" s="244">
        <v>0</v>
      </c>
      <c r="F257" s="244">
        <v>976661</v>
      </c>
      <c r="G257" s="151">
        <v>0</v>
      </c>
      <c r="H257" s="244">
        <v>196677</v>
      </c>
      <c r="I257" s="151">
        <v>0</v>
      </c>
      <c r="J257" s="281">
        <v>0</v>
      </c>
      <c r="K257" s="151">
        <v>0</v>
      </c>
      <c r="L257" s="151">
        <v>0</v>
      </c>
      <c r="M257" s="151">
        <v>0</v>
      </c>
      <c r="N257" s="151">
        <v>0</v>
      </c>
      <c r="O257" s="151">
        <v>0</v>
      </c>
      <c r="P257" s="244">
        <v>138514.39999999999</v>
      </c>
      <c r="Q257" s="151">
        <v>0</v>
      </c>
      <c r="R257" s="151">
        <v>0</v>
      </c>
      <c r="S257" s="151">
        <v>0</v>
      </c>
      <c r="T257" s="151">
        <v>0</v>
      </c>
      <c r="U257" s="248"/>
      <c r="V257" s="248"/>
      <c r="W257" s="249"/>
      <c r="X257" s="249"/>
      <c r="Y257" s="249"/>
      <c r="Z257" s="249"/>
      <c r="AA257" s="249"/>
      <c r="AB257" s="249"/>
      <c r="AC257" s="249"/>
      <c r="AD257" s="249"/>
      <c r="AE257" s="249"/>
      <c r="AF257" s="249"/>
      <c r="AG257" s="249"/>
      <c r="AH257" s="249"/>
      <c r="AI257" s="249"/>
      <c r="AJ257" s="249"/>
      <c r="AK257" s="249"/>
      <c r="AL257" s="249"/>
      <c r="AM257" s="249"/>
      <c r="AN257" s="249"/>
      <c r="AO257" s="249"/>
      <c r="AP257" s="249"/>
      <c r="AQ257" s="249"/>
    </row>
    <row r="258" s="207" customFormat="1" ht="22.5" customHeight="1">
      <c r="A258" s="33">
        <v>23</v>
      </c>
      <c r="B258" s="121" t="s">
        <v>748</v>
      </c>
      <c r="C258" s="280">
        <f t="shared" si="294"/>
        <v>1367072</v>
      </c>
      <c r="D258" s="280">
        <f t="shared" si="295"/>
        <v>0</v>
      </c>
      <c r="E258" s="244">
        <v>0</v>
      </c>
      <c r="F258" s="151">
        <v>0</v>
      </c>
      <c r="G258" s="151">
        <v>0</v>
      </c>
      <c r="H258" s="244">
        <v>0</v>
      </c>
      <c r="I258" s="151">
        <v>0</v>
      </c>
      <c r="J258" s="281">
        <v>0</v>
      </c>
      <c r="K258" s="151">
        <v>0</v>
      </c>
      <c r="L258" s="151">
        <v>0</v>
      </c>
      <c r="M258" s="151">
        <v>0</v>
      </c>
      <c r="N258" s="151">
        <v>0</v>
      </c>
      <c r="O258" s="151">
        <v>0</v>
      </c>
      <c r="P258" s="244">
        <v>1367072</v>
      </c>
      <c r="Q258" s="151">
        <v>0</v>
      </c>
      <c r="R258" s="151">
        <v>0</v>
      </c>
      <c r="S258" s="151">
        <v>0</v>
      </c>
      <c r="T258" s="151">
        <v>0</v>
      </c>
      <c r="U258" s="248"/>
      <c r="V258" s="248"/>
      <c r="W258" s="249"/>
      <c r="X258" s="249"/>
      <c r="Y258" s="249"/>
      <c r="Z258" s="249"/>
      <c r="AA258" s="249"/>
      <c r="AB258" s="249"/>
      <c r="AC258" s="249"/>
      <c r="AD258" s="249"/>
      <c r="AE258" s="249"/>
      <c r="AF258" s="249"/>
      <c r="AG258" s="249"/>
      <c r="AH258" s="249"/>
      <c r="AI258" s="249"/>
      <c r="AJ258" s="249"/>
      <c r="AK258" s="249"/>
      <c r="AL258" s="249"/>
      <c r="AM258" s="249"/>
      <c r="AN258" s="249"/>
      <c r="AO258" s="249"/>
      <c r="AP258" s="249"/>
      <c r="AQ258" s="249"/>
    </row>
    <row r="259" s="207" customFormat="1" ht="22.5" customHeight="1">
      <c r="A259" s="33">
        <v>24</v>
      </c>
      <c r="B259" s="121" t="s">
        <v>343</v>
      </c>
      <c r="C259" s="280">
        <f t="shared" si="294"/>
        <v>427459.5</v>
      </c>
      <c r="D259" s="280">
        <f t="shared" si="295"/>
        <v>427459.5</v>
      </c>
      <c r="E259" s="244">
        <v>0</v>
      </c>
      <c r="F259" s="151">
        <v>0</v>
      </c>
      <c r="G259" s="151">
        <v>0</v>
      </c>
      <c r="H259" s="244">
        <v>427459.5</v>
      </c>
      <c r="I259" s="151">
        <v>0</v>
      </c>
      <c r="J259" s="281">
        <v>0</v>
      </c>
      <c r="K259" s="151">
        <v>0</v>
      </c>
      <c r="L259" s="151">
        <v>0</v>
      </c>
      <c r="M259" s="151">
        <v>0</v>
      </c>
      <c r="N259" s="151">
        <v>0</v>
      </c>
      <c r="O259" s="151">
        <v>0</v>
      </c>
      <c r="P259" s="151">
        <v>0</v>
      </c>
      <c r="Q259" s="151">
        <v>0</v>
      </c>
      <c r="R259" s="151">
        <v>0</v>
      </c>
      <c r="S259" s="151">
        <v>0</v>
      </c>
      <c r="T259" s="151">
        <v>0</v>
      </c>
      <c r="U259" s="248"/>
      <c r="V259" s="248"/>
      <c r="W259" s="249"/>
      <c r="X259" s="249"/>
      <c r="Y259" s="249"/>
      <c r="Z259" s="249"/>
      <c r="AA259" s="249"/>
      <c r="AB259" s="249"/>
      <c r="AC259" s="249"/>
      <c r="AD259" s="249"/>
      <c r="AE259" s="249"/>
      <c r="AF259" s="249"/>
      <c r="AG259" s="249"/>
      <c r="AH259" s="249"/>
      <c r="AI259" s="249"/>
      <c r="AJ259" s="249"/>
      <c r="AK259" s="249"/>
      <c r="AL259" s="249"/>
      <c r="AM259" s="249"/>
      <c r="AN259" s="249"/>
      <c r="AO259" s="249"/>
      <c r="AP259" s="249"/>
      <c r="AQ259" s="249"/>
    </row>
    <row r="260" s="207" customFormat="1" ht="22.5" customHeight="1">
      <c r="A260" s="33">
        <v>25</v>
      </c>
      <c r="B260" s="121" t="s">
        <v>749</v>
      </c>
      <c r="C260" s="280">
        <f t="shared" si="294"/>
        <v>14988053.4</v>
      </c>
      <c r="D260" s="280">
        <f t="shared" si="295"/>
        <v>0</v>
      </c>
      <c r="E260" s="244">
        <v>0</v>
      </c>
      <c r="F260" s="151">
        <v>0</v>
      </c>
      <c r="G260" s="151">
        <v>0</v>
      </c>
      <c r="H260" s="244">
        <v>0</v>
      </c>
      <c r="I260" s="151">
        <v>0</v>
      </c>
      <c r="J260" s="281">
        <v>0</v>
      </c>
      <c r="K260" s="151">
        <v>0</v>
      </c>
      <c r="L260" s="244">
        <v>0</v>
      </c>
      <c r="M260" s="151">
        <v>0</v>
      </c>
      <c r="N260" s="244">
        <v>14303667.4</v>
      </c>
      <c r="O260" s="151">
        <v>0</v>
      </c>
      <c r="P260" s="244">
        <v>684386</v>
      </c>
      <c r="Q260" s="151">
        <v>0</v>
      </c>
      <c r="R260" s="151">
        <v>0</v>
      </c>
      <c r="S260" s="151">
        <v>0</v>
      </c>
      <c r="T260" s="151">
        <v>0</v>
      </c>
      <c r="U260" s="248"/>
      <c r="V260" s="248"/>
      <c r="W260" s="249"/>
      <c r="X260" s="249"/>
      <c r="Y260" s="249"/>
      <c r="Z260" s="249"/>
      <c r="AA260" s="249"/>
      <c r="AB260" s="249"/>
      <c r="AC260" s="249"/>
      <c r="AD260" s="249"/>
      <c r="AE260" s="249"/>
      <c r="AF260" s="249"/>
      <c r="AG260" s="249"/>
      <c r="AH260" s="249"/>
      <c r="AI260" s="249"/>
      <c r="AJ260" s="249"/>
      <c r="AK260" s="249"/>
      <c r="AL260" s="249"/>
      <c r="AM260" s="249"/>
      <c r="AN260" s="249"/>
      <c r="AO260" s="249"/>
      <c r="AP260" s="249"/>
      <c r="AQ260" s="249"/>
    </row>
    <row r="261" s="207" customFormat="1" ht="22.5" customHeight="1">
      <c r="A261" s="33">
        <v>26</v>
      </c>
      <c r="B261" s="121" t="s">
        <v>750</v>
      </c>
      <c r="C261" s="280">
        <f t="shared" si="294"/>
        <v>2572752</v>
      </c>
      <c r="D261" s="280">
        <f t="shared" si="295"/>
        <v>0</v>
      </c>
      <c r="E261" s="244">
        <v>0</v>
      </c>
      <c r="F261" s="151">
        <v>0</v>
      </c>
      <c r="G261" s="151">
        <v>0</v>
      </c>
      <c r="H261" s="244">
        <v>0</v>
      </c>
      <c r="I261" s="151">
        <v>0</v>
      </c>
      <c r="J261" s="281">
        <v>0</v>
      </c>
      <c r="K261" s="151">
        <v>0</v>
      </c>
      <c r="L261" s="244">
        <v>2460276</v>
      </c>
      <c r="M261" s="151">
        <v>0</v>
      </c>
      <c r="N261" s="151">
        <v>0</v>
      </c>
      <c r="O261" s="151">
        <v>0</v>
      </c>
      <c r="P261" s="244">
        <v>112476</v>
      </c>
      <c r="Q261" s="151">
        <v>0</v>
      </c>
      <c r="R261" s="151">
        <v>0</v>
      </c>
      <c r="S261" s="151">
        <v>0</v>
      </c>
      <c r="T261" s="151">
        <v>0</v>
      </c>
      <c r="U261" s="248"/>
      <c r="V261" s="248"/>
      <c r="W261" s="249"/>
      <c r="X261" s="249"/>
      <c r="Y261" s="249"/>
      <c r="Z261" s="249"/>
      <c r="AA261" s="249"/>
      <c r="AB261" s="249"/>
      <c r="AC261" s="249"/>
      <c r="AD261" s="249"/>
      <c r="AE261" s="249"/>
      <c r="AF261" s="249"/>
      <c r="AG261" s="249"/>
      <c r="AH261" s="249"/>
      <c r="AI261" s="249"/>
      <c r="AJ261" s="249"/>
      <c r="AK261" s="249"/>
      <c r="AL261" s="249"/>
      <c r="AM261" s="249"/>
      <c r="AN261" s="249"/>
      <c r="AO261" s="249"/>
      <c r="AP261" s="249"/>
      <c r="AQ261" s="249"/>
    </row>
    <row r="262" s="207" customFormat="1" ht="22.5" customHeight="1">
      <c r="A262" s="33">
        <v>27</v>
      </c>
      <c r="B262" s="121" t="s">
        <v>751</v>
      </c>
      <c r="C262" s="280">
        <f t="shared" si="294"/>
        <v>2568040</v>
      </c>
      <c r="D262" s="280">
        <f t="shared" si="295"/>
        <v>0</v>
      </c>
      <c r="E262" s="244">
        <v>0</v>
      </c>
      <c r="F262" s="151">
        <v>0</v>
      </c>
      <c r="G262" s="151">
        <v>0</v>
      </c>
      <c r="H262" s="244">
        <v>0</v>
      </c>
      <c r="I262" s="151">
        <v>0</v>
      </c>
      <c r="J262" s="281">
        <v>0</v>
      </c>
      <c r="K262" s="151">
        <v>0</v>
      </c>
      <c r="L262" s="244">
        <v>2455770</v>
      </c>
      <c r="M262" s="151">
        <v>0</v>
      </c>
      <c r="N262" s="151">
        <v>0</v>
      </c>
      <c r="O262" s="151">
        <v>0</v>
      </c>
      <c r="P262" s="244">
        <v>112270</v>
      </c>
      <c r="Q262" s="151">
        <v>0</v>
      </c>
      <c r="R262" s="151">
        <v>0</v>
      </c>
      <c r="S262" s="151">
        <v>0</v>
      </c>
      <c r="T262" s="151">
        <v>0</v>
      </c>
      <c r="U262" s="248"/>
      <c r="V262" s="248"/>
      <c r="W262" s="249"/>
      <c r="X262" s="249"/>
      <c r="Y262" s="249"/>
      <c r="Z262" s="249"/>
      <c r="AA262" s="249"/>
      <c r="AB262" s="249"/>
      <c r="AC262" s="249"/>
      <c r="AD262" s="249"/>
      <c r="AE262" s="249"/>
      <c r="AF262" s="249"/>
      <c r="AG262" s="249"/>
      <c r="AH262" s="249"/>
      <c r="AI262" s="249"/>
      <c r="AJ262" s="249"/>
      <c r="AK262" s="249"/>
      <c r="AL262" s="249"/>
      <c r="AM262" s="249"/>
      <c r="AN262" s="249"/>
      <c r="AO262" s="249"/>
      <c r="AP262" s="249"/>
      <c r="AQ262" s="249"/>
    </row>
    <row r="263" s="207" customFormat="1" ht="22.5" customHeight="1">
      <c r="A263" s="33">
        <v>28</v>
      </c>
      <c r="B263" s="121" t="s">
        <v>752</v>
      </c>
      <c r="C263" s="280">
        <f t="shared" si="294"/>
        <v>1381763.5999999999</v>
      </c>
      <c r="D263" s="280">
        <f t="shared" si="295"/>
        <v>1269122.7999999998</v>
      </c>
      <c r="E263" s="244">
        <v>0</v>
      </c>
      <c r="F263" s="244">
        <v>794226.99999999988</v>
      </c>
      <c r="G263" s="151">
        <v>0</v>
      </c>
      <c r="H263" s="244">
        <v>159939</v>
      </c>
      <c r="I263" s="244">
        <v>314956.79999999999</v>
      </c>
      <c r="J263" s="281">
        <v>0</v>
      </c>
      <c r="K263" s="151">
        <v>0</v>
      </c>
      <c r="L263" s="151">
        <v>0</v>
      </c>
      <c r="M263" s="151">
        <v>0</v>
      </c>
      <c r="N263" s="151">
        <v>0</v>
      </c>
      <c r="O263" s="151">
        <v>0</v>
      </c>
      <c r="P263" s="244">
        <v>112640.79999999999</v>
      </c>
      <c r="Q263" s="151">
        <v>0</v>
      </c>
      <c r="R263" s="151">
        <v>0</v>
      </c>
      <c r="S263" s="151">
        <v>0</v>
      </c>
      <c r="T263" s="151">
        <v>0</v>
      </c>
      <c r="U263" s="248"/>
      <c r="V263" s="248"/>
      <c r="W263" s="249"/>
      <c r="X263" s="249"/>
      <c r="Y263" s="249"/>
      <c r="Z263" s="249"/>
      <c r="AA263" s="249"/>
      <c r="AB263" s="249"/>
      <c r="AC263" s="249"/>
      <c r="AD263" s="249"/>
      <c r="AE263" s="249"/>
      <c r="AF263" s="249"/>
      <c r="AG263" s="249"/>
      <c r="AH263" s="249"/>
      <c r="AI263" s="249"/>
      <c r="AJ263" s="249"/>
      <c r="AK263" s="249"/>
      <c r="AL263" s="249"/>
      <c r="AM263" s="249"/>
      <c r="AN263" s="249"/>
      <c r="AO263" s="249"/>
      <c r="AP263" s="249"/>
      <c r="AQ263" s="249"/>
    </row>
    <row r="264" s="207" customFormat="1" ht="22.5" customHeight="1">
      <c r="A264" s="33">
        <v>29</v>
      </c>
      <c r="B264" s="121" t="s">
        <v>753</v>
      </c>
      <c r="C264" s="280">
        <f t="shared" si="294"/>
        <v>2462078.3999999999</v>
      </c>
      <c r="D264" s="280">
        <f t="shared" si="295"/>
        <v>0</v>
      </c>
      <c r="E264" s="244">
        <v>0</v>
      </c>
      <c r="F264" s="151">
        <v>0</v>
      </c>
      <c r="G264" s="151">
        <v>0</v>
      </c>
      <c r="H264" s="244">
        <v>0</v>
      </c>
      <c r="I264" s="151">
        <v>0</v>
      </c>
      <c r="J264" s="281">
        <v>0</v>
      </c>
      <c r="K264" s="151">
        <v>0</v>
      </c>
      <c r="L264" s="244">
        <v>2462078.3999999999</v>
      </c>
      <c r="M264" s="151">
        <v>0</v>
      </c>
      <c r="N264" s="151">
        <v>0</v>
      </c>
      <c r="O264" s="151">
        <v>0</v>
      </c>
      <c r="P264" s="151">
        <v>0</v>
      </c>
      <c r="Q264" s="151">
        <v>0</v>
      </c>
      <c r="R264" s="151">
        <v>0</v>
      </c>
      <c r="S264" s="151">
        <v>0</v>
      </c>
      <c r="T264" s="151">
        <v>0</v>
      </c>
      <c r="U264" s="248"/>
      <c r="V264" s="248"/>
      <c r="W264" s="249"/>
      <c r="X264" s="249"/>
      <c r="Y264" s="249"/>
      <c r="Z264" s="249"/>
      <c r="AA264" s="249"/>
      <c r="AB264" s="249"/>
      <c r="AC264" s="249"/>
      <c r="AD264" s="249"/>
      <c r="AE264" s="249"/>
      <c r="AF264" s="249"/>
      <c r="AG264" s="249"/>
      <c r="AH264" s="249"/>
      <c r="AI264" s="249"/>
      <c r="AJ264" s="249"/>
      <c r="AK264" s="249"/>
      <c r="AL264" s="249"/>
      <c r="AM264" s="249"/>
      <c r="AN264" s="249"/>
      <c r="AO264" s="249"/>
      <c r="AP264" s="249"/>
      <c r="AQ264" s="249"/>
    </row>
    <row r="265" s="207" customFormat="1" ht="22.5" customHeight="1">
      <c r="A265" s="33">
        <v>30</v>
      </c>
      <c r="B265" s="121" t="s">
        <v>754</v>
      </c>
      <c r="C265" s="280">
        <f t="shared" si="294"/>
        <v>2517952.7999999998</v>
      </c>
      <c r="D265" s="280">
        <f t="shared" si="295"/>
        <v>0</v>
      </c>
      <c r="E265" s="283">
        <v>0</v>
      </c>
      <c r="F265" s="151">
        <v>0</v>
      </c>
      <c r="G265" s="151">
        <v>0</v>
      </c>
      <c r="H265" s="244">
        <v>0</v>
      </c>
      <c r="I265" s="151">
        <v>0</v>
      </c>
      <c r="J265" s="281">
        <v>0</v>
      </c>
      <c r="K265" s="151">
        <v>0</v>
      </c>
      <c r="L265" s="244">
        <v>2517952.7999999998</v>
      </c>
      <c r="M265" s="151">
        <v>0</v>
      </c>
      <c r="N265" s="151">
        <v>0</v>
      </c>
      <c r="O265" s="151">
        <v>0</v>
      </c>
      <c r="P265" s="151">
        <v>0</v>
      </c>
      <c r="Q265" s="151">
        <v>0</v>
      </c>
      <c r="R265" s="151">
        <v>0</v>
      </c>
      <c r="S265" s="151">
        <v>0</v>
      </c>
      <c r="T265" s="151">
        <v>0</v>
      </c>
      <c r="U265" s="248"/>
      <c r="V265" s="248"/>
      <c r="W265" s="249"/>
      <c r="X265" s="249"/>
      <c r="Y265" s="249"/>
      <c r="Z265" s="249"/>
      <c r="AA265" s="249"/>
      <c r="AB265" s="249"/>
      <c r="AC265" s="249"/>
      <c r="AD265" s="249"/>
      <c r="AE265" s="249"/>
      <c r="AF265" s="249"/>
      <c r="AG265" s="249"/>
      <c r="AH265" s="249"/>
      <c r="AI265" s="249"/>
      <c r="AJ265" s="249"/>
      <c r="AK265" s="249"/>
      <c r="AL265" s="249"/>
      <c r="AM265" s="249"/>
      <c r="AN265" s="249"/>
      <c r="AO265" s="249"/>
      <c r="AP265" s="249"/>
      <c r="AQ265" s="249"/>
    </row>
    <row r="266" s="207" customFormat="1" ht="22.5" customHeight="1">
      <c r="A266" s="33">
        <v>31</v>
      </c>
      <c r="B266" s="111" t="s">
        <v>755</v>
      </c>
      <c r="C266" s="280">
        <f t="shared" si="294"/>
        <v>8666047</v>
      </c>
      <c r="D266" s="280">
        <f t="shared" si="295"/>
        <v>0</v>
      </c>
      <c r="E266" s="244">
        <v>0</v>
      </c>
      <c r="F266" s="244">
        <v>0</v>
      </c>
      <c r="G266" s="244">
        <v>0</v>
      </c>
      <c r="H266" s="244">
        <v>0</v>
      </c>
      <c r="I266" s="151">
        <v>0</v>
      </c>
      <c r="J266" s="281">
        <v>0</v>
      </c>
      <c r="K266" s="151">
        <v>0</v>
      </c>
      <c r="L266" s="151">
        <v>0</v>
      </c>
      <c r="M266" s="151">
        <v>0</v>
      </c>
      <c r="N266" s="244">
        <v>7560435</v>
      </c>
      <c r="O266" s="151">
        <v>0</v>
      </c>
      <c r="P266" s="244">
        <v>1105612</v>
      </c>
      <c r="Q266" s="151">
        <v>0</v>
      </c>
      <c r="R266" s="151">
        <v>0</v>
      </c>
      <c r="S266" s="151">
        <v>0</v>
      </c>
      <c r="T266" s="151">
        <v>0</v>
      </c>
      <c r="U266" s="248"/>
      <c r="V266" s="248"/>
      <c r="W266" s="249"/>
      <c r="X266" s="249"/>
      <c r="Y266" s="249"/>
      <c r="Z266" s="249"/>
      <c r="AA266" s="249"/>
      <c r="AB266" s="249"/>
      <c r="AC266" s="249"/>
      <c r="AD266" s="249"/>
      <c r="AE266" s="249"/>
      <c r="AF266" s="249"/>
      <c r="AG266" s="249"/>
      <c r="AH266" s="249"/>
      <c r="AI266" s="249"/>
      <c r="AJ266" s="249"/>
      <c r="AK266" s="249"/>
      <c r="AL266" s="249"/>
      <c r="AM266" s="249"/>
      <c r="AN266" s="249"/>
      <c r="AO266" s="249"/>
      <c r="AP266" s="249"/>
      <c r="AQ266" s="249"/>
    </row>
    <row r="267" s="207" customFormat="1" ht="22.5" customHeight="1">
      <c r="A267" s="33">
        <v>32</v>
      </c>
      <c r="B267" s="111" t="s">
        <v>756</v>
      </c>
      <c r="C267" s="280">
        <f t="shared" si="294"/>
        <v>9380000</v>
      </c>
      <c r="D267" s="280">
        <f t="shared" si="295"/>
        <v>0</v>
      </c>
      <c r="E267" s="244">
        <v>0</v>
      </c>
      <c r="F267" s="151">
        <v>0</v>
      </c>
      <c r="G267" s="244">
        <v>0</v>
      </c>
      <c r="H267" s="244">
        <v>0</v>
      </c>
      <c r="I267" s="244">
        <v>0</v>
      </c>
      <c r="J267" s="281">
        <v>0</v>
      </c>
      <c r="K267" s="151">
        <v>0</v>
      </c>
      <c r="L267" s="244">
        <v>0</v>
      </c>
      <c r="M267" s="151">
        <v>0</v>
      </c>
      <c r="N267" s="151">
        <v>8183302</v>
      </c>
      <c r="O267" s="151">
        <v>0</v>
      </c>
      <c r="P267" s="244">
        <v>1196698</v>
      </c>
      <c r="Q267" s="151">
        <v>0</v>
      </c>
      <c r="R267" s="151">
        <v>0</v>
      </c>
      <c r="S267" s="151">
        <v>0</v>
      </c>
      <c r="T267" s="151">
        <v>0</v>
      </c>
      <c r="U267" s="237"/>
      <c r="V267" s="237"/>
      <c r="W267" s="249"/>
      <c r="X267" s="249"/>
      <c r="Y267" s="249"/>
      <c r="Z267" s="249"/>
      <c r="AA267" s="249"/>
      <c r="AB267" s="249"/>
      <c r="AC267" s="249"/>
      <c r="AD267" s="249"/>
      <c r="AE267" s="249"/>
      <c r="AF267" s="249"/>
      <c r="AG267" s="249"/>
      <c r="AH267" s="249"/>
      <c r="AI267" s="249"/>
      <c r="AJ267" s="249"/>
      <c r="AK267" s="249"/>
      <c r="AL267" s="249"/>
      <c r="AM267" s="249"/>
      <c r="AN267" s="249"/>
      <c r="AO267" s="249"/>
      <c r="AP267" s="249"/>
      <c r="AQ267" s="249"/>
    </row>
    <row r="268" s="207" customFormat="1" ht="22.5" customHeight="1">
      <c r="A268" s="33">
        <v>33</v>
      </c>
      <c r="B268" s="121" t="s">
        <v>757</v>
      </c>
      <c r="C268" s="280">
        <f t="shared" si="294"/>
        <v>8153447.2000000002</v>
      </c>
      <c r="D268" s="280">
        <f t="shared" si="295"/>
        <v>6901567.2000000002</v>
      </c>
      <c r="E268" s="244">
        <v>0</v>
      </c>
      <c r="F268" s="244">
        <v>6901567.2000000002</v>
      </c>
      <c r="G268" s="244">
        <v>0</v>
      </c>
      <c r="H268" s="244">
        <v>0</v>
      </c>
      <c r="I268" s="244">
        <v>0</v>
      </c>
      <c r="J268" s="281">
        <v>0</v>
      </c>
      <c r="K268" s="151">
        <v>0</v>
      </c>
      <c r="L268" s="151">
        <v>0</v>
      </c>
      <c r="M268" s="151">
        <v>0</v>
      </c>
      <c r="N268" s="151">
        <v>0</v>
      </c>
      <c r="O268" s="151">
        <v>0</v>
      </c>
      <c r="P268" s="244">
        <v>1251880</v>
      </c>
      <c r="Q268" s="151">
        <v>0</v>
      </c>
      <c r="R268" s="151">
        <v>0</v>
      </c>
      <c r="S268" s="151">
        <v>0</v>
      </c>
      <c r="T268" s="151">
        <v>0</v>
      </c>
      <c r="U268" s="248"/>
      <c r="V268" s="248"/>
      <c r="W268" s="249"/>
      <c r="X268" s="249"/>
      <c r="Y268" s="249"/>
      <c r="Z268" s="249"/>
      <c r="AA268" s="249"/>
      <c r="AB268" s="249"/>
      <c r="AC268" s="249"/>
      <c r="AD268" s="249"/>
      <c r="AE268" s="249"/>
      <c r="AF268" s="249"/>
      <c r="AG268" s="249"/>
      <c r="AH268" s="249"/>
      <c r="AI268" s="249"/>
      <c r="AJ268" s="249"/>
      <c r="AK268" s="249"/>
      <c r="AL268" s="249"/>
      <c r="AM268" s="249"/>
      <c r="AN268" s="249"/>
      <c r="AO268" s="249"/>
      <c r="AP268" s="249"/>
      <c r="AQ268" s="249"/>
    </row>
    <row r="269" s="207" customFormat="1" ht="22.5" customHeight="1">
      <c r="A269" s="33">
        <v>34</v>
      </c>
      <c r="B269" s="240" t="s">
        <v>758</v>
      </c>
      <c r="C269" s="280">
        <f t="shared" si="294"/>
        <v>7319262.5999999996</v>
      </c>
      <c r="D269" s="280">
        <f t="shared" si="295"/>
        <v>6195256.5999999996</v>
      </c>
      <c r="E269" s="242">
        <v>0</v>
      </c>
      <c r="F269" s="242">
        <v>6195256.5999999996</v>
      </c>
      <c r="G269" s="242">
        <v>0</v>
      </c>
      <c r="H269" s="242">
        <v>0</v>
      </c>
      <c r="I269" s="242">
        <v>0</v>
      </c>
      <c r="J269" s="282">
        <v>0</v>
      </c>
      <c r="K269" s="241">
        <v>0</v>
      </c>
      <c r="L269" s="241">
        <v>0</v>
      </c>
      <c r="M269" s="241">
        <v>0</v>
      </c>
      <c r="N269" s="241">
        <v>0</v>
      </c>
      <c r="O269" s="241">
        <v>0</v>
      </c>
      <c r="P269" s="242">
        <v>1124006</v>
      </c>
      <c r="Q269" s="241">
        <v>0</v>
      </c>
      <c r="R269" s="151">
        <v>0</v>
      </c>
      <c r="S269" s="241">
        <v>0</v>
      </c>
      <c r="T269" s="241">
        <v>0</v>
      </c>
      <c r="U269" s="248"/>
      <c r="V269" s="248"/>
      <c r="W269" s="249"/>
      <c r="X269" s="249"/>
      <c r="Y269" s="249"/>
      <c r="Z269" s="249"/>
      <c r="AA269" s="249"/>
      <c r="AB269" s="249"/>
      <c r="AC269" s="249"/>
      <c r="AD269" s="249"/>
      <c r="AE269" s="249"/>
      <c r="AF269" s="249"/>
      <c r="AG269" s="249"/>
      <c r="AH269" s="249"/>
      <c r="AI269" s="249"/>
      <c r="AJ269" s="249"/>
      <c r="AK269" s="249"/>
      <c r="AL269" s="249"/>
      <c r="AM269" s="249"/>
      <c r="AN269" s="249"/>
      <c r="AO269" s="249"/>
      <c r="AP269" s="249"/>
      <c r="AQ269" s="249"/>
    </row>
    <row r="270" s="207" customFormat="1" ht="22.5" customHeight="1">
      <c r="A270" s="33">
        <v>35</v>
      </c>
      <c r="B270" s="121" t="s">
        <v>759</v>
      </c>
      <c r="C270" s="280">
        <f t="shared" si="294"/>
        <v>2803640</v>
      </c>
      <c r="D270" s="280">
        <f t="shared" si="295"/>
        <v>0</v>
      </c>
      <c r="E270" s="244">
        <v>0</v>
      </c>
      <c r="F270" s="151">
        <v>0</v>
      </c>
      <c r="G270" s="151">
        <v>0</v>
      </c>
      <c r="H270" s="244">
        <v>0</v>
      </c>
      <c r="I270" s="151">
        <v>0</v>
      </c>
      <c r="J270" s="281">
        <v>0</v>
      </c>
      <c r="K270" s="151">
        <v>0</v>
      </c>
      <c r="L270" s="244">
        <v>2681070</v>
      </c>
      <c r="M270" s="151">
        <v>0</v>
      </c>
      <c r="N270" s="151">
        <v>0</v>
      </c>
      <c r="O270" s="151">
        <v>0</v>
      </c>
      <c r="P270" s="244">
        <v>122570</v>
      </c>
      <c r="Q270" s="151">
        <v>0</v>
      </c>
      <c r="R270" s="151">
        <v>0</v>
      </c>
      <c r="S270" s="151">
        <v>0</v>
      </c>
      <c r="T270" s="151">
        <v>0</v>
      </c>
      <c r="U270" s="248"/>
      <c r="V270" s="248"/>
      <c r="W270" s="249"/>
      <c r="X270" s="249"/>
      <c r="Y270" s="249"/>
      <c r="Z270" s="249"/>
      <c r="AA270" s="249"/>
      <c r="AB270" s="249"/>
      <c r="AC270" s="249"/>
      <c r="AD270" s="249"/>
      <c r="AE270" s="249"/>
      <c r="AF270" s="249"/>
      <c r="AG270" s="249"/>
      <c r="AH270" s="249"/>
      <c r="AI270" s="249"/>
      <c r="AJ270" s="249"/>
      <c r="AK270" s="249"/>
      <c r="AL270" s="249"/>
      <c r="AM270" s="249"/>
      <c r="AN270" s="249"/>
      <c r="AO270" s="249"/>
      <c r="AP270" s="249"/>
      <c r="AQ270" s="249"/>
    </row>
    <row r="271" s="207" customFormat="1" ht="22.5" customHeight="1">
      <c r="A271" s="33">
        <v>36</v>
      </c>
      <c r="B271" s="121" t="s">
        <v>760</v>
      </c>
      <c r="C271" s="280">
        <f t="shared" si="294"/>
        <v>260796</v>
      </c>
      <c r="D271" s="280">
        <f t="shared" si="295"/>
        <v>0</v>
      </c>
      <c r="E271" s="244">
        <v>0</v>
      </c>
      <c r="F271" s="151">
        <v>0</v>
      </c>
      <c r="G271" s="151">
        <v>0</v>
      </c>
      <c r="H271" s="244">
        <v>0</v>
      </c>
      <c r="I271" s="151">
        <v>0</v>
      </c>
      <c r="J271" s="281">
        <v>0</v>
      </c>
      <c r="K271" s="151">
        <v>0</v>
      </c>
      <c r="L271" s="151">
        <v>0</v>
      </c>
      <c r="M271" s="151">
        <v>0</v>
      </c>
      <c r="N271" s="151">
        <v>0</v>
      </c>
      <c r="O271" s="151">
        <v>0</v>
      </c>
      <c r="P271" s="244">
        <v>260796</v>
      </c>
      <c r="Q271" s="151">
        <v>0</v>
      </c>
      <c r="R271" s="151">
        <v>0</v>
      </c>
      <c r="S271" s="151">
        <v>0</v>
      </c>
      <c r="T271" s="151">
        <v>0</v>
      </c>
      <c r="U271" s="248"/>
      <c r="V271" s="248"/>
      <c r="W271" s="249"/>
      <c r="X271" s="249"/>
      <c r="Y271" s="249"/>
      <c r="Z271" s="249"/>
      <c r="AA271" s="249"/>
      <c r="AB271" s="249"/>
      <c r="AC271" s="249"/>
      <c r="AD271" s="249"/>
      <c r="AE271" s="249"/>
      <c r="AF271" s="249"/>
      <c r="AG271" s="249"/>
      <c r="AH271" s="249"/>
      <c r="AI271" s="249"/>
      <c r="AJ271" s="249"/>
      <c r="AK271" s="249"/>
      <c r="AL271" s="249"/>
      <c r="AM271" s="249"/>
      <c r="AN271" s="249"/>
      <c r="AO271" s="249"/>
      <c r="AP271" s="249"/>
      <c r="AQ271" s="249"/>
    </row>
    <row r="272" s="207" customFormat="1" ht="22.5" customHeight="1">
      <c r="A272" s="33">
        <v>37</v>
      </c>
      <c r="B272" s="121" t="s">
        <v>356</v>
      </c>
      <c r="C272" s="280">
        <f t="shared" si="294"/>
        <v>6016867.5</v>
      </c>
      <c r="D272" s="280">
        <f t="shared" si="295"/>
        <v>0</v>
      </c>
      <c r="E272" s="244">
        <v>0</v>
      </c>
      <c r="F272" s="151">
        <v>0</v>
      </c>
      <c r="G272" s="151">
        <v>0</v>
      </c>
      <c r="H272" s="244">
        <v>0</v>
      </c>
      <c r="I272" s="151">
        <v>0</v>
      </c>
      <c r="J272" s="281">
        <v>0</v>
      </c>
      <c r="K272" s="151">
        <v>0</v>
      </c>
      <c r="L272" s="151">
        <v>0</v>
      </c>
      <c r="M272" s="151">
        <v>0</v>
      </c>
      <c r="N272" s="244">
        <v>6016867.5</v>
      </c>
      <c r="O272" s="151">
        <v>0</v>
      </c>
      <c r="P272" s="151">
        <v>0</v>
      </c>
      <c r="Q272" s="151">
        <v>0</v>
      </c>
      <c r="R272" s="151">
        <v>0</v>
      </c>
      <c r="S272" s="151">
        <v>0</v>
      </c>
      <c r="T272" s="151">
        <v>0</v>
      </c>
      <c r="U272" s="248"/>
      <c r="V272" s="248"/>
      <c r="W272" s="249"/>
      <c r="X272" s="249"/>
      <c r="Y272" s="249"/>
      <c r="Z272" s="249"/>
      <c r="AA272" s="249"/>
      <c r="AB272" s="249"/>
      <c r="AC272" s="249"/>
      <c r="AD272" s="249"/>
      <c r="AE272" s="249"/>
      <c r="AF272" s="249"/>
      <c r="AG272" s="249"/>
      <c r="AH272" s="249"/>
      <c r="AI272" s="249"/>
      <c r="AJ272" s="249"/>
      <c r="AK272" s="249"/>
      <c r="AL272" s="249"/>
      <c r="AM272" s="249"/>
      <c r="AN272" s="249"/>
      <c r="AO272" s="249"/>
      <c r="AP272" s="249"/>
      <c r="AQ272" s="249"/>
    </row>
    <row r="273" s="207" customFormat="1" ht="22.5" customHeight="1">
      <c r="A273" s="33">
        <v>38</v>
      </c>
      <c r="B273" s="121" t="s">
        <v>357</v>
      </c>
      <c r="C273" s="280">
        <f t="shared" si="294"/>
        <v>733248</v>
      </c>
      <c r="D273" s="280">
        <f t="shared" si="295"/>
        <v>733248</v>
      </c>
      <c r="E273" s="244">
        <v>0</v>
      </c>
      <c r="F273" s="151">
        <v>0</v>
      </c>
      <c r="G273" s="151">
        <v>0</v>
      </c>
      <c r="H273" s="244">
        <v>0</v>
      </c>
      <c r="I273" s="244">
        <v>733248</v>
      </c>
      <c r="J273" s="281">
        <v>0</v>
      </c>
      <c r="K273" s="151">
        <v>0</v>
      </c>
      <c r="L273" s="151">
        <v>0</v>
      </c>
      <c r="M273" s="151">
        <v>0</v>
      </c>
      <c r="N273" s="151">
        <v>0</v>
      </c>
      <c r="O273" s="151">
        <v>0</v>
      </c>
      <c r="P273" s="151">
        <v>0</v>
      </c>
      <c r="Q273" s="151">
        <v>0</v>
      </c>
      <c r="R273" s="151">
        <v>0</v>
      </c>
      <c r="S273" s="151">
        <v>0</v>
      </c>
      <c r="T273" s="151">
        <v>0</v>
      </c>
      <c r="U273" s="248"/>
      <c r="V273" s="248"/>
      <c r="W273" s="249"/>
      <c r="X273" s="249"/>
      <c r="Y273" s="249"/>
      <c r="Z273" s="249"/>
      <c r="AA273" s="249"/>
      <c r="AB273" s="249"/>
      <c r="AC273" s="249"/>
      <c r="AD273" s="249"/>
      <c r="AE273" s="249"/>
      <c r="AF273" s="249"/>
      <c r="AG273" s="249"/>
      <c r="AH273" s="249"/>
      <c r="AI273" s="249"/>
      <c r="AJ273" s="249"/>
      <c r="AK273" s="249"/>
      <c r="AL273" s="249"/>
      <c r="AM273" s="249"/>
      <c r="AN273" s="249"/>
      <c r="AO273" s="249"/>
      <c r="AP273" s="249"/>
      <c r="AQ273" s="249"/>
    </row>
    <row r="274" s="207" customFormat="1" ht="22.5" customHeight="1">
      <c r="A274" s="33">
        <v>39</v>
      </c>
      <c r="B274" s="121" t="s">
        <v>761</v>
      </c>
      <c r="C274" s="280">
        <f t="shared" si="294"/>
        <v>1940345.9999999998</v>
      </c>
      <c r="D274" s="280">
        <f t="shared" si="295"/>
        <v>0</v>
      </c>
      <c r="E274" s="244">
        <v>0</v>
      </c>
      <c r="F274" s="151">
        <v>0</v>
      </c>
      <c r="G274" s="151">
        <v>0</v>
      </c>
      <c r="H274" s="244">
        <v>0</v>
      </c>
      <c r="I274" s="151">
        <v>0</v>
      </c>
      <c r="J274" s="281">
        <v>0</v>
      </c>
      <c r="K274" s="151">
        <v>0</v>
      </c>
      <c r="L274" s="151">
        <v>0</v>
      </c>
      <c r="M274" s="151">
        <v>0</v>
      </c>
      <c r="N274" s="151">
        <v>0</v>
      </c>
      <c r="O274" s="151">
        <v>0</v>
      </c>
      <c r="P274" s="244">
        <v>1940345.9999999998</v>
      </c>
      <c r="Q274" s="151">
        <v>0</v>
      </c>
      <c r="R274" s="151">
        <v>0</v>
      </c>
      <c r="S274" s="151">
        <v>0</v>
      </c>
      <c r="T274" s="151">
        <v>0</v>
      </c>
      <c r="U274" s="248"/>
      <c r="V274" s="248"/>
      <c r="W274" s="249"/>
      <c r="X274" s="249"/>
      <c r="Y274" s="249"/>
      <c r="Z274" s="249"/>
      <c r="AA274" s="249"/>
      <c r="AB274" s="249"/>
      <c r="AC274" s="249"/>
      <c r="AD274" s="249"/>
      <c r="AE274" s="249"/>
      <c r="AF274" s="249"/>
      <c r="AG274" s="249"/>
      <c r="AH274" s="249"/>
      <c r="AI274" s="249"/>
      <c r="AJ274" s="249"/>
      <c r="AK274" s="249"/>
      <c r="AL274" s="249"/>
      <c r="AM274" s="249"/>
      <c r="AN274" s="249"/>
      <c r="AO274" s="249"/>
      <c r="AP274" s="249"/>
      <c r="AQ274" s="249"/>
    </row>
    <row r="275" s="207" customFormat="1" ht="22.5" customHeight="1">
      <c r="A275" s="33">
        <v>40</v>
      </c>
      <c r="B275" s="121" t="s">
        <v>762</v>
      </c>
      <c r="C275" s="280">
        <f t="shared" si="294"/>
        <v>189520</v>
      </c>
      <c r="D275" s="280">
        <f t="shared" si="295"/>
        <v>0</v>
      </c>
      <c r="E275" s="244">
        <v>0</v>
      </c>
      <c r="F275" s="151">
        <v>0</v>
      </c>
      <c r="G275" s="151">
        <v>0</v>
      </c>
      <c r="H275" s="244">
        <v>0</v>
      </c>
      <c r="I275" s="151">
        <v>0</v>
      </c>
      <c r="J275" s="281">
        <v>0</v>
      </c>
      <c r="K275" s="151">
        <v>0</v>
      </c>
      <c r="L275" s="151">
        <v>0</v>
      </c>
      <c r="M275" s="151">
        <v>0</v>
      </c>
      <c r="N275" s="151">
        <v>0</v>
      </c>
      <c r="O275" s="151">
        <v>0</v>
      </c>
      <c r="P275" s="244">
        <v>189520</v>
      </c>
      <c r="Q275" s="151">
        <v>0</v>
      </c>
      <c r="R275" s="151">
        <v>0</v>
      </c>
      <c r="S275" s="151">
        <v>0</v>
      </c>
      <c r="T275" s="151">
        <v>0</v>
      </c>
      <c r="U275" s="248"/>
      <c r="V275" s="248"/>
      <c r="W275" s="249"/>
      <c r="X275" s="249"/>
      <c r="Y275" s="249"/>
      <c r="Z275" s="249"/>
      <c r="AA275" s="249"/>
      <c r="AB275" s="249"/>
      <c r="AC275" s="249"/>
      <c r="AD275" s="249"/>
      <c r="AE275" s="249"/>
      <c r="AF275" s="249"/>
      <c r="AG275" s="249"/>
      <c r="AH275" s="249"/>
      <c r="AI275" s="249"/>
      <c r="AJ275" s="249"/>
      <c r="AK275" s="249"/>
      <c r="AL275" s="249"/>
      <c r="AM275" s="249"/>
      <c r="AN275" s="249"/>
      <c r="AO275" s="249"/>
      <c r="AP275" s="249"/>
      <c r="AQ275" s="249"/>
    </row>
    <row r="276" s="207" customFormat="1" ht="22.5" customHeight="1">
      <c r="A276" s="33">
        <v>41</v>
      </c>
      <c r="B276" s="121" t="s">
        <v>360</v>
      </c>
      <c r="C276" s="280">
        <f t="shared" si="294"/>
        <v>6533208.3999999994</v>
      </c>
      <c r="D276" s="280">
        <f t="shared" si="295"/>
        <v>0</v>
      </c>
      <c r="E276" s="244">
        <v>0</v>
      </c>
      <c r="F276" s="151">
        <v>0</v>
      </c>
      <c r="G276" s="151">
        <v>0</v>
      </c>
      <c r="H276" s="244">
        <v>0</v>
      </c>
      <c r="I276" s="151">
        <v>0</v>
      </c>
      <c r="J276" s="281">
        <v>0</v>
      </c>
      <c r="K276" s="151">
        <v>0</v>
      </c>
      <c r="L276" s="151">
        <v>0</v>
      </c>
      <c r="M276" s="151">
        <v>0</v>
      </c>
      <c r="N276" s="244">
        <v>6533208.3999999994</v>
      </c>
      <c r="O276" s="151">
        <v>0</v>
      </c>
      <c r="P276" s="244">
        <v>0</v>
      </c>
      <c r="Q276" s="151">
        <v>0</v>
      </c>
      <c r="R276" s="151">
        <v>0</v>
      </c>
      <c r="S276" s="151">
        <v>0</v>
      </c>
      <c r="T276" s="151">
        <v>0</v>
      </c>
      <c r="U276" s="248"/>
      <c r="V276" s="248"/>
      <c r="W276" s="249"/>
      <c r="X276" s="249"/>
      <c r="Y276" s="249"/>
      <c r="Z276" s="249"/>
      <c r="AA276" s="249"/>
      <c r="AB276" s="249"/>
      <c r="AC276" s="249"/>
      <c r="AD276" s="249"/>
      <c r="AE276" s="249"/>
      <c r="AF276" s="249"/>
      <c r="AG276" s="249"/>
      <c r="AH276" s="249"/>
      <c r="AI276" s="249"/>
      <c r="AJ276" s="249"/>
      <c r="AK276" s="249"/>
      <c r="AL276" s="249"/>
      <c r="AM276" s="249"/>
      <c r="AN276" s="249"/>
      <c r="AO276" s="249"/>
      <c r="AP276" s="249"/>
      <c r="AQ276" s="249"/>
    </row>
    <row r="277" s="207" customFormat="1" ht="22.5" customHeight="1">
      <c r="A277" s="33">
        <v>42</v>
      </c>
      <c r="B277" s="245" t="s">
        <v>132</v>
      </c>
      <c r="C277" s="280">
        <f t="shared" si="294"/>
        <v>4872788.4000000004</v>
      </c>
      <c r="D277" s="280">
        <f t="shared" si="295"/>
        <v>0</v>
      </c>
      <c r="E277" s="244">
        <v>0</v>
      </c>
      <c r="F277" s="244">
        <v>0</v>
      </c>
      <c r="G277" s="244">
        <v>0</v>
      </c>
      <c r="H277" s="244">
        <v>0</v>
      </c>
      <c r="I277" s="244">
        <v>0</v>
      </c>
      <c r="J277" s="281">
        <v>0</v>
      </c>
      <c r="K277" s="151">
        <v>0</v>
      </c>
      <c r="L277" s="244">
        <v>4872788.4000000004</v>
      </c>
      <c r="M277" s="151">
        <v>0</v>
      </c>
      <c r="N277" s="151">
        <v>0</v>
      </c>
      <c r="O277" s="151">
        <v>0</v>
      </c>
      <c r="P277" s="151">
        <v>0</v>
      </c>
      <c r="Q277" s="151">
        <v>0</v>
      </c>
      <c r="R277" s="151">
        <v>0</v>
      </c>
      <c r="S277" s="151">
        <v>0</v>
      </c>
      <c r="T277" s="151">
        <v>0</v>
      </c>
      <c r="U277" s="248"/>
      <c r="V277" s="248"/>
      <c r="W277" s="249"/>
      <c r="X277" s="249"/>
      <c r="Y277" s="249"/>
      <c r="Z277" s="249"/>
      <c r="AA277" s="249"/>
      <c r="AB277" s="249"/>
      <c r="AC277" s="249"/>
      <c r="AD277" s="249"/>
      <c r="AE277" s="249"/>
      <c r="AF277" s="249"/>
      <c r="AG277" s="249"/>
      <c r="AH277" s="249"/>
      <c r="AI277" s="249"/>
      <c r="AJ277" s="249"/>
      <c r="AK277" s="249"/>
      <c r="AL277" s="249"/>
      <c r="AM277" s="249"/>
      <c r="AN277" s="249"/>
      <c r="AO277" s="249"/>
      <c r="AP277" s="249"/>
      <c r="AQ277" s="249"/>
    </row>
    <row r="278" s="207" customFormat="1" ht="22.5" customHeight="1">
      <c r="A278" s="33">
        <v>43</v>
      </c>
      <c r="B278" s="245" t="s">
        <v>361</v>
      </c>
      <c r="C278" s="280">
        <f t="shared" si="294"/>
        <v>5143148.4000000004</v>
      </c>
      <c r="D278" s="280">
        <f t="shared" si="295"/>
        <v>0</v>
      </c>
      <c r="E278" s="244">
        <v>0</v>
      </c>
      <c r="F278" s="151">
        <v>0</v>
      </c>
      <c r="G278" s="151">
        <v>0</v>
      </c>
      <c r="H278" s="244">
        <v>0</v>
      </c>
      <c r="I278" s="151">
        <v>0</v>
      </c>
      <c r="J278" s="281">
        <v>0</v>
      </c>
      <c r="K278" s="151">
        <v>0</v>
      </c>
      <c r="L278" s="244">
        <v>5143148.4000000004</v>
      </c>
      <c r="M278" s="151">
        <v>0</v>
      </c>
      <c r="N278" s="151">
        <v>0</v>
      </c>
      <c r="O278" s="151">
        <v>0</v>
      </c>
      <c r="P278" s="151">
        <v>0</v>
      </c>
      <c r="Q278" s="151">
        <v>0</v>
      </c>
      <c r="R278" s="151">
        <v>0</v>
      </c>
      <c r="S278" s="151">
        <v>0</v>
      </c>
      <c r="T278" s="151">
        <v>0</v>
      </c>
      <c r="U278" s="248"/>
      <c r="V278" s="248"/>
      <c r="W278" s="249"/>
      <c r="X278" s="249"/>
      <c r="Y278" s="249"/>
      <c r="Z278" s="249"/>
      <c r="AA278" s="249"/>
      <c r="AB278" s="249"/>
      <c r="AC278" s="249"/>
      <c r="AD278" s="249"/>
      <c r="AE278" s="249"/>
      <c r="AF278" s="249"/>
      <c r="AG278" s="249"/>
      <c r="AH278" s="249"/>
      <c r="AI278" s="249"/>
      <c r="AJ278" s="249"/>
      <c r="AK278" s="249"/>
      <c r="AL278" s="249"/>
      <c r="AM278" s="249"/>
      <c r="AN278" s="249"/>
      <c r="AO278" s="249"/>
      <c r="AP278" s="249"/>
      <c r="AQ278" s="249"/>
    </row>
    <row r="279" s="207" customFormat="1" ht="22.5" customHeight="1">
      <c r="A279" s="33">
        <v>44</v>
      </c>
      <c r="B279" s="121" t="s">
        <v>763</v>
      </c>
      <c r="C279" s="280">
        <f t="shared" si="294"/>
        <v>16750725.600000001</v>
      </c>
      <c r="D279" s="280">
        <f t="shared" si="295"/>
        <v>6915809.6000000006</v>
      </c>
      <c r="E279" s="244">
        <v>0</v>
      </c>
      <c r="F279" s="244">
        <v>6915809.6000000006</v>
      </c>
      <c r="G279" s="244">
        <v>0</v>
      </c>
      <c r="H279" s="244">
        <v>0</v>
      </c>
      <c r="I279" s="244">
        <v>0</v>
      </c>
      <c r="J279" s="281">
        <v>0</v>
      </c>
      <c r="K279" s="151">
        <v>0</v>
      </c>
      <c r="L279" s="151">
        <v>0</v>
      </c>
      <c r="M279" s="151">
        <v>0</v>
      </c>
      <c r="N279" s="244">
        <v>8580180</v>
      </c>
      <c r="O279" s="151">
        <v>0</v>
      </c>
      <c r="P279" s="244">
        <v>1254736</v>
      </c>
      <c r="Q279" s="151">
        <v>0</v>
      </c>
      <c r="R279" s="151">
        <v>0</v>
      </c>
      <c r="S279" s="151">
        <v>0</v>
      </c>
      <c r="T279" s="151">
        <v>0</v>
      </c>
      <c r="U279" s="248"/>
      <c r="V279" s="248"/>
      <c r="W279" s="249"/>
      <c r="X279" s="249"/>
      <c r="Y279" s="249"/>
      <c r="Z279" s="249"/>
      <c r="AA279" s="249"/>
      <c r="AB279" s="249"/>
      <c r="AC279" s="249"/>
      <c r="AD279" s="249"/>
      <c r="AE279" s="249"/>
      <c r="AF279" s="249"/>
      <c r="AG279" s="249"/>
      <c r="AH279" s="249"/>
      <c r="AI279" s="249"/>
      <c r="AJ279" s="249"/>
      <c r="AK279" s="249"/>
      <c r="AL279" s="249"/>
      <c r="AM279" s="249"/>
      <c r="AN279" s="249"/>
      <c r="AO279" s="249"/>
      <c r="AP279" s="249"/>
      <c r="AQ279" s="249"/>
    </row>
    <row r="280" s="207" customFormat="1" ht="22.5" customHeight="1">
      <c r="A280" s="33">
        <v>45</v>
      </c>
      <c r="B280" s="121" t="s">
        <v>764</v>
      </c>
      <c r="C280" s="280">
        <f t="shared" si="294"/>
        <v>882376.59999999998</v>
      </c>
      <c r="D280" s="280">
        <f t="shared" si="295"/>
        <v>764421</v>
      </c>
      <c r="E280" s="244">
        <v>0</v>
      </c>
      <c r="F280" s="151">
        <v>0</v>
      </c>
      <c r="G280" s="244">
        <v>267117.90000000002</v>
      </c>
      <c r="H280" s="244">
        <v>167485.5</v>
      </c>
      <c r="I280" s="244">
        <v>329817.60000000003</v>
      </c>
      <c r="J280" s="281">
        <v>0</v>
      </c>
      <c r="K280" s="151">
        <v>0</v>
      </c>
      <c r="L280" s="151">
        <v>0</v>
      </c>
      <c r="M280" s="151">
        <v>0</v>
      </c>
      <c r="N280" s="151">
        <v>0</v>
      </c>
      <c r="O280" s="151">
        <v>0</v>
      </c>
      <c r="P280" s="244">
        <v>117955.60000000001</v>
      </c>
      <c r="Q280" s="151">
        <v>0</v>
      </c>
      <c r="R280" s="151">
        <v>0</v>
      </c>
      <c r="S280" s="151">
        <v>0</v>
      </c>
      <c r="T280" s="151">
        <v>0</v>
      </c>
      <c r="U280" s="248"/>
      <c r="V280" s="248"/>
      <c r="W280" s="249"/>
      <c r="X280" s="249"/>
      <c r="Y280" s="249"/>
      <c r="Z280" s="249"/>
      <c r="AA280" s="249"/>
      <c r="AB280" s="249"/>
      <c r="AC280" s="249"/>
      <c r="AD280" s="249"/>
      <c r="AE280" s="249"/>
      <c r="AF280" s="249"/>
      <c r="AG280" s="249"/>
      <c r="AH280" s="249"/>
      <c r="AI280" s="249"/>
      <c r="AJ280" s="249"/>
      <c r="AK280" s="249"/>
      <c r="AL280" s="249"/>
      <c r="AM280" s="249"/>
      <c r="AN280" s="249"/>
      <c r="AO280" s="249"/>
      <c r="AP280" s="249"/>
      <c r="AQ280" s="249"/>
    </row>
    <row r="281" s="207" customFormat="1" ht="22.5" customHeight="1">
      <c r="A281" s="33">
        <v>46</v>
      </c>
      <c r="B281" s="121" t="s">
        <v>364</v>
      </c>
      <c r="C281" s="280">
        <f t="shared" si="294"/>
        <v>486871.5</v>
      </c>
      <c r="D281" s="280">
        <f t="shared" si="295"/>
        <v>486871.5</v>
      </c>
      <c r="E281" s="244">
        <v>0</v>
      </c>
      <c r="F281" s="151">
        <v>0</v>
      </c>
      <c r="G281" s="151">
        <v>0</v>
      </c>
      <c r="H281" s="244">
        <v>0</v>
      </c>
      <c r="I281" s="244">
        <v>486871.5</v>
      </c>
      <c r="J281" s="281">
        <v>0</v>
      </c>
      <c r="K281" s="151">
        <v>0</v>
      </c>
      <c r="L281" s="151">
        <v>0</v>
      </c>
      <c r="M281" s="151">
        <v>0</v>
      </c>
      <c r="N281" s="151">
        <v>0</v>
      </c>
      <c r="O281" s="151">
        <v>0</v>
      </c>
      <c r="P281" s="151">
        <v>0</v>
      </c>
      <c r="Q281" s="151">
        <v>0</v>
      </c>
      <c r="R281" s="151">
        <v>0</v>
      </c>
      <c r="S281" s="151">
        <v>0</v>
      </c>
      <c r="T281" s="151">
        <v>0</v>
      </c>
      <c r="U281" s="248"/>
      <c r="V281" s="248"/>
      <c r="W281" s="249"/>
      <c r="X281" s="249"/>
      <c r="Y281" s="249"/>
      <c r="Z281" s="249"/>
      <c r="AA281" s="249"/>
      <c r="AB281" s="249"/>
      <c r="AC281" s="249"/>
      <c r="AD281" s="249"/>
      <c r="AE281" s="249"/>
      <c r="AF281" s="249"/>
      <c r="AG281" s="249"/>
      <c r="AH281" s="249"/>
      <c r="AI281" s="249"/>
      <c r="AJ281" s="249"/>
      <c r="AK281" s="249"/>
      <c r="AL281" s="249"/>
      <c r="AM281" s="249"/>
      <c r="AN281" s="249"/>
      <c r="AO281" s="249"/>
      <c r="AP281" s="249"/>
      <c r="AQ281" s="249"/>
    </row>
    <row r="282" s="207" customFormat="1" ht="22.5" customHeight="1">
      <c r="A282" s="33">
        <v>47</v>
      </c>
      <c r="B282" s="240" t="s">
        <v>765</v>
      </c>
      <c r="C282" s="280">
        <f t="shared" si="294"/>
        <v>9219981.5999999996</v>
      </c>
      <c r="D282" s="280">
        <f t="shared" si="295"/>
        <v>7804085.5999999996</v>
      </c>
      <c r="E282" s="242">
        <v>0</v>
      </c>
      <c r="F282" s="241">
        <v>7804085.5999999996</v>
      </c>
      <c r="G282" s="241">
        <v>0</v>
      </c>
      <c r="H282" s="242">
        <v>0</v>
      </c>
      <c r="I282" s="242">
        <v>0</v>
      </c>
      <c r="J282" s="282">
        <v>0</v>
      </c>
      <c r="K282" s="241">
        <v>0</v>
      </c>
      <c r="L282" s="241">
        <v>0</v>
      </c>
      <c r="M282" s="241">
        <v>0</v>
      </c>
      <c r="N282" s="241">
        <v>0</v>
      </c>
      <c r="O282" s="241">
        <v>0</v>
      </c>
      <c r="P282" s="241">
        <v>1415896</v>
      </c>
      <c r="Q282" s="241">
        <v>0</v>
      </c>
      <c r="R282" s="151">
        <v>0</v>
      </c>
      <c r="S282" s="242">
        <v>0</v>
      </c>
      <c r="T282" s="241">
        <v>0</v>
      </c>
      <c r="U282" s="248"/>
      <c r="V282" s="248"/>
      <c r="W282" s="249"/>
      <c r="X282" s="249"/>
      <c r="Y282" s="249"/>
      <c r="Z282" s="249"/>
      <c r="AA282" s="249"/>
      <c r="AB282" s="249"/>
      <c r="AC282" s="249"/>
      <c r="AD282" s="249"/>
      <c r="AE282" s="249"/>
      <c r="AF282" s="249"/>
      <c r="AG282" s="249"/>
      <c r="AH282" s="249"/>
      <c r="AI282" s="249"/>
      <c r="AJ282" s="249"/>
      <c r="AK282" s="249"/>
      <c r="AL282" s="249"/>
      <c r="AM282" s="249"/>
      <c r="AN282" s="249"/>
      <c r="AO282" s="249"/>
      <c r="AP282" s="249"/>
      <c r="AQ282" s="249"/>
    </row>
    <row r="283" s="207" customFormat="1" ht="22.5" customHeight="1">
      <c r="A283" s="33">
        <v>48</v>
      </c>
      <c r="B283" s="121" t="s">
        <v>766</v>
      </c>
      <c r="C283" s="280">
        <f t="shared" si="294"/>
        <v>159073.20000000001</v>
      </c>
      <c r="D283" s="280">
        <f t="shared" si="295"/>
        <v>0</v>
      </c>
      <c r="E283" s="244">
        <v>0</v>
      </c>
      <c r="F283" s="151">
        <v>0</v>
      </c>
      <c r="G283" s="151">
        <v>0</v>
      </c>
      <c r="H283" s="244">
        <v>0</v>
      </c>
      <c r="I283" s="151">
        <v>0</v>
      </c>
      <c r="J283" s="281">
        <v>0</v>
      </c>
      <c r="K283" s="151">
        <v>0</v>
      </c>
      <c r="L283" s="151">
        <v>0</v>
      </c>
      <c r="M283" s="151">
        <v>0</v>
      </c>
      <c r="N283" s="151">
        <v>0</v>
      </c>
      <c r="O283" s="151">
        <v>0</v>
      </c>
      <c r="P283" s="244">
        <v>159073.20000000001</v>
      </c>
      <c r="Q283" s="151">
        <v>0</v>
      </c>
      <c r="R283" s="151">
        <v>0</v>
      </c>
      <c r="S283" s="151">
        <v>0</v>
      </c>
      <c r="T283" s="151">
        <v>0</v>
      </c>
      <c r="U283" s="248"/>
      <c r="V283" s="248"/>
      <c r="W283" s="249"/>
      <c r="X283" s="249"/>
      <c r="Y283" s="249"/>
      <c r="Z283" s="249"/>
      <c r="AA283" s="249"/>
      <c r="AB283" s="249"/>
      <c r="AC283" s="249"/>
      <c r="AD283" s="249"/>
      <c r="AE283" s="249"/>
      <c r="AF283" s="249"/>
      <c r="AG283" s="249"/>
      <c r="AH283" s="249"/>
      <c r="AI283" s="249"/>
      <c r="AJ283" s="249"/>
      <c r="AK283" s="249"/>
      <c r="AL283" s="249"/>
      <c r="AM283" s="249"/>
      <c r="AN283" s="249"/>
      <c r="AO283" s="249"/>
      <c r="AP283" s="249"/>
      <c r="AQ283" s="249"/>
    </row>
    <row r="284" s="207" customFormat="1" ht="22.5" customHeight="1">
      <c r="A284" s="33">
        <v>49</v>
      </c>
      <c r="B284" s="121" t="s">
        <v>767</v>
      </c>
      <c r="C284" s="280">
        <f t="shared" si="294"/>
        <v>2691082.1000000001</v>
      </c>
      <c r="D284" s="280">
        <f t="shared" si="295"/>
        <v>2356826.5</v>
      </c>
      <c r="E284" s="244">
        <v>0</v>
      </c>
      <c r="F284" s="244">
        <v>2356826.5</v>
      </c>
      <c r="G284" s="151">
        <v>0</v>
      </c>
      <c r="H284" s="244">
        <v>0</v>
      </c>
      <c r="I284" s="151">
        <v>0</v>
      </c>
      <c r="J284" s="281">
        <v>0</v>
      </c>
      <c r="K284" s="151">
        <v>0</v>
      </c>
      <c r="L284" s="151">
        <v>0</v>
      </c>
      <c r="M284" s="151">
        <v>0</v>
      </c>
      <c r="N284" s="151">
        <v>0</v>
      </c>
      <c r="O284" s="151">
        <v>0</v>
      </c>
      <c r="P284" s="244">
        <v>334255.59999999998</v>
      </c>
      <c r="Q284" s="151">
        <v>0</v>
      </c>
      <c r="R284" s="151">
        <v>0</v>
      </c>
      <c r="S284" s="151">
        <v>0</v>
      </c>
      <c r="T284" s="151">
        <v>0</v>
      </c>
      <c r="U284" s="248"/>
      <c r="V284" s="248"/>
      <c r="W284" s="249"/>
      <c r="X284" s="249"/>
      <c r="Y284" s="249"/>
      <c r="Z284" s="249"/>
      <c r="AA284" s="249"/>
      <c r="AB284" s="249"/>
      <c r="AC284" s="249"/>
      <c r="AD284" s="249"/>
      <c r="AE284" s="249"/>
      <c r="AF284" s="249"/>
      <c r="AG284" s="249"/>
      <c r="AH284" s="249"/>
      <c r="AI284" s="249"/>
      <c r="AJ284" s="249"/>
      <c r="AK284" s="249"/>
      <c r="AL284" s="249"/>
      <c r="AM284" s="249"/>
      <c r="AN284" s="249"/>
      <c r="AO284" s="249"/>
      <c r="AP284" s="249"/>
      <c r="AQ284" s="249"/>
    </row>
    <row r="285" s="207" customFormat="1" ht="22.5" customHeight="1">
      <c r="A285" s="33">
        <v>50</v>
      </c>
      <c r="B285" s="121" t="s">
        <v>768</v>
      </c>
      <c r="C285" s="280">
        <f t="shared" si="294"/>
        <v>1925574</v>
      </c>
      <c r="D285" s="280">
        <f t="shared" si="295"/>
        <v>1768602</v>
      </c>
      <c r="E285" s="244">
        <v>0</v>
      </c>
      <c r="F285" s="244">
        <v>1106805</v>
      </c>
      <c r="G285" s="151">
        <v>0</v>
      </c>
      <c r="H285" s="244">
        <v>222885</v>
      </c>
      <c r="I285" s="244">
        <v>438912</v>
      </c>
      <c r="J285" s="281">
        <v>0</v>
      </c>
      <c r="K285" s="151">
        <v>0</v>
      </c>
      <c r="L285" s="151">
        <v>0</v>
      </c>
      <c r="M285" s="151">
        <v>0</v>
      </c>
      <c r="N285" s="151">
        <v>0</v>
      </c>
      <c r="O285" s="151">
        <v>0</v>
      </c>
      <c r="P285" s="151">
        <v>156972</v>
      </c>
      <c r="Q285" s="151">
        <v>0</v>
      </c>
      <c r="R285" s="151">
        <v>0</v>
      </c>
      <c r="S285" s="151">
        <v>0</v>
      </c>
      <c r="T285" s="151">
        <v>0</v>
      </c>
      <c r="U285" s="248"/>
      <c r="V285" s="248"/>
      <c r="W285" s="249"/>
      <c r="X285" s="249"/>
      <c r="Y285" s="249"/>
      <c r="Z285" s="249"/>
      <c r="AA285" s="249"/>
      <c r="AB285" s="249"/>
      <c r="AC285" s="249"/>
      <c r="AD285" s="249"/>
      <c r="AE285" s="249"/>
      <c r="AF285" s="249"/>
      <c r="AG285" s="249"/>
      <c r="AH285" s="249"/>
      <c r="AI285" s="249"/>
      <c r="AJ285" s="249"/>
      <c r="AK285" s="249"/>
      <c r="AL285" s="249"/>
      <c r="AM285" s="249"/>
      <c r="AN285" s="249"/>
      <c r="AO285" s="249"/>
      <c r="AP285" s="249"/>
      <c r="AQ285" s="249"/>
    </row>
    <row r="286" s="207" customFormat="1" ht="22.5" customHeight="1">
      <c r="A286" s="33">
        <v>51</v>
      </c>
      <c r="B286" s="121" t="s">
        <v>769</v>
      </c>
      <c r="C286" s="280">
        <f t="shared" si="294"/>
        <v>18810724.800000001</v>
      </c>
      <c r="D286" s="280">
        <f t="shared" si="295"/>
        <v>0</v>
      </c>
      <c r="E286" s="244">
        <v>0</v>
      </c>
      <c r="F286" s="244">
        <v>0</v>
      </c>
      <c r="G286" s="151">
        <v>0</v>
      </c>
      <c r="H286" s="244">
        <v>0</v>
      </c>
      <c r="I286" s="151">
        <v>0</v>
      </c>
      <c r="J286" s="281">
        <v>0</v>
      </c>
      <c r="K286" s="151">
        <v>0</v>
      </c>
      <c r="L286" s="244">
        <v>17656900.800000001</v>
      </c>
      <c r="M286" s="151">
        <v>0</v>
      </c>
      <c r="N286" s="151">
        <v>0</v>
      </c>
      <c r="O286" s="151">
        <v>0</v>
      </c>
      <c r="P286" s="244">
        <v>1153824</v>
      </c>
      <c r="Q286" s="151">
        <v>0</v>
      </c>
      <c r="R286" s="151">
        <v>0</v>
      </c>
      <c r="S286" s="151">
        <v>0</v>
      </c>
      <c r="T286" s="151">
        <v>0</v>
      </c>
      <c r="U286" s="248"/>
      <c r="V286" s="248"/>
      <c r="W286" s="249"/>
      <c r="X286" s="249"/>
      <c r="Y286" s="249"/>
      <c r="Z286" s="249"/>
      <c r="AA286" s="249"/>
      <c r="AB286" s="249"/>
      <c r="AC286" s="249"/>
      <c r="AD286" s="249"/>
      <c r="AE286" s="249"/>
      <c r="AF286" s="249"/>
      <c r="AG286" s="249"/>
      <c r="AH286" s="249"/>
      <c r="AI286" s="249"/>
      <c r="AJ286" s="249"/>
      <c r="AK286" s="249"/>
      <c r="AL286" s="249"/>
      <c r="AM286" s="249"/>
      <c r="AN286" s="249"/>
      <c r="AO286" s="249"/>
      <c r="AP286" s="249"/>
      <c r="AQ286" s="249"/>
    </row>
    <row r="287" s="207" customFormat="1" ht="22.5" customHeight="1">
      <c r="A287" s="33">
        <v>52</v>
      </c>
      <c r="B287" s="111" t="s">
        <v>370</v>
      </c>
      <c r="C287" s="280">
        <f t="shared" si="294"/>
        <v>2684378.3000000003</v>
      </c>
      <c r="D287" s="280">
        <f t="shared" si="295"/>
        <v>2684378.3000000003</v>
      </c>
      <c r="E287" s="244">
        <v>0</v>
      </c>
      <c r="F287" s="151">
        <v>0</v>
      </c>
      <c r="G287" s="244">
        <v>2684378.3000000003</v>
      </c>
      <c r="H287" s="244">
        <v>0</v>
      </c>
      <c r="I287" s="151">
        <v>0</v>
      </c>
      <c r="J287" s="281">
        <v>0</v>
      </c>
      <c r="K287" s="151">
        <v>0</v>
      </c>
      <c r="L287" s="151">
        <v>0</v>
      </c>
      <c r="M287" s="151">
        <v>0</v>
      </c>
      <c r="N287" s="151">
        <v>0</v>
      </c>
      <c r="O287" s="151">
        <v>0</v>
      </c>
      <c r="P287" s="244">
        <v>0</v>
      </c>
      <c r="Q287" s="151">
        <v>0</v>
      </c>
      <c r="R287" s="151">
        <v>0</v>
      </c>
      <c r="S287" s="151">
        <v>0</v>
      </c>
      <c r="T287" s="151">
        <v>0</v>
      </c>
      <c r="U287" s="248"/>
      <c r="V287" s="248"/>
      <c r="W287" s="249"/>
      <c r="X287" s="249"/>
      <c r="Y287" s="249"/>
      <c r="Z287" s="249"/>
      <c r="AA287" s="249"/>
      <c r="AB287" s="249"/>
      <c r="AC287" s="249"/>
      <c r="AD287" s="249"/>
      <c r="AE287" s="249"/>
      <c r="AF287" s="249"/>
      <c r="AG287" s="249"/>
      <c r="AH287" s="249"/>
      <c r="AI287" s="249"/>
      <c r="AJ287" s="249"/>
      <c r="AK287" s="249"/>
      <c r="AL287" s="249"/>
      <c r="AM287" s="249"/>
      <c r="AN287" s="249"/>
      <c r="AO287" s="249"/>
      <c r="AP287" s="249"/>
      <c r="AQ287" s="249"/>
    </row>
    <row r="288" s="207" customFormat="1" ht="22.5" customHeight="1">
      <c r="A288" s="33">
        <v>53</v>
      </c>
      <c r="B288" s="121" t="s">
        <v>371</v>
      </c>
      <c r="C288" s="280">
        <f t="shared" si="294"/>
        <v>12844805.6</v>
      </c>
      <c r="D288" s="280">
        <f t="shared" si="295"/>
        <v>0</v>
      </c>
      <c r="E288" s="244">
        <v>0</v>
      </c>
      <c r="F288" s="151">
        <v>0</v>
      </c>
      <c r="G288" s="151">
        <v>0</v>
      </c>
      <c r="H288" s="244">
        <v>0</v>
      </c>
      <c r="I288" s="151">
        <v>0</v>
      </c>
      <c r="J288" s="281">
        <v>0</v>
      </c>
      <c r="K288" s="151">
        <v>0</v>
      </c>
      <c r="L288" s="151">
        <v>0</v>
      </c>
      <c r="M288" s="151">
        <v>0</v>
      </c>
      <c r="N288" s="244">
        <v>12844805.6</v>
      </c>
      <c r="O288" s="151">
        <v>0</v>
      </c>
      <c r="P288" s="244">
        <v>0</v>
      </c>
      <c r="Q288" s="151">
        <v>0</v>
      </c>
      <c r="R288" s="151">
        <v>0</v>
      </c>
      <c r="S288" s="151">
        <v>0</v>
      </c>
      <c r="T288" s="151">
        <v>0</v>
      </c>
      <c r="U288" s="248"/>
      <c r="V288" s="248"/>
      <c r="W288" s="249"/>
      <c r="X288" s="249"/>
      <c r="Y288" s="249"/>
      <c r="Z288" s="249"/>
      <c r="AA288" s="249"/>
      <c r="AB288" s="249"/>
      <c r="AC288" s="249"/>
      <c r="AD288" s="249"/>
      <c r="AE288" s="249"/>
      <c r="AF288" s="249"/>
      <c r="AG288" s="249"/>
      <c r="AH288" s="249"/>
      <c r="AI288" s="249"/>
      <c r="AJ288" s="249"/>
      <c r="AK288" s="249"/>
      <c r="AL288" s="249"/>
      <c r="AM288" s="249"/>
      <c r="AN288" s="249"/>
      <c r="AO288" s="249"/>
      <c r="AP288" s="249"/>
      <c r="AQ288" s="249"/>
    </row>
    <row r="289" s="207" customFormat="1" ht="22.5" customHeight="1">
      <c r="A289" s="33">
        <v>54</v>
      </c>
      <c r="B289" s="121" t="s">
        <v>372</v>
      </c>
      <c r="C289" s="280">
        <f t="shared" si="294"/>
        <v>1430751.8999999999</v>
      </c>
      <c r="D289" s="280">
        <f t="shared" si="295"/>
        <v>1430751.8999999999</v>
      </c>
      <c r="E289" s="244">
        <v>0</v>
      </c>
      <c r="F289" s="151">
        <v>0</v>
      </c>
      <c r="G289" s="151">
        <v>0</v>
      </c>
      <c r="H289" s="244">
        <v>1430751.8999999999</v>
      </c>
      <c r="I289" s="151">
        <v>0</v>
      </c>
      <c r="J289" s="281">
        <v>0</v>
      </c>
      <c r="K289" s="151">
        <v>0</v>
      </c>
      <c r="L289" s="151">
        <v>0</v>
      </c>
      <c r="M289" s="151">
        <v>0</v>
      </c>
      <c r="N289" s="151">
        <v>0</v>
      </c>
      <c r="O289" s="151">
        <v>0</v>
      </c>
      <c r="P289" s="151">
        <v>0</v>
      </c>
      <c r="Q289" s="151">
        <v>0</v>
      </c>
      <c r="R289" s="151">
        <v>0</v>
      </c>
      <c r="S289" s="151">
        <v>0</v>
      </c>
      <c r="T289" s="151">
        <v>0</v>
      </c>
      <c r="U289" s="248"/>
      <c r="V289" s="248"/>
      <c r="W289" s="249"/>
      <c r="X289" s="249"/>
      <c r="Y289" s="249"/>
      <c r="Z289" s="249"/>
      <c r="AA289" s="249"/>
      <c r="AB289" s="249"/>
      <c r="AC289" s="249"/>
      <c r="AD289" s="249"/>
      <c r="AE289" s="249"/>
      <c r="AF289" s="249"/>
      <c r="AG289" s="249"/>
      <c r="AH289" s="249"/>
      <c r="AI289" s="249"/>
      <c r="AJ289" s="249"/>
      <c r="AK289" s="249"/>
      <c r="AL289" s="249"/>
      <c r="AM289" s="249"/>
      <c r="AN289" s="249"/>
      <c r="AO289" s="249"/>
      <c r="AP289" s="249"/>
      <c r="AQ289" s="249"/>
    </row>
    <row r="290" s="207" customFormat="1" ht="22.5" customHeight="1">
      <c r="A290" s="33">
        <v>55</v>
      </c>
      <c r="B290" s="121" t="s">
        <v>770</v>
      </c>
      <c r="C290" s="280">
        <f t="shared" si="294"/>
        <v>15273736.5</v>
      </c>
      <c r="D290" s="280">
        <f t="shared" si="295"/>
        <v>0</v>
      </c>
      <c r="E290" s="244">
        <v>0</v>
      </c>
      <c r="F290" s="151">
        <v>0</v>
      </c>
      <c r="G290" s="151">
        <v>0</v>
      </c>
      <c r="H290" s="244">
        <v>0</v>
      </c>
      <c r="I290" s="244">
        <v>0</v>
      </c>
      <c r="J290" s="281">
        <v>0</v>
      </c>
      <c r="K290" s="151">
        <v>0</v>
      </c>
      <c r="L290" s="244">
        <v>14336866.5</v>
      </c>
      <c r="M290" s="151">
        <v>0</v>
      </c>
      <c r="N290" s="244">
        <v>0</v>
      </c>
      <c r="O290" s="151">
        <v>0</v>
      </c>
      <c r="P290" s="244">
        <v>936870</v>
      </c>
      <c r="Q290" s="151">
        <v>0</v>
      </c>
      <c r="R290" s="151">
        <v>0</v>
      </c>
      <c r="S290" s="151">
        <v>0</v>
      </c>
      <c r="T290" s="151">
        <v>0</v>
      </c>
      <c r="U290" s="248"/>
      <c r="V290" s="248"/>
      <c r="W290" s="249"/>
      <c r="X290" s="249"/>
      <c r="Y290" s="249"/>
      <c r="Z290" s="249"/>
      <c r="AA290" s="249"/>
      <c r="AB290" s="249"/>
      <c r="AC290" s="249"/>
      <c r="AD290" s="249"/>
      <c r="AE290" s="249"/>
      <c r="AF290" s="249"/>
      <c r="AG290" s="249"/>
      <c r="AH290" s="249"/>
      <c r="AI290" s="249"/>
      <c r="AJ290" s="249"/>
      <c r="AK290" s="249"/>
      <c r="AL290" s="249"/>
      <c r="AM290" s="249"/>
      <c r="AN290" s="249"/>
      <c r="AO290" s="249"/>
      <c r="AP290" s="249"/>
      <c r="AQ290" s="249"/>
    </row>
    <row r="291" s="207" customFormat="1" ht="22.5" customHeight="1">
      <c r="A291" s="33">
        <v>56</v>
      </c>
      <c r="B291" s="121" t="s">
        <v>167</v>
      </c>
      <c r="C291" s="280">
        <f t="shared" si="294"/>
        <v>12223928.200000001</v>
      </c>
      <c r="D291" s="280">
        <f t="shared" si="295"/>
        <v>0</v>
      </c>
      <c r="E291" s="244">
        <v>0</v>
      </c>
      <c r="F291" s="151">
        <v>0</v>
      </c>
      <c r="G291" s="151">
        <v>0</v>
      </c>
      <c r="H291" s="244">
        <v>0</v>
      </c>
      <c r="I291" s="151">
        <v>0</v>
      </c>
      <c r="J291" s="281">
        <v>0</v>
      </c>
      <c r="K291" s="151">
        <v>0</v>
      </c>
      <c r="L291" s="244">
        <v>12223928.200000001</v>
      </c>
      <c r="M291" s="151">
        <v>0</v>
      </c>
      <c r="N291" s="151">
        <v>0</v>
      </c>
      <c r="O291" s="151">
        <v>0</v>
      </c>
      <c r="P291" s="151">
        <v>0</v>
      </c>
      <c r="Q291" s="151">
        <v>0</v>
      </c>
      <c r="R291" s="151">
        <v>0</v>
      </c>
      <c r="S291" s="151">
        <v>0</v>
      </c>
      <c r="T291" s="151">
        <v>0</v>
      </c>
      <c r="U291" s="248"/>
      <c r="V291" s="248"/>
      <c r="W291" s="249"/>
      <c r="X291" s="249"/>
      <c r="Y291" s="249"/>
      <c r="Z291" s="249"/>
      <c r="AA291" s="249"/>
      <c r="AB291" s="249"/>
      <c r="AC291" s="249"/>
      <c r="AD291" s="249"/>
      <c r="AE291" s="249"/>
      <c r="AF291" s="249"/>
      <c r="AG291" s="249"/>
      <c r="AH291" s="249"/>
      <c r="AI291" s="249"/>
      <c r="AJ291" s="249"/>
      <c r="AK291" s="249"/>
      <c r="AL291" s="249"/>
      <c r="AM291" s="249"/>
      <c r="AN291" s="249"/>
      <c r="AO291" s="249"/>
      <c r="AP291" s="249"/>
      <c r="AQ291" s="249"/>
    </row>
    <row r="292" s="207" customFormat="1" ht="22.5" customHeight="1">
      <c r="A292" s="33">
        <v>57</v>
      </c>
      <c r="B292" s="121" t="s">
        <v>771</v>
      </c>
      <c r="C292" s="280">
        <f t="shared" si="294"/>
        <v>25004473</v>
      </c>
      <c r="D292" s="280">
        <f t="shared" si="295"/>
        <v>0</v>
      </c>
      <c r="E292" s="244">
        <v>0</v>
      </c>
      <c r="F292" s="151">
        <v>0</v>
      </c>
      <c r="G292" s="151">
        <v>0</v>
      </c>
      <c r="H292" s="244">
        <v>0</v>
      </c>
      <c r="I292" s="244">
        <v>0</v>
      </c>
      <c r="J292" s="281">
        <v>0</v>
      </c>
      <c r="K292" s="151">
        <v>0</v>
      </c>
      <c r="L292" s="244">
        <v>23470733</v>
      </c>
      <c r="M292" s="151">
        <v>0</v>
      </c>
      <c r="N292" s="151">
        <v>0</v>
      </c>
      <c r="O292" s="151">
        <v>0</v>
      </c>
      <c r="P292" s="244">
        <v>1533740</v>
      </c>
      <c r="Q292" s="151">
        <v>0</v>
      </c>
      <c r="R292" s="151">
        <v>0</v>
      </c>
      <c r="S292" s="151">
        <v>0</v>
      </c>
      <c r="T292" s="151">
        <v>0</v>
      </c>
      <c r="U292" s="248"/>
      <c r="V292" s="248"/>
      <c r="W292" s="249"/>
      <c r="X292" s="249"/>
      <c r="Y292" s="249"/>
      <c r="Z292" s="249"/>
      <c r="AA292" s="249"/>
      <c r="AB292" s="249"/>
      <c r="AC292" s="249"/>
      <c r="AD292" s="249"/>
      <c r="AE292" s="249"/>
      <c r="AF292" s="249"/>
      <c r="AG292" s="249"/>
      <c r="AH292" s="249"/>
      <c r="AI292" s="249"/>
      <c r="AJ292" s="249"/>
      <c r="AK292" s="249"/>
      <c r="AL292" s="249"/>
      <c r="AM292" s="249"/>
      <c r="AN292" s="249"/>
      <c r="AO292" s="249"/>
      <c r="AP292" s="249"/>
      <c r="AQ292" s="249"/>
    </row>
    <row r="293" s="207" customFormat="1" ht="22.5" customHeight="1">
      <c r="A293" s="33">
        <v>58</v>
      </c>
      <c r="B293" s="121" t="s">
        <v>772</v>
      </c>
      <c r="C293" s="280">
        <f t="shared" si="294"/>
        <v>990100.80000000005</v>
      </c>
      <c r="D293" s="280">
        <f t="shared" si="295"/>
        <v>758721.59999999998</v>
      </c>
      <c r="E293" s="244">
        <v>758721.59999999998</v>
      </c>
      <c r="F293" s="151">
        <v>0</v>
      </c>
      <c r="G293" s="151">
        <v>0</v>
      </c>
      <c r="H293" s="244">
        <v>0</v>
      </c>
      <c r="I293" s="151">
        <v>0</v>
      </c>
      <c r="J293" s="281">
        <v>0</v>
      </c>
      <c r="K293" s="151">
        <v>0</v>
      </c>
      <c r="L293" s="151">
        <v>0</v>
      </c>
      <c r="M293" s="151">
        <v>0</v>
      </c>
      <c r="N293" s="151">
        <v>0</v>
      </c>
      <c r="O293" s="151">
        <v>0</v>
      </c>
      <c r="P293" s="244">
        <v>231379.20000000001</v>
      </c>
      <c r="Q293" s="151">
        <v>0</v>
      </c>
      <c r="R293" s="151">
        <v>0</v>
      </c>
      <c r="S293" s="151">
        <v>0</v>
      </c>
      <c r="T293" s="151">
        <v>0</v>
      </c>
      <c r="U293" s="248"/>
      <c r="V293" s="248"/>
      <c r="W293" s="249"/>
      <c r="X293" s="249"/>
      <c r="Y293" s="249"/>
      <c r="Z293" s="249"/>
      <c r="AA293" s="249"/>
      <c r="AB293" s="249"/>
      <c r="AC293" s="249"/>
      <c r="AD293" s="249"/>
      <c r="AE293" s="249"/>
      <c r="AF293" s="249"/>
      <c r="AG293" s="249"/>
      <c r="AH293" s="249"/>
      <c r="AI293" s="249"/>
      <c r="AJ293" s="249"/>
      <c r="AK293" s="249"/>
      <c r="AL293" s="249"/>
      <c r="AM293" s="249"/>
      <c r="AN293" s="249"/>
      <c r="AO293" s="249"/>
      <c r="AP293" s="249"/>
      <c r="AQ293" s="249"/>
    </row>
    <row r="294" s="207" customFormat="1" ht="22.5" customHeight="1">
      <c r="A294" s="33">
        <v>59</v>
      </c>
      <c r="B294" s="121" t="s">
        <v>376</v>
      </c>
      <c r="C294" s="280">
        <f t="shared" si="294"/>
        <v>1578276.8</v>
      </c>
      <c r="D294" s="280">
        <f t="shared" si="295"/>
        <v>1578276.8</v>
      </c>
      <c r="E294" s="244">
        <v>690496.09999999998</v>
      </c>
      <c r="F294" s="151">
        <v>0</v>
      </c>
      <c r="G294" s="151">
        <v>0</v>
      </c>
      <c r="H294" s="244">
        <v>298993.5</v>
      </c>
      <c r="I294" s="244">
        <v>588787.20000000007</v>
      </c>
      <c r="J294" s="281">
        <v>0</v>
      </c>
      <c r="K294" s="151">
        <v>0</v>
      </c>
      <c r="L294" s="151">
        <v>0</v>
      </c>
      <c r="M294" s="151">
        <v>0</v>
      </c>
      <c r="N294" s="151">
        <v>0</v>
      </c>
      <c r="O294" s="151">
        <v>0</v>
      </c>
      <c r="P294" s="151">
        <v>0</v>
      </c>
      <c r="Q294" s="151">
        <v>0</v>
      </c>
      <c r="R294" s="151">
        <v>0</v>
      </c>
      <c r="S294" s="151">
        <v>0</v>
      </c>
      <c r="T294" s="151">
        <v>0</v>
      </c>
      <c r="U294" s="248"/>
      <c r="V294" s="248"/>
      <c r="W294" s="249"/>
      <c r="X294" s="249"/>
      <c r="Y294" s="249"/>
      <c r="Z294" s="249"/>
      <c r="AA294" s="249"/>
      <c r="AB294" s="249"/>
      <c r="AC294" s="249"/>
      <c r="AD294" s="249"/>
      <c r="AE294" s="249"/>
      <c r="AF294" s="249"/>
      <c r="AG294" s="249"/>
      <c r="AH294" s="249"/>
      <c r="AI294" s="249"/>
      <c r="AJ294" s="249"/>
      <c r="AK294" s="249"/>
      <c r="AL294" s="249"/>
      <c r="AM294" s="249"/>
      <c r="AN294" s="249"/>
      <c r="AO294" s="249"/>
      <c r="AP294" s="249"/>
      <c r="AQ294" s="249"/>
    </row>
    <row r="295" s="207" customFormat="1" ht="22.5" customHeight="1">
      <c r="A295" s="33">
        <v>60</v>
      </c>
      <c r="B295" s="245" t="s">
        <v>377</v>
      </c>
      <c r="C295" s="280">
        <f t="shared" si="294"/>
        <v>4094584.2999999998</v>
      </c>
      <c r="D295" s="280">
        <f t="shared" si="295"/>
        <v>4094584.2999999998</v>
      </c>
      <c r="E295" s="244">
        <v>1375723.3</v>
      </c>
      <c r="F295" s="151">
        <v>0</v>
      </c>
      <c r="G295" s="244">
        <v>950073.89999999991</v>
      </c>
      <c r="H295" s="244">
        <v>595705.5</v>
      </c>
      <c r="I295" s="244">
        <v>1173081.5999999999</v>
      </c>
      <c r="J295" s="281">
        <v>0</v>
      </c>
      <c r="K295" s="151">
        <v>0</v>
      </c>
      <c r="L295" s="151">
        <v>0</v>
      </c>
      <c r="M295" s="151">
        <v>0</v>
      </c>
      <c r="N295" s="151">
        <v>0</v>
      </c>
      <c r="O295" s="151">
        <v>0</v>
      </c>
      <c r="P295" s="151">
        <v>0</v>
      </c>
      <c r="Q295" s="151">
        <v>0</v>
      </c>
      <c r="R295" s="151">
        <v>0</v>
      </c>
      <c r="S295" s="151">
        <v>0</v>
      </c>
      <c r="T295" s="151">
        <v>0</v>
      </c>
      <c r="U295" s="248"/>
      <c r="V295" s="248"/>
      <c r="W295" s="249"/>
      <c r="X295" s="249"/>
      <c r="Y295" s="249"/>
      <c r="Z295" s="249"/>
      <c r="AA295" s="249"/>
      <c r="AB295" s="249"/>
      <c r="AC295" s="249"/>
      <c r="AD295" s="249"/>
      <c r="AE295" s="249"/>
      <c r="AF295" s="249"/>
      <c r="AG295" s="249"/>
      <c r="AH295" s="249"/>
      <c r="AI295" s="249"/>
      <c r="AJ295" s="249"/>
      <c r="AK295" s="249"/>
      <c r="AL295" s="249"/>
      <c r="AM295" s="249"/>
      <c r="AN295" s="249"/>
      <c r="AO295" s="249"/>
      <c r="AP295" s="249"/>
      <c r="AQ295" s="249"/>
    </row>
    <row r="296" s="207" customFormat="1" ht="22.5" customHeight="1">
      <c r="A296" s="33">
        <v>61</v>
      </c>
      <c r="B296" s="121" t="s">
        <v>378</v>
      </c>
      <c r="C296" s="280">
        <f t="shared" si="294"/>
        <v>19242337.400000002</v>
      </c>
      <c r="D296" s="280">
        <f t="shared" si="295"/>
        <v>0</v>
      </c>
      <c r="E296" s="244">
        <v>0</v>
      </c>
      <c r="F296" s="151">
        <v>0</v>
      </c>
      <c r="G296" s="151">
        <v>0</v>
      </c>
      <c r="H296" s="244">
        <v>0</v>
      </c>
      <c r="I296" s="151">
        <v>0</v>
      </c>
      <c r="J296" s="281">
        <v>0</v>
      </c>
      <c r="K296" s="151">
        <v>0</v>
      </c>
      <c r="L296" s="151">
        <v>0</v>
      </c>
      <c r="M296" s="151">
        <v>0</v>
      </c>
      <c r="N296" s="244">
        <v>19242337.400000002</v>
      </c>
      <c r="O296" s="151">
        <v>0</v>
      </c>
      <c r="P296" s="244">
        <v>0</v>
      </c>
      <c r="Q296" s="151">
        <v>0</v>
      </c>
      <c r="R296" s="151">
        <v>0</v>
      </c>
      <c r="S296" s="151">
        <v>0</v>
      </c>
      <c r="T296" s="151">
        <v>0</v>
      </c>
      <c r="U296" s="248"/>
      <c r="V296" s="248"/>
      <c r="W296" s="249"/>
      <c r="X296" s="249"/>
      <c r="Y296" s="249"/>
      <c r="Z296" s="249"/>
      <c r="AA296" s="249"/>
      <c r="AB296" s="249"/>
      <c r="AC296" s="249"/>
      <c r="AD296" s="249"/>
      <c r="AE296" s="249"/>
      <c r="AF296" s="249"/>
      <c r="AG296" s="249"/>
      <c r="AH296" s="249"/>
      <c r="AI296" s="249"/>
      <c r="AJ296" s="249"/>
      <c r="AK296" s="249"/>
      <c r="AL296" s="249"/>
      <c r="AM296" s="249"/>
      <c r="AN296" s="249"/>
      <c r="AO296" s="249"/>
      <c r="AP296" s="249"/>
      <c r="AQ296" s="249"/>
    </row>
    <row r="297" s="207" customFormat="1" ht="22.5" customHeight="1">
      <c r="A297" s="33">
        <v>62</v>
      </c>
      <c r="B297" s="121" t="s">
        <v>773</v>
      </c>
      <c r="C297" s="280">
        <f t="shared" si="294"/>
        <v>8654526</v>
      </c>
      <c r="D297" s="280">
        <f t="shared" si="295"/>
        <v>7325466</v>
      </c>
      <c r="E297" s="244">
        <v>0</v>
      </c>
      <c r="F297" s="244">
        <v>7325466</v>
      </c>
      <c r="G297" s="151">
        <v>0</v>
      </c>
      <c r="H297" s="244">
        <v>0</v>
      </c>
      <c r="I297" s="151">
        <v>0</v>
      </c>
      <c r="J297" s="281">
        <v>0</v>
      </c>
      <c r="K297" s="151">
        <v>0</v>
      </c>
      <c r="L297" s="151">
        <v>0</v>
      </c>
      <c r="M297" s="151">
        <v>0</v>
      </c>
      <c r="N297" s="244">
        <v>0</v>
      </c>
      <c r="O297" s="151">
        <v>0</v>
      </c>
      <c r="P297" s="244">
        <v>1329060</v>
      </c>
      <c r="Q297" s="151">
        <v>0</v>
      </c>
      <c r="R297" s="151">
        <v>0</v>
      </c>
      <c r="S297" s="151">
        <v>0</v>
      </c>
      <c r="T297" s="151">
        <v>0</v>
      </c>
      <c r="U297" s="248"/>
      <c r="V297" s="248"/>
      <c r="W297" s="249"/>
      <c r="X297" s="249"/>
      <c r="Y297" s="249"/>
      <c r="Z297" s="249"/>
      <c r="AA297" s="249"/>
      <c r="AB297" s="249"/>
      <c r="AC297" s="249"/>
      <c r="AD297" s="249"/>
      <c r="AE297" s="249"/>
      <c r="AF297" s="249"/>
      <c r="AG297" s="249"/>
      <c r="AH297" s="249"/>
      <c r="AI297" s="249"/>
      <c r="AJ297" s="249"/>
      <c r="AK297" s="249"/>
      <c r="AL297" s="249"/>
      <c r="AM297" s="249"/>
      <c r="AN297" s="249"/>
      <c r="AO297" s="249"/>
      <c r="AP297" s="249"/>
      <c r="AQ297" s="249"/>
    </row>
    <row r="298" s="207" customFormat="1" ht="22.5" customHeight="1">
      <c r="A298" s="33">
        <v>63</v>
      </c>
      <c r="B298" s="121" t="s">
        <v>380</v>
      </c>
      <c r="C298" s="280">
        <f t="shared" si="294"/>
        <v>678075.97000000009</v>
      </c>
      <c r="D298" s="280">
        <f t="shared" si="295"/>
        <v>678075.97000000009</v>
      </c>
      <c r="E298" s="244">
        <v>0</v>
      </c>
      <c r="F298" s="151">
        <v>0</v>
      </c>
      <c r="G298" s="151">
        <v>0</v>
      </c>
      <c r="H298" s="244">
        <v>678075.97000000009</v>
      </c>
      <c r="I298" s="151">
        <v>0</v>
      </c>
      <c r="J298" s="281">
        <v>0</v>
      </c>
      <c r="K298" s="151">
        <v>0</v>
      </c>
      <c r="L298" s="151">
        <v>0</v>
      </c>
      <c r="M298" s="151">
        <v>0</v>
      </c>
      <c r="N298" s="151">
        <v>0</v>
      </c>
      <c r="O298" s="151">
        <v>0</v>
      </c>
      <c r="P298" s="151">
        <v>0</v>
      </c>
      <c r="Q298" s="151">
        <v>0</v>
      </c>
      <c r="R298" s="151">
        <v>0</v>
      </c>
      <c r="S298" s="151">
        <v>0</v>
      </c>
      <c r="T298" s="151">
        <v>0</v>
      </c>
      <c r="U298" s="248"/>
      <c r="V298" s="248"/>
      <c r="W298" s="249"/>
      <c r="X298" s="249"/>
      <c r="Y298" s="249"/>
      <c r="Z298" s="249"/>
      <c r="AA298" s="249"/>
      <c r="AB298" s="249"/>
      <c r="AC298" s="249"/>
      <c r="AD298" s="249"/>
      <c r="AE298" s="249"/>
      <c r="AF298" s="249"/>
      <c r="AG298" s="249"/>
      <c r="AH298" s="249"/>
      <c r="AI298" s="249"/>
      <c r="AJ298" s="249"/>
      <c r="AK298" s="249"/>
      <c r="AL298" s="249"/>
      <c r="AM298" s="249"/>
      <c r="AN298" s="249"/>
      <c r="AO298" s="249"/>
      <c r="AP298" s="249"/>
      <c r="AQ298" s="249"/>
    </row>
    <row r="299" s="207" customFormat="1" ht="22.5" customHeight="1">
      <c r="A299" s="33">
        <v>64</v>
      </c>
      <c r="B299" s="121" t="s">
        <v>774</v>
      </c>
      <c r="C299" s="280">
        <f t="shared" si="294"/>
        <v>5027177.2000000002</v>
      </c>
      <c r="D299" s="280">
        <f t="shared" si="295"/>
        <v>4428913.2000000002</v>
      </c>
      <c r="E299" s="244">
        <v>2697466.7999999998</v>
      </c>
      <c r="F299" s="151">
        <v>0</v>
      </c>
      <c r="G299" s="244">
        <v>1384805.2</v>
      </c>
      <c r="H299" s="244">
        <v>346641.19999999995</v>
      </c>
      <c r="I299" s="151">
        <v>0</v>
      </c>
      <c r="J299" s="281">
        <v>0</v>
      </c>
      <c r="K299" s="151">
        <v>0</v>
      </c>
      <c r="L299" s="151">
        <v>0</v>
      </c>
      <c r="M299" s="151">
        <v>0</v>
      </c>
      <c r="N299" s="151">
        <v>0</v>
      </c>
      <c r="O299" s="151">
        <v>0</v>
      </c>
      <c r="P299" s="151">
        <v>598264</v>
      </c>
      <c r="Q299" s="151">
        <v>0</v>
      </c>
      <c r="R299" s="151">
        <v>0</v>
      </c>
      <c r="S299" s="151">
        <v>0</v>
      </c>
      <c r="T299" s="151">
        <v>0</v>
      </c>
      <c r="U299" s="248"/>
      <c r="V299" s="248"/>
      <c r="W299" s="249"/>
      <c r="X299" s="249"/>
      <c r="Y299" s="249"/>
      <c r="Z299" s="249"/>
      <c r="AA299" s="249"/>
      <c r="AB299" s="249"/>
      <c r="AC299" s="249"/>
      <c r="AD299" s="249"/>
      <c r="AE299" s="249"/>
      <c r="AF299" s="249"/>
      <c r="AG299" s="249"/>
      <c r="AH299" s="249"/>
      <c r="AI299" s="249"/>
      <c r="AJ299" s="249"/>
      <c r="AK299" s="249"/>
      <c r="AL299" s="249"/>
      <c r="AM299" s="249"/>
      <c r="AN299" s="249"/>
      <c r="AO299" s="249"/>
      <c r="AP299" s="249"/>
      <c r="AQ299" s="249"/>
    </row>
    <row r="300" s="207" customFormat="1" ht="22.5" customHeight="1">
      <c r="A300" s="33">
        <v>65</v>
      </c>
      <c r="B300" s="121" t="s">
        <v>775</v>
      </c>
      <c r="C300" s="280">
        <f t="shared" ref="C300:C313" si="296">D300+K300+L300+M300+N300+O300+P300+Q300+R300+S300+T300</f>
        <v>5480056</v>
      </c>
      <c r="D300" s="280">
        <f t="shared" ref="D300:D313" si="297">SUM(E300:I300)</f>
        <v>0</v>
      </c>
      <c r="E300" s="244">
        <v>0</v>
      </c>
      <c r="F300" s="151">
        <v>0</v>
      </c>
      <c r="G300" s="151">
        <v>0</v>
      </c>
      <c r="H300" s="244">
        <v>0</v>
      </c>
      <c r="I300" s="151">
        <v>0</v>
      </c>
      <c r="J300" s="281">
        <v>0</v>
      </c>
      <c r="K300" s="151">
        <v>0</v>
      </c>
      <c r="L300" s="244">
        <v>5240478</v>
      </c>
      <c r="M300" s="151">
        <v>0</v>
      </c>
      <c r="N300" s="151">
        <v>0</v>
      </c>
      <c r="O300" s="151">
        <v>0</v>
      </c>
      <c r="P300" s="244">
        <v>239578</v>
      </c>
      <c r="Q300" s="151">
        <v>0</v>
      </c>
      <c r="R300" s="151">
        <v>0</v>
      </c>
      <c r="S300" s="151">
        <v>0</v>
      </c>
      <c r="T300" s="151">
        <v>0</v>
      </c>
      <c r="U300" s="248"/>
      <c r="V300" s="248"/>
      <c r="W300" s="249"/>
      <c r="X300" s="249"/>
      <c r="Y300" s="249"/>
      <c r="Z300" s="249"/>
      <c r="AA300" s="249"/>
      <c r="AB300" s="249"/>
      <c r="AC300" s="249"/>
      <c r="AD300" s="249"/>
      <c r="AE300" s="249"/>
      <c r="AF300" s="249"/>
      <c r="AG300" s="249"/>
      <c r="AH300" s="249"/>
      <c r="AI300" s="249"/>
      <c r="AJ300" s="249"/>
      <c r="AK300" s="249"/>
      <c r="AL300" s="249"/>
      <c r="AM300" s="249"/>
      <c r="AN300" s="249"/>
      <c r="AO300" s="249"/>
      <c r="AP300" s="249"/>
      <c r="AQ300" s="249"/>
    </row>
    <row r="301" s="207" customFormat="1" ht="22.5" customHeight="1">
      <c r="A301" s="33">
        <v>66</v>
      </c>
      <c r="B301" s="121" t="s">
        <v>776</v>
      </c>
      <c r="C301" s="280">
        <f t="shared" si="296"/>
        <v>1357504.4000000001</v>
      </c>
      <c r="D301" s="280">
        <f t="shared" si="297"/>
        <v>1246841.2000000002</v>
      </c>
      <c r="E301" s="244">
        <v>0</v>
      </c>
      <c r="F301" s="244">
        <v>780283.00000000012</v>
      </c>
      <c r="G301" s="151">
        <v>0</v>
      </c>
      <c r="H301" s="244">
        <v>157131</v>
      </c>
      <c r="I301" s="244">
        <v>309427.20000000001</v>
      </c>
      <c r="J301" s="281">
        <v>0</v>
      </c>
      <c r="K301" s="151">
        <v>0</v>
      </c>
      <c r="L301" s="151">
        <v>0</v>
      </c>
      <c r="M301" s="151">
        <v>0</v>
      </c>
      <c r="N301" s="151">
        <v>0</v>
      </c>
      <c r="O301" s="151">
        <v>0</v>
      </c>
      <c r="P301" s="244">
        <v>110663.20000000001</v>
      </c>
      <c r="Q301" s="151">
        <v>0</v>
      </c>
      <c r="R301" s="151">
        <v>0</v>
      </c>
      <c r="S301" s="151">
        <v>0</v>
      </c>
      <c r="T301" s="151">
        <v>0</v>
      </c>
      <c r="U301" s="248"/>
      <c r="V301" s="248"/>
      <c r="W301" s="249"/>
      <c r="X301" s="249"/>
      <c r="Y301" s="249"/>
      <c r="Z301" s="249"/>
      <c r="AA301" s="249"/>
      <c r="AB301" s="249"/>
      <c r="AC301" s="249"/>
      <c r="AD301" s="249"/>
      <c r="AE301" s="249"/>
      <c r="AF301" s="249"/>
      <c r="AG301" s="249"/>
      <c r="AH301" s="249"/>
      <c r="AI301" s="249"/>
      <c r="AJ301" s="249"/>
      <c r="AK301" s="249"/>
      <c r="AL301" s="249"/>
      <c r="AM301" s="249"/>
      <c r="AN301" s="249"/>
      <c r="AO301" s="249"/>
      <c r="AP301" s="249"/>
      <c r="AQ301" s="249"/>
    </row>
    <row r="302" s="207" customFormat="1" ht="22.5" customHeight="1">
      <c r="A302" s="33">
        <v>67</v>
      </c>
      <c r="B302" s="121" t="s">
        <v>777</v>
      </c>
      <c r="C302" s="280">
        <f t="shared" si="296"/>
        <v>16669278.899999999</v>
      </c>
      <c r="D302" s="280">
        <f t="shared" si="297"/>
        <v>15156720.899999999</v>
      </c>
      <c r="E302" s="244">
        <v>6819857.0999999996</v>
      </c>
      <c r="F302" s="244">
        <v>8336863.7999999998</v>
      </c>
      <c r="G302" s="151">
        <v>0</v>
      </c>
      <c r="H302" s="244">
        <v>0</v>
      </c>
      <c r="I302" s="151">
        <v>0</v>
      </c>
      <c r="J302" s="281">
        <v>0</v>
      </c>
      <c r="K302" s="151">
        <v>0</v>
      </c>
      <c r="L302" s="151">
        <v>0</v>
      </c>
      <c r="M302" s="151">
        <v>0</v>
      </c>
      <c r="N302" s="151">
        <v>0</v>
      </c>
      <c r="O302" s="151">
        <v>0</v>
      </c>
      <c r="P302" s="244">
        <v>1512558</v>
      </c>
      <c r="Q302" s="151">
        <v>0</v>
      </c>
      <c r="R302" s="151">
        <v>0</v>
      </c>
      <c r="S302" s="151">
        <v>0</v>
      </c>
      <c r="T302" s="151">
        <v>0</v>
      </c>
      <c r="U302" s="248"/>
      <c r="V302" s="248"/>
      <c r="W302" s="249"/>
      <c r="X302" s="249"/>
      <c r="Y302" s="249"/>
      <c r="Z302" s="249"/>
      <c r="AA302" s="249"/>
      <c r="AB302" s="249"/>
      <c r="AC302" s="249"/>
      <c r="AD302" s="249"/>
      <c r="AE302" s="249"/>
      <c r="AF302" s="249"/>
      <c r="AG302" s="249"/>
      <c r="AH302" s="249"/>
      <c r="AI302" s="249"/>
      <c r="AJ302" s="249"/>
      <c r="AK302" s="249"/>
      <c r="AL302" s="249"/>
      <c r="AM302" s="249"/>
      <c r="AN302" s="249"/>
      <c r="AO302" s="249"/>
      <c r="AP302" s="249"/>
      <c r="AQ302" s="249"/>
    </row>
    <row r="303" s="207" customFormat="1" ht="22.5" customHeight="1">
      <c r="A303" s="33">
        <v>68</v>
      </c>
      <c r="B303" s="240" t="s">
        <v>172</v>
      </c>
      <c r="C303" s="280">
        <f t="shared" si="296"/>
        <v>160960150</v>
      </c>
      <c r="D303" s="280">
        <f t="shared" si="297"/>
        <v>32117740.699999999</v>
      </c>
      <c r="E303" s="242">
        <v>0</v>
      </c>
      <c r="F303" s="241">
        <v>0</v>
      </c>
      <c r="G303" s="241">
        <v>19488559.699999999</v>
      </c>
      <c r="H303" s="242">
        <v>4878330.7000000002</v>
      </c>
      <c r="I303" s="241">
        <v>7750850.2999999998</v>
      </c>
      <c r="J303" s="282">
        <v>0</v>
      </c>
      <c r="K303" s="242">
        <v>0</v>
      </c>
      <c r="L303" s="241">
        <v>128842409.3</v>
      </c>
      <c r="M303" s="241">
        <v>0</v>
      </c>
      <c r="N303" s="241">
        <v>0</v>
      </c>
      <c r="O303" s="241">
        <v>0</v>
      </c>
      <c r="P303" s="241">
        <v>0</v>
      </c>
      <c r="Q303" s="241">
        <v>0</v>
      </c>
      <c r="R303" s="151">
        <v>0</v>
      </c>
      <c r="S303" s="241">
        <v>0</v>
      </c>
      <c r="T303" s="241">
        <v>0</v>
      </c>
      <c r="U303" s="248"/>
      <c r="V303" s="248"/>
      <c r="W303" s="249"/>
      <c r="X303" s="249"/>
      <c r="Y303" s="249"/>
      <c r="Z303" s="249"/>
      <c r="AA303" s="249"/>
      <c r="AB303" s="249"/>
      <c r="AC303" s="249"/>
      <c r="AD303" s="249"/>
      <c r="AE303" s="249"/>
      <c r="AF303" s="249"/>
      <c r="AG303" s="249"/>
      <c r="AH303" s="249"/>
      <c r="AI303" s="249"/>
      <c r="AJ303" s="249"/>
      <c r="AK303" s="249"/>
      <c r="AL303" s="249"/>
      <c r="AM303" s="249"/>
      <c r="AN303" s="249"/>
      <c r="AO303" s="249"/>
      <c r="AP303" s="249"/>
      <c r="AQ303" s="249"/>
    </row>
    <row r="304" s="207" customFormat="1" ht="22.5" customHeight="1">
      <c r="A304" s="33">
        <v>69</v>
      </c>
      <c r="B304" s="121" t="s">
        <v>778</v>
      </c>
      <c r="C304" s="280">
        <f t="shared" si="296"/>
        <v>4505047.1999999993</v>
      </c>
      <c r="D304" s="280">
        <f t="shared" si="297"/>
        <v>3813215.1999999997</v>
      </c>
      <c r="E304" s="244">
        <v>0</v>
      </c>
      <c r="F304" s="244">
        <v>3813215.1999999997</v>
      </c>
      <c r="G304" s="244">
        <v>0</v>
      </c>
      <c r="H304" s="244">
        <v>0</v>
      </c>
      <c r="I304" s="244">
        <v>0</v>
      </c>
      <c r="J304" s="281">
        <v>0</v>
      </c>
      <c r="K304" s="151">
        <v>0</v>
      </c>
      <c r="L304" s="151">
        <v>0</v>
      </c>
      <c r="M304" s="151">
        <v>0</v>
      </c>
      <c r="N304" s="151">
        <v>0</v>
      </c>
      <c r="O304" s="151">
        <v>0</v>
      </c>
      <c r="P304" s="244">
        <v>691832</v>
      </c>
      <c r="Q304" s="151">
        <v>0</v>
      </c>
      <c r="R304" s="151">
        <v>0</v>
      </c>
      <c r="S304" s="151">
        <v>0</v>
      </c>
      <c r="T304" s="151">
        <v>0</v>
      </c>
      <c r="U304" s="248"/>
      <c r="V304" s="248"/>
      <c r="W304" s="249"/>
      <c r="X304" s="249"/>
      <c r="Y304" s="249"/>
      <c r="Z304" s="249"/>
      <c r="AA304" s="249"/>
      <c r="AB304" s="249"/>
      <c r="AC304" s="249"/>
      <c r="AD304" s="249"/>
      <c r="AE304" s="249"/>
      <c r="AF304" s="249"/>
      <c r="AG304" s="249"/>
      <c r="AH304" s="249"/>
      <c r="AI304" s="249"/>
      <c r="AJ304" s="249"/>
      <c r="AK304" s="249"/>
      <c r="AL304" s="249"/>
      <c r="AM304" s="249"/>
      <c r="AN304" s="249"/>
      <c r="AO304" s="249"/>
      <c r="AP304" s="249"/>
      <c r="AQ304" s="249"/>
    </row>
    <row r="305" s="207" customFormat="1" ht="22.5" customHeight="1">
      <c r="A305" s="33">
        <v>70</v>
      </c>
      <c r="B305" s="121" t="s">
        <v>779</v>
      </c>
      <c r="C305" s="280">
        <f t="shared" si="296"/>
        <v>16312230.48</v>
      </c>
      <c r="D305" s="280">
        <f t="shared" si="297"/>
        <v>14577972.08</v>
      </c>
      <c r="E305" s="244">
        <v>0</v>
      </c>
      <c r="F305" s="244">
        <v>9558824.2400000002</v>
      </c>
      <c r="G305" s="244">
        <v>4014298.1200000001</v>
      </c>
      <c r="H305" s="244">
        <v>1004849.7200000001</v>
      </c>
      <c r="I305" s="244">
        <v>0</v>
      </c>
      <c r="J305" s="281">
        <v>0</v>
      </c>
      <c r="K305" s="151">
        <v>0</v>
      </c>
      <c r="L305" s="151">
        <v>0</v>
      </c>
      <c r="M305" s="151">
        <v>0</v>
      </c>
      <c r="N305" s="151">
        <v>0</v>
      </c>
      <c r="O305" s="151">
        <v>0</v>
      </c>
      <c r="P305" s="244">
        <v>1734258.4000000001</v>
      </c>
      <c r="Q305" s="151">
        <v>0</v>
      </c>
      <c r="R305" s="151">
        <v>0</v>
      </c>
      <c r="S305" s="151">
        <v>0</v>
      </c>
      <c r="T305" s="151">
        <v>0</v>
      </c>
      <c r="U305" s="248"/>
      <c r="V305" s="248"/>
      <c r="W305" s="249"/>
      <c r="X305" s="249"/>
      <c r="Y305" s="249"/>
      <c r="Z305" s="249"/>
      <c r="AA305" s="249"/>
      <c r="AB305" s="249"/>
      <c r="AC305" s="249"/>
      <c r="AD305" s="249"/>
      <c r="AE305" s="249"/>
      <c r="AF305" s="249"/>
      <c r="AG305" s="249"/>
      <c r="AH305" s="249"/>
      <c r="AI305" s="249"/>
      <c r="AJ305" s="249"/>
      <c r="AK305" s="249"/>
      <c r="AL305" s="249"/>
      <c r="AM305" s="249"/>
      <c r="AN305" s="249"/>
      <c r="AO305" s="249"/>
      <c r="AP305" s="249"/>
      <c r="AQ305" s="249"/>
    </row>
    <row r="306" s="207" customFormat="1" ht="22.5" customHeight="1">
      <c r="A306" s="33">
        <v>71</v>
      </c>
      <c r="B306" s="121" t="s">
        <v>780</v>
      </c>
      <c r="C306" s="280">
        <f t="shared" si="296"/>
        <v>1227026</v>
      </c>
      <c r="D306" s="280">
        <f t="shared" si="297"/>
        <v>0</v>
      </c>
      <c r="E306" s="244">
        <v>0</v>
      </c>
      <c r="F306" s="151">
        <v>0</v>
      </c>
      <c r="G306" s="151">
        <v>0</v>
      </c>
      <c r="H306" s="244">
        <v>0</v>
      </c>
      <c r="I306" s="151">
        <v>0</v>
      </c>
      <c r="J306" s="281">
        <v>0</v>
      </c>
      <c r="K306" s="151">
        <v>0</v>
      </c>
      <c r="L306" s="151">
        <v>0</v>
      </c>
      <c r="M306" s="151">
        <v>0</v>
      </c>
      <c r="N306" s="151">
        <v>0</v>
      </c>
      <c r="O306" s="151">
        <v>0</v>
      </c>
      <c r="P306" s="244">
        <v>1227026</v>
      </c>
      <c r="Q306" s="151">
        <v>0</v>
      </c>
      <c r="R306" s="151">
        <v>0</v>
      </c>
      <c r="S306" s="151">
        <v>0</v>
      </c>
      <c r="T306" s="151">
        <v>0</v>
      </c>
      <c r="U306" s="248"/>
      <c r="V306" s="248"/>
      <c r="W306" s="249"/>
      <c r="X306" s="249"/>
      <c r="Y306" s="249"/>
      <c r="Z306" s="249"/>
      <c r="AA306" s="249"/>
      <c r="AB306" s="249"/>
      <c r="AC306" s="249"/>
      <c r="AD306" s="249"/>
      <c r="AE306" s="249"/>
      <c r="AF306" s="249"/>
      <c r="AG306" s="249"/>
      <c r="AH306" s="249"/>
      <c r="AI306" s="249"/>
      <c r="AJ306" s="249"/>
      <c r="AK306" s="249"/>
      <c r="AL306" s="249"/>
      <c r="AM306" s="249"/>
      <c r="AN306" s="249"/>
      <c r="AO306" s="249"/>
      <c r="AP306" s="249"/>
      <c r="AQ306" s="249"/>
    </row>
    <row r="307" s="207" customFormat="1" ht="22.5" customHeight="1">
      <c r="A307" s="33">
        <v>72</v>
      </c>
      <c r="B307" s="121" t="s">
        <v>781</v>
      </c>
      <c r="C307" s="280">
        <f t="shared" si="296"/>
        <v>1496645.9999999998</v>
      </c>
      <c r="D307" s="280">
        <f t="shared" si="297"/>
        <v>0</v>
      </c>
      <c r="E307" s="244">
        <v>0</v>
      </c>
      <c r="F307" s="151">
        <v>0</v>
      </c>
      <c r="G307" s="151">
        <v>0</v>
      </c>
      <c r="H307" s="244">
        <v>0</v>
      </c>
      <c r="I307" s="151">
        <v>0</v>
      </c>
      <c r="J307" s="281">
        <v>0</v>
      </c>
      <c r="K307" s="151">
        <v>0</v>
      </c>
      <c r="L307" s="151">
        <v>0</v>
      </c>
      <c r="M307" s="151">
        <v>0</v>
      </c>
      <c r="N307" s="151">
        <v>0</v>
      </c>
      <c r="O307" s="151">
        <v>0</v>
      </c>
      <c r="P307" s="244">
        <v>1496645.9999999998</v>
      </c>
      <c r="Q307" s="151">
        <v>0</v>
      </c>
      <c r="R307" s="151">
        <v>0</v>
      </c>
      <c r="S307" s="151">
        <v>0</v>
      </c>
      <c r="T307" s="151">
        <v>0</v>
      </c>
      <c r="U307" s="248"/>
      <c r="V307" s="248"/>
      <c r="W307" s="249"/>
      <c r="X307" s="249"/>
      <c r="Y307" s="249"/>
      <c r="Z307" s="249"/>
      <c r="AA307" s="249"/>
      <c r="AB307" s="249"/>
      <c r="AC307" s="249"/>
      <c r="AD307" s="249"/>
      <c r="AE307" s="249"/>
      <c r="AF307" s="249"/>
      <c r="AG307" s="249"/>
      <c r="AH307" s="249"/>
      <c r="AI307" s="249"/>
      <c r="AJ307" s="249"/>
      <c r="AK307" s="249"/>
      <c r="AL307" s="249"/>
      <c r="AM307" s="249"/>
      <c r="AN307" s="249"/>
      <c r="AO307" s="249"/>
      <c r="AP307" s="249"/>
      <c r="AQ307" s="249"/>
    </row>
    <row r="308" s="207" customFormat="1" ht="22.5" customHeight="1">
      <c r="A308" s="33">
        <v>73</v>
      </c>
      <c r="B308" s="121" t="s">
        <v>782</v>
      </c>
      <c r="C308" s="280">
        <f t="shared" si="296"/>
        <v>7067879.2999999998</v>
      </c>
      <c r="D308" s="280">
        <f t="shared" si="297"/>
        <v>0</v>
      </c>
      <c r="E308" s="244">
        <v>0</v>
      </c>
      <c r="F308" s="151">
        <v>0</v>
      </c>
      <c r="G308" s="151">
        <v>0</v>
      </c>
      <c r="H308" s="244">
        <v>0</v>
      </c>
      <c r="I308" s="244">
        <v>0</v>
      </c>
      <c r="J308" s="281">
        <v>0</v>
      </c>
      <c r="K308" s="151">
        <v>0</v>
      </c>
      <c r="L308" s="244">
        <v>6634345.2999999998</v>
      </c>
      <c r="M308" s="151">
        <v>0</v>
      </c>
      <c r="N308" s="151">
        <v>0</v>
      </c>
      <c r="O308" s="151">
        <v>0</v>
      </c>
      <c r="P308" s="244">
        <v>433533.99999999994</v>
      </c>
      <c r="Q308" s="151">
        <v>0</v>
      </c>
      <c r="R308" s="151">
        <v>0</v>
      </c>
      <c r="S308" s="151">
        <v>0</v>
      </c>
      <c r="T308" s="151">
        <v>0</v>
      </c>
      <c r="U308" s="248"/>
      <c r="V308" s="248"/>
      <c r="W308" s="249"/>
      <c r="X308" s="249"/>
      <c r="Y308" s="249"/>
      <c r="Z308" s="249"/>
      <c r="AA308" s="249"/>
      <c r="AB308" s="249"/>
      <c r="AC308" s="249"/>
      <c r="AD308" s="249"/>
      <c r="AE308" s="249"/>
      <c r="AF308" s="249"/>
      <c r="AG308" s="249"/>
      <c r="AH308" s="249"/>
      <c r="AI308" s="249"/>
      <c r="AJ308" s="249"/>
      <c r="AK308" s="249"/>
      <c r="AL308" s="249"/>
      <c r="AM308" s="249"/>
      <c r="AN308" s="249"/>
      <c r="AO308" s="249"/>
      <c r="AP308" s="249"/>
      <c r="AQ308" s="249"/>
    </row>
    <row r="309" s="207" customFormat="1" ht="22.5" customHeight="1">
      <c r="A309" s="33">
        <v>74</v>
      </c>
      <c r="B309" s="245" t="s">
        <v>175</v>
      </c>
      <c r="C309" s="280">
        <f t="shared" si="296"/>
        <v>1228505.2999999998</v>
      </c>
      <c r="D309" s="280">
        <f t="shared" si="297"/>
        <v>1228505.2999999998</v>
      </c>
      <c r="E309" s="244">
        <v>0</v>
      </c>
      <c r="F309" s="244">
        <v>768808.24999999988</v>
      </c>
      <c r="G309" s="244">
        <v>0</v>
      </c>
      <c r="H309" s="244">
        <v>154820.25</v>
      </c>
      <c r="I309" s="244">
        <v>304876.79999999999</v>
      </c>
      <c r="J309" s="281">
        <v>0</v>
      </c>
      <c r="K309" s="151">
        <v>0</v>
      </c>
      <c r="L309" s="151">
        <v>0</v>
      </c>
      <c r="M309" s="151">
        <v>0</v>
      </c>
      <c r="N309" s="151">
        <v>0</v>
      </c>
      <c r="O309" s="151">
        <v>0</v>
      </c>
      <c r="P309" s="244">
        <v>0</v>
      </c>
      <c r="Q309" s="151">
        <v>0</v>
      </c>
      <c r="R309" s="151">
        <v>0</v>
      </c>
      <c r="S309" s="151">
        <v>0</v>
      </c>
      <c r="T309" s="151">
        <v>0</v>
      </c>
      <c r="U309" s="248"/>
      <c r="V309" s="248"/>
      <c r="W309" s="249"/>
      <c r="X309" s="249"/>
      <c r="Y309" s="249"/>
      <c r="Z309" s="249"/>
      <c r="AA309" s="249"/>
      <c r="AB309" s="249"/>
      <c r="AC309" s="249"/>
      <c r="AD309" s="249"/>
      <c r="AE309" s="249"/>
      <c r="AF309" s="249"/>
      <c r="AG309" s="249"/>
      <c r="AH309" s="249"/>
      <c r="AI309" s="249"/>
      <c r="AJ309" s="249"/>
      <c r="AK309" s="249"/>
      <c r="AL309" s="249"/>
      <c r="AM309" s="249"/>
      <c r="AN309" s="249"/>
      <c r="AO309" s="249"/>
      <c r="AP309" s="249"/>
      <c r="AQ309" s="249"/>
    </row>
    <row r="310" s="207" customFormat="1" ht="22.5" customHeight="1">
      <c r="A310" s="33">
        <v>75</v>
      </c>
      <c r="B310" s="121" t="s">
        <v>783</v>
      </c>
      <c r="C310" s="280">
        <f t="shared" si="296"/>
        <v>8000976</v>
      </c>
      <c r="D310" s="280">
        <f t="shared" si="297"/>
        <v>0</v>
      </c>
      <c r="E310" s="244">
        <v>0</v>
      </c>
      <c r="F310" s="151">
        <v>0</v>
      </c>
      <c r="G310" s="151">
        <v>0</v>
      </c>
      <c r="H310" s="244">
        <v>0</v>
      </c>
      <c r="I310" s="151">
        <v>0</v>
      </c>
      <c r="J310" s="281">
        <v>0</v>
      </c>
      <c r="K310" s="151">
        <v>0</v>
      </c>
      <c r="L310" s="244">
        <v>7651188</v>
      </c>
      <c r="M310" s="151">
        <v>0</v>
      </c>
      <c r="N310" s="151">
        <v>0</v>
      </c>
      <c r="O310" s="151">
        <v>0</v>
      </c>
      <c r="P310" s="244">
        <v>349788</v>
      </c>
      <c r="Q310" s="151">
        <v>0</v>
      </c>
      <c r="R310" s="151">
        <v>0</v>
      </c>
      <c r="S310" s="151">
        <v>0</v>
      </c>
      <c r="T310" s="151">
        <v>0</v>
      </c>
      <c r="U310" s="248"/>
      <c r="V310" s="248"/>
      <c r="W310" s="249"/>
      <c r="X310" s="249"/>
      <c r="Y310" s="249"/>
      <c r="Z310" s="249"/>
      <c r="AA310" s="249"/>
      <c r="AB310" s="249"/>
      <c r="AC310" s="249"/>
      <c r="AD310" s="249"/>
      <c r="AE310" s="249"/>
      <c r="AF310" s="249"/>
      <c r="AG310" s="249"/>
      <c r="AH310" s="249"/>
      <c r="AI310" s="249"/>
      <c r="AJ310" s="249"/>
      <c r="AK310" s="249"/>
      <c r="AL310" s="249"/>
      <c r="AM310" s="249"/>
      <c r="AN310" s="249"/>
      <c r="AO310" s="249"/>
      <c r="AP310" s="249"/>
      <c r="AQ310" s="249"/>
    </row>
    <row r="311" s="207" customFormat="1" ht="22.5" customHeight="1">
      <c r="A311" s="33">
        <v>76</v>
      </c>
      <c r="B311" s="245" t="s">
        <v>176</v>
      </c>
      <c r="C311" s="280">
        <f t="shared" si="296"/>
        <v>1005255</v>
      </c>
      <c r="D311" s="280">
        <f t="shared" si="297"/>
        <v>1005255</v>
      </c>
      <c r="E311" s="244">
        <v>0</v>
      </c>
      <c r="F311" s="244">
        <v>0</v>
      </c>
      <c r="G311" s="244">
        <v>351274.5</v>
      </c>
      <c r="H311" s="244">
        <v>220252.5</v>
      </c>
      <c r="I311" s="244">
        <v>433728</v>
      </c>
      <c r="J311" s="281">
        <v>0</v>
      </c>
      <c r="K311" s="151">
        <v>0</v>
      </c>
      <c r="L311" s="151">
        <v>0</v>
      </c>
      <c r="M311" s="151">
        <v>0</v>
      </c>
      <c r="N311" s="151">
        <v>0</v>
      </c>
      <c r="O311" s="151">
        <v>0</v>
      </c>
      <c r="P311" s="151">
        <v>0</v>
      </c>
      <c r="Q311" s="151">
        <v>0</v>
      </c>
      <c r="R311" s="151">
        <v>0</v>
      </c>
      <c r="S311" s="151">
        <v>0</v>
      </c>
      <c r="T311" s="151">
        <v>0</v>
      </c>
      <c r="U311" s="248"/>
      <c r="V311" s="248"/>
      <c r="W311" s="249"/>
      <c r="X311" s="249"/>
      <c r="Y311" s="249"/>
      <c r="Z311" s="249"/>
      <c r="AA311" s="249"/>
      <c r="AB311" s="249"/>
      <c r="AC311" s="249"/>
      <c r="AD311" s="249"/>
      <c r="AE311" s="249"/>
      <c r="AF311" s="249"/>
      <c r="AG311" s="249"/>
      <c r="AH311" s="249"/>
      <c r="AI311" s="249"/>
      <c r="AJ311" s="249"/>
      <c r="AK311" s="249"/>
      <c r="AL311" s="249"/>
      <c r="AM311" s="249"/>
      <c r="AN311" s="249"/>
      <c r="AO311" s="249"/>
      <c r="AP311" s="249"/>
      <c r="AQ311" s="249"/>
    </row>
    <row r="312" s="207" customFormat="1" ht="22.5" customHeight="1">
      <c r="A312" s="33">
        <v>77</v>
      </c>
      <c r="B312" s="121" t="s">
        <v>391</v>
      </c>
      <c r="C312" s="280">
        <f t="shared" si="296"/>
        <v>21078522.300000001</v>
      </c>
      <c r="D312" s="280">
        <f t="shared" si="297"/>
        <v>0</v>
      </c>
      <c r="E312" s="244">
        <v>0</v>
      </c>
      <c r="F312" s="151">
        <v>0</v>
      </c>
      <c r="G312" s="151">
        <v>0</v>
      </c>
      <c r="H312" s="244">
        <v>0</v>
      </c>
      <c r="I312" s="151">
        <v>0</v>
      </c>
      <c r="J312" s="281">
        <v>0</v>
      </c>
      <c r="K312" s="151">
        <v>0</v>
      </c>
      <c r="L312" s="151">
        <v>0</v>
      </c>
      <c r="M312" s="151">
        <v>0</v>
      </c>
      <c r="N312" s="151">
        <v>0</v>
      </c>
      <c r="O312" s="151">
        <v>0</v>
      </c>
      <c r="P312" s="151">
        <v>0</v>
      </c>
      <c r="Q312" s="151">
        <v>0</v>
      </c>
      <c r="R312" s="151">
        <v>0</v>
      </c>
      <c r="S312" s="244">
        <v>21078522.300000001</v>
      </c>
      <c r="T312" s="151">
        <v>0</v>
      </c>
      <c r="U312" s="248"/>
      <c r="V312" s="248"/>
      <c r="W312" s="249"/>
      <c r="X312" s="249"/>
      <c r="Y312" s="249"/>
      <c r="Z312" s="249"/>
      <c r="AA312" s="249"/>
      <c r="AB312" s="249"/>
      <c r="AC312" s="249"/>
      <c r="AD312" s="249"/>
      <c r="AE312" s="249"/>
      <c r="AF312" s="249"/>
      <c r="AG312" s="249"/>
      <c r="AH312" s="249"/>
      <c r="AI312" s="249"/>
      <c r="AJ312" s="249"/>
      <c r="AK312" s="249"/>
      <c r="AL312" s="249"/>
      <c r="AM312" s="249"/>
      <c r="AN312" s="249"/>
      <c r="AO312" s="249"/>
      <c r="AP312" s="249"/>
      <c r="AQ312" s="249"/>
    </row>
    <row r="313" s="207" customFormat="1" ht="22.5" customHeight="1">
      <c r="A313" s="33">
        <v>78</v>
      </c>
      <c r="B313" s="121" t="s">
        <v>784</v>
      </c>
      <c r="C313" s="280">
        <f t="shared" si="296"/>
        <v>20024520.600000001</v>
      </c>
      <c r="D313" s="280">
        <f t="shared" si="297"/>
        <v>12782649.600000001</v>
      </c>
      <c r="E313" s="244">
        <v>4165774.2000000002</v>
      </c>
      <c r="F313" s="244">
        <v>5092407.6000000006</v>
      </c>
      <c r="G313" s="244">
        <v>2138593.8000000003</v>
      </c>
      <c r="H313" s="244">
        <v>535327.80000000005</v>
      </c>
      <c r="I313" s="244">
        <v>850546.20000000007</v>
      </c>
      <c r="J313" s="281">
        <v>0</v>
      </c>
      <c r="K313" s="151">
        <v>0</v>
      </c>
      <c r="L313" s="151">
        <v>0</v>
      </c>
      <c r="M313" s="244">
        <v>0</v>
      </c>
      <c r="N313" s="244">
        <v>6317955</v>
      </c>
      <c r="O313" s="151">
        <v>0</v>
      </c>
      <c r="P313" s="244">
        <v>923916</v>
      </c>
      <c r="Q313" s="151">
        <v>0</v>
      </c>
      <c r="R313" s="151">
        <v>0</v>
      </c>
      <c r="S313" s="151">
        <v>0</v>
      </c>
      <c r="T313" s="151">
        <v>0</v>
      </c>
      <c r="U313" s="248"/>
      <c r="V313" s="248"/>
      <c r="W313" s="249"/>
      <c r="X313" s="249"/>
      <c r="Y313" s="249"/>
      <c r="Z313" s="249"/>
      <c r="AA313" s="249"/>
      <c r="AB313" s="249"/>
      <c r="AC313" s="249"/>
      <c r="AD313" s="249"/>
      <c r="AE313" s="249"/>
      <c r="AF313" s="249"/>
      <c r="AG313" s="249"/>
      <c r="AH313" s="249"/>
      <c r="AI313" s="249"/>
      <c r="AJ313" s="249"/>
      <c r="AK313" s="249"/>
      <c r="AL313" s="249"/>
      <c r="AM313" s="249"/>
      <c r="AN313" s="249"/>
      <c r="AO313" s="249"/>
      <c r="AP313" s="249"/>
      <c r="AQ313" s="249"/>
    </row>
    <row r="314" s="207" customFormat="1" ht="22.5" customHeight="1">
      <c r="A314" s="47" t="s">
        <v>179</v>
      </c>
      <c r="B314" s="47"/>
      <c r="C314" s="284">
        <f t="shared" ref="C314:T314" si="298">SUM(C315:C316)</f>
        <v>5920655.1300000008</v>
      </c>
      <c r="D314" s="284">
        <f t="shared" si="298"/>
        <v>5920655.1300000008</v>
      </c>
      <c r="E314" s="284">
        <f t="shared" si="298"/>
        <v>2114814.8700000001</v>
      </c>
      <c r="F314" s="284">
        <f t="shared" si="298"/>
        <v>1429608.6000000001</v>
      </c>
      <c r="G314" s="284">
        <f t="shared" si="298"/>
        <v>1460490.21</v>
      </c>
      <c r="H314" s="284">
        <f t="shared" si="298"/>
        <v>915741.44999999995</v>
      </c>
      <c r="I314" s="284">
        <f t="shared" si="298"/>
        <v>0</v>
      </c>
      <c r="J314" s="285">
        <f t="shared" si="298"/>
        <v>0</v>
      </c>
      <c r="K314" s="284">
        <f t="shared" si="298"/>
        <v>0</v>
      </c>
      <c r="L314" s="284">
        <f t="shared" si="298"/>
        <v>0</v>
      </c>
      <c r="M314" s="284">
        <f t="shared" si="298"/>
        <v>0</v>
      </c>
      <c r="N314" s="284">
        <f t="shared" si="298"/>
        <v>0</v>
      </c>
      <c r="O314" s="284">
        <f t="shared" si="298"/>
        <v>0</v>
      </c>
      <c r="P314" s="284">
        <f t="shared" si="298"/>
        <v>0</v>
      </c>
      <c r="Q314" s="284">
        <f t="shared" si="298"/>
        <v>0</v>
      </c>
      <c r="R314" s="284">
        <f t="shared" si="298"/>
        <v>0</v>
      </c>
      <c r="S314" s="284">
        <f t="shared" si="298"/>
        <v>0</v>
      </c>
      <c r="T314" s="284">
        <f t="shared" si="298"/>
        <v>0</v>
      </c>
      <c r="U314" s="248"/>
      <c r="V314" s="248"/>
      <c r="W314" s="249"/>
      <c r="X314" s="249"/>
      <c r="Y314" s="249"/>
      <c r="Z314" s="249"/>
      <c r="AA314" s="249"/>
      <c r="AB314" s="249"/>
      <c r="AC314" s="249"/>
      <c r="AD314" s="249"/>
      <c r="AE314" s="249"/>
      <c r="AF314" s="249"/>
      <c r="AG314" s="249"/>
      <c r="AH314" s="249"/>
      <c r="AI314" s="249"/>
      <c r="AJ314" s="249"/>
      <c r="AK314" s="249"/>
      <c r="AL314" s="249"/>
      <c r="AM314" s="249"/>
      <c r="AN314" s="249"/>
      <c r="AO314" s="249"/>
      <c r="AP314" s="249"/>
      <c r="AQ314" s="249"/>
    </row>
    <row r="315" s="207" customFormat="1" ht="22.5" customHeight="1">
      <c r="A315" s="55">
        <v>1</v>
      </c>
      <c r="B315" s="74" t="s">
        <v>393</v>
      </c>
      <c r="C315" s="280">
        <f t="shared" ref="C315:C316" si="299">D315+K315+L315+M315+N315+O315+P315+Q315+R315+S315+T315</f>
        <v>4491046.5300000003</v>
      </c>
      <c r="D315" s="280">
        <f t="shared" ref="D315:D316" si="300">SUM(E315:I315)</f>
        <v>4491046.5300000003</v>
      </c>
      <c r="E315" s="93">
        <v>2114814.8700000001</v>
      </c>
      <c r="F315" s="93">
        <v>0</v>
      </c>
      <c r="G315" s="93">
        <v>1460490.21</v>
      </c>
      <c r="H315" s="93">
        <v>915741.44999999995</v>
      </c>
      <c r="I315" s="93">
        <v>0</v>
      </c>
      <c r="J315" s="94">
        <v>0</v>
      </c>
      <c r="K315" s="93">
        <v>0</v>
      </c>
      <c r="L315" s="93">
        <v>0</v>
      </c>
      <c r="M315" s="93">
        <v>0</v>
      </c>
      <c r="N315" s="93">
        <v>0</v>
      </c>
      <c r="O315" s="93">
        <v>0</v>
      </c>
      <c r="P315" s="93">
        <v>0</v>
      </c>
      <c r="Q315" s="93">
        <v>0</v>
      </c>
      <c r="R315" s="93">
        <v>0</v>
      </c>
      <c r="S315" s="93">
        <v>0</v>
      </c>
      <c r="T315" s="93">
        <v>0</v>
      </c>
      <c r="U315" s="248"/>
      <c r="V315" s="248"/>
      <c r="W315" s="249"/>
      <c r="X315" s="249"/>
      <c r="Y315" s="249"/>
      <c r="Z315" s="249"/>
      <c r="AA315" s="249"/>
      <c r="AB315" s="249"/>
      <c r="AC315" s="249"/>
      <c r="AD315" s="249"/>
      <c r="AE315" s="249"/>
      <c r="AF315" s="249"/>
      <c r="AG315" s="249"/>
      <c r="AH315" s="249"/>
      <c r="AI315" s="249"/>
      <c r="AJ315" s="249"/>
      <c r="AK315" s="249"/>
      <c r="AL315" s="249"/>
      <c r="AM315" s="249"/>
      <c r="AN315" s="249"/>
      <c r="AO315" s="249"/>
      <c r="AP315" s="249"/>
      <c r="AQ315" s="249"/>
    </row>
    <row r="316" s="207" customFormat="1" ht="22.5" customHeight="1">
      <c r="A316" s="55">
        <v>2</v>
      </c>
      <c r="B316" s="74" t="s">
        <v>183</v>
      </c>
      <c r="C316" s="280">
        <f t="shared" si="299"/>
        <v>1429608.6000000001</v>
      </c>
      <c r="D316" s="280">
        <f t="shared" si="300"/>
        <v>1429608.6000000001</v>
      </c>
      <c r="E316" s="93">
        <v>0</v>
      </c>
      <c r="F316" s="93">
        <v>1429608.6000000001</v>
      </c>
      <c r="G316" s="93">
        <v>0</v>
      </c>
      <c r="H316" s="93">
        <v>0</v>
      </c>
      <c r="I316" s="93">
        <v>0</v>
      </c>
      <c r="J316" s="94">
        <v>0</v>
      </c>
      <c r="K316" s="93">
        <v>0</v>
      </c>
      <c r="L316" s="93">
        <v>0</v>
      </c>
      <c r="M316" s="93">
        <v>0</v>
      </c>
      <c r="N316" s="93">
        <v>0</v>
      </c>
      <c r="O316" s="93">
        <v>0</v>
      </c>
      <c r="P316" s="93">
        <v>0</v>
      </c>
      <c r="Q316" s="93">
        <v>0</v>
      </c>
      <c r="R316" s="93">
        <v>0</v>
      </c>
      <c r="S316" s="93">
        <v>0</v>
      </c>
      <c r="T316" s="93">
        <v>0</v>
      </c>
      <c r="U316" s="248"/>
      <c r="V316" s="248"/>
      <c r="W316" s="249"/>
      <c r="X316" s="249"/>
      <c r="Y316" s="249"/>
      <c r="Z316" s="249"/>
      <c r="AA316" s="249"/>
      <c r="AB316" s="249"/>
      <c r="AC316" s="249"/>
      <c r="AD316" s="249"/>
      <c r="AE316" s="249"/>
      <c r="AF316" s="249"/>
      <c r="AG316" s="249"/>
      <c r="AH316" s="249"/>
      <c r="AI316" s="249"/>
      <c r="AJ316" s="249"/>
      <c r="AK316" s="249"/>
      <c r="AL316" s="249"/>
      <c r="AM316" s="249"/>
      <c r="AN316" s="249"/>
      <c r="AO316" s="249"/>
      <c r="AP316" s="249"/>
      <c r="AQ316" s="249"/>
    </row>
    <row r="317" s="32" customFormat="1" ht="22.800000000000001" customHeight="1">
      <c r="A317" s="26" t="s">
        <v>187</v>
      </c>
      <c r="B317" s="26"/>
      <c r="C317" s="117">
        <f>SUM(C318:C319)</f>
        <v>6072573.9000000004</v>
      </c>
      <c r="D317" s="117">
        <f t="shared" ref="D317:P317" si="301">D318+D319</f>
        <v>6072573.9000000004</v>
      </c>
      <c r="E317" s="29">
        <f t="shared" si="301"/>
        <v>0</v>
      </c>
      <c r="F317" s="117">
        <f t="shared" si="301"/>
        <v>4858089.5999999996</v>
      </c>
      <c r="G317" s="29">
        <f t="shared" si="301"/>
        <v>0</v>
      </c>
      <c r="H317" s="117">
        <f t="shared" si="301"/>
        <v>374192.46000000002</v>
      </c>
      <c r="I317" s="117">
        <f t="shared" si="301"/>
        <v>840291.83999999997</v>
      </c>
      <c r="J317" s="29">
        <f t="shared" si="301"/>
        <v>0</v>
      </c>
      <c r="K317" s="29">
        <f t="shared" si="301"/>
        <v>0</v>
      </c>
      <c r="L317" s="117">
        <f t="shared" si="301"/>
        <v>0</v>
      </c>
      <c r="M317" s="29">
        <f t="shared" si="301"/>
        <v>0</v>
      </c>
      <c r="N317" s="29">
        <f t="shared" si="301"/>
        <v>0</v>
      </c>
      <c r="O317" s="29">
        <f t="shared" si="301"/>
        <v>0</v>
      </c>
      <c r="P317" s="117">
        <f t="shared" si="301"/>
        <v>0</v>
      </c>
      <c r="Q317" s="29">
        <f>+Q319</f>
        <v>0</v>
      </c>
      <c r="R317" s="29">
        <f>R318+R319</f>
        <v>0</v>
      </c>
      <c r="S317" s="29">
        <f>R318+R319</f>
        <v>0</v>
      </c>
      <c r="T317" s="29">
        <f>T318+T319</f>
        <v>0</v>
      </c>
    </row>
    <row r="318" s="73" customFormat="1" ht="22.800000000000001" customHeight="1">
      <c r="A318" s="57">
        <v>1</v>
      </c>
      <c r="B318" s="92" t="s">
        <v>394</v>
      </c>
      <c r="C318" s="104">
        <f t="shared" ref="C318:C319" si="302">D318+K318+L318+M318+N318+O318+P318+Q318+R318+S318+T318</f>
        <v>3333449.3999999999</v>
      </c>
      <c r="D318" s="104">
        <f t="shared" ref="D318:D319" si="303">SUM(E318:I318)</f>
        <v>3333449.3999999999</v>
      </c>
      <c r="E318" s="58">
        <v>0</v>
      </c>
      <c r="F318" s="58">
        <v>2118965.1000000001</v>
      </c>
      <c r="G318" s="58">
        <v>0</v>
      </c>
      <c r="H318" s="58">
        <v>374192.46000000002</v>
      </c>
      <c r="I318" s="104">
        <v>840291.83999999997</v>
      </c>
      <c r="J318" s="58">
        <v>0</v>
      </c>
      <c r="K318" s="58">
        <v>0</v>
      </c>
      <c r="L318" s="58">
        <v>0</v>
      </c>
      <c r="M318" s="58">
        <v>0</v>
      </c>
      <c r="N318" s="58">
        <v>0</v>
      </c>
      <c r="O318" s="58">
        <v>0</v>
      </c>
      <c r="P318" s="104">
        <v>0</v>
      </c>
      <c r="Q318" s="58">
        <v>0</v>
      </c>
      <c r="R318" s="58">
        <v>0</v>
      </c>
      <c r="S318" s="58">
        <v>0</v>
      </c>
      <c r="T318" s="58">
        <v>0</v>
      </c>
    </row>
    <row r="319" s="265" customFormat="1" ht="22.800000000000001" customHeight="1">
      <c r="A319" s="33">
        <v>2</v>
      </c>
      <c r="B319" s="74" t="s">
        <v>396</v>
      </c>
      <c r="C319" s="104">
        <f t="shared" si="302"/>
        <v>2739124.5</v>
      </c>
      <c r="D319" s="104">
        <f t="shared" si="303"/>
        <v>2739124.5</v>
      </c>
      <c r="E319" s="178">
        <v>0</v>
      </c>
      <c r="F319" s="178">
        <v>2739124.5</v>
      </c>
      <c r="G319" s="178">
        <v>0</v>
      </c>
      <c r="H319" s="178">
        <v>0</v>
      </c>
      <c r="I319" s="178">
        <v>0</v>
      </c>
      <c r="J319" s="178">
        <v>0</v>
      </c>
      <c r="K319" s="178">
        <v>0</v>
      </c>
      <c r="L319" s="178">
        <v>0</v>
      </c>
      <c r="M319" s="178">
        <v>0</v>
      </c>
      <c r="N319" s="178">
        <v>0</v>
      </c>
      <c r="O319" s="178">
        <v>0</v>
      </c>
      <c r="P319" s="178">
        <v>0</v>
      </c>
      <c r="Q319" s="178">
        <v>0</v>
      </c>
      <c r="R319" s="178">
        <v>0</v>
      </c>
      <c r="S319" s="178">
        <v>0</v>
      </c>
      <c r="T319" s="178">
        <v>0</v>
      </c>
    </row>
    <row r="320" s="207" customFormat="1" ht="22.199999999999999" customHeight="1">
      <c r="A320" s="70" t="s">
        <v>189</v>
      </c>
      <c r="B320" s="70"/>
      <c r="C320" s="141">
        <f t="shared" ref="C320:T320" si="304">SUM(C321:C326)</f>
        <v>50601501.930000007</v>
      </c>
      <c r="D320" s="141">
        <f t="shared" si="304"/>
        <v>14869373.700000001</v>
      </c>
      <c r="E320" s="141">
        <f t="shared" si="304"/>
        <v>0</v>
      </c>
      <c r="F320" s="141">
        <f t="shared" si="304"/>
        <v>12522235.800000001</v>
      </c>
      <c r="G320" s="141">
        <f t="shared" si="304"/>
        <v>0</v>
      </c>
      <c r="H320" s="141">
        <f t="shared" si="304"/>
        <v>928219.5</v>
      </c>
      <c r="I320" s="141">
        <f t="shared" si="304"/>
        <v>1418918.3999999999</v>
      </c>
      <c r="J320" s="142">
        <f t="shared" si="304"/>
        <v>0</v>
      </c>
      <c r="K320" s="141">
        <f t="shared" si="304"/>
        <v>0</v>
      </c>
      <c r="L320" s="141">
        <f t="shared" si="304"/>
        <v>31897563.829999998</v>
      </c>
      <c r="M320" s="141">
        <f t="shared" si="304"/>
        <v>0</v>
      </c>
      <c r="N320" s="141">
        <f t="shared" si="304"/>
        <v>0</v>
      </c>
      <c r="O320" s="141">
        <f t="shared" si="304"/>
        <v>0</v>
      </c>
      <c r="P320" s="141">
        <f t="shared" si="304"/>
        <v>3834564.4000000004</v>
      </c>
      <c r="Q320" s="141">
        <f t="shared" si="304"/>
        <v>0</v>
      </c>
      <c r="R320" s="141">
        <f t="shared" si="304"/>
        <v>0</v>
      </c>
      <c r="S320" s="141">
        <f t="shared" si="304"/>
        <v>0</v>
      </c>
      <c r="T320" s="141">
        <f t="shared" si="304"/>
        <v>0</v>
      </c>
      <c r="U320" s="43"/>
      <c r="V320" s="248"/>
      <c r="W320" s="249"/>
      <c r="X320" s="249"/>
      <c r="Y320" s="249"/>
      <c r="Z320" s="249"/>
      <c r="AA320" s="249"/>
      <c r="AB320" s="249"/>
      <c r="AC320" s="249"/>
      <c r="AD320" s="249"/>
      <c r="AE320" s="249"/>
      <c r="AF320" s="249"/>
      <c r="AG320" s="249"/>
      <c r="AH320" s="249"/>
      <c r="AI320" s="249"/>
      <c r="AJ320" s="249"/>
      <c r="AK320" s="249"/>
      <c r="AL320" s="249"/>
      <c r="AM320" s="249"/>
      <c r="AN320" s="249"/>
      <c r="AO320" s="249"/>
      <c r="AP320" s="249"/>
      <c r="AQ320" s="249"/>
    </row>
    <row r="321" s="207" customFormat="1" ht="22.5" customHeight="1">
      <c r="A321" s="33">
        <v>1</v>
      </c>
      <c r="B321" s="45" t="s">
        <v>398</v>
      </c>
      <c r="C321" s="97">
        <f t="shared" ref="C321:C326" si="305">D321+K321+L321+M321+N321+O321+P321+Q321+R321+S321+T321+T360</f>
        <v>207675</v>
      </c>
      <c r="D321" s="97">
        <f t="shared" ref="D321:D326" si="306">E321+F321+G321+H321+I321</f>
        <v>207675</v>
      </c>
      <c r="E321" s="97">
        <v>0</v>
      </c>
      <c r="F321" s="97">
        <v>0</v>
      </c>
      <c r="G321" s="97">
        <v>0</v>
      </c>
      <c r="H321" s="97">
        <v>207675</v>
      </c>
      <c r="I321" s="97">
        <v>0</v>
      </c>
      <c r="J321" s="145">
        <v>0</v>
      </c>
      <c r="K321" s="97">
        <v>0</v>
      </c>
      <c r="L321" s="97">
        <v>0</v>
      </c>
      <c r="M321" s="97">
        <v>0</v>
      </c>
      <c r="N321" s="97">
        <v>0</v>
      </c>
      <c r="O321" s="97">
        <v>0</v>
      </c>
      <c r="P321" s="97">
        <v>0</v>
      </c>
      <c r="Q321" s="97">
        <v>0</v>
      </c>
      <c r="R321" s="97">
        <v>0</v>
      </c>
      <c r="S321" s="97">
        <v>0</v>
      </c>
      <c r="T321" s="97">
        <v>0</v>
      </c>
      <c r="U321" s="43"/>
      <c r="V321" s="248"/>
      <c r="W321" s="249"/>
      <c r="X321" s="249"/>
      <c r="Y321" s="249"/>
      <c r="Z321" s="249"/>
      <c r="AA321" s="249"/>
      <c r="AB321" s="249"/>
      <c r="AC321" s="249"/>
      <c r="AD321" s="249"/>
      <c r="AE321" s="249"/>
      <c r="AF321" s="249"/>
      <c r="AG321" s="249"/>
      <c r="AH321" s="249"/>
      <c r="AI321" s="249"/>
      <c r="AJ321" s="249"/>
      <c r="AK321" s="249"/>
      <c r="AL321" s="249"/>
      <c r="AM321" s="249"/>
      <c r="AN321" s="249"/>
      <c r="AO321" s="249"/>
      <c r="AP321" s="249"/>
      <c r="AQ321" s="249"/>
    </row>
    <row r="322" s="207" customFormat="1" ht="22.5" customHeight="1">
      <c r="A322" s="33">
        <v>2</v>
      </c>
      <c r="B322" s="45" t="s">
        <v>785</v>
      </c>
      <c r="C322" s="97">
        <f t="shared" si="305"/>
        <v>1284146</v>
      </c>
      <c r="D322" s="97">
        <f t="shared" si="306"/>
        <v>0</v>
      </c>
      <c r="E322" s="97">
        <v>0</v>
      </c>
      <c r="F322" s="97">
        <v>0</v>
      </c>
      <c r="G322" s="97">
        <v>0</v>
      </c>
      <c r="H322" s="97">
        <v>0</v>
      </c>
      <c r="I322" s="97">
        <v>0</v>
      </c>
      <c r="J322" s="145">
        <v>0</v>
      </c>
      <c r="K322" s="97">
        <v>0</v>
      </c>
      <c r="L322" s="97">
        <v>0</v>
      </c>
      <c r="M322" s="97">
        <v>0</v>
      </c>
      <c r="N322" s="97">
        <v>0</v>
      </c>
      <c r="O322" s="97">
        <v>0</v>
      </c>
      <c r="P322" s="97">
        <v>1284146</v>
      </c>
      <c r="Q322" s="97">
        <v>0</v>
      </c>
      <c r="R322" s="97">
        <v>0</v>
      </c>
      <c r="S322" s="97">
        <v>0</v>
      </c>
      <c r="T322" s="97">
        <v>0</v>
      </c>
      <c r="U322" s="43"/>
      <c r="V322" s="248"/>
      <c r="W322" s="249"/>
      <c r="X322" s="249"/>
      <c r="Y322" s="249"/>
      <c r="Z322" s="249"/>
      <c r="AA322" s="249"/>
      <c r="AB322" s="249"/>
      <c r="AC322" s="249"/>
      <c r="AD322" s="249"/>
      <c r="AE322" s="249"/>
      <c r="AF322" s="249"/>
      <c r="AG322" s="249"/>
      <c r="AH322" s="249"/>
      <c r="AI322" s="249"/>
      <c r="AJ322" s="249"/>
      <c r="AK322" s="249"/>
      <c r="AL322" s="249"/>
      <c r="AM322" s="249"/>
      <c r="AN322" s="249"/>
      <c r="AO322" s="249"/>
      <c r="AP322" s="249"/>
      <c r="AQ322" s="249"/>
    </row>
    <row r="323" s="207" customFormat="1" ht="22.5" customHeight="1">
      <c r="A323" s="33">
        <v>3</v>
      </c>
      <c r="B323" s="45" t="s">
        <v>196</v>
      </c>
      <c r="C323" s="97">
        <f t="shared" si="305"/>
        <v>31897563.829999998</v>
      </c>
      <c r="D323" s="97">
        <f t="shared" si="306"/>
        <v>0</v>
      </c>
      <c r="E323" s="97">
        <v>0</v>
      </c>
      <c r="F323" s="97">
        <v>0</v>
      </c>
      <c r="G323" s="97">
        <v>0</v>
      </c>
      <c r="H323" s="97">
        <v>0</v>
      </c>
      <c r="I323" s="97">
        <v>0</v>
      </c>
      <c r="J323" s="145">
        <v>0</v>
      </c>
      <c r="K323" s="97">
        <v>0</v>
      </c>
      <c r="L323" s="97">
        <v>31897563.829999998</v>
      </c>
      <c r="M323" s="97">
        <v>0</v>
      </c>
      <c r="N323" s="97">
        <v>0</v>
      </c>
      <c r="O323" s="97">
        <v>0</v>
      </c>
      <c r="P323" s="97">
        <v>0</v>
      </c>
      <c r="Q323" s="97">
        <v>0</v>
      </c>
      <c r="R323" s="97">
        <v>0</v>
      </c>
      <c r="S323" s="97">
        <v>0</v>
      </c>
      <c r="T323" s="97">
        <v>0</v>
      </c>
      <c r="U323" s="43"/>
      <c r="V323" s="248"/>
      <c r="W323" s="249"/>
      <c r="X323" s="249"/>
      <c r="Y323" s="249"/>
      <c r="Z323" s="249"/>
      <c r="AA323" s="249"/>
      <c r="AB323" s="249"/>
      <c r="AC323" s="249"/>
      <c r="AD323" s="249"/>
      <c r="AE323" s="249"/>
      <c r="AF323" s="249"/>
      <c r="AG323" s="249"/>
      <c r="AH323" s="249"/>
      <c r="AI323" s="249"/>
      <c r="AJ323" s="249"/>
      <c r="AK323" s="249"/>
      <c r="AL323" s="249"/>
      <c r="AM323" s="249"/>
      <c r="AN323" s="249"/>
      <c r="AO323" s="249"/>
      <c r="AP323" s="249"/>
      <c r="AQ323" s="249"/>
    </row>
    <row r="324" s="207" customFormat="1" ht="22.5" customHeight="1">
      <c r="A324" s="33">
        <v>4</v>
      </c>
      <c r="B324" s="45" t="s">
        <v>786</v>
      </c>
      <c r="C324" s="97">
        <f t="shared" si="305"/>
        <v>1713397.7000000002</v>
      </c>
      <c r="D324" s="97">
        <f t="shared" si="306"/>
        <v>1384910.1000000001</v>
      </c>
      <c r="E324" s="97">
        <v>0</v>
      </c>
      <c r="F324" s="97">
        <v>0</v>
      </c>
      <c r="G324" s="97">
        <v>0</v>
      </c>
      <c r="H324" s="97">
        <v>466420.5</v>
      </c>
      <c r="I324" s="97">
        <v>918489.59999999998</v>
      </c>
      <c r="J324" s="145">
        <v>0</v>
      </c>
      <c r="K324" s="97">
        <v>0</v>
      </c>
      <c r="L324" s="97">
        <v>0</v>
      </c>
      <c r="M324" s="97">
        <v>0</v>
      </c>
      <c r="N324" s="97">
        <v>0</v>
      </c>
      <c r="O324" s="97">
        <v>0</v>
      </c>
      <c r="P324" s="97">
        <v>328487.59999999998</v>
      </c>
      <c r="Q324" s="97">
        <v>0</v>
      </c>
      <c r="R324" s="97">
        <v>0</v>
      </c>
      <c r="S324" s="97">
        <v>0</v>
      </c>
      <c r="T324" s="97">
        <v>0</v>
      </c>
      <c r="U324" s="43"/>
      <c r="V324" s="248"/>
      <c r="W324" s="249"/>
      <c r="X324" s="249"/>
      <c r="Y324" s="249"/>
      <c r="Z324" s="249"/>
      <c r="AA324" s="249"/>
      <c r="AB324" s="249"/>
      <c r="AC324" s="249"/>
      <c r="AD324" s="249"/>
      <c r="AE324" s="249"/>
      <c r="AF324" s="249"/>
      <c r="AG324" s="249"/>
      <c r="AH324" s="249"/>
      <c r="AI324" s="249"/>
      <c r="AJ324" s="249"/>
      <c r="AK324" s="249"/>
      <c r="AL324" s="249"/>
      <c r="AM324" s="249"/>
      <c r="AN324" s="249"/>
      <c r="AO324" s="249"/>
      <c r="AP324" s="249"/>
      <c r="AQ324" s="249"/>
    </row>
    <row r="325" s="207" customFormat="1" ht="22.5" customHeight="1">
      <c r="A325" s="33">
        <v>5</v>
      </c>
      <c r="B325" s="45" t="s">
        <v>787</v>
      </c>
      <c r="C325" s="97">
        <f t="shared" si="305"/>
        <v>2195457.6000000001</v>
      </c>
      <c r="D325" s="97">
        <f t="shared" si="306"/>
        <v>2016484.8</v>
      </c>
      <c r="E325" s="97">
        <v>0</v>
      </c>
      <c r="F325" s="97">
        <v>1261932</v>
      </c>
      <c r="G325" s="97">
        <v>0</v>
      </c>
      <c r="H325" s="97">
        <v>254124</v>
      </c>
      <c r="I325" s="97">
        <v>500428.79999999999</v>
      </c>
      <c r="J325" s="145">
        <v>0</v>
      </c>
      <c r="K325" s="97">
        <v>0</v>
      </c>
      <c r="L325" s="97">
        <v>0</v>
      </c>
      <c r="M325" s="97">
        <v>0</v>
      </c>
      <c r="N325" s="97">
        <v>0</v>
      </c>
      <c r="O325" s="97">
        <v>0</v>
      </c>
      <c r="P325" s="97">
        <v>178972.79999999999</v>
      </c>
      <c r="Q325" s="97">
        <v>0</v>
      </c>
      <c r="R325" s="97">
        <v>0</v>
      </c>
      <c r="S325" s="97">
        <v>0</v>
      </c>
      <c r="T325" s="97">
        <v>0</v>
      </c>
      <c r="U325" s="43"/>
      <c r="V325" s="248"/>
      <c r="W325" s="249"/>
      <c r="X325" s="249"/>
      <c r="Y325" s="249"/>
      <c r="Z325" s="249"/>
      <c r="AA325" s="249"/>
      <c r="AB325" s="249"/>
      <c r="AC325" s="249"/>
      <c r="AD325" s="249"/>
      <c r="AE325" s="249"/>
      <c r="AF325" s="249"/>
      <c r="AG325" s="249"/>
      <c r="AH325" s="249"/>
      <c r="AI325" s="249"/>
      <c r="AJ325" s="249"/>
      <c r="AK325" s="249"/>
      <c r="AL325" s="249"/>
      <c r="AM325" s="249"/>
      <c r="AN325" s="249"/>
      <c r="AO325" s="249"/>
      <c r="AP325" s="249"/>
      <c r="AQ325" s="249"/>
    </row>
    <row r="326" s="207" customFormat="1" ht="22.5" customHeight="1">
      <c r="A326" s="33">
        <v>6</v>
      </c>
      <c r="B326" s="45" t="s">
        <v>788</v>
      </c>
      <c r="C326" s="97">
        <f t="shared" si="305"/>
        <v>13303261.800000001</v>
      </c>
      <c r="D326" s="97">
        <f t="shared" si="306"/>
        <v>11260303.800000001</v>
      </c>
      <c r="E326" s="286">
        <v>0</v>
      </c>
      <c r="F326" s="287">
        <v>11260303.800000001</v>
      </c>
      <c r="G326" s="286">
        <v>0</v>
      </c>
      <c r="H326" s="288">
        <v>0</v>
      </c>
      <c r="I326" s="286">
        <v>0</v>
      </c>
      <c r="J326" s="289">
        <v>0</v>
      </c>
      <c r="K326" s="286">
        <v>0</v>
      </c>
      <c r="L326" s="288">
        <v>0</v>
      </c>
      <c r="M326" s="286">
        <v>0</v>
      </c>
      <c r="N326" s="286">
        <v>0</v>
      </c>
      <c r="O326" s="286">
        <v>0</v>
      </c>
      <c r="P326" s="287">
        <v>2042958</v>
      </c>
      <c r="Q326" s="286">
        <v>0</v>
      </c>
      <c r="R326" s="286">
        <v>0</v>
      </c>
      <c r="S326" s="286">
        <v>0</v>
      </c>
      <c r="T326" s="286">
        <v>0</v>
      </c>
      <c r="U326" s="248"/>
      <c r="V326" s="248"/>
      <c r="W326" s="249"/>
      <c r="X326" s="249"/>
      <c r="Y326" s="249"/>
      <c r="Z326" s="249"/>
      <c r="AA326" s="249"/>
      <c r="AB326" s="249"/>
      <c r="AC326" s="249"/>
      <c r="AD326" s="249"/>
      <c r="AE326" s="249"/>
      <c r="AF326" s="249"/>
      <c r="AG326" s="249"/>
      <c r="AH326" s="249"/>
      <c r="AI326" s="249"/>
      <c r="AJ326" s="249"/>
      <c r="AK326" s="249"/>
      <c r="AL326" s="249"/>
      <c r="AM326" s="249"/>
      <c r="AN326" s="249"/>
      <c r="AO326" s="249"/>
      <c r="AP326" s="249"/>
      <c r="AQ326" s="249"/>
    </row>
    <row r="327" s="207" customFormat="1" ht="22.5" customHeight="1">
      <c r="A327" s="70" t="s">
        <v>209</v>
      </c>
      <c r="B327" s="70"/>
      <c r="C327" s="205">
        <f t="shared" ref="C327:T327" si="307">C328</f>
        <v>1236917.7</v>
      </c>
      <c r="D327" s="205">
        <f t="shared" si="307"/>
        <v>1236917.7</v>
      </c>
      <c r="E327" s="205">
        <f t="shared" si="307"/>
        <v>0</v>
      </c>
      <c r="F327" s="205">
        <f t="shared" si="307"/>
        <v>0</v>
      </c>
      <c r="G327" s="205">
        <f t="shared" si="307"/>
        <v>0</v>
      </c>
      <c r="H327" s="205">
        <f t="shared" si="307"/>
        <v>416578.5</v>
      </c>
      <c r="I327" s="205">
        <f t="shared" si="307"/>
        <v>820339.19999999995</v>
      </c>
      <c r="J327" s="206">
        <f t="shared" si="307"/>
        <v>0</v>
      </c>
      <c r="K327" s="205">
        <f t="shared" si="307"/>
        <v>0</v>
      </c>
      <c r="L327" s="205">
        <f t="shared" si="307"/>
        <v>0</v>
      </c>
      <c r="M327" s="205">
        <f t="shared" si="307"/>
        <v>0</v>
      </c>
      <c r="N327" s="205">
        <f t="shared" si="307"/>
        <v>0</v>
      </c>
      <c r="O327" s="205">
        <f t="shared" si="307"/>
        <v>0</v>
      </c>
      <c r="P327" s="205">
        <f t="shared" si="307"/>
        <v>0</v>
      </c>
      <c r="Q327" s="205">
        <f t="shared" si="307"/>
        <v>0</v>
      </c>
      <c r="R327" s="205">
        <f t="shared" si="307"/>
        <v>0</v>
      </c>
      <c r="S327" s="205">
        <f t="shared" si="307"/>
        <v>0</v>
      </c>
      <c r="T327" s="205">
        <f t="shared" si="307"/>
        <v>0</v>
      </c>
      <c r="U327" s="248"/>
      <c r="V327" s="248"/>
      <c r="W327" s="249"/>
      <c r="X327" s="249"/>
      <c r="Y327" s="249"/>
      <c r="Z327" s="249"/>
      <c r="AA327" s="249"/>
      <c r="AB327" s="249"/>
      <c r="AC327" s="249"/>
      <c r="AD327" s="249"/>
      <c r="AE327" s="249"/>
      <c r="AF327" s="249"/>
      <c r="AG327" s="249"/>
      <c r="AH327" s="249"/>
      <c r="AI327" s="249"/>
      <c r="AJ327" s="249"/>
      <c r="AK327" s="249"/>
      <c r="AL327" s="249"/>
      <c r="AM327" s="249"/>
      <c r="AN327" s="249"/>
      <c r="AO327" s="249"/>
      <c r="AP327" s="249"/>
      <c r="AQ327" s="249"/>
    </row>
    <row r="328" s="207" customFormat="1" ht="22.5" customHeight="1">
      <c r="A328" s="55">
        <v>1</v>
      </c>
      <c r="B328" s="74" t="s">
        <v>403</v>
      </c>
      <c r="C328" s="178">
        <f>D328+K328+L328+M328+N328+O328+P328+Q328+R328+S328+T328</f>
        <v>1236917.7</v>
      </c>
      <c r="D328" s="178">
        <f>SUM(E328:I328)</f>
        <v>1236917.7</v>
      </c>
      <c r="E328" s="178">
        <v>0</v>
      </c>
      <c r="F328" s="178">
        <v>0</v>
      </c>
      <c r="G328" s="178">
        <v>0</v>
      </c>
      <c r="H328" s="178">
        <v>416578.5</v>
      </c>
      <c r="I328" s="178">
        <v>820339.19999999995</v>
      </c>
      <c r="J328" s="253">
        <v>0</v>
      </c>
      <c r="K328" s="178">
        <v>0</v>
      </c>
      <c r="L328" s="178">
        <v>0</v>
      </c>
      <c r="M328" s="178">
        <v>0</v>
      </c>
      <c r="N328" s="178">
        <v>0</v>
      </c>
      <c r="O328" s="178">
        <v>0</v>
      </c>
      <c r="P328" s="178">
        <v>0</v>
      </c>
      <c r="Q328" s="178">
        <v>0</v>
      </c>
      <c r="R328" s="178">
        <v>0</v>
      </c>
      <c r="S328" s="178">
        <v>0</v>
      </c>
      <c r="T328" s="178">
        <v>0</v>
      </c>
      <c r="U328" s="248"/>
      <c r="V328" s="248"/>
      <c r="W328" s="249"/>
      <c r="X328" s="249"/>
      <c r="Y328" s="249"/>
      <c r="Z328" s="249"/>
      <c r="AA328" s="249"/>
      <c r="AB328" s="249"/>
      <c r="AC328" s="249"/>
      <c r="AD328" s="249"/>
      <c r="AE328" s="249"/>
      <c r="AF328" s="249"/>
      <c r="AG328" s="249"/>
      <c r="AH328" s="249"/>
      <c r="AI328" s="249"/>
      <c r="AJ328" s="249"/>
      <c r="AK328" s="249"/>
      <c r="AL328" s="249"/>
      <c r="AM328" s="249"/>
      <c r="AN328" s="249"/>
      <c r="AO328" s="249"/>
      <c r="AP328" s="249"/>
      <c r="AQ328" s="249"/>
    </row>
    <row r="329" s="32" customFormat="1" ht="23.399999999999999" customHeight="1">
      <c r="A329" s="26" t="s">
        <v>214</v>
      </c>
      <c r="B329" s="26"/>
      <c r="C329" s="251">
        <f>SUM(C330:C332)</f>
        <v>13098969.299999999</v>
      </c>
      <c r="D329" s="251">
        <f t="shared" ref="D329:T329" si="308">SUM(D330:D332)</f>
        <v>11434802.5</v>
      </c>
      <c r="E329" s="251">
        <f t="shared" si="308"/>
        <v>8672947.5</v>
      </c>
      <c r="F329" s="251">
        <f t="shared" si="308"/>
        <v>1439137</v>
      </c>
      <c r="G329" s="251">
        <f t="shared" si="308"/>
        <v>462208.19999999995</v>
      </c>
      <c r="H329" s="251">
        <f t="shared" si="308"/>
        <v>289809</v>
      </c>
      <c r="I329" s="251">
        <f t="shared" si="308"/>
        <v>570700.79999999993</v>
      </c>
      <c r="J329" s="252">
        <f t="shared" si="308"/>
        <v>0</v>
      </c>
      <c r="K329" s="251">
        <f t="shared" si="308"/>
        <v>0</v>
      </c>
      <c r="L329" s="251">
        <f t="shared" si="308"/>
        <v>0</v>
      </c>
      <c r="M329" s="251">
        <f t="shared" si="308"/>
        <v>0</v>
      </c>
      <c r="N329" s="251">
        <f t="shared" si="308"/>
        <v>0</v>
      </c>
      <c r="O329" s="251">
        <f t="shared" si="308"/>
        <v>0</v>
      </c>
      <c r="P329" s="251">
        <f t="shared" si="308"/>
        <v>1664166.8</v>
      </c>
      <c r="Q329" s="251">
        <f t="shared" si="308"/>
        <v>0</v>
      </c>
      <c r="R329" s="251">
        <f t="shared" si="308"/>
        <v>0</v>
      </c>
      <c r="S329" s="251">
        <f t="shared" si="308"/>
        <v>0</v>
      </c>
      <c r="T329" s="251">
        <f t="shared" si="308"/>
        <v>0</v>
      </c>
    </row>
    <row r="330" s="73" customFormat="1" ht="23.399999999999999" customHeight="1">
      <c r="A330" s="57">
        <v>1</v>
      </c>
      <c r="B330" s="86" t="s">
        <v>789</v>
      </c>
      <c r="C330" s="60">
        <f t="shared" ref="C330:C332" si="309">D330+K330+L330+M330+N330+O330+P330+Q330+R330+S330+T330</f>
        <v>2965959.7999999998</v>
      </c>
      <c r="D330" s="82">
        <f t="shared" ref="D330:D332" si="310">E330+F330+G330+H330+I330</f>
        <v>2761855</v>
      </c>
      <c r="E330" s="82">
        <v>0</v>
      </c>
      <c r="F330" s="82">
        <v>1439137</v>
      </c>
      <c r="G330" s="82">
        <v>462208.19999999995</v>
      </c>
      <c r="H330" s="82">
        <v>289809</v>
      </c>
      <c r="I330" s="82">
        <v>570700.79999999993</v>
      </c>
      <c r="J330" s="69">
        <v>0</v>
      </c>
      <c r="K330" s="60">
        <v>0</v>
      </c>
      <c r="L330" s="60">
        <v>0</v>
      </c>
      <c r="M330" s="60">
        <v>0</v>
      </c>
      <c r="N330" s="60">
        <v>0</v>
      </c>
      <c r="O330" s="60">
        <v>0</v>
      </c>
      <c r="P330" s="82">
        <v>204104.79999999999</v>
      </c>
      <c r="Q330" s="60">
        <v>0</v>
      </c>
      <c r="R330" s="60">
        <v>0</v>
      </c>
      <c r="S330" s="60">
        <v>0</v>
      </c>
      <c r="T330" s="60">
        <v>0</v>
      </c>
    </row>
    <row r="331" s="73" customFormat="1" ht="23.399999999999999" customHeight="1">
      <c r="A331" s="57">
        <v>2</v>
      </c>
      <c r="B331" s="85" t="s">
        <v>790</v>
      </c>
      <c r="C331" s="60">
        <f t="shared" si="309"/>
        <v>8043223.9000000004</v>
      </c>
      <c r="D331" s="82">
        <f t="shared" si="310"/>
        <v>6583161.9000000004</v>
      </c>
      <c r="E331" s="82">
        <v>6583161.9000000004</v>
      </c>
      <c r="F331" s="82">
        <v>0</v>
      </c>
      <c r="G331" s="82">
        <v>0</v>
      </c>
      <c r="H331" s="82">
        <v>0</v>
      </c>
      <c r="I331" s="60">
        <v>0</v>
      </c>
      <c r="J331" s="69">
        <v>0</v>
      </c>
      <c r="K331" s="60">
        <v>0</v>
      </c>
      <c r="L331" s="60">
        <v>0</v>
      </c>
      <c r="M331" s="60">
        <v>0</v>
      </c>
      <c r="N331" s="60">
        <v>0</v>
      </c>
      <c r="O331" s="60">
        <v>0</v>
      </c>
      <c r="P331" s="82">
        <v>1460062</v>
      </c>
      <c r="Q331" s="60">
        <v>0</v>
      </c>
      <c r="R331" s="60">
        <v>0</v>
      </c>
      <c r="S331" s="60">
        <v>0</v>
      </c>
      <c r="T331" s="60">
        <v>0</v>
      </c>
    </row>
    <row r="332" s="73" customFormat="1" ht="23.399999999999999" customHeight="1">
      <c r="A332" s="57">
        <v>3</v>
      </c>
      <c r="B332" s="85" t="s">
        <v>407</v>
      </c>
      <c r="C332" s="60">
        <f t="shared" si="309"/>
        <v>2089785.6000000001</v>
      </c>
      <c r="D332" s="82">
        <f t="shared" si="310"/>
        <v>2089785.6000000001</v>
      </c>
      <c r="E332" s="82">
        <v>2089785.6000000001</v>
      </c>
      <c r="F332" s="82">
        <v>0</v>
      </c>
      <c r="G332" s="82">
        <v>0</v>
      </c>
      <c r="H332" s="82">
        <v>0</v>
      </c>
      <c r="I332" s="60">
        <v>0</v>
      </c>
      <c r="J332" s="69">
        <v>0</v>
      </c>
      <c r="K332" s="60">
        <v>0</v>
      </c>
      <c r="L332" s="60">
        <v>0</v>
      </c>
      <c r="M332" s="60">
        <v>0</v>
      </c>
      <c r="N332" s="60">
        <v>0</v>
      </c>
      <c r="O332" s="60">
        <v>0</v>
      </c>
      <c r="P332" s="82">
        <v>0</v>
      </c>
      <c r="Q332" s="60">
        <v>0</v>
      </c>
      <c r="R332" s="60">
        <v>0</v>
      </c>
      <c r="S332" s="60">
        <v>0</v>
      </c>
      <c r="T332" s="60">
        <v>0</v>
      </c>
    </row>
    <row r="333" s="32" customFormat="1" ht="21.600000000000001" customHeight="1">
      <c r="A333" s="26" t="s">
        <v>219</v>
      </c>
      <c r="B333" s="26"/>
      <c r="C333" s="83">
        <f>SUM(C334:C336)</f>
        <v>10648463.199999999</v>
      </c>
      <c r="D333" s="83">
        <f t="shared" ref="D333:T333" si="311">SUM(D334:D336)</f>
        <v>8925139.1999999993</v>
      </c>
      <c r="E333" s="83">
        <f t="shared" si="311"/>
        <v>5652847.2000000002</v>
      </c>
      <c r="F333" s="83">
        <f t="shared" si="311"/>
        <v>0</v>
      </c>
      <c r="G333" s="83">
        <f t="shared" si="311"/>
        <v>2617168.5</v>
      </c>
      <c r="H333" s="83">
        <f t="shared" si="311"/>
        <v>655123.5</v>
      </c>
      <c r="I333" s="83">
        <f t="shared" si="311"/>
        <v>0</v>
      </c>
      <c r="J333" s="84">
        <f t="shared" si="311"/>
        <v>0</v>
      </c>
      <c r="K333" s="83">
        <f t="shared" si="311"/>
        <v>0</v>
      </c>
      <c r="L333" s="83">
        <f t="shared" si="311"/>
        <v>0</v>
      </c>
      <c r="M333" s="83">
        <f t="shared" si="311"/>
        <v>0</v>
      </c>
      <c r="N333" s="83">
        <f t="shared" si="311"/>
        <v>0</v>
      </c>
      <c r="O333" s="83">
        <f t="shared" si="311"/>
        <v>0</v>
      </c>
      <c r="P333" s="83">
        <f t="shared" si="311"/>
        <v>1723324</v>
      </c>
      <c r="Q333" s="83">
        <f t="shared" si="311"/>
        <v>0</v>
      </c>
      <c r="R333" s="83">
        <f t="shared" si="311"/>
        <v>0</v>
      </c>
      <c r="S333" s="83">
        <f t="shared" si="311"/>
        <v>0</v>
      </c>
      <c r="T333" s="83">
        <f t="shared" si="311"/>
        <v>0</v>
      </c>
    </row>
    <row r="334" s="73" customFormat="1" ht="21.600000000000001" customHeight="1">
      <c r="A334" s="57">
        <v>1</v>
      </c>
      <c r="B334" s="92" t="s">
        <v>791</v>
      </c>
      <c r="C334" s="82">
        <f t="shared" ref="C334:C336" si="312">D334+K334+L334+M334+N334+O334+P334+Q334+R334+S334+T334</f>
        <v>9500953.5</v>
      </c>
      <c r="D334" s="82">
        <f t="shared" ref="D334:D336" si="313">E334+F334+G334+H334+I334</f>
        <v>8370283.5</v>
      </c>
      <c r="E334" s="60">
        <v>5097991.5</v>
      </c>
      <c r="F334" s="60">
        <v>0</v>
      </c>
      <c r="G334" s="60">
        <v>2617168.5</v>
      </c>
      <c r="H334" s="60">
        <v>655123.5</v>
      </c>
      <c r="I334" s="60">
        <v>0</v>
      </c>
      <c r="J334" s="69">
        <v>0</v>
      </c>
      <c r="K334" s="60">
        <v>0</v>
      </c>
      <c r="L334" s="82">
        <v>0</v>
      </c>
      <c r="M334" s="60">
        <v>0</v>
      </c>
      <c r="N334" s="60">
        <v>0</v>
      </c>
      <c r="O334" s="60">
        <v>0</v>
      </c>
      <c r="P334" s="82">
        <v>1130670</v>
      </c>
      <c r="Q334" s="60">
        <v>0</v>
      </c>
      <c r="R334" s="60">
        <v>0</v>
      </c>
      <c r="S334" s="60">
        <v>0</v>
      </c>
      <c r="T334" s="60">
        <v>0</v>
      </c>
    </row>
    <row r="335" s="73" customFormat="1" ht="21.600000000000001" customHeight="1">
      <c r="A335" s="57">
        <v>2</v>
      </c>
      <c r="B335" s="92" t="s">
        <v>409</v>
      </c>
      <c r="C335" s="82">
        <f t="shared" si="312"/>
        <v>554855.69999999995</v>
      </c>
      <c r="D335" s="82">
        <f t="shared" si="313"/>
        <v>554855.69999999995</v>
      </c>
      <c r="E335" s="60">
        <v>554855.69999999995</v>
      </c>
      <c r="F335" s="82">
        <v>0</v>
      </c>
      <c r="G335" s="60">
        <v>0</v>
      </c>
      <c r="H335" s="82">
        <v>0</v>
      </c>
      <c r="I335" s="82">
        <v>0</v>
      </c>
      <c r="J335" s="69">
        <v>0</v>
      </c>
      <c r="K335" s="60">
        <v>0</v>
      </c>
      <c r="L335" s="82">
        <v>0</v>
      </c>
      <c r="M335" s="60">
        <v>0</v>
      </c>
      <c r="N335" s="60">
        <v>0</v>
      </c>
      <c r="O335" s="60">
        <v>0</v>
      </c>
      <c r="P335" s="82">
        <v>0</v>
      </c>
      <c r="Q335" s="60">
        <v>0</v>
      </c>
      <c r="R335" s="60">
        <v>0</v>
      </c>
      <c r="S335" s="60">
        <v>0</v>
      </c>
      <c r="T335" s="60">
        <v>0</v>
      </c>
    </row>
    <row r="336" s="73" customFormat="1" ht="21.600000000000001" customHeight="1">
      <c r="A336" s="57">
        <v>3</v>
      </c>
      <c r="B336" s="92" t="s">
        <v>792</v>
      </c>
      <c r="C336" s="82">
        <f t="shared" si="312"/>
        <v>592654</v>
      </c>
      <c r="D336" s="82">
        <f t="shared" si="313"/>
        <v>0</v>
      </c>
      <c r="E336" s="60">
        <v>0</v>
      </c>
      <c r="F336" s="60">
        <v>0</v>
      </c>
      <c r="G336" s="60">
        <v>0</v>
      </c>
      <c r="H336" s="60">
        <v>0</v>
      </c>
      <c r="I336" s="60">
        <v>0</v>
      </c>
      <c r="J336" s="69">
        <v>0</v>
      </c>
      <c r="K336" s="60">
        <v>0</v>
      </c>
      <c r="L336" s="60">
        <v>0</v>
      </c>
      <c r="M336" s="60">
        <v>0</v>
      </c>
      <c r="N336" s="60">
        <v>0</v>
      </c>
      <c r="O336" s="60">
        <v>0</v>
      </c>
      <c r="P336" s="82">
        <v>592654</v>
      </c>
      <c r="Q336" s="60">
        <v>0</v>
      </c>
      <c r="R336" s="60">
        <v>0</v>
      </c>
      <c r="S336" s="60">
        <v>0</v>
      </c>
      <c r="T336" s="60">
        <v>0</v>
      </c>
    </row>
    <row r="337" s="207" customFormat="1" ht="22.5" customHeight="1">
      <c r="A337" s="89" t="s">
        <v>221</v>
      </c>
      <c r="B337" s="89"/>
      <c r="C337" s="179">
        <f t="shared" ref="C337:T337" si="314">SUM(C338:C339)</f>
        <v>970125</v>
      </c>
      <c r="D337" s="179">
        <f t="shared" si="314"/>
        <v>970125</v>
      </c>
      <c r="E337" s="179">
        <f t="shared" si="314"/>
        <v>0</v>
      </c>
      <c r="F337" s="179">
        <f t="shared" si="314"/>
        <v>0</v>
      </c>
      <c r="G337" s="179">
        <f t="shared" si="314"/>
        <v>0</v>
      </c>
      <c r="H337" s="179">
        <f t="shared" si="314"/>
        <v>970125</v>
      </c>
      <c r="I337" s="179">
        <f t="shared" si="314"/>
        <v>0</v>
      </c>
      <c r="J337" s="180">
        <f t="shared" si="314"/>
        <v>0</v>
      </c>
      <c r="K337" s="179">
        <f t="shared" si="314"/>
        <v>0</v>
      </c>
      <c r="L337" s="179">
        <f t="shared" si="314"/>
        <v>0</v>
      </c>
      <c r="M337" s="179">
        <f t="shared" si="314"/>
        <v>0</v>
      </c>
      <c r="N337" s="179">
        <f t="shared" si="314"/>
        <v>0</v>
      </c>
      <c r="O337" s="179">
        <f t="shared" si="314"/>
        <v>0</v>
      </c>
      <c r="P337" s="179">
        <f t="shared" si="314"/>
        <v>0</v>
      </c>
      <c r="Q337" s="179">
        <f t="shared" si="314"/>
        <v>0</v>
      </c>
      <c r="R337" s="179">
        <f t="shared" si="314"/>
        <v>0</v>
      </c>
      <c r="S337" s="179">
        <f t="shared" si="314"/>
        <v>0</v>
      </c>
      <c r="T337" s="256">
        <f t="shared" si="314"/>
        <v>0</v>
      </c>
      <c r="U337" s="248"/>
      <c r="V337" s="248"/>
      <c r="W337" s="249"/>
      <c r="X337" s="249"/>
      <c r="Y337" s="249"/>
      <c r="Z337" s="249"/>
      <c r="AA337" s="249"/>
      <c r="AB337" s="249"/>
      <c r="AC337" s="249"/>
      <c r="AD337" s="249"/>
      <c r="AE337" s="249"/>
      <c r="AF337" s="249"/>
      <c r="AG337" s="249"/>
      <c r="AH337" s="249"/>
      <c r="AI337" s="249"/>
      <c r="AJ337" s="249"/>
      <c r="AK337" s="249"/>
      <c r="AL337" s="249"/>
      <c r="AM337" s="249"/>
      <c r="AN337" s="249"/>
      <c r="AO337" s="249"/>
      <c r="AP337" s="249"/>
      <c r="AQ337" s="249"/>
    </row>
    <row r="338" s="207" customFormat="1" ht="22.5" customHeight="1">
      <c r="A338" s="55">
        <v>1</v>
      </c>
      <c r="B338" s="91" t="s">
        <v>411</v>
      </c>
      <c r="C338" s="181">
        <f t="shared" ref="C338:C339" si="315">D338+L338+M338+N338+O338+P338+Q338+R338+S338+T338</f>
        <v>563772.30000000005</v>
      </c>
      <c r="D338" s="181">
        <f t="shared" ref="D338:D339" si="316">E338+F338+G338+H338+I338</f>
        <v>563772.30000000005</v>
      </c>
      <c r="E338" s="181">
        <v>0</v>
      </c>
      <c r="F338" s="178">
        <v>0</v>
      </c>
      <c r="G338" s="178">
        <v>0</v>
      </c>
      <c r="H338" s="181">
        <v>563772.30000000005</v>
      </c>
      <c r="I338" s="181">
        <v>0</v>
      </c>
      <c r="J338" s="290">
        <v>0</v>
      </c>
      <c r="K338" s="181">
        <v>0</v>
      </c>
      <c r="L338" s="181">
        <v>0</v>
      </c>
      <c r="M338" s="181">
        <v>0</v>
      </c>
      <c r="N338" s="181">
        <v>0</v>
      </c>
      <c r="O338" s="181">
        <v>0</v>
      </c>
      <c r="P338" s="181">
        <v>0</v>
      </c>
      <c r="Q338" s="181">
        <v>0</v>
      </c>
      <c r="R338" s="181">
        <v>0</v>
      </c>
      <c r="S338" s="181">
        <v>0</v>
      </c>
      <c r="T338" s="262">
        <v>0</v>
      </c>
      <c r="U338" s="248"/>
      <c r="V338" s="248"/>
      <c r="W338" s="249"/>
      <c r="X338" s="249"/>
      <c r="Y338" s="249"/>
      <c r="Z338" s="249"/>
      <c r="AA338" s="249"/>
      <c r="AB338" s="249"/>
      <c r="AC338" s="249"/>
      <c r="AD338" s="249"/>
      <c r="AE338" s="249"/>
      <c r="AF338" s="249"/>
      <c r="AG338" s="249"/>
      <c r="AH338" s="249"/>
      <c r="AI338" s="249"/>
      <c r="AJ338" s="249"/>
      <c r="AK338" s="249"/>
      <c r="AL338" s="249"/>
      <c r="AM338" s="249"/>
      <c r="AN338" s="249"/>
      <c r="AO338" s="249"/>
      <c r="AP338" s="249"/>
      <c r="AQ338" s="249"/>
    </row>
    <row r="339" s="207" customFormat="1" ht="22.5" customHeight="1">
      <c r="A339" s="55">
        <v>2</v>
      </c>
      <c r="B339" s="91" t="s">
        <v>412</v>
      </c>
      <c r="C339" s="181">
        <f t="shared" si="315"/>
        <v>406352.70000000001</v>
      </c>
      <c r="D339" s="181">
        <f t="shared" si="316"/>
        <v>406352.70000000001</v>
      </c>
      <c r="E339" s="178">
        <v>0</v>
      </c>
      <c r="F339" s="181">
        <v>0</v>
      </c>
      <c r="G339" s="178">
        <v>0</v>
      </c>
      <c r="H339" s="181">
        <v>406352.70000000001</v>
      </c>
      <c r="I339" s="178">
        <v>0</v>
      </c>
      <c r="J339" s="253">
        <v>0</v>
      </c>
      <c r="K339" s="178">
        <v>0</v>
      </c>
      <c r="L339" s="178">
        <v>0</v>
      </c>
      <c r="M339" s="178">
        <v>0</v>
      </c>
      <c r="N339" s="178">
        <v>0</v>
      </c>
      <c r="O339" s="178">
        <v>0</v>
      </c>
      <c r="P339" s="178">
        <v>0</v>
      </c>
      <c r="Q339" s="178">
        <v>0</v>
      </c>
      <c r="R339" s="178">
        <v>0</v>
      </c>
      <c r="S339" s="178">
        <v>0</v>
      </c>
      <c r="T339" s="174">
        <v>0</v>
      </c>
      <c r="U339" s="248"/>
      <c r="V339" s="248"/>
      <c r="W339" s="249"/>
      <c r="X339" s="249"/>
      <c r="Y339" s="249"/>
      <c r="Z339" s="249"/>
      <c r="AA339" s="249"/>
      <c r="AB339" s="249"/>
      <c r="AC339" s="249"/>
      <c r="AD339" s="249"/>
      <c r="AE339" s="249"/>
      <c r="AF339" s="249"/>
      <c r="AG339" s="249"/>
      <c r="AH339" s="249"/>
      <c r="AI339" s="249"/>
      <c r="AJ339" s="249"/>
      <c r="AK339" s="249"/>
      <c r="AL339" s="249"/>
      <c r="AM339" s="249"/>
      <c r="AN339" s="249"/>
      <c r="AO339" s="249"/>
      <c r="AP339" s="249"/>
      <c r="AQ339" s="249"/>
    </row>
    <row r="340" s="207" customFormat="1" ht="22.5" customHeight="1">
      <c r="A340" s="89" t="s">
        <v>224</v>
      </c>
      <c r="B340" s="89"/>
      <c r="C340" s="179">
        <f>SUM(C341:C351)</f>
        <v>24641890.98</v>
      </c>
      <c r="D340" s="179">
        <f t="shared" ref="D340:T340" si="317">SUM(D341:D351)</f>
        <v>8166056.8399999999</v>
      </c>
      <c r="E340" s="179">
        <f t="shared" si="317"/>
        <v>0</v>
      </c>
      <c r="F340" s="179">
        <f t="shared" si="317"/>
        <v>8166056.8399999999</v>
      </c>
      <c r="G340" s="179">
        <f t="shared" si="317"/>
        <v>0</v>
      </c>
      <c r="H340" s="179">
        <f t="shared" si="317"/>
        <v>0</v>
      </c>
      <c r="I340" s="179">
        <f t="shared" si="317"/>
        <v>0</v>
      </c>
      <c r="J340" s="180">
        <f t="shared" si="317"/>
        <v>0</v>
      </c>
      <c r="K340" s="179">
        <f t="shared" si="317"/>
        <v>0</v>
      </c>
      <c r="L340" s="179">
        <f t="shared" si="317"/>
        <v>5709822.96</v>
      </c>
      <c r="M340" s="179">
        <f t="shared" si="317"/>
        <v>0</v>
      </c>
      <c r="N340" s="179">
        <f t="shared" si="317"/>
        <v>5586556.5</v>
      </c>
      <c r="O340" s="179">
        <f t="shared" si="317"/>
        <v>0</v>
      </c>
      <c r="P340" s="179">
        <f t="shared" si="317"/>
        <v>5179454.6800000006</v>
      </c>
      <c r="Q340" s="179">
        <f t="shared" si="317"/>
        <v>0</v>
      </c>
      <c r="R340" s="179">
        <f t="shared" si="317"/>
        <v>0</v>
      </c>
      <c r="S340" s="179">
        <f t="shared" si="317"/>
        <v>0</v>
      </c>
      <c r="T340" s="179">
        <f t="shared" si="317"/>
        <v>0</v>
      </c>
      <c r="U340" s="43"/>
      <c r="V340" s="248"/>
      <c r="W340" s="249"/>
      <c r="X340" s="249"/>
      <c r="Y340" s="249"/>
      <c r="Z340" s="249"/>
      <c r="AA340" s="249"/>
      <c r="AB340" s="249"/>
      <c r="AC340" s="249"/>
      <c r="AD340" s="249"/>
      <c r="AE340" s="249"/>
      <c r="AF340" s="249"/>
      <c r="AG340" s="249"/>
      <c r="AH340" s="249"/>
      <c r="AI340" s="249"/>
      <c r="AJ340" s="249"/>
      <c r="AK340" s="249"/>
      <c r="AL340" s="249"/>
      <c r="AM340" s="249"/>
      <c r="AN340" s="249"/>
      <c r="AO340" s="249"/>
      <c r="AP340" s="249"/>
      <c r="AQ340" s="249"/>
    </row>
    <row r="341" s="73" customFormat="1" ht="23.399999999999999" customHeight="1">
      <c r="A341" s="57">
        <v>1</v>
      </c>
      <c r="B341" s="92" t="s">
        <v>793</v>
      </c>
      <c r="C341" s="58">
        <f t="shared" ref="C341:C345" si="318">D341+K341+L341+M341+N341+O341+P341+Q341+R341+S341+T341</f>
        <v>5586556.5</v>
      </c>
      <c r="D341" s="58">
        <f t="shared" ref="D341:D351" si="319">E341+F341+G341+H341+I341</f>
        <v>0</v>
      </c>
      <c r="E341" s="58">
        <v>0</v>
      </c>
      <c r="F341" s="104">
        <v>0</v>
      </c>
      <c r="G341" s="58">
        <v>0</v>
      </c>
      <c r="H341" s="58">
        <v>0</v>
      </c>
      <c r="I341" s="58">
        <v>0</v>
      </c>
      <c r="J341" s="59">
        <v>0</v>
      </c>
      <c r="K341" s="58">
        <v>0</v>
      </c>
      <c r="L341" s="58">
        <v>0</v>
      </c>
      <c r="M341" s="58">
        <v>0</v>
      </c>
      <c r="N341" s="58">
        <v>5586556.5</v>
      </c>
      <c r="O341" s="104">
        <v>0</v>
      </c>
      <c r="P341" s="58">
        <v>0</v>
      </c>
      <c r="Q341" s="58">
        <v>0</v>
      </c>
      <c r="R341" s="58">
        <v>0</v>
      </c>
      <c r="S341" s="58">
        <v>0</v>
      </c>
      <c r="T341" s="58">
        <v>0</v>
      </c>
    </row>
    <row r="342" s="73" customFormat="1" ht="23.399999999999999" customHeight="1">
      <c r="A342" s="57">
        <v>2</v>
      </c>
      <c r="B342" s="92" t="s">
        <v>794</v>
      </c>
      <c r="C342" s="58">
        <f t="shared" si="318"/>
        <v>964535.80000000005</v>
      </c>
      <c r="D342" s="58">
        <f t="shared" si="319"/>
        <v>0</v>
      </c>
      <c r="E342" s="58">
        <v>0</v>
      </c>
      <c r="F342" s="104">
        <v>0</v>
      </c>
      <c r="G342" s="58">
        <v>0</v>
      </c>
      <c r="H342" s="58">
        <v>0</v>
      </c>
      <c r="I342" s="58">
        <v>0</v>
      </c>
      <c r="J342" s="59">
        <v>0</v>
      </c>
      <c r="K342" s="58">
        <v>0</v>
      </c>
      <c r="L342" s="58">
        <v>0</v>
      </c>
      <c r="M342" s="58">
        <v>0</v>
      </c>
      <c r="N342" s="58">
        <v>0</v>
      </c>
      <c r="O342" s="104">
        <v>0</v>
      </c>
      <c r="P342" s="58">
        <v>964535.80000000005</v>
      </c>
      <c r="Q342" s="58">
        <v>0</v>
      </c>
      <c r="R342" s="58">
        <v>0</v>
      </c>
      <c r="S342" s="58">
        <v>0</v>
      </c>
      <c r="T342" s="58">
        <v>0</v>
      </c>
    </row>
    <row r="343" s="73" customFormat="1" ht="23.399999999999999" customHeight="1">
      <c r="A343" s="57">
        <v>3</v>
      </c>
      <c r="B343" s="92" t="s">
        <v>795</v>
      </c>
      <c r="C343" s="58">
        <f t="shared" si="318"/>
        <v>211395</v>
      </c>
      <c r="D343" s="58">
        <f t="shared" si="319"/>
        <v>0</v>
      </c>
      <c r="E343" s="58">
        <v>0</v>
      </c>
      <c r="F343" s="104">
        <v>0</v>
      </c>
      <c r="G343" s="58">
        <v>0</v>
      </c>
      <c r="H343" s="58">
        <v>0</v>
      </c>
      <c r="I343" s="58">
        <v>0</v>
      </c>
      <c r="J343" s="59">
        <v>0</v>
      </c>
      <c r="K343" s="58">
        <v>0</v>
      </c>
      <c r="L343" s="58">
        <v>0</v>
      </c>
      <c r="M343" s="58">
        <v>0</v>
      </c>
      <c r="N343" s="58">
        <v>0</v>
      </c>
      <c r="O343" s="104">
        <v>0</v>
      </c>
      <c r="P343" s="58">
        <v>211395</v>
      </c>
      <c r="Q343" s="58">
        <v>0</v>
      </c>
      <c r="R343" s="58">
        <v>0</v>
      </c>
      <c r="S343" s="58">
        <v>0</v>
      </c>
      <c r="T343" s="58">
        <v>0</v>
      </c>
    </row>
    <row r="344" s="73" customFormat="1" ht="23.399999999999999" customHeight="1">
      <c r="A344" s="57">
        <v>4</v>
      </c>
      <c r="B344" s="92" t="s">
        <v>796</v>
      </c>
      <c r="C344" s="58">
        <f t="shared" si="318"/>
        <v>993578.59999999998</v>
      </c>
      <c r="D344" s="58">
        <f t="shared" si="319"/>
        <v>0</v>
      </c>
      <c r="E344" s="58">
        <v>0</v>
      </c>
      <c r="F344" s="104">
        <v>0</v>
      </c>
      <c r="G344" s="58">
        <v>0</v>
      </c>
      <c r="H344" s="58">
        <v>0</v>
      </c>
      <c r="I344" s="58">
        <v>0</v>
      </c>
      <c r="J344" s="59">
        <v>0</v>
      </c>
      <c r="K344" s="58">
        <v>0</v>
      </c>
      <c r="L344" s="58">
        <v>0</v>
      </c>
      <c r="M344" s="58">
        <v>0</v>
      </c>
      <c r="N344" s="58">
        <v>0</v>
      </c>
      <c r="O344" s="104">
        <v>0</v>
      </c>
      <c r="P344" s="58">
        <v>993578.59999999998</v>
      </c>
      <c r="Q344" s="58">
        <v>0</v>
      </c>
      <c r="R344" s="58">
        <v>0</v>
      </c>
      <c r="S344" s="58">
        <v>0</v>
      </c>
      <c r="T344" s="58">
        <v>0</v>
      </c>
    </row>
    <row r="345" s="73" customFormat="1" ht="23.399999999999999" customHeight="1">
      <c r="A345" s="57">
        <v>5</v>
      </c>
      <c r="B345" s="92" t="s">
        <v>797</v>
      </c>
      <c r="C345" s="58">
        <f t="shared" si="318"/>
        <v>597839</v>
      </c>
      <c r="D345" s="58">
        <f t="shared" si="319"/>
        <v>0</v>
      </c>
      <c r="E345" s="58">
        <v>0</v>
      </c>
      <c r="F345" s="104">
        <v>0</v>
      </c>
      <c r="G345" s="58">
        <v>0</v>
      </c>
      <c r="H345" s="58">
        <v>0</v>
      </c>
      <c r="I345" s="58">
        <v>0</v>
      </c>
      <c r="J345" s="59">
        <v>0</v>
      </c>
      <c r="K345" s="58">
        <v>0</v>
      </c>
      <c r="L345" s="58">
        <v>0</v>
      </c>
      <c r="M345" s="58">
        <v>0</v>
      </c>
      <c r="N345" s="58">
        <v>0</v>
      </c>
      <c r="O345" s="104">
        <v>0</v>
      </c>
      <c r="P345" s="58">
        <v>597839</v>
      </c>
      <c r="Q345" s="58">
        <v>0</v>
      </c>
      <c r="R345" s="58">
        <v>0</v>
      </c>
      <c r="S345" s="58">
        <v>0</v>
      </c>
      <c r="T345" s="58">
        <v>0</v>
      </c>
    </row>
    <row r="346" s="207" customFormat="1" ht="22.5" customHeight="1">
      <c r="A346" s="57">
        <v>6</v>
      </c>
      <c r="B346" s="74" t="s">
        <v>798</v>
      </c>
      <c r="C346" s="178">
        <f t="shared" ref="C346:C351" si="320">D346+L346+M346+N346+O346+P346+Q346+R346+S346+T346</f>
        <v>1726266.3099999998</v>
      </c>
      <c r="D346" s="181">
        <f t="shared" si="319"/>
        <v>1511849.1499999999</v>
      </c>
      <c r="E346" s="178">
        <v>0</v>
      </c>
      <c r="F346" s="181">
        <v>1511849.1499999999</v>
      </c>
      <c r="G346" s="178">
        <v>0</v>
      </c>
      <c r="H346" s="178">
        <v>0</v>
      </c>
      <c r="I346" s="178">
        <v>0</v>
      </c>
      <c r="J346" s="253">
        <v>0</v>
      </c>
      <c r="K346" s="178">
        <v>0</v>
      </c>
      <c r="L346" s="178">
        <v>0</v>
      </c>
      <c r="M346" s="178">
        <v>0</v>
      </c>
      <c r="N346" s="181">
        <v>0</v>
      </c>
      <c r="O346" s="181">
        <v>0</v>
      </c>
      <c r="P346" s="244">
        <v>214417.16</v>
      </c>
      <c r="Q346" s="178">
        <v>0</v>
      </c>
      <c r="R346" s="178">
        <v>0</v>
      </c>
      <c r="S346" s="178">
        <v>0</v>
      </c>
      <c r="T346" s="178">
        <v>0</v>
      </c>
      <c r="U346" s="73"/>
      <c r="V346" s="248"/>
      <c r="W346" s="249"/>
      <c r="X346" s="249"/>
      <c r="Y346" s="249"/>
      <c r="Z346" s="249"/>
      <c r="AA346" s="249"/>
      <c r="AB346" s="249"/>
      <c r="AC346" s="249"/>
      <c r="AD346" s="249"/>
      <c r="AE346" s="249"/>
      <c r="AF346" s="249"/>
      <c r="AG346" s="249"/>
      <c r="AH346" s="249"/>
      <c r="AI346" s="249"/>
      <c r="AJ346" s="249"/>
      <c r="AK346" s="249"/>
      <c r="AL346" s="249"/>
      <c r="AM346" s="249"/>
      <c r="AN346" s="249"/>
      <c r="AO346" s="249"/>
      <c r="AP346" s="249"/>
      <c r="AQ346" s="249"/>
    </row>
    <row r="347" s="207" customFormat="1" ht="22.5" customHeight="1">
      <c r="A347" s="57">
        <v>7</v>
      </c>
      <c r="B347" s="74" t="s">
        <v>799</v>
      </c>
      <c r="C347" s="178">
        <f t="shared" si="320"/>
        <v>1115407.3999999999</v>
      </c>
      <c r="D347" s="181">
        <f t="shared" si="319"/>
        <v>0</v>
      </c>
      <c r="E347" s="178">
        <v>0</v>
      </c>
      <c r="F347" s="181">
        <v>0</v>
      </c>
      <c r="G347" s="178">
        <v>0</v>
      </c>
      <c r="H347" s="178">
        <v>0</v>
      </c>
      <c r="I347" s="178">
        <v>0</v>
      </c>
      <c r="J347" s="253">
        <v>0</v>
      </c>
      <c r="K347" s="178">
        <v>0</v>
      </c>
      <c r="L347" s="178">
        <v>0</v>
      </c>
      <c r="M347" s="178">
        <v>0</v>
      </c>
      <c r="N347" s="181">
        <v>0</v>
      </c>
      <c r="O347" s="181">
        <v>0</v>
      </c>
      <c r="P347" s="244">
        <v>1115407.3999999999</v>
      </c>
      <c r="Q347" s="178">
        <v>0</v>
      </c>
      <c r="R347" s="178">
        <v>0</v>
      </c>
      <c r="S347" s="178">
        <v>0</v>
      </c>
      <c r="T347" s="178">
        <v>0</v>
      </c>
      <c r="U347" s="73"/>
      <c r="V347" s="248"/>
      <c r="W347" s="249"/>
      <c r="X347" s="249"/>
      <c r="Y347" s="249"/>
      <c r="Z347" s="249"/>
      <c r="AA347" s="249"/>
      <c r="AB347" s="249"/>
      <c r="AC347" s="249"/>
      <c r="AD347" s="249"/>
      <c r="AE347" s="249"/>
      <c r="AF347" s="249"/>
      <c r="AG347" s="249"/>
      <c r="AH347" s="249"/>
      <c r="AI347" s="249"/>
      <c r="AJ347" s="249"/>
      <c r="AK347" s="249"/>
      <c r="AL347" s="249"/>
      <c r="AM347" s="249"/>
      <c r="AN347" s="249"/>
      <c r="AO347" s="249"/>
      <c r="AP347" s="249"/>
      <c r="AQ347" s="249"/>
    </row>
    <row r="348" s="207" customFormat="1" ht="22.5" customHeight="1">
      <c r="A348" s="57">
        <v>8</v>
      </c>
      <c r="B348" s="74" t="s">
        <v>800</v>
      </c>
      <c r="C348" s="178">
        <f t="shared" si="320"/>
        <v>1988810.5</v>
      </c>
      <c r="D348" s="181">
        <f t="shared" si="319"/>
        <v>1683320.5</v>
      </c>
      <c r="E348" s="178">
        <v>0</v>
      </c>
      <c r="F348" s="181">
        <v>1683320.5</v>
      </c>
      <c r="G348" s="178">
        <v>0</v>
      </c>
      <c r="H348" s="178">
        <v>0</v>
      </c>
      <c r="I348" s="178">
        <v>0</v>
      </c>
      <c r="J348" s="253">
        <v>0</v>
      </c>
      <c r="K348" s="178">
        <v>0</v>
      </c>
      <c r="L348" s="178">
        <v>0</v>
      </c>
      <c r="M348" s="178">
        <v>0</v>
      </c>
      <c r="N348" s="181">
        <v>0</v>
      </c>
      <c r="O348" s="181">
        <v>0</v>
      </c>
      <c r="P348" s="244">
        <v>305490</v>
      </c>
      <c r="Q348" s="178">
        <v>0</v>
      </c>
      <c r="R348" s="178">
        <v>0</v>
      </c>
      <c r="S348" s="178">
        <v>0</v>
      </c>
      <c r="T348" s="178">
        <v>0</v>
      </c>
      <c r="U348" s="73"/>
      <c r="V348" s="248"/>
      <c r="W348" s="249"/>
      <c r="X348" s="249"/>
      <c r="Y348" s="249"/>
      <c r="Z348" s="249"/>
      <c r="AA348" s="249"/>
      <c r="AB348" s="249"/>
      <c r="AC348" s="249"/>
      <c r="AD348" s="249"/>
      <c r="AE348" s="249"/>
      <c r="AF348" s="249"/>
      <c r="AG348" s="249"/>
      <c r="AH348" s="249"/>
      <c r="AI348" s="249"/>
      <c r="AJ348" s="249"/>
      <c r="AK348" s="249"/>
      <c r="AL348" s="249"/>
      <c r="AM348" s="249"/>
      <c r="AN348" s="249"/>
      <c r="AO348" s="249"/>
      <c r="AP348" s="249"/>
      <c r="AQ348" s="249"/>
    </row>
    <row r="349" s="207" customFormat="1" ht="22.5" customHeight="1">
      <c r="A349" s="57">
        <v>9</v>
      </c>
      <c r="B349" s="74" t="s">
        <v>801</v>
      </c>
      <c r="C349" s="178">
        <f t="shared" si="320"/>
        <v>3605943.8699999996</v>
      </c>
      <c r="D349" s="181">
        <f t="shared" si="319"/>
        <v>3158054.5499999998</v>
      </c>
      <c r="E349" s="181">
        <v>0</v>
      </c>
      <c r="F349" s="181">
        <v>3158054.5499999998</v>
      </c>
      <c r="G349" s="181">
        <v>0</v>
      </c>
      <c r="H349" s="181">
        <v>0</v>
      </c>
      <c r="I349" s="181">
        <v>0</v>
      </c>
      <c r="J349" s="290">
        <v>0</v>
      </c>
      <c r="K349" s="181">
        <v>0</v>
      </c>
      <c r="L349" s="181">
        <v>0</v>
      </c>
      <c r="M349" s="181">
        <v>0</v>
      </c>
      <c r="N349" s="181">
        <v>0</v>
      </c>
      <c r="O349" s="181">
        <v>0</v>
      </c>
      <c r="P349" s="181">
        <v>447889.32000000001</v>
      </c>
      <c r="Q349" s="181">
        <v>0</v>
      </c>
      <c r="R349" s="181">
        <v>0</v>
      </c>
      <c r="S349" s="181">
        <v>0</v>
      </c>
      <c r="T349" s="181">
        <v>0</v>
      </c>
      <c r="U349" s="291"/>
      <c r="V349" s="248"/>
      <c r="W349" s="249"/>
      <c r="X349" s="249"/>
      <c r="Y349" s="249"/>
      <c r="Z349" s="249"/>
      <c r="AA349" s="249"/>
      <c r="AB349" s="249"/>
      <c r="AC349" s="249"/>
      <c r="AD349" s="249"/>
      <c r="AE349" s="249"/>
      <c r="AF349" s="249"/>
      <c r="AG349" s="249"/>
      <c r="AH349" s="249"/>
      <c r="AI349" s="249"/>
      <c r="AJ349" s="249"/>
      <c r="AK349" s="249"/>
      <c r="AL349" s="249"/>
      <c r="AM349" s="249"/>
      <c r="AN349" s="249"/>
      <c r="AO349" s="249"/>
      <c r="AP349" s="249"/>
      <c r="AQ349" s="249"/>
    </row>
    <row r="350" s="207" customFormat="1" ht="22.5" customHeight="1">
      <c r="A350" s="57">
        <v>10</v>
      </c>
      <c r="B350" s="74" t="s">
        <v>802</v>
      </c>
      <c r="C350" s="178">
        <f t="shared" si="320"/>
        <v>2141735.04</v>
      </c>
      <c r="D350" s="181">
        <f t="shared" si="319"/>
        <v>1812832.6400000001</v>
      </c>
      <c r="E350" s="178">
        <v>0</v>
      </c>
      <c r="F350" s="181">
        <v>1812832.6400000001</v>
      </c>
      <c r="G350" s="178">
        <v>0</v>
      </c>
      <c r="H350" s="178">
        <v>0</v>
      </c>
      <c r="I350" s="178">
        <v>0</v>
      </c>
      <c r="J350" s="253">
        <v>0</v>
      </c>
      <c r="K350" s="178">
        <v>0</v>
      </c>
      <c r="L350" s="178">
        <v>0</v>
      </c>
      <c r="M350" s="178">
        <v>0</v>
      </c>
      <c r="N350" s="181">
        <v>0</v>
      </c>
      <c r="O350" s="181">
        <v>0</v>
      </c>
      <c r="P350" s="181">
        <v>328902.40000000002</v>
      </c>
      <c r="Q350" s="178">
        <v>0</v>
      </c>
      <c r="R350" s="178">
        <v>0</v>
      </c>
      <c r="S350" s="178">
        <v>0</v>
      </c>
      <c r="T350" s="178">
        <v>0</v>
      </c>
      <c r="U350" s="73"/>
      <c r="V350" s="248"/>
      <c r="W350" s="249"/>
      <c r="X350" s="249"/>
      <c r="Y350" s="249"/>
      <c r="Z350" s="249"/>
      <c r="AA350" s="249"/>
      <c r="AB350" s="249"/>
      <c r="AC350" s="249"/>
      <c r="AD350" s="249"/>
      <c r="AE350" s="249"/>
      <c r="AF350" s="249"/>
      <c r="AG350" s="249"/>
      <c r="AH350" s="249"/>
      <c r="AI350" s="249"/>
      <c r="AJ350" s="249"/>
      <c r="AK350" s="249"/>
      <c r="AL350" s="249"/>
      <c r="AM350" s="249"/>
      <c r="AN350" s="249"/>
      <c r="AO350" s="249"/>
      <c r="AP350" s="249"/>
      <c r="AQ350" s="249"/>
    </row>
    <row r="351" s="207" customFormat="1" ht="22.5" customHeight="1">
      <c r="A351" s="57">
        <v>11</v>
      </c>
      <c r="B351" s="74" t="s">
        <v>231</v>
      </c>
      <c r="C351" s="178">
        <f t="shared" si="320"/>
        <v>5709822.96</v>
      </c>
      <c r="D351" s="181">
        <f t="shared" si="319"/>
        <v>0</v>
      </c>
      <c r="E351" s="178">
        <v>0</v>
      </c>
      <c r="F351" s="181">
        <v>0</v>
      </c>
      <c r="G351" s="178">
        <v>0</v>
      </c>
      <c r="H351" s="178">
        <v>0</v>
      </c>
      <c r="I351" s="178">
        <v>0</v>
      </c>
      <c r="J351" s="253">
        <v>0</v>
      </c>
      <c r="K351" s="178">
        <v>0</v>
      </c>
      <c r="L351" s="181">
        <v>5709822.96</v>
      </c>
      <c r="M351" s="178">
        <v>0</v>
      </c>
      <c r="N351" s="181">
        <v>0</v>
      </c>
      <c r="O351" s="181">
        <v>0</v>
      </c>
      <c r="P351" s="244">
        <v>0</v>
      </c>
      <c r="Q351" s="178">
        <v>0</v>
      </c>
      <c r="R351" s="178">
        <v>0</v>
      </c>
      <c r="S351" s="178">
        <v>0</v>
      </c>
      <c r="T351" s="178">
        <v>0</v>
      </c>
      <c r="U351" s="73"/>
      <c r="V351" s="248"/>
      <c r="W351" s="249"/>
      <c r="X351" s="249"/>
      <c r="Y351" s="249"/>
      <c r="Z351" s="249"/>
      <c r="AA351" s="249"/>
      <c r="AB351" s="249"/>
      <c r="AC351" s="249"/>
      <c r="AD351" s="249"/>
      <c r="AE351" s="249"/>
      <c r="AF351" s="249"/>
      <c r="AG351" s="249"/>
      <c r="AH351" s="249"/>
      <c r="AI351" s="249"/>
      <c r="AJ351" s="249"/>
      <c r="AK351" s="249"/>
      <c r="AL351" s="249"/>
      <c r="AM351" s="249"/>
      <c r="AN351" s="249"/>
      <c r="AO351" s="249"/>
      <c r="AP351" s="249"/>
      <c r="AQ351" s="249"/>
    </row>
    <row r="352" s="207" customFormat="1" ht="22.5" customHeight="1">
      <c r="A352" s="26" t="s">
        <v>232</v>
      </c>
      <c r="B352" s="26"/>
      <c r="C352" s="146">
        <f t="shared" ref="C352:T352" si="321">SUM(C353:C354)</f>
        <v>1797370.3999999999</v>
      </c>
      <c r="D352" s="146">
        <f t="shared" si="321"/>
        <v>1797370.3999999999</v>
      </c>
      <c r="E352" s="146">
        <f t="shared" si="321"/>
        <v>1797370.3999999999</v>
      </c>
      <c r="F352" s="146">
        <f t="shared" si="321"/>
        <v>0</v>
      </c>
      <c r="G352" s="146">
        <f t="shared" si="321"/>
        <v>0</v>
      </c>
      <c r="H352" s="146">
        <f t="shared" si="321"/>
        <v>0</v>
      </c>
      <c r="I352" s="146">
        <f t="shared" si="321"/>
        <v>0</v>
      </c>
      <c r="J352" s="147">
        <f t="shared" si="321"/>
        <v>0</v>
      </c>
      <c r="K352" s="146">
        <f t="shared" si="321"/>
        <v>0</v>
      </c>
      <c r="L352" s="146">
        <f t="shared" si="321"/>
        <v>0</v>
      </c>
      <c r="M352" s="146">
        <f t="shared" si="321"/>
        <v>0</v>
      </c>
      <c r="N352" s="146">
        <f t="shared" si="321"/>
        <v>0</v>
      </c>
      <c r="O352" s="146">
        <f t="shared" si="321"/>
        <v>0</v>
      </c>
      <c r="P352" s="146">
        <f t="shared" si="321"/>
        <v>0</v>
      </c>
      <c r="Q352" s="146">
        <f t="shared" si="321"/>
        <v>0</v>
      </c>
      <c r="R352" s="146">
        <f t="shared" si="321"/>
        <v>0</v>
      </c>
      <c r="S352" s="146">
        <f t="shared" si="321"/>
        <v>0</v>
      </c>
      <c r="T352" s="146">
        <f t="shared" si="321"/>
        <v>0</v>
      </c>
      <c r="U352" s="248"/>
      <c r="V352" s="248"/>
      <c r="W352" s="249"/>
      <c r="X352" s="249"/>
      <c r="Y352" s="249"/>
      <c r="Z352" s="249"/>
      <c r="AA352" s="249"/>
      <c r="AB352" s="249"/>
      <c r="AC352" s="249"/>
      <c r="AD352" s="249"/>
      <c r="AE352" s="249"/>
      <c r="AF352" s="249"/>
      <c r="AG352" s="249"/>
      <c r="AH352" s="249"/>
      <c r="AI352" s="249"/>
      <c r="AJ352" s="249"/>
      <c r="AK352" s="249"/>
      <c r="AL352" s="249"/>
      <c r="AM352" s="249"/>
      <c r="AN352" s="249"/>
      <c r="AO352" s="249"/>
      <c r="AP352" s="249"/>
      <c r="AQ352" s="249"/>
    </row>
    <row r="353" s="207" customFormat="1" ht="22.5" customHeight="1">
      <c r="A353" s="55">
        <v>1</v>
      </c>
      <c r="B353" s="91" t="s">
        <v>424</v>
      </c>
      <c r="C353" s="93">
        <f t="shared" ref="C353:C354" si="322">D353+K353+L353+M353+N353+O353+P353+Q353+R353+S353+T353</f>
        <v>922192.59999999998</v>
      </c>
      <c r="D353" s="93">
        <f t="shared" ref="D353:D354" si="323">E353+F353+G353+H353+I353</f>
        <v>922192.59999999998</v>
      </c>
      <c r="E353" s="93">
        <v>922192.59999999998</v>
      </c>
      <c r="F353" s="93">
        <v>0</v>
      </c>
      <c r="G353" s="93">
        <v>0</v>
      </c>
      <c r="H353" s="93">
        <v>0</v>
      </c>
      <c r="I353" s="93">
        <v>0</v>
      </c>
      <c r="J353" s="94">
        <v>0</v>
      </c>
      <c r="K353" s="93">
        <v>0</v>
      </c>
      <c r="L353" s="93">
        <v>0</v>
      </c>
      <c r="M353" s="93">
        <v>0</v>
      </c>
      <c r="N353" s="93">
        <v>0</v>
      </c>
      <c r="O353" s="93">
        <v>0</v>
      </c>
      <c r="P353" s="93">
        <v>0</v>
      </c>
      <c r="Q353" s="93">
        <v>0</v>
      </c>
      <c r="R353" s="93">
        <v>0</v>
      </c>
      <c r="S353" s="93">
        <v>0</v>
      </c>
      <c r="T353" s="93">
        <v>0</v>
      </c>
      <c r="U353" s="248"/>
      <c r="V353" s="248"/>
      <c r="W353" s="249"/>
      <c r="X353" s="249"/>
      <c r="Y353" s="249"/>
      <c r="Z353" s="249"/>
      <c r="AA353" s="249"/>
      <c r="AB353" s="249"/>
      <c r="AC353" s="249"/>
      <c r="AD353" s="249"/>
      <c r="AE353" s="249"/>
      <c r="AF353" s="249"/>
      <c r="AG353" s="249"/>
      <c r="AH353" s="249"/>
      <c r="AI353" s="249"/>
      <c r="AJ353" s="249"/>
      <c r="AK353" s="249"/>
      <c r="AL353" s="249"/>
      <c r="AM353" s="249"/>
      <c r="AN353" s="249"/>
      <c r="AO353" s="249"/>
      <c r="AP353" s="249"/>
      <c r="AQ353" s="249"/>
    </row>
    <row r="354" s="207" customFormat="1" ht="22.5" customHeight="1">
      <c r="A354" s="55">
        <v>2</v>
      </c>
      <c r="B354" s="91" t="s">
        <v>425</v>
      </c>
      <c r="C354" s="93">
        <f t="shared" si="322"/>
        <v>875177.79999999993</v>
      </c>
      <c r="D354" s="93">
        <f t="shared" si="323"/>
        <v>875177.79999999993</v>
      </c>
      <c r="E354" s="93">
        <v>875177.79999999993</v>
      </c>
      <c r="F354" s="93">
        <v>0</v>
      </c>
      <c r="G354" s="93">
        <v>0</v>
      </c>
      <c r="H354" s="93">
        <v>0</v>
      </c>
      <c r="I354" s="93">
        <v>0</v>
      </c>
      <c r="J354" s="94">
        <v>0</v>
      </c>
      <c r="K354" s="93">
        <v>0</v>
      </c>
      <c r="L354" s="93">
        <v>0</v>
      </c>
      <c r="M354" s="93">
        <v>0</v>
      </c>
      <c r="N354" s="93">
        <v>0</v>
      </c>
      <c r="O354" s="93">
        <v>0</v>
      </c>
      <c r="P354" s="93">
        <v>0</v>
      </c>
      <c r="Q354" s="93">
        <v>0</v>
      </c>
      <c r="R354" s="93">
        <v>0</v>
      </c>
      <c r="S354" s="93">
        <v>0</v>
      </c>
      <c r="T354" s="93">
        <v>0</v>
      </c>
      <c r="U354" s="248"/>
      <c r="V354" s="248"/>
      <c r="W354" s="249"/>
      <c r="X354" s="249"/>
      <c r="Y354" s="249"/>
      <c r="Z354" s="249"/>
      <c r="AA354" s="249"/>
      <c r="AB354" s="249"/>
      <c r="AC354" s="249"/>
      <c r="AD354" s="249"/>
      <c r="AE354" s="249"/>
      <c r="AF354" s="249"/>
      <c r="AG354" s="249"/>
      <c r="AH354" s="249"/>
      <c r="AI354" s="249"/>
      <c r="AJ354" s="249"/>
      <c r="AK354" s="249"/>
      <c r="AL354" s="249"/>
      <c r="AM354" s="249"/>
      <c r="AN354" s="249"/>
      <c r="AO354" s="249"/>
      <c r="AP354" s="249"/>
      <c r="AQ354" s="249"/>
    </row>
    <row r="355" s="32" customFormat="1" ht="25.199999999999999" customHeight="1">
      <c r="A355" s="26" t="s">
        <v>235</v>
      </c>
      <c r="B355" s="26"/>
      <c r="C355" s="83">
        <f>C356</f>
        <v>1500000</v>
      </c>
      <c r="D355" s="83">
        <f t="shared" ref="D355:T355" si="324">D356</f>
        <v>0</v>
      </c>
      <c r="E355" s="83">
        <f t="shared" si="324"/>
        <v>0</v>
      </c>
      <c r="F355" s="83">
        <f t="shared" si="324"/>
        <v>0</v>
      </c>
      <c r="G355" s="83">
        <f t="shared" si="324"/>
        <v>0</v>
      </c>
      <c r="H355" s="83">
        <f t="shared" si="324"/>
        <v>0</v>
      </c>
      <c r="I355" s="83">
        <f t="shared" si="324"/>
        <v>0</v>
      </c>
      <c r="J355" s="84">
        <f t="shared" si="324"/>
        <v>0</v>
      </c>
      <c r="K355" s="83">
        <f t="shared" si="324"/>
        <v>0</v>
      </c>
      <c r="L355" s="83">
        <f t="shared" si="324"/>
        <v>0</v>
      </c>
      <c r="M355" s="83">
        <f t="shared" si="324"/>
        <v>0</v>
      </c>
      <c r="N355" s="83">
        <f t="shared" si="324"/>
        <v>1500000</v>
      </c>
      <c r="O355" s="83">
        <f t="shared" si="324"/>
        <v>0</v>
      </c>
      <c r="P355" s="83">
        <f t="shared" si="324"/>
        <v>0</v>
      </c>
      <c r="Q355" s="83">
        <f t="shared" si="324"/>
        <v>0</v>
      </c>
      <c r="R355" s="83">
        <f t="shared" si="324"/>
        <v>0</v>
      </c>
      <c r="S355" s="83">
        <f t="shared" si="324"/>
        <v>0</v>
      </c>
      <c r="T355" s="83">
        <f t="shared" si="324"/>
        <v>0</v>
      </c>
    </row>
    <row r="356" s="73" customFormat="1" ht="25.199999999999999" customHeight="1">
      <c r="A356" s="57">
        <v>1</v>
      </c>
      <c r="B356" s="92" t="s">
        <v>803</v>
      </c>
      <c r="C356" s="82">
        <f>D356+K356+L356+M356+N356+O356+P356+Q356+R356+S356+T356</f>
        <v>1500000</v>
      </c>
      <c r="D356" s="82">
        <f>E356+F356+G356+H356+I356</f>
        <v>0</v>
      </c>
      <c r="E356" s="58">
        <v>0</v>
      </c>
      <c r="F356" s="104">
        <v>0</v>
      </c>
      <c r="G356" s="58">
        <v>0</v>
      </c>
      <c r="H356" s="104">
        <v>0</v>
      </c>
      <c r="I356" s="104">
        <v>0</v>
      </c>
      <c r="J356" s="69">
        <v>0</v>
      </c>
      <c r="K356" s="60">
        <v>0</v>
      </c>
      <c r="L356" s="104">
        <v>0</v>
      </c>
      <c r="M356" s="58">
        <v>0</v>
      </c>
      <c r="N356" s="60">
        <v>1500000</v>
      </c>
      <c r="O356" s="60">
        <v>0</v>
      </c>
      <c r="P356" s="82">
        <v>0</v>
      </c>
      <c r="Q356" s="60">
        <v>0</v>
      </c>
      <c r="R356" s="60">
        <v>0</v>
      </c>
      <c r="S356" s="60">
        <v>0</v>
      </c>
      <c r="T356" s="60">
        <v>0</v>
      </c>
    </row>
    <row r="357" s="32" customFormat="1" ht="23.399999999999999" customHeight="1">
      <c r="A357" s="26" t="s">
        <v>427</v>
      </c>
      <c r="B357" s="26"/>
      <c r="C357" s="83">
        <f>C358</f>
        <v>332748</v>
      </c>
      <c r="D357" s="83">
        <f t="shared" ref="D357:T357" si="325">D358</f>
        <v>332748</v>
      </c>
      <c r="E357" s="83">
        <f t="shared" si="325"/>
        <v>0</v>
      </c>
      <c r="F357" s="83">
        <f t="shared" si="325"/>
        <v>0</v>
      </c>
      <c r="G357" s="83">
        <f t="shared" si="325"/>
        <v>0</v>
      </c>
      <c r="H357" s="83">
        <f t="shared" si="325"/>
        <v>332748</v>
      </c>
      <c r="I357" s="83">
        <f t="shared" si="325"/>
        <v>0</v>
      </c>
      <c r="J357" s="84">
        <f t="shared" si="325"/>
        <v>0</v>
      </c>
      <c r="K357" s="83">
        <f t="shared" si="325"/>
        <v>0</v>
      </c>
      <c r="L357" s="83">
        <f t="shared" si="325"/>
        <v>0</v>
      </c>
      <c r="M357" s="83">
        <f t="shared" si="325"/>
        <v>0</v>
      </c>
      <c r="N357" s="83">
        <f t="shared" si="325"/>
        <v>0</v>
      </c>
      <c r="O357" s="83">
        <f t="shared" si="325"/>
        <v>0</v>
      </c>
      <c r="P357" s="83">
        <f t="shared" si="325"/>
        <v>0</v>
      </c>
      <c r="Q357" s="83">
        <f t="shared" si="325"/>
        <v>0</v>
      </c>
      <c r="R357" s="83">
        <f t="shared" si="325"/>
        <v>0</v>
      </c>
      <c r="S357" s="83">
        <f t="shared" si="325"/>
        <v>0</v>
      </c>
      <c r="T357" s="83">
        <f t="shared" si="325"/>
        <v>0</v>
      </c>
    </row>
    <row r="358" s="73" customFormat="1" ht="23.399999999999999" customHeight="1">
      <c r="A358" s="57">
        <v>1</v>
      </c>
      <c r="B358" s="91" t="s">
        <v>428</v>
      </c>
      <c r="C358" s="82">
        <f>D358+K358+L358+M358+N358+O358+P358+Q358+R358+S358+T358</f>
        <v>332748</v>
      </c>
      <c r="D358" s="82">
        <f>E358+F358+G358+H358+I358</f>
        <v>332748</v>
      </c>
      <c r="E358" s="60">
        <v>0</v>
      </c>
      <c r="F358" s="82">
        <v>0</v>
      </c>
      <c r="G358" s="60">
        <v>0</v>
      </c>
      <c r="H358" s="82">
        <v>332748</v>
      </c>
      <c r="I358" s="82">
        <v>0</v>
      </c>
      <c r="J358" s="69">
        <v>0</v>
      </c>
      <c r="K358" s="60">
        <v>0</v>
      </c>
      <c r="L358" s="82">
        <v>0</v>
      </c>
      <c r="M358" s="60">
        <v>0</v>
      </c>
      <c r="N358" s="60">
        <v>0</v>
      </c>
      <c r="O358" s="60">
        <v>0</v>
      </c>
      <c r="P358" s="82">
        <v>0</v>
      </c>
      <c r="Q358" s="60">
        <v>0</v>
      </c>
      <c r="R358" s="60">
        <v>0</v>
      </c>
      <c r="S358" s="60">
        <v>0</v>
      </c>
      <c r="T358" s="60">
        <v>0</v>
      </c>
    </row>
    <row r="359" s="207" customFormat="1" ht="22.5" customHeight="1">
      <c r="A359" s="70" t="s">
        <v>238</v>
      </c>
      <c r="B359" s="70"/>
      <c r="C359" s="177">
        <f t="shared" ref="C359:T359" si="326">SUM(C360:C360)</f>
        <v>10839930.199999999</v>
      </c>
      <c r="D359" s="177">
        <f t="shared" si="326"/>
        <v>0</v>
      </c>
      <c r="E359" s="177">
        <f t="shared" si="326"/>
        <v>0</v>
      </c>
      <c r="F359" s="177">
        <f t="shared" si="326"/>
        <v>0</v>
      </c>
      <c r="G359" s="177">
        <f t="shared" si="326"/>
        <v>0</v>
      </c>
      <c r="H359" s="177">
        <f t="shared" si="326"/>
        <v>0</v>
      </c>
      <c r="I359" s="177">
        <f t="shared" si="326"/>
        <v>0</v>
      </c>
      <c r="J359" s="266">
        <f t="shared" si="326"/>
        <v>0</v>
      </c>
      <c r="K359" s="177">
        <f t="shared" si="326"/>
        <v>0</v>
      </c>
      <c r="L359" s="177">
        <f t="shared" si="326"/>
        <v>10839930.199999999</v>
      </c>
      <c r="M359" s="177">
        <f t="shared" si="326"/>
        <v>0</v>
      </c>
      <c r="N359" s="177">
        <f t="shared" si="326"/>
        <v>0</v>
      </c>
      <c r="O359" s="177">
        <f t="shared" si="326"/>
        <v>0</v>
      </c>
      <c r="P359" s="177">
        <f t="shared" si="326"/>
        <v>0</v>
      </c>
      <c r="Q359" s="177">
        <f t="shared" si="326"/>
        <v>0</v>
      </c>
      <c r="R359" s="177">
        <f t="shared" si="326"/>
        <v>0</v>
      </c>
      <c r="S359" s="177">
        <f t="shared" si="326"/>
        <v>0</v>
      </c>
      <c r="T359" s="177">
        <f t="shared" si="326"/>
        <v>0</v>
      </c>
      <c r="U359" s="248"/>
      <c r="V359" s="248"/>
      <c r="W359" s="249"/>
      <c r="X359" s="249"/>
      <c r="Y359" s="249"/>
      <c r="Z359" s="249"/>
      <c r="AA359" s="249"/>
      <c r="AB359" s="249"/>
      <c r="AC359" s="249"/>
      <c r="AD359" s="249"/>
      <c r="AE359" s="249"/>
      <c r="AF359" s="249"/>
      <c r="AG359" s="249"/>
      <c r="AH359" s="249"/>
      <c r="AI359" s="249"/>
      <c r="AJ359" s="249"/>
      <c r="AK359" s="249"/>
      <c r="AL359" s="249"/>
      <c r="AM359" s="249"/>
      <c r="AN359" s="249"/>
      <c r="AO359" s="249"/>
      <c r="AP359" s="249"/>
      <c r="AQ359" s="249"/>
    </row>
    <row r="360" s="207" customFormat="1" ht="22.5" customHeight="1">
      <c r="A360" s="55">
        <v>1</v>
      </c>
      <c r="B360" s="74" t="s">
        <v>239</v>
      </c>
      <c r="C360" s="93">
        <f>D360+K360+L360+M360+N360+O360+P360+Q360+R360+S360+T360</f>
        <v>10839930.199999999</v>
      </c>
      <c r="D360" s="267">
        <f>E360+F360+G360+H360+I360</f>
        <v>0</v>
      </c>
      <c r="E360" s="267">
        <v>0</v>
      </c>
      <c r="F360" s="267">
        <v>0</v>
      </c>
      <c r="G360" s="267">
        <v>0</v>
      </c>
      <c r="H360" s="267">
        <v>0</v>
      </c>
      <c r="I360" s="267">
        <v>0</v>
      </c>
      <c r="J360" s="94">
        <v>0</v>
      </c>
      <c r="K360" s="93">
        <v>0</v>
      </c>
      <c r="L360" s="93">
        <v>10839930.199999999</v>
      </c>
      <c r="M360" s="93">
        <v>0</v>
      </c>
      <c r="N360" s="93">
        <v>0</v>
      </c>
      <c r="O360" s="93">
        <v>0</v>
      </c>
      <c r="P360" s="267">
        <v>0</v>
      </c>
      <c r="Q360" s="93">
        <v>0</v>
      </c>
      <c r="R360" s="93">
        <v>0</v>
      </c>
      <c r="S360" s="93">
        <v>0</v>
      </c>
      <c r="T360" s="93">
        <v>0</v>
      </c>
      <c r="U360" s="248"/>
      <c r="V360" s="248"/>
      <c r="W360" s="249"/>
      <c r="X360" s="249"/>
      <c r="Y360" s="249"/>
      <c r="Z360" s="249"/>
      <c r="AA360" s="249"/>
      <c r="AB360" s="249"/>
      <c r="AC360" s="249"/>
      <c r="AD360" s="249"/>
      <c r="AE360" s="249"/>
      <c r="AF360" s="249"/>
      <c r="AG360" s="249"/>
      <c r="AH360" s="249"/>
      <c r="AI360" s="249"/>
      <c r="AJ360" s="249"/>
      <c r="AK360" s="249"/>
      <c r="AL360" s="249"/>
      <c r="AM360" s="249"/>
      <c r="AN360" s="249"/>
      <c r="AO360" s="249"/>
      <c r="AP360" s="249"/>
      <c r="AQ360" s="249"/>
    </row>
    <row r="361" s="207" customFormat="1" ht="22.199999999999999" customHeight="1">
      <c r="A361" s="26" t="s">
        <v>240</v>
      </c>
      <c r="B361" s="26"/>
      <c r="C361" s="251">
        <f t="shared" ref="C361:T361" si="327">SUM(C362:C365)</f>
        <v>21131942.649999999</v>
      </c>
      <c r="D361" s="251">
        <f t="shared" si="327"/>
        <v>8148818.5499999998</v>
      </c>
      <c r="E361" s="251">
        <f t="shared" si="327"/>
        <v>3909686.5499999998</v>
      </c>
      <c r="F361" s="251">
        <f t="shared" si="327"/>
        <v>2694678</v>
      </c>
      <c r="G361" s="251">
        <f t="shared" si="327"/>
        <v>0</v>
      </c>
      <c r="H361" s="251">
        <f t="shared" si="327"/>
        <v>475858.79999999999</v>
      </c>
      <c r="I361" s="251">
        <f t="shared" si="327"/>
        <v>1068595.2</v>
      </c>
      <c r="J361" s="252">
        <f t="shared" si="327"/>
        <v>0</v>
      </c>
      <c r="K361" s="251">
        <f t="shared" si="327"/>
        <v>0</v>
      </c>
      <c r="L361" s="251">
        <f t="shared" si="327"/>
        <v>6728519.5999999996</v>
      </c>
      <c r="M361" s="251">
        <f t="shared" si="327"/>
        <v>0</v>
      </c>
      <c r="N361" s="251">
        <f t="shared" si="327"/>
        <v>5556056.9000000004</v>
      </c>
      <c r="O361" s="251">
        <f t="shared" si="327"/>
        <v>0</v>
      </c>
      <c r="P361" s="251">
        <f t="shared" si="327"/>
        <v>698547.59999999998</v>
      </c>
      <c r="Q361" s="251">
        <f t="shared" si="327"/>
        <v>0</v>
      </c>
      <c r="R361" s="251">
        <f t="shared" si="327"/>
        <v>0</v>
      </c>
      <c r="S361" s="251">
        <f t="shared" si="327"/>
        <v>0</v>
      </c>
      <c r="T361" s="251">
        <f t="shared" si="327"/>
        <v>0</v>
      </c>
      <c r="U361" s="248"/>
      <c r="V361" s="248"/>
      <c r="W361" s="249"/>
      <c r="X361" s="249"/>
      <c r="Y361" s="249"/>
      <c r="Z361" s="249"/>
      <c r="AA361" s="249"/>
      <c r="AB361" s="249"/>
      <c r="AC361" s="249"/>
      <c r="AD361" s="249"/>
      <c r="AE361" s="249"/>
      <c r="AF361" s="249"/>
      <c r="AG361" s="249"/>
      <c r="AH361" s="249"/>
      <c r="AI361" s="249"/>
      <c r="AJ361" s="249"/>
      <c r="AK361" s="249"/>
      <c r="AL361" s="249"/>
      <c r="AM361" s="249"/>
      <c r="AN361" s="249"/>
      <c r="AO361" s="249"/>
      <c r="AP361" s="249"/>
      <c r="AQ361" s="249"/>
    </row>
    <row r="362" s="207" customFormat="1" ht="22.5" customHeight="1">
      <c r="A362" s="55">
        <v>1</v>
      </c>
      <c r="B362" s="91" t="s">
        <v>804</v>
      </c>
      <c r="C362" s="93">
        <f t="shared" ref="C362:C365" si="328">D362+K362+L362+M362+N362+O362+P362+Q362+R362+S362+T362</f>
        <v>5814916.5</v>
      </c>
      <c r="D362" s="267">
        <f t="shared" ref="D362:D365" si="329">E362+F362+G362+H362+I362</f>
        <v>0</v>
      </c>
      <c r="E362" s="267">
        <v>0</v>
      </c>
      <c r="F362" s="267">
        <v>0</v>
      </c>
      <c r="G362" s="93">
        <v>0</v>
      </c>
      <c r="H362" s="267">
        <v>0</v>
      </c>
      <c r="I362" s="93">
        <v>0</v>
      </c>
      <c r="J362" s="94">
        <v>0</v>
      </c>
      <c r="K362" s="267">
        <v>0</v>
      </c>
      <c r="L362" s="267">
        <v>0</v>
      </c>
      <c r="M362" s="93">
        <v>0</v>
      </c>
      <c r="N362" s="93">
        <v>5556056.9000000004</v>
      </c>
      <c r="O362" s="93">
        <v>0</v>
      </c>
      <c r="P362" s="267">
        <v>258859.60000000001</v>
      </c>
      <c r="Q362" s="93">
        <v>0</v>
      </c>
      <c r="R362" s="93">
        <v>0</v>
      </c>
      <c r="S362" s="93">
        <v>0</v>
      </c>
      <c r="T362" s="93">
        <v>0</v>
      </c>
      <c r="U362" s="248"/>
      <c r="V362" s="248"/>
      <c r="W362" s="249"/>
      <c r="X362" s="249"/>
      <c r="Y362" s="249"/>
      <c r="Z362" s="249"/>
      <c r="AA362" s="249"/>
      <c r="AB362" s="249"/>
      <c r="AC362" s="249"/>
      <c r="AD362" s="249"/>
      <c r="AE362" s="249"/>
      <c r="AF362" s="249"/>
      <c r="AG362" s="249"/>
      <c r="AH362" s="249"/>
      <c r="AI362" s="249"/>
      <c r="AJ362" s="249"/>
      <c r="AK362" s="249"/>
      <c r="AL362" s="249"/>
      <c r="AM362" s="249"/>
      <c r="AN362" s="249"/>
      <c r="AO362" s="249"/>
      <c r="AP362" s="249"/>
      <c r="AQ362" s="249"/>
    </row>
    <row r="363" s="207" customFormat="1" ht="22.5" customHeight="1">
      <c r="A363" s="55">
        <v>2</v>
      </c>
      <c r="B363" s="91" t="s">
        <v>805</v>
      </c>
      <c r="C363" s="93">
        <f t="shared" si="328"/>
        <v>7168207.5999999996</v>
      </c>
      <c r="D363" s="267">
        <f t="shared" si="329"/>
        <v>0</v>
      </c>
      <c r="E363" s="267">
        <v>0</v>
      </c>
      <c r="F363" s="267">
        <v>0</v>
      </c>
      <c r="G363" s="93">
        <v>0</v>
      </c>
      <c r="H363" s="267">
        <v>0</v>
      </c>
      <c r="I363" s="93">
        <v>0</v>
      </c>
      <c r="J363" s="94">
        <v>0</v>
      </c>
      <c r="K363" s="93">
        <v>0</v>
      </c>
      <c r="L363" s="267">
        <v>6728519.5999999996</v>
      </c>
      <c r="M363" s="93">
        <v>0</v>
      </c>
      <c r="N363" s="93">
        <v>0</v>
      </c>
      <c r="O363" s="93">
        <v>0</v>
      </c>
      <c r="P363" s="267">
        <v>439688</v>
      </c>
      <c r="Q363" s="93">
        <v>0</v>
      </c>
      <c r="R363" s="93">
        <v>0</v>
      </c>
      <c r="S363" s="93">
        <v>0</v>
      </c>
      <c r="T363" s="93">
        <v>0</v>
      </c>
      <c r="U363" s="248"/>
      <c r="V363" s="248"/>
      <c r="W363" s="249"/>
      <c r="X363" s="249"/>
      <c r="Y363" s="249"/>
      <c r="Z363" s="249"/>
      <c r="AA363" s="249"/>
      <c r="AB363" s="249"/>
      <c r="AC363" s="249"/>
      <c r="AD363" s="249"/>
      <c r="AE363" s="249"/>
      <c r="AF363" s="249"/>
      <c r="AG363" s="249"/>
      <c r="AH363" s="249"/>
      <c r="AI363" s="249"/>
      <c r="AJ363" s="249"/>
      <c r="AK363" s="249"/>
      <c r="AL363" s="249"/>
      <c r="AM363" s="249"/>
      <c r="AN363" s="249"/>
      <c r="AO363" s="249"/>
      <c r="AP363" s="249"/>
      <c r="AQ363" s="249"/>
    </row>
    <row r="364" s="207" customFormat="1" ht="22.5" customHeight="1">
      <c r="A364" s="55">
        <v>3</v>
      </c>
      <c r="B364" s="91" t="s">
        <v>430</v>
      </c>
      <c r="C364" s="93">
        <f t="shared" si="328"/>
        <v>3909686.5499999998</v>
      </c>
      <c r="D364" s="267">
        <f t="shared" si="329"/>
        <v>3909686.5499999998</v>
      </c>
      <c r="E364" s="267">
        <v>3909686.5499999998</v>
      </c>
      <c r="F364" s="267">
        <v>0</v>
      </c>
      <c r="G364" s="93">
        <v>0</v>
      </c>
      <c r="H364" s="267">
        <v>0</v>
      </c>
      <c r="I364" s="93">
        <v>0</v>
      </c>
      <c r="J364" s="94">
        <v>0</v>
      </c>
      <c r="K364" s="93">
        <v>0</v>
      </c>
      <c r="L364" s="267">
        <v>0</v>
      </c>
      <c r="M364" s="93">
        <v>0</v>
      </c>
      <c r="N364" s="93">
        <v>0</v>
      </c>
      <c r="O364" s="93">
        <v>0</v>
      </c>
      <c r="P364" s="267">
        <v>0</v>
      </c>
      <c r="Q364" s="93">
        <v>0</v>
      </c>
      <c r="R364" s="93">
        <v>0</v>
      </c>
      <c r="S364" s="93">
        <v>0</v>
      </c>
      <c r="T364" s="93">
        <v>0</v>
      </c>
      <c r="U364" s="248"/>
      <c r="V364" s="248"/>
      <c r="W364" s="249"/>
      <c r="X364" s="249"/>
      <c r="Y364" s="249"/>
      <c r="Z364" s="249"/>
      <c r="AA364" s="249"/>
      <c r="AB364" s="249"/>
      <c r="AC364" s="249"/>
      <c r="AD364" s="249"/>
      <c r="AE364" s="249"/>
      <c r="AF364" s="249"/>
      <c r="AG364" s="249"/>
      <c r="AH364" s="249"/>
      <c r="AI364" s="249"/>
      <c r="AJ364" s="249"/>
      <c r="AK364" s="249"/>
      <c r="AL364" s="249"/>
      <c r="AM364" s="249"/>
      <c r="AN364" s="249"/>
      <c r="AO364" s="249"/>
      <c r="AP364" s="249"/>
      <c r="AQ364" s="249"/>
    </row>
    <row r="365" s="207" customFormat="1" ht="22.5" customHeight="1">
      <c r="A365" s="55">
        <v>4</v>
      </c>
      <c r="B365" s="150" t="s">
        <v>431</v>
      </c>
      <c r="C365" s="93">
        <f t="shared" si="328"/>
        <v>4239132</v>
      </c>
      <c r="D365" s="267">
        <f t="shared" si="329"/>
        <v>4239132</v>
      </c>
      <c r="E365" s="292">
        <v>0</v>
      </c>
      <c r="F365" s="292">
        <v>2694678</v>
      </c>
      <c r="G365" s="293">
        <v>0</v>
      </c>
      <c r="H365" s="292">
        <v>475858.79999999999</v>
      </c>
      <c r="I365" s="293">
        <v>1068595.2</v>
      </c>
      <c r="J365" s="294">
        <v>0</v>
      </c>
      <c r="K365" s="292">
        <v>0</v>
      </c>
      <c r="L365" s="293">
        <v>0</v>
      </c>
      <c r="M365" s="293">
        <v>0</v>
      </c>
      <c r="N365" s="293">
        <v>0</v>
      </c>
      <c r="O365" s="293">
        <v>0</v>
      </c>
      <c r="P365" s="292">
        <v>0</v>
      </c>
      <c r="Q365" s="293">
        <v>0</v>
      </c>
      <c r="R365" s="293">
        <v>0</v>
      </c>
      <c r="S365" s="293">
        <v>0</v>
      </c>
      <c r="T365" s="293">
        <v>0</v>
      </c>
      <c r="U365" s="248"/>
      <c r="V365" s="248"/>
      <c r="W365" s="249"/>
      <c r="X365" s="249"/>
      <c r="Y365" s="249"/>
      <c r="Z365" s="249"/>
      <c r="AA365" s="249"/>
      <c r="AB365" s="249"/>
      <c r="AC365" s="249"/>
      <c r="AD365" s="249"/>
      <c r="AE365" s="249"/>
      <c r="AF365" s="249"/>
      <c r="AG365" s="249"/>
      <c r="AH365" s="249"/>
      <c r="AI365" s="249"/>
      <c r="AJ365" s="249"/>
      <c r="AK365" s="249"/>
      <c r="AL365" s="249"/>
      <c r="AM365" s="249"/>
      <c r="AN365" s="249"/>
      <c r="AO365" s="249"/>
      <c r="AP365" s="249"/>
      <c r="AQ365" s="249"/>
    </row>
    <row r="366" s="207" customFormat="1" ht="22.5" customHeight="1">
      <c r="A366" s="26" t="s">
        <v>249</v>
      </c>
      <c r="B366" s="26"/>
      <c r="C366" s="254">
        <f t="shared" ref="C366:T366" si="330">SUM(C367:C368)</f>
        <v>4875890.7200000007</v>
      </c>
      <c r="D366" s="254">
        <f t="shared" si="330"/>
        <v>3793208.3200000003</v>
      </c>
      <c r="E366" s="254">
        <f t="shared" si="330"/>
        <v>0</v>
      </c>
      <c r="F366" s="254">
        <f t="shared" si="330"/>
        <v>0</v>
      </c>
      <c r="G366" s="254">
        <f t="shared" si="330"/>
        <v>2506091.3200000003</v>
      </c>
      <c r="H366" s="254">
        <f t="shared" si="330"/>
        <v>433485</v>
      </c>
      <c r="I366" s="254">
        <f t="shared" si="330"/>
        <v>853632</v>
      </c>
      <c r="J366" s="255">
        <f t="shared" si="330"/>
        <v>0</v>
      </c>
      <c r="K366" s="254">
        <f t="shared" si="330"/>
        <v>0</v>
      </c>
      <c r="L366" s="254">
        <f t="shared" si="330"/>
        <v>0</v>
      </c>
      <c r="M366" s="254">
        <f t="shared" si="330"/>
        <v>0</v>
      </c>
      <c r="N366" s="254">
        <f t="shared" si="330"/>
        <v>0</v>
      </c>
      <c r="O366" s="254">
        <f t="shared" si="330"/>
        <v>0</v>
      </c>
      <c r="P366" s="254">
        <f t="shared" si="330"/>
        <v>1082682.3999999999</v>
      </c>
      <c r="Q366" s="254">
        <f t="shared" si="330"/>
        <v>0</v>
      </c>
      <c r="R366" s="254">
        <f t="shared" si="330"/>
        <v>0</v>
      </c>
      <c r="S366" s="254">
        <f t="shared" si="330"/>
        <v>0</v>
      </c>
      <c r="T366" s="254">
        <f t="shared" si="330"/>
        <v>0</v>
      </c>
      <c r="U366" s="248"/>
      <c r="V366" s="248"/>
      <c r="W366" s="249"/>
      <c r="X366" s="249"/>
      <c r="Y366" s="249"/>
      <c r="Z366" s="249"/>
      <c r="AA366" s="249"/>
      <c r="AB366" s="249"/>
      <c r="AC366" s="249"/>
      <c r="AD366" s="249"/>
      <c r="AE366" s="249"/>
      <c r="AF366" s="249"/>
      <c r="AG366" s="249"/>
      <c r="AH366" s="249"/>
      <c r="AI366" s="249"/>
      <c r="AJ366" s="249"/>
      <c r="AK366" s="249"/>
      <c r="AL366" s="249"/>
      <c r="AM366" s="249"/>
      <c r="AN366" s="249"/>
      <c r="AO366" s="249"/>
      <c r="AP366" s="249"/>
      <c r="AQ366" s="249"/>
    </row>
    <row r="367" s="207" customFormat="1" ht="22.5" customHeight="1">
      <c r="A367" s="55">
        <v>1</v>
      </c>
      <c r="B367" s="74" t="s">
        <v>806</v>
      </c>
      <c r="C367" s="93">
        <f t="shared" ref="C367:C368" si="331">D367+K367+L367+M367+N367+O367+P367+Q367+R367+S367</f>
        <v>3588773.7200000002</v>
      </c>
      <c r="D367" s="93">
        <f t="shared" ref="D367:D368" si="332">E367+F367+G367+H367+I367</f>
        <v>2506091.3200000003</v>
      </c>
      <c r="E367" s="93">
        <v>0</v>
      </c>
      <c r="F367" s="93">
        <v>0</v>
      </c>
      <c r="G367" s="267">
        <v>2506091.3200000003</v>
      </c>
      <c r="H367" s="93">
        <v>0</v>
      </c>
      <c r="I367" s="93">
        <v>0</v>
      </c>
      <c r="J367" s="94">
        <v>0</v>
      </c>
      <c r="K367" s="93">
        <v>0</v>
      </c>
      <c r="L367" s="93">
        <v>0</v>
      </c>
      <c r="M367" s="93">
        <v>0</v>
      </c>
      <c r="N367" s="93">
        <v>0</v>
      </c>
      <c r="O367" s="93">
        <v>0</v>
      </c>
      <c r="P367" s="181">
        <v>1082682.3999999999</v>
      </c>
      <c r="Q367" s="93">
        <v>0</v>
      </c>
      <c r="R367" s="93">
        <v>0</v>
      </c>
      <c r="S367" s="93">
        <v>0</v>
      </c>
      <c r="T367" s="93">
        <v>0</v>
      </c>
      <c r="U367" s="248"/>
      <c r="V367" s="248"/>
      <c r="W367" s="249"/>
      <c r="X367" s="249"/>
      <c r="Y367" s="249"/>
      <c r="Z367" s="249"/>
      <c r="AA367" s="249"/>
      <c r="AB367" s="249"/>
      <c r="AC367" s="249"/>
      <c r="AD367" s="249"/>
      <c r="AE367" s="249"/>
      <c r="AF367" s="249"/>
      <c r="AG367" s="249"/>
      <c r="AH367" s="249"/>
      <c r="AI367" s="249"/>
      <c r="AJ367" s="249"/>
      <c r="AK367" s="249"/>
      <c r="AL367" s="249"/>
      <c r="AM367" s="249"/>
      <c r="AN367" s="249"/>
      <c r="AO367" s="249"/>
      <c r="AP367" s="249"/>
      <c r="AQ367" s="249"/>
    </row>
    <row r="368" s="207" customFormat="1" ht="22.5" customHeight="1">
      <c r="A368" s="55">
        <v>2</v>
      </c>
      <c r="B368" s="74" t="s">
        <v>433</v>
      </c>
      <c r="C368" s="93">
        <f t="shared" si="331"/>
        <v>1287117</v>
      </c>
      <c r="D368" s="93">
        <f t="shared" si="332"/>
        <v>1287117</v>
      </c>
      <c r="E368" s="181">
        <v>0</v>
      </c>
      <c r="F368" s="178">
        <v>0</v>
      </c>
      <c r="G368" s="178">
        <v>0</v>
      </c>
      <c r="H368" s="267">
        <v>433485</v>
      </c>
      <c r="I368" s="181">
        <v>853632</v>
      </c>
      <c r="J368" s="253">
        <v>0</v>
      </c>
      <c r="K368" s="178">
        <v>0</v>
      </c>
      <c r="L368" s="178">
        <v>0</v>
      </c>
      <c r="M368" s="178">
        <v>0</v>
      </c>
      <c r="N368" s="178">
        <v>0</v>
      </c>
      <c r="O368" s="178">
        <v>0</v>
      </c>
      <c r="P368" s="178">
        <v>0</v>
      </c>
      <c r="Q368" s="178">
        <v>0</v>
      </c>
      <c r="R368" s="178">
        <v>0</v>
      </c>
      <c r="S368" s="178">
        <v>0</v>
      </c>
      <c r="T368" s="178">
        <v>0</v>
      </c>
      <c r="U368" s="248"/>
      <c r="V368" s="248"/>
      <c r="W368" s="249"/>
      <c r="X368" s="249"/>
      <c r="Y368" s="249"/>
      <c r="Z368" s="249"/>
      <c r="AA368" s="249"/>
      <c r="AB368" s="249"/>
      <c r="AC368" s="249"/>
      <c r="AD368" s="249"/>
      <c r="AE368" s="249"/>
      <c r="AF368" s="249"/>
      <c r="AG368" s="249"/>
      <c r="AH368" s="249"/>
      <c r="AI368" s="249"/>
      <c r="AJ368" s="249"/>
      <c r="AK368" s="249"/>
      <c r="AL368" s="249"/>
      <c r="AM368" s="249"/>
      <c r="AN368" s="249"/>
      <c r="AO368" s="249"/>
      <c r="AP368" s="249"/>
      <c r="AQ368" s="249"/>
    </row>
    <row r="369" s="207" customFormat="1" ht="22.5" customHeight="1">
      <c r="A369" s="26" t="s">
        <v>251</v>
      </c>
      <c r="B369" s="26"/>
      <c r="C369" s="177">
        <f t="shared" ref="C369:T369" si="333">SUM(C370)</f>
        <v>33017197.399999999</v>
      </c>
      <c r="D369" s="177">
        <f t="shared" si="333"/>
        <v>0</v>
      </c>
      <c r="E369" s="177">
        <f t="shared" si="333"/>
        <v>0</v>
      </c>
      <c r="F369" s="177">
        <f t="shared" si="333"/>
        <v>0</v>
      </c>
      <c r="G369" s="177">
        <f t="shared" si="333"/>
        <v>0</v>
      </c>
      <c r="H369" s="177">
        <f t="shared" si="333"/>
        <v>0</v>
      </c>
      <c r="I369" s="177">
        <f t="shared" si="333"/>
        <v>0</v>
      </c>
      <c r="J369" s="266">
        <f t="shared" si="333"/>
        <v>0</v>
      </c>
      <c r="K369" s="177">
        <f t="shared" si="333"/>
        <v>0</v>
      </c>
      <c r="L369" s="177">
        <f t="shared" si="333"/>
        <v>33017197.399999999</v>
      </c>
      <c r="M369" s="177">
        <f t="shared" si="333"/>
        <v>0</v>
      </c>
      <c r="N369" s="177">
        <f t="shared" si="333"/>
        <v>0</v>
      </c>
      <c r="O369" s="177">
        <f t="shared" si="333"/>
        <v>0</v>
      </c>
      <c r="P369" s="177">
        <f t="shared" si="333"/>
        <v>0</v>
      </c>
      <c r="Q369" s="177">
        <f t="shared" si="333"/>
        <v>0</v>
      </c>
      <c r="R369" s="177">
        <f t="shared" si="333"/>
        <v>0</v>
      </c>
      <c r="S369" s="177">
        <f t="shared" si="333"/>
        <v>0</v>
      </c>
      <c r="T369" s="177">
        <f t="shared" si="333"/>
        <v>0</v>
      </c>
      <c r="U369" s="248"/>
      <c r="V369" s="248"/>
      <c r="W369" s="249"/>
      <c r="X369" s="249"/>
      <c r="Y369" s="249"/>
      <c r="Z369" s="249"/>
      <c r="AA369" s="249"/>
      <c r="AB369" s="249"/>
      <c r="AC369" s="249"/>
      <c r="AD369" s="249"/>
      <c r="AE369" s="249"/>
      <c r="AF369" s="249"/>
      <c r="AG369" s="249"/>
      <c r="AH369" s="249"/>
      <c r="AI369" s="249"/>
      <c r="AJ369" s="249"/>
      <c r="AK369" s="249"/>
      <c r="AL369" s="249"/>
      <c r="AM369" s="249"/>
      <c r="AN369" s="249"/>
      <c r="AO369" s="249"/>
      <c r="AP369" s="249"/>
      <c r="AQ369" s="249"/>
    </row>
    <row r="370" s="207" customFormat="1" ht="22.5" customHeight="1">
      <c r="A370" s="55">
        <v>1</v>
      </c>
      <c r="B370" s="74" t="s">
        <v>807</v>
      </c>
      <c r="C370" s="181">
        <f>D370+K370+L370+M370+N370+O370+P370+Q370+R370+S370+T370</f>
        <v>33017197.399999999</v>
      </c>
      <c r="D370" s="267">
        <f>SUM(E370:I370)</f>
        <v>0</v>
      </c>
      <c r="E370" s="93">
        <v>0</v>
      </c>
      <c r="F370" s="93">
        <v>0</v>
      </c>
      <c r="G370" s="178">
        <v>0</v>
      </c>
      <c r="H370" s="178">
        <v>0</v>
      </c>
      <c r="I370" s="267">
        <v>0</v>
      </c>
      <c r="J370" s="93">
        <v>0</v>
      </c>
      <c r="K370" s="93">
        <v>0</v>
      </c>
      <c r="L370" s="93">
        <v>33017197.399999999</v>
      </c>
      <c r="M370" s="93">
        <v>0</v>
      </c>
      <c r="N370" s="93">
        <v>0</v>
      </c>
      <c r="O370" s="93">
        <v>0</v>
      </c>
      <c r="P370" s="267">
        <v>0</v>
      </c>
      <c r="Q370" s="93">
        <v>0</v>
      </c>
      <c r="R370" s="93">
        <v>0</v>
      </c>
      <c r="S370" s="93">
        <v>0</v>
      </c>
      <c r="T370" s="93">
        <v>0</v>
      </c>
      <c r="U370" s="248"/>
      <c r="V370" s="248"/>
      <c r="W370" s="249"/>
      <c r="X370" s="249"/>
      <c r="Y370" s="249"/>
      <c r="Z370" s="249"/>
      <c r="AA370" s="249"/>
      <c r="AB370" s="249"/>
      <c r="AC370" s="249"/>
      <c r="AD370" s="249"/>
      <c r="AE370" s="249"/>
      <c r="AF370" s="249"/>
      <c r="AG370" s="249"/>
      <c r="AH370" s="249"/>
      <c r="AI370" s="249"/>
      <c r="AJ370" s="249"/>
      <c r="AK370" s="249"/>
      <c r="AL370" s="249"/>
      <c r="AM370" s="249"/>
      <c r="AN370" s="249"/>
      <c r="AO370" s="249"/>
      <c r="AP370" s="249"/>
      <c r="AQ370" s="249"/>
    </row>
    <row r="371" s="207" customFormat="1" ht="36" customHeight="1">
      <c r="A371" s="70" t="s">
        <v>262</v>
      </c>
      <c r="B371" s="70"/>
      <c r="C371" s="205">
        <f t="shared" ref="C371:T371" si="334">SUM(C372:C373)</f>
        <v>25014650.550000004</v>
      </c>
      <c r="D371" s="205">
        <f t="shared" si="334"/>
        <v>0</v>
      </c>
      <c r="E371" s="205">
        <f t="shared" si="334"/>
        <v>0</v>
      </c>
      <c r="F371" s="205">
        <f t="shared" si="334"/>
        <v>0</v>
      </c>
      <c r="G371" s="205">
        <f t="shared" si="334"/>
        <v>0</v>
      </c>
      <c r="H371" s="205">
        <f t="shared" si="334"/>
        <v>0</v>
      </c>
      <c r="I371" s="205">
        <f t="shared" si="334"/>
        <v>0</v>
      </c>
      <c r="J371" s="206">
        <f t="shared" si="334"/>
        <v>0</v>
      </c>
      <c r="K371" s="205">
        <f t="shared" si="334"/>
        <v>0</v>
      </c>
      <c r="L371" s="205">
        <f t="shared" si="334"/>
        <v>19012022.150000002</v>
      </c>
      <c r="M371" s="205">
        <f t="shared" si="334"/>
        <v>0</v>
      </c>
      <c r="N371" s="205">
        <f t="shared" si="334"/>
        <v>6002628.4000000004</v>
      </c>
      <c r="O371" s="205">
        <f t="shared" si="334"/>
        <v>0</v>
      </c>
      <c r="P371" s="205">
        <f t="shared" si="334"/>
        <v>0</v>
      </c>
      <c r="Q371" s="205">
        <f t="shared" si="334"/>
        <v>0</v>
      </c>
      <c r="R371" s="205">
        <f t="shared" si="334"/>
        <v>0</v>
      </c>
      <c r="S371" s="205">
        <f t="shared" si="334"/>
        <v>0</v>
      </c>
      <c r="T371" s="205">
        <f t="shared" si="334"/>
        <v>0</v>
      </c>
      <c r="U371" s="248"/>
      <c r="V371" s="248"/>
      <c r="W371" s="249"/>
      <c r="X371" s="249"/>
      <c r="Y371" s="249"/>
      <c r="Z371" s="249"/>
      <c r="AA371" s="249"/>
      <c r="AB371" s="249"/>
      <c r="AC371" s="249"/>
      <c r="AD371" s="249"/>
      <c r="AE371" s="249"/>
      <c r="AF371" s="249"/>
      <c r="AG371" s="249"/>
      <c r="AH371" s="249"/>
      <c r="AI371" s="249"/>
      <c r="AJ371" s="249"/>
      <c r="AK371" s="249"/>
      <c r="AL371" s="249"/>
      <c r="AM371" s="249"/>
      <c r="AN371" s="249"/>
      <c r="AO371" s="249"/>
      <c r="AP371" s="249"/>
      <c r="AQ371" s="249"/>
    </row>
    <row r="372" s="207" customFormat="1" ht="22.5" customHeight="1">
      <c r="A372" s="55">
        <v>1</v>
      </c>
      <c r="B372" s="91" t="s">
        <v>434</v>
      </c>
      <c r="C372" s="151">
        <f t="shared" ref="C372:C373" si="335">D372+K372+L372+M372+N372+O372+P372+Q372+R372+S372+T372</f>
        <v>19012022.150000002</v>
      </c>
      <c r="D372" s="244">
        <f t="shared" ref="D372:D373" si="336">SUM(E372:I372)</f>
        <v>0</v>
      </c>
      <c r="E372" s="151">
        <v>0</v>
      </c>
      <c r="F372" s="151">
        <v>0</v>
      </c>
      <c r="G372" s="151">
        <v>0</v>
      </c>
      <c r="H372" s="151">
        <v>0</v>
      </c>
      <c r="I372" s="151">
        <v>0</v>
      </c>
      <c r="J372" s="202">
        <v>0</v>
      </c>
      <c r="K372" s="151">
        <v>0</v>
      </c>
      <c r="L372" s="244">
        <v>19012022.150000002</v>
      </c>
      <c r="M372" s="151">
        <v>0</v>
      </c>
      <c r="N372" s="244">
        <v>0</v>
      </c>
      <c r="O372" s="151">
        <v>0</v>
      </c>
      <c r="P372" s="244">
        <v>0</v>
      </c>
      <c r="Q372" s="151">
        <v>0</v>
      </c>
      <c r="R372" s="151">
        <v>0</v>
      </c>
      <c r="S372" s="151">
        <v>0</v>
      </c>
      <c r="T372" s="151">
        <v>0</v>
      </c>
      <c r="U372" s="248"/>
      <c r="V372" s="248"/>
      <c r="W372" s="249"/>
      <c r="X372" s="249"/>
      <c r="Y372" s="249"/>
      <c r="Z372" s="249"/>
      <c r="AA372" s="249"/>
      <c r="AB372" s="249"/>
      <c r="AC372" s="249"/>
      <c r="AD372" s="249"/>
      <c r="AE372" s="249"/>
      <c r="AF372" s="249"/>
      <c r="AG372" s="249"/>
      <c r="AH372" s="249"/>
      <c r="AI372" s="249"/>
      <c r="AJ372" s="249"/>
      <c r="AK372" s="249"/>
      <c r="AL372" s="249"/>
      <c r="AM372" s="249"/>
      <c r="AN372" s="249"/>
      <c r="AO372" s="249"/>
      <c r="AP372" s="249"/>
      <c r="AQ372" s="249"/>
    </row>
    <row r="373" s="207" customFormat="1" ht="22.5" customHeight="1">
      <c r="A373" s="55">
        <v>2</v>
      </c>
      <c r="B373" s="91" t="s">
        <v>435</v>
      </c>
      <c r="C373" s="151">
        <f t="shared" si="335"/>
        <v>6002628.4000000004</v>
      </c>
      <c r="D373" s="244">
        <f t="shared" si="336"/>
        <v>0</v>
      </c>
      <c r="E373" s="244">
        <v>0</v>
      </c>
      <c r="F373" s="244">
        <v>0</v>
      </c>
      <c r="G373" s="151">
        <v>0</v>
      </c>
      <c r="H373" s="244">
        <v>0</v>
      </c>
      <c r="I373" s="151">
        <v>0</v>
      </c>
      <c r="J373" s="202">
        <v>0</v>
      </c>
      <c r="K373" s="151">
        <v>0</v>
      </c>
      <c r="L373" s="151">
        <v>0</v>
      </c>
      <c r="M373" s="151">
        <v>0</v>
      </c>
      <c r="N373" s="151">
        <v>6002628.4000000004</v>
      </c>
      <c r="O373" s="151">
        <v>0</v>
      </c>
      <c r="P373" s="244">
        <v>0</v>
      </c>
      <c r="Q373" s="151">
        <v>0</v>
      </c>
      <c r="R373" s="151">
        <v>0</v>
      </c>
      <c r="S373" s="151">
        <v>0</v>
      </c>
      <c r="T373" s="151">
        <v>0</v>
      </c>
      <c r="U373" s="248"/>
      <c r="V373" s="248"/>
      <c r="W373" s="249"/>
      <c r="X373" s="249"/>
      <c r="Y373" s="249"/>
      <c r="Z373" s="249"/>
      <c r="AA373" s="249"/>
      <c r="AB373" s="249"/>
      <c r="AC373" s="249"/>
      <c r="AD373" s="249"/>
      <c r="AE373" s="249"/>
      <c r="AF373" s="249"/>
      <c r="AG373" s="249"/>
      <c r="AH373" s="249"/>
      <c r="AI373" s="249"/>
      <c r="AJ373" s="249"/>
      <c r="AK373" s="249"/>
      <c r="AL373" s="249"/>
      <c r="AM373" s="249"/>
      <c r="AN373" s="249"/>
      <c r="AO373" s="249"/>
      <c r="AP373" s="249"/>
      <c r="AQ373" s="249"/>
    </row>
    <row r="374" s="32" customFormat="1" ht="21" customHeight="1">
      <c r="A374" s="110" t="s">
        <v>272</v>
      </c>
      <c r="B374" s="110"/>
      <c r="C374" s="83">
        <f>C375</f>
        <v>10776344</v>
      </c>
      <c r="D374" s="83">
        <f t="shared" ref="D374:T374" si="337">D375</f>
        <v>0</v>
      </c>
      <c r="E374" s="83">
        <f t="shared" si="337"/>
        <v>0</v>
      </c>
      <c r="F374" s="83">
        <f t="shared" si="337"/>
        <v>0</v>
      </c>
      <c r="G374" s="83">
        <f t="shared" si="337"/>
        <v>0</v>
      </c>
      <c r="H374" s="83">
        <f t="shared" si="337"/>
        <v>0</v>
      </c>
      <c r="I374" s="83">
        <f t="shared" si="337"/>
        <v>0</v>
      </c>
      <c r="J374" s="84">
        <f t="shared" si="337"/>
        <v>0</v>
      </c>
      <c r="K374" s="83">
        <f t="shared" si="337"/>
        <v>0</v>
      </c>
      <c r="L374" s="83">
        <f t="shared" si="337"/>
        <v>10305222</v>
      </c>
      <c r="M374" s="83">
        <f t="shared" si="337"/>
        <v>0</v>
      </c>
      <c r="N374" s="83">
        <f t="shared" si="337"/>
        <v>0</v>
      </c>
      <c r="O374" s="83">
        <f t="shared" si="337"/>
        <v>0</v>
      </c>
      <c r="P374" s="83">
        <f t="shared" si="337"/>
        <v>471122</v>
      </c>
      <c r="Q374" s="83">
        <f t="shared" si="337"/>
        <v>0</v>
      </c>
      <c r="R374" s="83">
        <f t="shared" si="337"/>
        <v>0</v>
      </c>
      <c r="S374" s="83">
        <f t="shared" si="337"/>
        <v>0</v>
      </c>
      <c r="T374" s="83">
        <f t="shared" si="337"/>
        <v>0</v>
      </c>
    </row>
    <row r="375" s="73" customFormat="1" ht="35.25" customHeight="1">
      <c r="A375" s="57">
        <v>1</v>
      </c>
      <c r="B375" s="56" t="s">
        <v>436</v>
      </c>
      <c r="C375" s="82">
        <f>D375+L375+M375+N375+O375+P375+Q375+R375+S375+T375</f>
        <v>10776344</v>
      </c>
      <c r="D375" s="82">
        <f>E375+F375+G375+H375+I375</f>
        <v>0</v>
      </c>
      <c r="E375" s="60"/>
      <c r="F375" s="60">
        <v>0</v>
      </c>
      <c r="G375" s="60">
        <v>0</v>
      </c>
      <c r="H375" s="60">
        <v>0</v>
      </c>
      <c r="I375" s="60">
        <v>0</v>
      </c>
      <c r="J375" s="69">
        <v>0</v>
      </c>
      <c r="K375" s="60">
        <v>0</v>
      </c>
      <c r="L375" s="60">
        <v>10305222</v>
      </c>
      <c r="M375" s="60">
        <v>0</v>
      </c>
      <c r="N375" s="60">
        <v>0</v>
      </c>
      <c r="O375" s="60">
        <v>0</v>
      </c>
      <c r="P375" s="82">
        <v>471122</v>
      </c>
      <c r="Q375" s="60">
        <v>0</v>
      </c>
      <c r="R375" s="60">
        <v>0</v>
      </c>
      <c r="S375" s="60">
        <v>0</v>
      </c>
      <c r="T375" s="60">
        <v>0</v>
      </c>
    </row>
    <row r="376" s="32" customFormat="1" ht="22.199999999999999" customHeight="1">
      <c r="A376" s="110" t="s">
        <v>282</v>
      </c>
      <c r="B376" s="110"/>
      <c r="C376" s="83">
        <f>SUM(C377:C378)</f>
        <v>4764536.1600000001</v>
      </c>
      <c r="D376" s="83">
        <f t="shared" ref="D376:T376" si="338">SUM(D377:D378)</f>
        <v>4764536.1600000001</v>
      </c>
      <c r="E376" s="83">
        <f t="shared" si="338"/>
        <v>0</v>
      </c>
      <c r="F376" s="83">
        <f t="shared" si="338"/>
        <v>3989378.3999999999</v>
      </c>
      <c r="G376" s="83">
        <f t="shared" si="338"/>
        <v>0</v>
      </c>
      <c r="H376" s="83">
        <f t="shared" si="338"/>
        <v>0</v>
      </c>
      <c r="I376" s="83">
        <f t="shared" si="338"/>
        <v>775157.76000000001</v>
      </c>
      <c r="J376" s="84">
        <f t="shared" si="338"/>
        <v>0</v>
      </c>
      <c r="K376" s="83">
        <f t="shared" si="338"/>
        <v>0</v>
      </c>
      <c r="L376" s="83">
        <f t="shared" si="338"/>
        <v>0</v>
      </c>
      <c r="M376" s="83">
        <f t="shared" si="338"/>
        <v>0</v>
      </c>
      <c r="N376" s="83">
        <f t="shared" si="338"/>
        <v>0</v>
      </c>
      <c r="O376" s="83">
        <f t="shared" si="338"/>
        <v>0</v>
      </c>
      <c r="P376" s="83">
        <f t="shared" si="338"/>
        <v>0</v>
      </c>
      <c r="Q376" s="83">
        <f t="shared" si="338"/>
        <v>0</v>
      </c>
      <c r="R376" s="83">
        <f t="shared" si="338"/>
        <v>0</v>
      </c>
      <c r="S376" s="83">
        <f t="shared" si="338"/>
        <v>0</v>
      </c>
      <c r="T376" s="83">
        <f t="shared" si="338"/>
        <v>0</v>
      </c>
    </row>
    <row r="377" s="73" customFormat="1" ht="22.199999999999999" customHeight="1">
      <c r="A377" s="55">
        <v>1</v>
      </c>
      <c r="B377" s="92" t="s">
        <v>286</v>
      </c>
      <c r="C377" s="82">
        <f t="shared" ref="C377:C378" si="339">D377+K377+L377+M377+N377+O377+P377+Q377+R377+S377+T377</f>
        <v>2729874.1600000001</v>
      </c>
      <c r="D377" s="82">
        <f t="shared" ref="D377:D378" si="340">E377+F377+G377+H377+I377</f>
        <v>2729874.1600000001</v>
      </c>
      <c r="E377" s="60">
        <v>0</v>
      </c>
      <c r="F377" s="60">
        <v>1954716.3999999999</v>
      </c>
      <c r="G377" s="60">
        <v>0</v>
      </c>
      <c r="H377" s="60">
        <v>0</v>
      </c>
      <c r="I377" s="60">
        <v>775157.76000000001</v>
      </c>
      <c r="J377" s="69">
        <v>0</v>
      </c>
      <c r="K377" s="60">
        <v>0</v>
      </c>
      <c r="L377" s="82">
        <v>0</v>
      </c>
      <c r="M377" s="60">
        <v>0</v>
      </c>
      <c r="N377" s="60">
        <v>0</v>
      </c>
      <c r="O377" s="60">
        <v>0</v>
      </c>
      <c r="P377" s="82">
        <v>0</v>
      </c>
      <c r="Q377" s="60">
        <v>0</v>
      </c>
      <c r="R377" s="60">
        <v>0</v>
      </c>
      <c r="S377" s="60">
        <v>0</v>
      </c>
      <c r="T377" s="60">
        <v>0</v>
      </c>
    </row>
    <row r="378" s="73" customFormat="1" ht="22.199999999999999" customHeight="1">
      <c r="A378" s="55">
        <v>2</v>
      </c>
      <c r="B378" s="92" t="s">
        <v>289</v>
      </c>
      <c r="C378" s="82">
        <f t="shared" si="339"/>
        <v>2034662</v>
      </c>
      <c r="D378" s="82">
        <f t="shared" si="340"/>
        <v>2034662</v>
      </c>
      <c r="E378" s="60">
        <v>0</v>
      </c>
      <c r="F378" s="60">
        <v>2034662</v>
      </c>
      <c r="G378" s="60">
        <v>0</v>
      </c>
      <c r="H378" s="60">
        <v>0</v>
      </c>
      <c r="I378" s="60">
        <v>0</v>
      </c>
      <c r="J378" s="69">
        <v>0</v>
      </c>
      <c r="K378" s="60">
        <v>0</v>
      </c>
      <c r="L378" s="82">
        <v>0</v>
      </c>
      <c r="M378" s="60">
        <v>0</v>
      </c>
      <c r="N378" s="82">
        <v>0</v>
      </c>
      <c r="O378" s="60">
        <v>0</v>
      </c>
      <c r="P378" s="82">
        <v>0</v>
      </c>
      <c r="Q378" s="60">
        <v>0</v>
      </c>
      <c r="R378" s="60">
        <v>0</v>
      </c>
      <c r="S378" s="60">
        <v>0</v>
      </c>
      <c r="T378" s="60">
        <v>0</v>
      </c>
    </row>
    <row r="379" s="207" customFormat="1" ht="22.199999999999999" customHeight="1">
      <c r="A379" s="70" t="s">
        <v>291</v>
      </c>
      <c r="B379" s="70"/>
      <c r="C379" s="251">
        <f>SUM(C380:C392)</f>
        <v>41766044.86999999</v>
      </c>
      <c r="D379" s="251">
        <f>SUM(D380:D392)</f>
        <v>20054063.370000001</v>
      </c>
      <c r="E379" s="251">
        <f>SUM(E380:E392)</f>
        <v>4165930.0899999999</v>
      </c>
      <c r="F379" s="251">
        <f>SUM(F380:F392)</f>
        <v>8899276.3999999985</v>
      </c>
      <c r="G379" s="251">
        <f>SUM(G380:G392)</f>
        <v>720276</v>
      </c>
      <c r="H379" s="251">
        <f>SUM(H380:H392)</f>
        <v>1819563.2</v>
      </c>
      <c r="I379" s="251">
        <f>SUM(I380:I392)</f>
        <v>4449017.6800000006</v>
      </c>
      <c r="J379" s="252">
        <f>SUM(J380:J392)</f>
        <v>0</v>
      </c>
      <c r="K379" s="251">
        <f>SUM(K380:K392)</f>
        <v>0</v>
      </c>
      <c r="L379" s="251">
        <f>SUM(L380:L392)</f>
        <v>18755774.399999999</v>
      </c>
      <c r="M379" s="251">
        <f>SUM(M380:M392)</f>
        <v>0</v>
      </c>
      <c r="N379" s="251">
        <f>SUM(N380:N392)</f>
        <v>1730575.0999999999</v>
      </c>
      <c r="O379" s="251">
        <f>SUM(O380:O392)</f>
        <v>0</v>
      </c>
      <c r="P379" s="251">
        <f>SUM(P380:P392)</f>
        <v>1225632</v>
      </c>
      <c r="Q379" s="251">
        <f>SUM(Q380:Q392)</f>
        <v>0</v>
      </c>
      <c r="R379" s="251">
        <f>SUM(R380:R392)</f>
        <v>0</v>
      </c>
      <c r="S379" s="251">
        <f>SUM(S380:S392)</f>
        <v>0</v>
      </c>
      <c r="T379" s="251">
        <f>SUM(T380:T392)</f>
        <v>0</v>
      </c>
      <c r="U379" s="32"/>
      <c r="V379" s="248"/>
      <c r="W379" s="249"/>
      <c r="X379" s="249"/>
      <c r="Y379" s="249"/>
      <c r="Z379" s="249"/>
      <c r="AA379" s="249"/>
      <c r="AB379" s="249"/>
      <c r="AC379" s="249"/>
      <c r="AD379" s="249"/>
      <c r="AE379" s="249"/>
      <c r="AF379" s="249"/>
      <c r="AG379" s="249"/>
      <c r="AH379" s="249"/>
      <c r="AI379" s="249"/>
      <c r="AJ379" s="249"/>
      <c r="AK379" s="249"/>
      <c r="AL379" s="249"/>
      <c r="AM379" s="249"/>
      <c r="AN379" s="249"/>
      <c r="AO379" s="249"/>
      <c r="AP379" s="249"/>
      <c r="AQ379" s="249"/>
    </row>
    <row r="380" s="207" customFormat="1" ht="22.5" customHeight="1">
      <c r="A380" s="33">
        <v>1</v>
      </c>
      <c r="B380" s="45" t="s">
        <v>808</v>
      </c>
      <c r="C380" s="267">
        <f t="shared" ref="C380:C392" si="341">D380+K380+L380+M380+N380+O380+P380+Q380+R380+S380+T380</f>
        <v>19981406.399999999</v>
      </c>
      <c r="D380" s="93">
        <f t="shared" ref="D380:D392" si="342">E380+F380+G380+H380+I380</f>
        <v>0</v>
      </c>
      <c r="E380" s="151">
        <v>0</v>
      </c>
      <c r="F380" s="151">
        <v>0</v>
      </c>
      <c r="G380" s="151">
        <v>0</v>
      </c>
      <c r="H380" s="151">
        <v>0</v>
      </c>
      <c r="I380" s="151">
        <v>0</v>
      </c>
      <c r="J380" s="202">
        <v>0</v>
      </c>
      <c r="K380" s="151">
        <v>0</v>
      </c>
      <c r="L380" s="267">
        <v>18755774.399999999</v>
      </c>
      <c r="M380" s="151">
        <v>0</v>
      </c>
      <c r="N380" s="151">
        <v>0</v>
      </c>
      <c r="O380" s="151">
        <v>0</v>
      </c>
      <c r="P380" s="151">
        <v>1225632</v>
      </c>
      <c r="Q380" s="151">
        <v>0</v>
      </c>
      <c r="R380" s="151">
        <v>0</v>
      </c>
      <c r="S380" s="151">
        <v>0</v>
      </c>
      <c r="T380" s="151">
        <v>0</v>
      </c>
      <c r="U380" s="73"/>
      <c r="V380" s="248"/>
      <c r="W380" s="249"/>
      <c r="X380" s="249"/>
      <c r="Y380" s="249"/>
      <c r="Z380" s="249"/>
      <c r="AA380" s="249"/>
      <c r="AB380" s="249"/>
      <c r="AC380" s="249"/>
      <c r="AD380" s="249"/>
      <c r="AE380" s="249"/>
      <c r="AF380" s="249"/>
      <c r="AG380" s="249"/>
      <c r="AH380" s="249"/>
      <c r="AI380" s="249"/>
      <c r="AJ380" s="249"/>
      <c r="AK380" s="249"/>
      <c r="AL380" s="249"/>
      <c r="AM380" s="249"/>
      <c r="AN380" s="249"/>
      <c r="AO380" s="249"/>
      <c r="AP380" s="249"/>
      <c r="AQ380" s="249"/>
    </row>
    <row r="381" s="207" customFormat="1" ht="22.5" customHeight="1">
      <c r="A381" s="295">
        <v>2</v>
      </c>
      <c r="B381" s="271" t="s">
        <v>438</v>
      </c>
      <c r="C381" s="181">
        <f t="shared" si="341"/>
        <v>835891.20000000007</v>
      </c>
      <c r="D381" s="178">
        <f t="shared" si="342"/>
        <v>835891.20000000007</v>
      </c>
      <c r="E381" s="178">
        <v>0</v>
      </c>
      <c r="F381" s="181">
        <v>0</v>
      </c>
      <c r="G381" s="178">
        <v>0</v>
      </c>
      <c r="H381" s="181">
        <v>0</v>
      </c>
      <c r="I381" s="178">
        <v>835891.20000000007</v>
      </c>
      <c r="J381" s="253">
        <v>0</v>
      </c>
      <c r="K381" s="178">
        <v>0</v>
      </c>
      <c r="L381" s="181">
        <v>0</v>
      </c>
      <c r="M381" s="178">
        <v>0</v>
      </c>
      <c r="N381" s="178">
        <v>0</v>
      </c>
      <c r="O381" s="178">
        <v>0</v>
      </c>
      <c r="P381" s="181">
        <v>0</v>
      </c>
      <c r="Q381" s="178">
        <v>0</v>
      </c>
      <c r="R381" s="178">
        <v>0</v>
      </c>
      <c r="S381" s="178">
        <v>0</v>
      </c>
      <c r="T381" s="178">
        <v>0</v>
      </c>
      <c r="U381" s="73"/>
      <c r="V381" s="248"/>
      <c r="W381" s="249"/>
      <c r="X381" s="249"/>
      <c r="Y381" s="249"/>
      <c r="Z381" s="249"/>
      <c r="AA381" s="249"/>
      <c r="AB381" s="249"/>
      <c r="AC381" s="249"/>
      <c r="AD381" s="249"/>
      <c r="AE381" s="249"/>
      <c r="AF381" s="249"/>
      <c r="AG381" s="249"/>
      <c r="AH381" s="249"/>
      <c r="AI381" s="249"/>
      <c r="AJ381" s="249"/>
      <c r="AK381" s="249"/>
      <c r="AL381" s="249"/>
      <c r="AM381" s="249"/>
      <c r="AN381" s="249"/>
      <c r="AO381" s="249"/>
      <c r="AP381" s="249"/>
      <c r="AQ381" s="249"/>
    </row>
    <row r="382" s="73" customFormat="1" ht="24.600000000000001" customHeight="1">
      <c r="A382" s="33">
        <v>3</v>
      </c>
      <c r="B382" s="68" t="s">
        <v>439</v>
      </c>
      <c r="C382" s="267">
        <f t="shared" si="341"/>
        <v>2659076.8000000003</v>
      </c>
      <c r="D382" s="93">
        <f t="shared" si="342"/>
        <v>2659076.8000000003</v>
      </c>
      <c r="E382" s="93">
        <v>1163346.1000000001</v>
      </c>
      <c r="F382" s="93">
        <v>0</v>
      </c>
      <c r="G382" s="93">
        <v>0</v>
      </c>
      <c r="H382" s="93">
        <v>503743.5</v>
      </c>
      <c r="I382" s="93">
        <v>991987.20000000007</v>
      </c>
      <c r="J382" s="94">
        <v>0</v>
      </c>
      <c r="K382" s="93">
        <v>0</v>
      </c>
      <c r="L382" s="93">
        <v>0</v>
      </c>
      <c r="M382" s="93">
        <v>0</v>
      </c>
      <c r="N382" s="93">
        <v>0</v>
      </c>
      <c r="O382" s="93">
        <v>0</v>
      </c>
      <c r="P382" s="93">
        <v>0</v>
      </c>
      <c r="Q382" s="93">
        <v>0</v>
      </c>
      <c r="R382" s="93">
        <v>0</v>
      </c>
      <c r="S382" s="93">
        <v>0</v>
      </c>
      <c r="T382" s="93">
        <v>0</v>
      </c>
    </row>
    <row r="383" s="73" customFormat="1" ht="24.600000000000001" customHeight="1">
      <c r="A383" s="33">
        <v>4</v>
      </c>
      <c r="B383" s="68" t="s">
        <v>440</v>
      </c>
      <c r="C383" s="267">
        <f t="shared" si="341"/>
        <v>934248.00000000012</v>
      </c>
      <c r="D383" s="93">
        <f t="shared" si="342"/>
        <v>934248.00000000012</v>
      </c>
      <c r="E383" s="93">
        <v>0</v>
      </c>
      <c r="F383" s="93">
        <v>934248.00000000012</v>
      </c>
      <c r="G383" s="93">
        <v>0</v>
      </c>
      <c r="H383" s="93">
        <v>0</v>
      </c>
      <c r="I383" s="93">
        <v>0</v>
      </c>
      <c r="J383" s="94">
        <v>0</v>
      </c>
      <c r="K383" s="93">
        <v>0</v>
      </c>
      <c r="L383" s="93">
        <v>0</v>
      </c>
      <c r="M383" s="93">
        <v>0</v>
      </c>
      <c r="N383" s="93">
        <v>0</v>
      </c>
      <c r="O383" s="93">
        <v>0</v>
      </c>
      <c r="P383" s="93">
        <v>0</v>
      </c>
      <c r="Q383" s="93">
        <v>0</v>
      </c>
      <c r="R383" s="93">
        <v>0</v>
      </c>
      <c r="S383" s="93">
        <v>0</v>
      </c>
      <c r="T383" s="296">
        <v>0</v>
      </c>
    </row>
    <row r="384" s="73" customFormat="1" ht="24.600000000000001" customHeight="1">
      <c r="A384" s="295">
        <v>5</v>
      </c>
      <c r="B384" s="68" t="s">
        <v>441</v>
      </c>
      <c r="C384" s="267">
        <f t="shared" si="341"/>
        <v>601431.59999999998</v>
      </c>
      <c r="D384" s="93">
        <f t="shared" si="342"/>
        <v>601431.59999999998</v>
      </c>
      <c r="E384" s="93">
        <v>0</v>
      </c>
      <c r="F384" s="93">
        <v>0</v>
      </c>
      <c r="G384" s="93">
        <v>369654.59999999998</v>
      </c>
      <c r="H384" s="93">
        <v>231777</v>
      </c>
      <c r="I384" s="93">
        <v>0</v>
      </c>
      <c r="J384" s="94">
        <v>0</v>
      </c>
      <c r="K384" s="93">
        <v>0</v>
      </c>
      <c r="L384" s="93">
        <v>0</v>
      </c>
      <c r="M384" s="93">
        <v>0</v>
      </c>
      <c r="N384" s="93">
        <v>0</v>
      </c>
      <c r="O384" s="93">
        <v>0</v>
      </c>
      <c r="P384" s="93">
        <v>0</v>
      </c>
      <c r="Q384" s="93">
        <v>0</v>
      </c>
      <c r="R384" s="93">
        <v>0</v>
      </c>
      <c r="S384" s="93">
        <v>0</v>
      </c>
      <c r="T384" s="93">
        <v>0</v>
      </c>
    </row>
    <row r="385" s="73" customFormat="1" ht="24.600000000000001" customHeight="1">
      <c r="A385" s="33">
        <v>6</v>
      </c>
      <c r="B385" s="68" t="s">
        <v>442</v>
      </c>
      <c r="C385" s="267">
        <f t="shared" si="341"/>
        <v>6855430.3999999994</v>
      </c>
      <c r="D385" s="93">
        <f t="shared" si="342"/>
        <v>6855430.3999999994</v>
      </c>
      <c r="E385" s="93">
        <v>0</v>
      </c>
      <c r="F385" s="297">
        <v>5388874.3999999994</v>
      </c>
      <c r="G385" s="297">
        <v>0</v>
      </c>
      <c r="H385" s="297">
        <v>566493.19999999995</v>
      </c>
      <c r="I385" s="297">
        <v>900062.79999999993</v>
      </c>
      <c r="J385" s="298">
        <v>0</v>
      </c>
      <c r="K385" s="297">
        <v>0</v>
      </c>
      <c r="L385" s="297">
        <v>0</v>
      </c>
      <c r="M385" s="297">
        <v>0</v>
      </c>
      <c r="N385" s="297">
        <v>0</v>
      </c>
      <c r="O385" s="297">
        <v>0</v>
      </c>
      <c r="P385" s="297">
        <v>0</v>
      </c>
      <c r="Q385" s="297">
        <v>0</v>
      </c>
      <c r="R385" s="297">
        <v>0</v>
      </c>
      <c r="S385" s="297">
        <v>0</v>
      </c>
      <c r="T385" s="297">
        <v>0</v>
      </c>
    </row>
    <row r="386" s="73" customFormat="1" ht="24.600000000000001" customHeight="1">
      <c r="A386" s="33">
        <v>7</v>
      </c>
      <c r="B386" s="68" t="s">
        <v>443</v>
      </c>
      <c r="C386" s="267">
        <f t="shared" si="341"/>
        <v>2462426.3700000001</v>
      </c>
      <c r="D386" s="93">
        <f t="shared" si="342"/>
        <v>2462426.3700000001</v>
      </c>
      <c r="E386" s="82">
        <v>1329100.29</v>
      </c>
      <c r="F386" s="60">
        <v>0</v>
      </c>
      <c r="G386" s="60">
        <v>0</v>
      </c>
      <c r="H386" s="60">
        <v>0</v>
      </c>
      <c r="I386" s="82">
        <v>1133326.0800000001</v>
      </c>
      <c r="J386" s="69">
        <v>0</v>
      </c>
      <c r="K386" s="60">
        <v>0</v>
      </c>
      <c r="L386" s="60">
        <v>0</v>
      </c>
      <c r="M386" s="60">
        <v>0</v>
      </c>
      <c r="N386" s="60">
        <v>0</v>
      </c>
      <c r="O386" s="60">
        <v>0</v>
      </c>
      <c r="P386" s="82">
        <v>0</v>
      </c>
      <c r="Q386" s="60">
        <v>0</v>
      </c>
      <c r="R386" s="60">
        <v>0</v>
      </c>
      <c r="S386" s="60">
        <v>0</v>
      </c>
      <c r="T386" s="60">
        <v>0</v>
      </c>
    </row>
    <row r="387" s="73" customFormat="1" ht="24.600000000000001" customHeight="1">
      <c r="A387" s="295">
        <v>8</v>
      </c>
      <c r="B387" s="68" t="s">
        <v>444</v>
      </c>
      <c r="C387" s="267">
        <f t="shared" si="341"/>
        <v>350621.40000000002</v>
      </c>
      <c r="D387" s="93">
        <f t="shared" si="342"/>
        <v>350621.40000000002</v>
      </c>
      <c r="E387" s="60">
        <v>0</v>
      </c>
      <c r="F387" s="60">
        <v>0</v>
      </c>
      <c r="G387" s="82">
        <v>350621.40000000002</v>
      </c>
      <c r="H387" s="60">
        <v>0</v>
      </c>
      <c r="I387" s="60">
        <v>0</v>
      </c>
      <c r="J387" s="69">
        <v>0</v>
      </c>
      <c r="K387" s="60">
        <v>0</v>
      </c>
      <c r="L387" s="60">
        <v>0</v>
      </c>
      <c r="M387" s="60">
        <v>0</v>
      </c>
      <c r="N387" s="60">
        <v>0</v>
      </c>
      <c r="O387" s="60">
        <v>0</v>
      </c>
      <c r="P387" s="82">
        <v>0</v>
      </c>
      <c r="Q387" s="60">
        <v>0</v>
      </c>
      <c r="R387" s="60">
        <v>0</v>
      </c>
      <c r="S387" s="60">
        <v>0</v>
      </c>
      <c r="T387" s="60">
        <v>0</v>
      </c>
    </row>
    <row r="388" s="73" customFormat="1" ht="24.600000000000001" customHeight="1">
      <c r="A388" s="33">
        <v>9</v>
      </c>
      <c r="B388" s="68" t="s">
        <v>445</v>
      </c>
      <c r="C388" s="181">
        <f t="shared" si="341"/>
        <v>219082.5</v>
      </c>
      <c r="D388" s="178">
        <f t="shared" si="342"/>
        <v>219082.5</v>
      </c>
      <c r="E388" s="58">
        <v>0</v>
      </c>
      <c r="F388" s="58">
        <v>0</v>
      </c>
      <c r="G388" s="58">
        <v>0</v>
      </c>
      <c r="H388" s="104">
        <v>219082.5</v>
      </c>
      <c r="I388" s="58">
        <v>0</v>
      </c>
      <c r="J388" s="59">
        <v>0</v>
      </c>
      <c r="K388" s="58">
        <v>0</v>
      </c>
      <c r="L388" s="58">
        <v>0</v>
      </c>
      <c r="M388" s="58">
        <v>0</v>
      </c>
      <c r="N388" s="58">
        <v>0</v>
      </c>
      <c r="O388" s="58">
        <v>0</v>
      </c>
      <c r="P388" s="104">
        <v>0</v>
      </c>
      <c r="Q388" s="58">
        <v>0</v>
      </c>
      <c r="R388" s="58">
        <v>0</v>
      </c>
      <c r="S388" s="58">
        <v>0</v>
      </c>
      <c r="T388" s="58">
        <v>0</v>
      </c>
    </row>
    <row r="389" s="73" customFormat="1" ht="24.600000000000001" customHeight="1">
      <c r="A389" s="33">
        <v>10</v>
      </c>
      <c r="B389" s="68" t="s">
        <v>446</v>
      </c>
      <c r="C389" s="181">
        <f t="shared" si="341"/>
        <v>496897.79999999999</v>
      </c>
      <c r="D389" s="178">
        <f t="shared" si="342"/>
        <v>496897.79999999999</v>
      </c>
      <c r="E389" s="104">
        <v>496897.79999999999</v>
      </c>
      <c r="F389" s="58">
        <v>0</v>
      </c>
      <c r="G389" s="58">
        <v>0</v>
      </c>
      <c r="H389" s="58">
        <v>0</v>
      </c>
      <c r="I389" s="58">
        <v>0</v>
      </c>
      <c r="J389" s="59">
        <v>0</v>
      </c>
      <c r="K389" s="58">
        <v>0</v>
      </c>
      <c r="L389" s="58">
        <v>0</v>
      </c>
      <c r="M389" s="58">
        <v>0</v>
      </c>
      <c r="N389" s="58">
        <v>0</v>
      </c>
      <c r="O389" s="58">
        <v>0</v>
      </c>
      <c r="P389" s="104">
        <v>0</v>
      </c>
      <c r="Q389" s="58">
        <v>0</v>
      </c>
      <c r="R389" s="58">
        <v>0</v>
      </c>
      <c r="S389" s="58">
        <v>0</v>
      </c>
      <c r="T389" s="58">
        <v>0</v>
      </c>
    </row>
    <row r="390" s="73" customFormat="1" ht="24.600000000000001" customHeight="1">
      <c r="A390" s="295">
        <v>11</v>
      </c>
      <c r="B390" s="68" t="s">
        <v>447</v>
      </c>
      <c r="C390" s="181">
        <f t="shared" si="341"/>
        <v>3057628.6000000001</v>
      </c>
      <c r="D390" s="178">
        <f t="shared" si="342"/>
        <v>3057628.6000000001</v>
      </c>
      <c r="E390" s="104">
        <v>689280.19999999995</v>
      </c>
      <c r="F390" s="104">
        <v>1482131</v>
      </c>
      <c r="G390" s="58">
        <v>0</v>
      </c>
      <c r="H390" s="104">
        <v>298467</v>
      </c>
      <c r="I390" s="104">
        <v>587750.40000000002</v>
      </c>
      <c r="J390" s="59">
        <v>0</v>
      </c>
      <c r="K390" s="58">
        <v>0</v>
      </c>
      <c r="L390" s="58">
        <v>0</v>
      </c>
      <c r="M390" s="58">
        <v>0</v>
      </c>
      <c r="N390" s="58">
        <v>0</v>
      </c>
      <c r="O390" s="58">
        <v>0</v>
      </c>
      <c r="P390" s="104">
        <v>0</v>
      </c>
      <c r="Q390" s="58">
        <v>0</v>
      </c>
      <c r="R390" s="58">
        <v>0</v>
      </c>
      <c r="S390" s="58">
        <v>0</v>
      </c>
      <c r="T390" s="58">
        <v>0</v>
      </c>
    </row>
    <row r="391" s="73" customFormat="1" ht="24.600000000000001" customHeight="1">
      <c r="A391" s="33">
        <v>12</v>
      </c>
      <c r="B391" s="68" t="s">
        <v>448</v>
      </c>
      <c r="C391" s="181">
        <f t="shared" si="341"/>
        <v>2217880.7999999998</v>
      </c>
      <c r="D391" s="178">
        <f t="shared" si="342"/>
        <v>487305.70000000001</v>
      </c>
      <c r="E391" s="104">
        <v>487305.70000000001</v>
      </c>
      <c r="F391" s="58">
        <v>0</v>
      </c>
      <c r="G391" s="58">
        <v>0</v>
      </c>
      <c r="H391" s="58">
        <v>0</v>
      </c>
      <c r="I391" s="58">
        <v>0</v>
      </c>
      <c r="J391" s="59">
        <v>0</v>
      </c>
      <c r="K391" s="58">
        <v>0</v>
      </c>
      <c r="L391" s="58">
        <v>0</v>
      </c>
      <c r="M391" s="58">
        <v>0</v>
      </c>
      <c r="N391" s="104">
        <v>1730575.0999999999</v>
      </c>
      <c r="O391" s="58">
        <v>0</v>
      </c>
      <c r="P391" s="104">
        <v>0</v>
      </c>
      <c r="Q391" s="58">
        <v>0</v>
      </c>
      <c r="R391" s="58">
        <v>0</v>
      </c>
      <c r="S391" s="58">
        <v>0</v>
      </c>
      <c r="T391" s="58">
        <v>0</v>
      </c>
    </row>
    <row r="392" s="73" customFormat="1" ht="24.600000000000001" customHeight="1">
      <c r="A392" s="33">
        <v>13</v>
      </c>
      <c r="B392" s="68" t="s">
        <v>449</v>
      </c>
      <c r="C392" s="181">
        <f t="shared" si="341"/>
        <v>1094023</v>
      </c>
      <c r="D392" s="178">
        <f t="shared" si="342"/>
        <v>1094023</v>
      </c>
      <c r="E392" s="58">
        <v>0</v>
      </c>
      <c r="F392" s="104">
        <v>1094023</v>
      </c>
      <c r="G392" s="58">
        <v>0</v>
      </c>
      <c r="H392" s="58">
        <v>0</v>
      </c>
      <c r="I392" s="58">
        <v>0</v>
      </c>
      <c r="J392" s="59">
        <v>0</v>
      </c>
      <c r="K392" s="58">
        <v>0</v>
      </c>
      <c r="L392" s="58">
        <v>0</v>
      </c>
      <c r="M392" s="58">
        <v>0</v>
      </c>
      <c r="N392" s="58">
        <v>0</v>
      </c>
      <c r="O392" s="58">
        <v>0</v>
      </c>
      <c r="P392" s="104">
        <v>0</v>
      </c>
      <c r="Q392" s="58">
        <v>0</v>
      </c>
      <c r="R392" s="58">
        <v>0</v>
      </c>
      <c r="S392" s="58">
        <v>0</v>
      </c>
      <c r="T392" s="58">
        <v>0</v>
      </c>
    </row>
    <row r="393" s="203" customFormat="1" ht="22.5" customHeight="1">
      <c r="A393" s="26" t="s">
        <v>296</v>
      </c>
      <c r="B393" s="26"/>
      <c r="C393" s="251">
        <f>C394+C396</f>
        <v>8633986.4000000004</v>
      </c>
      <c r="D393" s="251">
        <f t="shared" ref="D393:T393" si="343">D394+D396</f>
        <v>8633986.4000000004</v>
      </c>
      <c r="E393" s="251">
        <f t="shared" si="343"/>
        <v>4515604</v>
      </c>
      <c r="F393" s="251">
        <f t="shared" si="343"/>
        <v>2577316</v>
      </c>
      <c r="G393" s="251">
        <f t="shared" si="343"/>
        <v>0</v>
      </c>
      <c r="H393" s="251">
        <f t="shared" si="343"/>
        <v>519012</v>
      </c>
      <c r="I393" s="251">
        <f t="shared" si="343"/>
        <v>1022054.4</v>
      </c>
      <c r="J393" s="252">
        <f t="shared" si="343"/>
        <v>0</v>
      </c>
      <c r="K393" s="251">
        <f t="shared" si="343"/>
        <v>0</v>
      </c>
      <c r="L393" s="251">
        <f t="shared" si="343"/>
        <v>0</v>
      </c>
      <c r="M393" s="251">
        <f t="shared" si="343"/>
        <v>0</v>
      </c>
      <c r="N393" s="251">
        <f t="shared" si="343"/>
        <v>0</v>
      </c>
      <c r="O393" s="251">
        <f t="shared" si="343"/>
        <v>0</v>
      </c>
      <c r="P393" s="251">
        <f t="shared" si="343"/>
        <v>0</v>
      </c>
      <c r="Q393" s="251">
        <f t="shared" si="343"/>
        <v>0</v>
      </c>
      <c r="R393" s="251">
        <f t="shared" si="343"/>
        <v>0</v>
      </c>
      <c r="S393" s="251">
        <f t="shared" si="343"/>
        <v>0</v>
      </c>
      <c r="T393" s="251">
        <f t="shared" si="343"/>
        <v>0</v>
      </c>
      <c r="U393" s="73"/>
      <c r="V393" s="248"/>
      <c r="W393" s="248"/>
      <c r="X393" s="248"/>
      <c r="Y393" s="248"/>
      <c r="Z393" s="248"/>
      <c r="AA393" s="248"/>
      <c r="AB393" s="248"/>
      <c r="AC393" s="248"/>
      <c r="AD393" s="248"/>
      <c r="AE393" s="248"/>
      <c r="AF393" s="248"/>
      <c r="AG393" s="248"/>
      <c r="AH393" s="248"/>
      <c r="AI393" s="248"/>
      <c r="AJ393" s="248"/>
      <c r="AK393" s="248"/>
      <c r="AL393" s="248"/>
      <c r="AM393" s="248"/>
      <c r="AN393" s="248"/>
      <c r="AO393" s="248"/>
      <c r="AP393" s="248"/>
      <c r="AQ393" s="248"/>
    </row>
    <row r="394" s="207" customFormat="1" ht="22.5" customHeight="1">
      <c r="A394" s="70" t="s">
        <v>297</v>
      </c>
      <c r="B394" s="70"/>
      <c r="C394" s="251">
        <f t="shared" ref="C394:T394" si="344">C395</f>
        <v>4118382.3999999999</v>
      </c>
      <c r="D394" s="251">
        <f t="shared" si="344"/>
        <v>4118382.3999999999</v>
      </c>
      <c r="E394" s="251">
        <f t="shared" si="344"/>
        <v>0</v>
      </c>
      <c r="F394" s="251">
        <f t="shared" si="344"/>
        <v>2577316</v>
      </c>
      <c r="G394" s="251">
        <f t="shared" si="344"/>
        <v>0</v>
      </c>
      <c r="H394" s="251">
        <f t="shared" si="344"/>
        <v>519012</v>
      </c>
      <c r="I394" s="251">
        <f t="shared" si="344"/>
        <v>1022054.4</v>
      </c>
      <c r="J394" s="252">
        <f t="shared" si="344"/>
        <v>0</v>
      </c>
      <c r="K394" s="251">
        <f t="shared" si="344"/>
        <v>0</v>
      </c>
      <c r="L394" s="251">
        <f t="shared" si="344"/>
        <v>0</v>
      </c>
      <c r="M394" s="251">
        <f t="shared" si="344"/>
        <v>0</v>
      </c>
      <c r="N394" s="251">
        <f t="shared" si="344"/>
        <v>0</v>
      </c>
      <c r="O394" s="251">
        <f t="shared" si="344"/>
        <v>0</v>
      </c>
      <c r="P394" s="251">
        <f t="shared" si="344"/>
        <v>0</v>
      </c>
      <c r="Q394" s="251">
        <f t="shared" si="344"/>
        <v>0</v>
      </c>
      <c r="R394" s="251">
        <f t="shared" si="344"/>
        <v>0</v>
      </c>
      <c r="S394" s="251">
        <f t="shared" si="344"/>
        <v>0</v>
      </c>
      <c r="T394" s="251">
        <f t="shared" si="344"/>
        <v>0</v>
      </c>
      <c r="U394" s="32"/>
      <c r="V394" s="249"/>
      <c r="W394" s="249"/>
      <c r="X394" s="249"/>
      <c r="Y394" s="249"/>
      <c r="Z394" s="249"/>
      <c r="AA394" s="249"/>
      <c r="AB394" s="249"/>
      <c r="AC394" s="249"/>
      <c r="AD394" s="249"/>
      <c r="AE394" s="249"/>
      <c r="AF394" s="249"/>
      <c r="AG394" s="249"/>
      <c r="AH394" s="249"/>
      <c r="AI394" s="249"/>
      <c r="AJ394" s="249"/>
      <c r="AK394" s="249"/>
      <c r="AL394" s="249"/>
      <c r="AM394" s="249"/>
      <c r="AN394" s="249"/>
      <c r="AO394" s="249"/>
      <c r="AP394" s="249"/>
      <c r="AQ394" s="249"/>
    </row>
    <row r="395" s="203" customFormat="1" ht="22.5" customHeight="1">
      <c r="A395" s="55">
        <v>1</v>
      </c>
      <c r="B395" s="74" t="s">
        <v>298</v>
      </c>
      <c r="C395" s="267">
        <f>D395+K395+L395+M395+N395+O395+P395+Q395+R395+S395+T395</f>
        <v>4118382.3999999999</v>
      </c>
      <c r="D395" s="93">
        <f>E395+F395+G395+H395+I395</f>
        <v>4118382.3999999999</v>
      </c>
      <c r="E395" s="181">
        <v>0</v>
      </c>
      <c r="F395" s="181">
        <v>2577316</v>
      </c>
      <c r="G395" s="181">
        <v>0</v>
      </c>
      <c r="H395" s="181">
        <v>519012</v>
      </c>
      <c r="I395" s="181">
        <v>1022054.4</v>
      </c>
      <c r="J395" s="274">
        <v>0</v>
      </c>
      <c r="K395" s="93">
        <v>0</v>
      </c>
      <c r="L395" s="93">
        <v>0</v>
      </c>
      <c r="M395" s="178">
        <v>0</v>
      </c>
      <c r="N395" s="93">
        <v>0</v>
      </c>
      <c r="O395" s="93">
        <v>0</v>
      </c>
      <c r="P395" s="267">
        <v>0</v>
      </c>
      <c r="Q395" s="93">
        <v>0</v>
      </c>
      <c r="R395" s="93">
        <v>0</v>
      </c>
      <c r="S395" s="93">
        <v>0</v>
      </c>
      <c r="T395" s="93">
        <v>0</v>
      </c>
      <c r="U395" s="73"/>
      <c r="V395" s="248"/>
      <c r="W395" s="248"/>
      <c r="X395" s="248"/>
      <c r="Y395" s="248"/>
      <c r="Z395" s="248"/>
      <c r="AA395" s="248"/>
      <c r="AB395" s="248"/>
      <c r="AC395" s="248"/>
      <c r="AD395" s="248"/>
      <c r="AE395" s="248"/>
      <c r="AF395" s="248"/>
      <c r="AG395" s="248"/>
      <c r="AH395" s="248"/>
      <c r="AI395" s="248"/>
      <c r="AJ395" s="248"/>
      <c r="AK395" s="248"/>
      <c r="AL395" s="248"/>
      <c r="AM395" s="248"/>
      <c r="AN395" s="248"/>
      <c r="AO395" s="248"/>
      <c r="AP395" s="248"/>
      <c r="AQ395" s="248"/>
    </row>
    <row r="396" s="203" customFormat="1" ht="22.5" customHeight="1">
      <c r="A396" s="110" t="s">
        <v>450</v>
      </c>
      <c r="B396" s="110"/>
      <c r="C396" s="254">
        <f t="shared" ref="C396:T396" si="345">SUM(C397)</f>
        <v>4515604</v>
      </c>
      <c r="D396" s="254">
        <f t="shared" si="345"/>
        <v>4515604</v>
      </c>
      <c r="E396" s="254">
        <f t="shared" si="345"/>
        <v>4515604</v>
      </c>
      <c r="F396" s="254">
        <f t="shared" si="345"/>
        <v>0</v>
      </c>
      <c r="G396" s="254">
        <f t="shared" si="345"/>
        <v>0</v>
      </c>
      <c r="H396" s="254">
        <f t="shared" si="345"/>
        <v>0</v>
      </c>
      <c r="I396" s="254">
        <f t="shared" si="345"/>
        <v>0</v>
      </c>
      <c r="J396" s="255">
        <f t="shared" si="345"/>
        <v>0</v>
      </c>
      <c r="K396" s="254">
        <f t="shared" si="345"/>
        <v>0</v>
      </c>
      <c r="L396" s="254">
        <f t="shared" si="345"/>
        <v>0</v>
      </c>
      <c r="M396" s="254">
        <f t="shared" si="345"/>
        <v>0</v>
      </c>
      <c r="N396" s="254">
        <f t="shared" si="345"/>
        <v>0</v>
      </c>
      <c r="O396" s="254">
        <f t="shared" si="345"/>
        <v>0</v>
      </c>
      <c r="P396" s="254">
        <f t="shared" si="345"/>
        <v>0</v>
      </c>
      <c r="Q396" s="254">
        <f t="shared" si="345"/>
        <v>0</v>
      </c>
      <c r="R396" s="254">
        <f t="shared" si="345"/>
        <v>0</v>
      </c>
      <c r="S396" s="254">
        <f t="shared" si="345"/>
        <v>0</v>
      </c>
      <c r="T396" s="254">
        <f t="shared" si="345"/>
        <v>0</v>
      </c>
      <c r="U396" s="73"/>
      <c r="V396" s="248"/>
      <c r="W396" s="248"/>
      <c r="X396" s="248"/>
      <c r="Y396" s="248"/>
      <c r="Z396" s="248"/>
      <c r="AA396" s="248"/>
      <c r="AB396" s="248"/>
      <c r="AC396" s="248"/>
      <c r="AD396" s="248"/>
      <c r="AE396" s="248"/>
      <c r="AF396" s="248"/>
      <c r="AG396" s="248"/>
      <c r="AH396" s="248"/>
      <c r="AI396" s="248"/>
      <c r="AJ396" s="248"/>
      <c r="AK396" s="248"/>
      <c r="AL396" s="248"/>
      <c r="AM396" s="248"/>
      <c r="AN396" s="248"/>
      <c r="AO396" s="248"/>
      <c r="AP396" s="248"/>
      <c r="AQ396" s="248"/>
    </row>
    <row r="397" s="203" customFormat="1" ht="22.5" customHeight="1">
      <c r="A397" s="55">
        <v>1</v>
      </c>
      <c r="B397" s="91" t="s">
        <v>451</v>
      </c>
      <c r="C397" s="93">
        <f>D397+K397+L397+M397+N397+O397+P397+Q397+R397+S397+T397</f>
        <v>4515604</v>
      </c>
      <c r="D397" s="267">
        <f>SUM(E397:I397)</f>
        <v>4515604</v>
      </c>
      <c r="E397" s="93">
        <v>4515604</v>
      </c>
      <c r="F397" s="93">
        <v>0</v>
      </c>
      <c r="G397" s="93">
        <v>0</v>
      </c>
      <c r="H397" s="267">
        <v>0</v>
      </c>
      <c r="I397" s="267">
        <v>0</v>
      </c>
      <c r="J397" s="94">
        <v>0</v>
      </c>
      <c r="K397" s="93">
        <v>0</v>
      </c>
      <c r="L397" s="267">
        <v>0</v>
      </c>
      <c r="M397" s="93">
        <v>0</v>
      </c>
      <c r="N397" s="267">
        <v>0</v>
      </c>
      <c r="O397" s="93">
        <v>0</v>
      </c>
      <c r="P397" s="267">
        <v>0</v>
      </c>
      <c r="Q397" s="93">
        <v>0</v>
      </c>
      <c r="R397" s="93">
        <v>0</v>
      </c>
      <c r="S397" s="93">
        <v>0</v>
      </c>
      <c r="T397" s="93">
        <v>0</v>
      </c>
      <c r="U397" s="73"/>
      <c r="V397" s="248"/>
      <c r="W397" s="248"/>
      <c r="X397" s="248"/>
      <c r="Y397" s="248"/>
      <c r="Z397" s="248"/>
      <c r="AA397" s="248"/>
      <c r="AB397" s="248"/>
      <c r="AC397" s="248"/>
      <c r="AD397" s="248"/>
      <c r="AE397" s="248"/>
      <c r="AF397" s="248"/>
      <c r="AG397" s="248"/>
      <c r="AH397" s="248"/>
      <c r="AI397" s="248"/>
      <c r="AJ397" s="248"/>
      <c r="AK397" s="248"/>
      <c r="AL397" s="248"/>
      <c r="AM397" s="248"/>
      <c r="AN397" s="248"/>
      <c r="AO397" s="248"/>
      <c r="AP397" s="248"/>
      <c r="AQ397" s="248"/>
    </row>
    <row r="398" s="43" customFormat="1" ht="34.200000000000003" customHeight="1">
      <c r="A398" s="70" t="s">
        <v>301</v>
      </c>
      <c r="B398" s="70"/>
      <c r="C398" s="141">
        <f t="shared" ref="C398:C399" si="346">C399</f>
        <v>5779395.5999999996</v>
      </c>
      <c r="D398" s="141">
        <f t="shared" ref="D398:L399" si="347">D399</f>
        <v>0</v>
      </c>
      <c r="E398" s="141">
        <f t="shared" si="347"/>
        <v>0</v>
      </c>
      <c r="F398" s="141">
        <f t="shared" si="347"/>
        <v>0</v>
      </c>
      <c r="G398" s="141">
        <f t="shared" si="347"/>
        <v>0</v>
      </c>
      <c r="H398" s="141">
        <f t="shared" si="347"/>
        <v>0</v>
      </c>
      <c r="I398" s="141">
        <f t="shared" si="347"/>
        <v>0</v>
      </c>
      <c r="J398" s="142">
        <f t="shared" si="347"/>
        <v>0</v>
      </c>
      <c r="K398" s="141">
        <f t="shared" si="347"/>
        <v>0</v>
      </c>
      <c r="L398" s="141">
        <f t="shared" si="347"/>
        <v>5779395.5999999996</v>
      </c>
      <c r="M398" s="141">
        <f t="shared" ref="M398:T399" si="348">M399</f>
        <v>0</v>
      </c>
      <c r="N398" s="141">
        <f t="shared" si="348"/>
        <v>0</v>
      </c>
      <c r="O398" s="141">
        <f t="shared" si="348"/>
        <v>0</v>
      </c>
      <c r="P398" s="141">
        <f t="shared" si="348"/>
        <v>0</v>
      </c>
      <c r="Q398" s="141">
        <f t="shared" si="348"/>
        <v>0</v>
      </c>
      <c r="R398" s="141">
        <f t="shared" si="348"/>
        <v>0</v>
      </c>
      <c r="S398" s="141">
        <f t="shared" si="348"/>
        <v>0</v>
      </c>
      <c r="T398" s="141">
        <f t="shared" si="348"/>
        <v>0</v>
      </c>
      <c r="U398" s="272"/>
      <c r="V398" s="272"/>
      <c r="W398" s="272"/>
      <c r="X398" s="272"/>
      <c r="Y398" s="272"/>
      <c r="Z398" s="272"/>
      <c r="AA398" s="272"/>
      <c r="AB398" s="272"/>
      <c r="AC398" s="272"/>
      <c r="AD398" s="272"/>
      <c r="AE398" s="272"/>
      <c r="AF398" s="272"/>
      <c r="AG398" s="272"/>
      <c r="AH398" s="272"/>
      <c r="AI398" s="272"/>
      <c r="AJ398" s="272"/>
      <c r="AK398" s="272"/>
      <c r="AL398" s="272"/>
      <c r="AM398" s="272"/>
      <c r="AN398" s="272"/>
      <c r="AO398" s="272"/>
      <c r="AP398" s="272"/>
      <c r="AQ398" s="272"/>
    </row>
    <row r="399" s="43" customFormat="1" ht="30" customHeight="1">
      <c r="A399" s="89" t="s">
        <v>302</v>
      </c>
      <c r="B399" s="89"/>
      <c r="C399" s="141">
        <f t="shared" si="346"/>
        <v>5779395.5999999996</v>
      </c>
      <c r="D399" s="141">
        <f t="shared" si="347"/>
        <v>0</v>
      </c>
      <c r="E399" s="141">
        <f t="shared" si="347"/>
        <v>0</v>
      </c>
      <c r="F399" s="141">
        <f t="shared" si="347"/>
        <v>0</v>
      </c>
      <c r="G399" s="141">
        <f t="shared" si="347"/>
        <v>0</v>
      </c>
      <c r="H399" s="141">
        <f t="shared" si="347"/>
        <v>0</v>
      </c>
      <c r="I399" s="141">
        <f t="shared" si="347"/>
        <v>0</v>
      </c>
      <c r="J399" s="142">
        <f t="shared" si="347"/>
        <v>0</v>
      </c>
      <c r="K399" s="141">
        <f t="shared" si="347"/>
        <v>0</v>
      </c>
      <c r="L399" s="141">
        <f t="shared" si="347"/>
        <v>5779395.5999999996</v>
      </c>
      <c r="M399" s="141">
        <f t="shared" si="348"/>
        <v>0</v>
      </c>
      <c r="N399" s="141">
        <f t="shared" si="348"/>
        <v>0</v>
      </c>
      <c r="O399" s="141">
        <f t="shared" si="348"/>
        <v>0</v>
      </c>
      <c r="P399" s="141">
        <f t="shared" si="348"/>
        <v>0</v>
      </c>
      <c r="Q399" s="141">
        <f t="shared" si="348"/>
        <v>0</v>
      </c>
      <c r="R399" s="141">
        <f t="shared" si="348"/>
        <v>0</v>
      </c>
      <c r="S399" s="141">
        <f t="shared" si="348"/>
        <v>0</v>
      </c>
      <c r="T399" s="141">
        <f t="shared" si="348"/>
        <v>0</v>
      </c>
      <c r="U399" s="272"/>
      <c r="V399" s="272"/>
      <c r="W399" s="272"/>
      <c r="X399" s="272"/>
      <c r="Y399" s="272"/>
      <c r="Z399" s="272"/>
      <c r="AA399" s="272"/>
      <c r="AB399" s="272"/>
      <c r="AC399" s="272"/>
      <c r="AD399" s="272"/>
      <c r="AE399" s="272"/>
      <c r="AF399" s="272"/>
      <c r="AG399" s="272"/>
      <c r="AH399" s="272"/>
      <c r="AI399" s="272"/>
      <c r="AJ399" s="272"/>
      <c r="AK399" s="272"/>
      <c r="AL399" s="272"/>
      <c r="AM399" s="272"/>
      <c r="AN399" s="272"/>
      <c r="AO399" s="272"/>
      <c r="AP399" s="272"/>
      <c r="AQ399" s="272"/>
    </row>
    <row r="400" s="43" customFormat="1" ht="22.5" customHeight="1">
      <c r="A400" s="33">
        <v>1</v>
      </c>
      <c r="B400" s="45" t="s">
        <v>453</v>
      </c>
      <c r="C400" s="97">
        <f>D400+K400+L400+M400+N400+O400+P400+Q400+R400+S400+T400</f>
        <v>5779395.5999999996</v>
      </c>
      <c r="D400" s="97">
        <f>E400+F400+G400+H400+I400</f>
        <v>0</v>
      </c>
      <c r="E400" s="97">
        <v>0</v>
      </c>
      <c r="F400" s="97">
        <v>0</v>
      </c>
      <c r="G400" s="97">
        <v>0</v>
      </c>
      <c r="H400" s="97">
        <v>0</v>
      </c>
      <c r="I400" s="97">
        <v>0</v>
      </c>
      <c r="J400" s="145">
        <v>0</v>
      </c>
      <c r="K400" s="97">
        <v>0</v>
      </c>
      <c r="L400" s="97">
        <v>5779395.5999999996</v>
      </c>
      <c r="M400" s="97">
        <v>0</v>
      </c>
      <c r="N400" s="97">
        <v>0</v>
      </c>
      <c r="O400" s="97">
        <v>0</v>
      </c>
      <c r="P400" s="97">
        <v>0</v>
      </c>
      <c r="Q400" s="97">
        <v>0</v>
      </c>
      <c r="R400" s="97">
        <v>0</v>
      </c>
      <c r="S400" s="97">
        <v>0</v>
      </c>
      <c r="T400" s="97">
        <v>0</v>
      </c>
      <c r="U400" s="272"/>
      <c r="V400" s="272"/>
      <c r="W400" s="272"/>
      <c r="X400" s="272"/>
      <c r="Y400" s="272"/>
      <c r="Z400" s="272"/>
      <c r="AA400" s="272"/>
      <c r="AB400" s="272"/>
      <c r="AC400" s="272"/>
      <c r="AD400" s="272"/>
      <c r="AE400" s="272"/>
      <c r="AF400" s="272"/>
      <c r="AG400" s="272"/>
      <c r="AH400" s="272"/>
      <c r="AI400" s="272"/>
      <c r="AJ400" s="272"/>
      <c r="AK400" s="272"/>
      <c r="AL400" s="272"/>
      <c r="AM400" s="272"/>
      <c r="AN400" s="272"/>
      <c r="AO400" s="272"/>
      <c r="AP400" s="272"/>
      <c r="AQ400" s="272"/>
    </row>
    <row r="401" s="203" customFormat="1" ht="31.5" customHeight="1">
      <c r="A401" s="26" t="s">
        <v>305</v>
      </c>
      <c r="B401" s="26"/>
      <c r="C401" s="251">
        <f>C402+C411</f>
        <v>38798818.049999997</v>
      </c>
      <c r="D401" s="251">
        <f t="shared" ref="D401:T401" si="349">D402+D411</f>
        <v>29921979.75</v>
      </c>
      <c r="E401" s="251">
        <f t="shared" si="349"/>
        <v>6780669</v>
      </c>
      <c r="F401" s="251">
        <f t="shared" si="349"/>
        <v>10497246.549999999</v>
      </c>
      <c r="G401" s="251">
        <f t="shared" si="349"/>
        <v>4102876.8300000001</v>
      </c>
      <c r="H401" s="251">
        <f t="shared" si="349"/>
        <v>3094987.3499999996</v>
      </c>
      <c r="I401" s="251">
        <f t="shared" si="349"/>
        <v>5446200.0199999996</v>
      </c>
      <c r="J401" s="252">
        <f t="shared" si="349"/>
        <v>0</v>
      </c>
      <c r="K401" s="251">
        <f t="shared" si="349"/>
        <v>0</v>
      </c>
      <c r="L401" s="251">
        <f t="shared" si="349"/>
        <v>8876838.3000000007</v>
      </c>
      <c r="M401" s="251">
        <f t="shared" si="349"/>
        <v>0</v>
      </c>
      <c r="N401" s="251">
        <f t="shared" si="349"/>
        <v>0</v>
      </c>
      <c r="O401" s="251">
        <f t="shared" si="349"/>
        <v>0</v>
      </c>
      <c r="P401" s="251">
        <f t="shared" si="349"/>
        <v>876590.40000000002</v>
      </c>
      <c r="Q401" s="251">
        <f t="shared" si="349"/>
        <v>0</v>
      </c>
      <c r="R401" s="251">
        <f t="shared" si="349"/>
        <v>0</v>
      </c>
      <c r="S401" s="251">
        <f t="shared" si="349"/>
        <v>0</v>
      </c>
      <c r="T401" s="251">
        <f t="shared" si="349"/>
        <v>0</v>
      </c>
      <c r="U401" s="73"/>
      <c r="V401" s="248"/>
      <c r="W401" s="248"/>
      <c r="X401" s="248"/>
      <c r="Y401" s="248"/>
      <c r="Z401" s="248"/>
      <c r="AA401" s="248"/>
      <c r="AB401" s="248"/>
      <c r="AC401" s="248"/>
      <c r="AD401" s="248"/>
      <c r="AE401" s="248"/>
      <c r="AF401" s="248"/>
      <c r="AG401" s="248"/>
      <c r="AH401" s="248"/>
      <c r="AI401" s="248"/>
      <c r="AJ401" s="248"/>
      <c r="AK401" s="248"/>
      <c r="AL401" s="248"/>
      <c r="AM401" s="248"/>
      <c r="AN401" s="248"/>
      <c r="AO401" s="248"/>
      <c r="AP401" s="248"/>
      <c r="AQ401" s="248"/>
    </row>
    <row r="402" s="203" customFormat="1" ht="22.5" customHeight="1">
      <c r="A402" s="110" t="s">
        <v>306</v>
      </c>
      <c r="B402" s="110"/>
      <c r="C402" s="254">
        <f>SUM(C403:C410)</f>
        <v>31849727.850000001</v>
      </c>
      <c r="D402" s="254">
        <f t="shared" ref="D402:T402" si="350">SUM(D403:D410)</f>
        <v>22972889.550000001</v>
      </c>
      <c r="E402" s="254">
        <f t="shared" si="350"/>
        <v>4749170.2999999998</v>
      </c>
      <c r="F402" s="254">
        <f t="shared" si="350"/>
        <v>10497246.549999999</v>
      </c>
      <c r="G402" s="254">
        <f t="shared" si="350"/>
        <v>2699924.73</v>
      </c>
      <c r="H402" s="254">
        <f t="shared" si="350"/>
        <v>1692878.8499999999</v>
      </c>
      <c r="I402" s="254">
        <f t="shared" si="350"/>
        <v>3333669.1200000001</v>
      </c>
      <c r="J402" s="255">
        <f t="shared" si="350"/>
        <v>0</v>
      </c>
      <c r="K402" s="254">
        <f t="shared" si="350"/>
        <v>0</v>
      </c>
      <c r="L402" s="254">
        <f t="shared" si="350"/>
        <v>8876838.3000000007</v>
      </c>
      <c r="M402" s="254">
        <f t="shared" si="350"/>
        <v>0</v>
      </c>
      <c r="N402" s="254">
        <f t="shared" si="350"/>
        <v>0</v>
      </c>
      <c r="O402" s="254">
        <f t="shared" si="350"/>
        <v>0</v>
      </c>
      <c r="P402" s="254">
        <f t="shared" si="350"/>
        <v>876590.40000000002</v>
      </c>
      <c r="Q402" s="254">
        <f t="shared" si="350"/>
        <v>0</v>
      </c>
      <c r="R402" s="254">
        <f t="shared" si="350"/>
        <v>0</v>
      </c>
      <c r="S402" s="254">
        <f t="shared" si="350"/>
        <v>0</v>
      </c>
      <c r="T402" s="254">
        <f t="shared" si="350"/>
        <v>0</v>
      </c>
      <c r="U402" s="73"/>
      <c r="V402" s="248"/>
      <c r="W402" s="248"/>
      <c r="X402" s="248"/>
      <c r="Y402" s="248"/>
      <c r="Z402" s="248"/>
      <c r="AA402" s="248"/>
      <c r="AB402" s="248"/>
      <c r="AC402" s="248"/>
      <c r="AD402" s="248"/>
      <c r="AE402" s="248"/>
      <c r="AF402" s="248"/>
      <c r="AG402" s="248"/>
      <c r="AH402" s="248"/>
      <c r="AI402" s="248"/>
      <c r="AJ402" s="248"/>
      <c r="AK402" s="248"/>
      <c r="AL402" s="248"/>
      <c r="AM402" s="248"/>
      <c r="AN402" s="248"/>
      <c r="AO402" s="248"/>
      <c r="AP402" s="248"/>
      <c r="AQ402" s="248"/>
    </row>
    <row r="403" s="203" customFormat="1" ht="22.5" customHeight="1">
      <c r="A403" s="55">
        <v>1</v>
      </c>
      <c r="B403" s="91" t="s">
        <v>454</v>
      </c>
      <c r="C403" s="93">
        <f t="shared" ref="C403:C410" si="351">D403+K403+L403+M403+N403+O403+Q403+R403+S403+T403</f>
        <v>703465.70000000007</v>
      </c>
      <c r="D403" s="93">
        <f t="shared" ref="D403:D410" si="352">E403+F403+G403+H403+I403</f>
        <v>703465.70000000007</v>
      </c>
      <c r="E403" s="93">
        <v>703465.70000000007</v>
      </c>
      <c r="F403" s="93">
        <v>0</v>
      </c>
      <c r="G403" s="93">
        <v>0</v>
      </c>
      <c r="H403" s="93">
        <v>0</v>
      </c>
      <c r="I403" s="93">
        <v>0</v>
      </c>
      <c r="J403" s="94">
        <v>0</v>
      </c>
      <c r="K403" s="93">
        <v>0</v>
      </c>
      <c r="L403" s="93">
        <v>0</v>
      </c>
      <c r="M403" s="93">
        <v>0</v>
      </c>
      <c r="N403" s="93">
        <v>0</v>
      </c>
      <c r="O403" s="93">
        <v>0</v>
      </c>
      <c r="P403" s="93">
        <v>0</v>
      </c>
      <c r="Q403" s="93">
        <v>0</v>
      </c>
      <c r="R403" s="93">
        <v>0</v>
      </c>
      <c r="S403" s="93">
        <v>0</v>
      </c>
      <c r="T403" s="93">
        <v>0</v>
      </c>
      <c r="U403" s="299"/>
      <c r="V403" s="299"/>
      <c r="W403" s="299"/>
      <c r="X403" s="299"/>
      <c r="Y403" s="273"/>
      <c r="AC403" s="248"/>
      <c r="AD403" s="248"/>
      <c r="AE403" s="248"/>
      <c r="AF403" s="248"/>
      <c r="AG403" s="248"/>
      <c r="AH403" s="248"/>
      <c r="AI403" s="248"/>
      <c r="AJ403" s="248"/>
      <c r="AK403" s="248"/>
      <c r="AL403" s="248"/>
      <c r="AM403" s="248"/>
      <c r="AN403" s="248"/>
      <c r="AO403" s="248"/>
      <c r="AP403" s="248"/>
      <c r="AQ403" s="248"/>
    </row>
    <row r="404" s="203" customFormat="1" ht="22.5" customHeight="1">
      <c r="A404" s="55">
        <v>2</v>
      </c>
      <c r="B404" s="91" t="s">
        <v>455</v>
      </c>
      <c r="C404" s="93">
        <f t="shared" si="351"/>
        <v>3450423.25</v>
      </c>
      <c r="D404" s="93">
        <f t="shared" si="352"/>
        <v>3450423.25</v>
      </c>
      <c r="E404" s="93">
        <v>0</v>
      </c>
      <c r="F404" s="93">
        <v>1797933.5499999998</v>
      </c>
      <c r="G404" s="93">
        <v>577443.03000000003</v>
      </c>
      <c r="H404" s="93">
        <v>362062.34999999998</v>
      </c>
      <c r="I404" s="93">
        <v>712984.31999999995</v>
      </c>
      <c r="J404" s="94">
        <v>0</v>
      </c>
      <c r="K404" s="93">
        <v>0</v>
      </c>
      <c r="L404" s="93">
        <v>0</v>
      </c>
      <c r="M404" s="93">
        <v>0</v>
      </c>
      <c r="N404" s="93">
        <v>0</v>
      </c>
      <c r="O404" s="93">
        <v>0</v>
      </c>
      <c r="P404" s="93">
        <v>0</v>
      </c>
      <c r="Q404" s="93">
        <v>0</v>
      </c>
      <c r="R404" s="93">
        <v>0</v>
      </c>
      <c r="S404" s="93">
        <v>0</v>
      </c>
      <c r="T404" s="93">
        <v>0</v>
      </c>
      <c r="U404" s="300"/>
      <c r="V404" s="300"/>
      <c r="W404" s="301"/>
      <c r="X404" s="301"/>
      <c r="Y404" s="265"/>
      <c r="Z404" s="265"/>
      <c r="AA404" s="265"/>
      <c r="AB404" s="265"/>
      <c r="AC404" s="248"/>
      <c r="AD404" s="248"/>
      <c r="AE404" s="248"/>
      <c r="AF404" s="248"/>
      <c r="AG404" s="248"/>
      <c r="AH404" s="248"/>
      <c r="AI404" s="248"/>
      <c r="AJ404" s="248"/>
      <c r="AK404" s="248"/>
      <c r="AL404" s="248"/>
      <c r="AM404" s="248"/>
      <c r="AN404" s="248"/>
      <c r="AO404" s="248"/>
      <c r="AP404" s="248"/>
      <c r="AQ404" s="248"/>
    </row>
    <row r="405" s="203" customFormat="1" ht="22.5" customHeight="1">
      <c r="A405" s="55">
        <v>3</v>
      </c>
      <c r="B405" s="34" t="s">
        <v>456</v>
      </c>
      <c r="C405" s="93">
        <f t="shared" si="351"/>
        <v>3563427</v>
      </c>
      <c r="D405" s="93">
        <f t="shared" si="352"/>
        <v>3563427</v>
      </c>
      <c r="E405" s="97">
        <f>514.5*1351</f>
        <v>695089.5</v>
      </c>
      <c r="F405" s="97">
        <f>514.5*2905</f>
        <v>1494622.5</v>
      </c>
      <c r="G405" s="97">
        <f>514.5*933</f>
        <v>480028.5</v>
      </c>
      <c r="H405" s="97">
        <f>514.5*585</f>
        <v>300982.5</v>
      </c>
      <c r="I405" s="97">
        <f>514.5*1152</f>
        <v>592704</v>
      </c>
      <c r="J405" s="145">
        <v>0</v>
      </c>
      <c r="K405" s="97">
        <v>0</v>
      </c>
      <c r="L405" s="97">
        <v>0</v>
      </c>
      <c r="M405" s="97">
        <v>0</v>
      </c>
      <c r="N405" s="97">
        <v>0</v>
      </c>
      <c r="O405" s="97">
        <v>0</v>
      </c>
      <c r="P405" s="97">
        <v>0</v>
      </c>
      <c r="Q405" s="97">
        <v>0</v>
      </c>
      <c r="R405" s="97">
        <v>0</v>
      </c>
      <c r="S405" s="97">
        <v>0</v>
      </c>
      <c r="T405" s="97">
        <v>0</v>
      </c>
      <c r="U405" s="301"/>
      <c r="V405" s="301"/>
      <c r="W405" s="301"/>
      <c r="X405" s="301"/>
      <c r="Y405" s="265"/>
      <c r="Z405" s="265"/>
      <c r="AA405" s="265"/>
      <c r="AB405" s="265"/>
      <c r="AC405" s="248"/>
      <c r="AD405" s="248"/>
      <c r="AE405" s="248"/>
      <c r="AF405" s="248"/>
      <c r="AG405" s="248"/>
      <c r="AH405" s="248"/>
      <c r="AI405" s="248"/>
      <c r="AJ405" s="248"/>
      <c r="AK405" s="248"/>
      <c r="AL405" s="248"/>
      <c r="AM405" s="248"/>
      <c r="AN405" s="248"/>
      <c r="AO405" s="248"/>
      <c r="AP405" s="248"/>
      <c r="AQ405" s="248"/>
    </row>
    <row r="406" s="203" customFormat="1" ht="22.5" customHeight="1">
      <c r="A406" s="55">
        <v>4</v>
      </c>
      <c r="B406" s="91" t="s">
        <v>457</v>
      </c>
      <c r="C406" s="93">
        <f t="shared" si="351"/>
        <v>3586282.7999999998</v>
      </c>
      <c r="D406" s="93">
        <f t="shared" si="352"/>
        <v>3586282.7999999998</v>
      </c>
      <c r="E406" s="93">
        <v>699547.79999999993</v>
      </c>
      <c r="F406" s="93">
        <v>1504208.9999999998</v>
      </c>
      <c r="G406" s="93">
        <v>483107.39999999997</v>
      </c>
      <c r="H406" s="93">
        <v>302913</v>
      </c>
      <c r="I406" s="93">
        <v>596505.59999999998</v>
      </c>
      <c r="J406" s="94">
        <v>0</v>
      </c>
      <c r="K406" s="93">
        <v>0</v>
      </c>
      <c r="L406" s="93">
        <v>0</v>
      </c>
      <c r="M406" s="93">
        <v>0</v>
      </c>
      <c r="N406" s="93">
        <v>0</v>
      </c>
      <c r="O406" s="93">
        <v>0</v>
      </c>
      <c r="P406" s="93">
        <v>0</v>
      </c>
      <c r="Q406" s="93">
        <v>0</v>
      </c>
      <c r="R406" s="93">
        <v>0</v>
      </c>
      <c r="S406" s="93">
        <v>0</v>
      </c>
      <c r="T406" s="93">
        <v>0</v>
      </c>
      <c r="U406" s="265"/>
      <c r="V406" s="265"/>
      <c r="W406" s="265"/>
      <c r="X406" s="265"/>
      <c r="Y406" s="265"/>
      <c r="Z406" s="265"/>
      <c r="AA406" s="265"/>
      <c r="AB406" s="265"/>
      <c r="AC406" s="248"/>
      <c r="AD406" s="248"/>
      <c r="AE406" s="248"/>
      <c r="AF406" s="248"/>
      <c r="AG406" s="248"/>
      <c r="AH406" s="248"/>
      <c r="AI406" s="248"/>
      <c r="AJ406" s="248"/>
      <c r="AK406" s="248"/>
      <c r="AL406" s="248"/>
      <c r="AM406" s="248"/>
      <c r="AN406" s="248"/>
      <c r="AO406" s="248"/>
      <c r="AP406" s="248"/>
      <c r="AQ406" s="248"/>
    </row>
    <row r="407" s="203" customFormat="1" ht="22.5" customHeight="1">
      <c r="A407" s="55">
        <v>5</v>
      </c>
      <c r="B407" s="34" t="s">
        <v>809</v>
      </c>
      <c r="C407" s="93">
        <f t="shared" si="351"/>
        <v>8876838.3000000007</v>
      </c>
      <c r="D407" s="93">
        <f t="shared" si="352"/>
        <v>0</v>
      </c>
      <c r="E407" s="97">
        <v>0</v>
      </c>
      <c r="F407" s="97">
        <v>0</v>
      </c>
      <c r="G407" s="97">
        <v>0</v>
      </c>
      <c r="H407" s="97">
        <v>0</v>
      </c>
      <c r="I407" s="97">
        <v>0</v>
      </c>
      <c r="J407" s="145">
        <v>0</v>
      </c>
      <c r="K407" s="97">
        <v>0</v>
      </c>
      <c r="L407" s="97">
        <v>8876838.3000000007</v>
      </c>
      <c r="M407" s="97">
        <v>0</v>
      </c>
      <c r="N407" s="97">
        <v>0</v>
      </c>
      <c r="O407" s="97">
        <v>0</v>
      </c>
      <c r="P407" s="97">
        <v>580074</v>
      </c>
      <c r="Q407" s="97">
        <v>0</v>
      </c>
      <c r="R407" s="97">
        <v>0</v>
      </c>
      <c r="S407" s="97">
        <v>0</v>
      </c>
      <c r="T407" s="97">
        <v>0</v>
      </c>
      <c r="U407" s="302"/>
      <c r="V407" s="265"/>
      <c r="W407" s="265"/>
      <c r="X407" s="265"/>
      <c r="Y407" s="265"/>
      <c r="Z407" s="265"/>
      <c r="AA407" s="265"/>
      <c r="AB407" s="265"/>
      <c r="AC407" s="248"/>
      <c r="AD407" s="248"/>
      <c r="AE407" s="248"/>
      <c r="AF407" s="248"/>
      <c r="AG407" s="248"/>
      <c r="AH407" s="248"/>
      <c r="AI407" s="248"/>
      <c r="AJ407" s="248"/>
      <c r="AK407" s="248"/>
      <c r="AL407" s="248"/>
      <c r="AM407" s="248"/>
      <c r="AN407" s="248"/>
      <c r="AO407" s="248"/>
      <c r="AP407" s="248"/>
      <c r="AQ407" s="248"/>
    </row>
    <row r="408" s="203" customFormat="1" ht="22.5" customHeight="1">
      <c r="A408" s="55">
        <v>6</v>
      </c>
      <c r="B408" s="91" t="s">
        <v>459</v>
      </c>
      <c r="C408" s="93">
        <f t="shared" si="351"/>
        <v>4305963.4600000009</v>
      </c>
      <c r="D408" s="93">
        <f t="shared" si="352"/>
        <v>4305963.4600000009</v>
      </c>
      <c r="E408" s="93">
        <v>839930.21000000008</v>
      </c>
      <c r="F408" s="93">
        <v>1806067.55</v>
      </c>
      <c r="G408" s="93">
        <v>580055.43000000005</v>
      </c>
      <c r="H408" s="93">
        <v>363700.35000000003</v>
      </c>
      <c r="I408" s="93">
        <v>716209.92000000004</v>
      </c>
      <c r="J408" s="94">
        <v>0</v>
      </c>
      <c r="K408" s="93">
        <v>0</v>
      </c>
      <c r="L408" s="93">
        <v>0</v>
      </c>
      <c r="M408" s="93">
        <v>0</v>
      </c>
      <c r="N408" s="93">
        <v>0</v>
      </c>
      <c r="O408" s="93">
        <v>0</v>
      </c>
      <c r="P408" s="93">
        <v>0</v>
      </c>
      <c r="Q408" s="93">
        <v>0</v>
      </c>
      <c r="R408" s="93">
        <v>0</v>
      </c>
      <c r="S408" s="93">
        <v>0</v>
      </c>
      <c r="T408" s="93">
        <v>0</v>
      </c>
      <c r="U408" s="265"/>
      <c r="V408" s="265"/>
      <c r="W408" s="265"/>
      <c r="X408" s="265"/>
      <c r="Y408" s="265"/>
      <c r="Z408" s="265"/>
      <c r="AA408" s="265"/>
      <c r="AB408" s="265"/>
      <c r="AC408" s="248"/>
      <c r="AD408" s="248"/>
      <c r="AE408" s="248"/>
      <c r="AF408" s="248"/>
      <c r="AG408" s="248"/>
      <c r="AH408" s="248"/>
      <c r="AI408" s="248"/>
      <c r="AJ408" s="248"/>
      <c r="AK408" s="248"/>
      <c r="AL408" s="248"/>
      <c r="AM408" s="248"/>
      <c r="AN408" s="248"/>
      <c r="AO408" s="248"/>
      <c r="AP408" s="248"/>
      <c r="AQ408" s="248"/>
    </row>
    <row r="409" s="203" customFormat="1" ht="22.5" customHeight="1">
      <c r="A409" s="55">
        <v>7</v>
      </c>
      <c r="B409" s="91" t="s">
        <v>460</v>
      </c>
      <c r="C409" s="93">
        <f t="shared" si="351"/>
        <v>4300284.1399999997</v>
      </c>
      <c r="D409" s="93">
        <f t="shared" si="352"/>
        <v>4300284.1399999997</v>
      </c>
      <c r="E409" s="93">
        <v>838822.39000000001</v>
      </c>
      <c r="F409" s="93">
        <v>1803685.45</v>
      </c>
      <c r="G409" s="93">
        <v>579290.37</v>
      </c>
      <c r="H409" s="93">
        <v>363220.64999999997</v>
      </c>
      <c r="I409" s="93">
        <v>715265.28000000003</v>
      </c>
      <c r="J409" s="94">
        <v>0</v>
      </c>
      <c r="K409" s="93">
        <v>0</v>
      </c>
      <c r="L409" s="93">
        <v>0</v>
      </c>
      <c r="M409" s="93">
        <v>0</v>
      </c>
      <c r="N409" s="93">
        <v>0</v>
      </c>
      <c r="O409" s="93">
        <v>0</v>
      </c>
      <c r="P409" s="93">
        <v>0</v>
      </c>
      <c r="Q409" s="93">
        <v>0</v>
      </c>
      <c r="R409" s="93">
        <v>0</v>
      </c>
      <c r="S409" s="93">
        <v>0</v>
      </c>
      <c r="T409" s="93">
        <v>0</v>
      </c>
      <c r="U409" s="299"/>
      <c r="V409" s="299"/>
      <c r="W409" s="299"/>
      <c r="X409" s="299"/>
      <c r="Y409" s="273"/>
      <c r="AC409" s="248"/>
      <c r="AD409" s="248"/>
      <c r="AE409" s="248"/>
      <c r="AF409" s="248"/>
      <c r="AG409" s="248"/>
      <c r="AH409" s="248"/>
      <c r="AI409" s="248"/>
      <c r="AJ409" s="248"/>
      <c r="AK409" s="248"/>
      <c r="AL409" s="248"/>
      <c r="AM409" s="248"/>
      <c r="AN409" s="248"/>
      <c r="AO409" s="248"/>
      <c r="AP409" s="248"/>
      <c r="AQ409" s="248"/>
    </row>
    <row r="410" s="203" customFormat="1" ht="22.5" customHeight="1">
      <c r="A410" s="55">
        <v>8</v>
      </c>
      <c r="B410" s="91" t="s">
        <v>810</v>
      </c>
      <c r="C410" s="93">
        <f t="shared" si="351"/>
        <v>3063043.2000000002</v>
      </c>
      <c r="D410" s="93">
        <f t="shared" si="352"/>
        <v>3063043.2000000002</v>
      </c>
      <c r="E410" s="93">
        <v>972314.70000000007</v>
      </c>
      <c r="F410" s="93">
        <v>2090728.5000000002</v>
      </c>
      <c r="G410" s="93">
        <v>0</v>
      </c>
      <c r="H410" s="93">
        <v>0</v>
      </c>
      <c r="I410" s="93">
        <v>0</v>
      </c>
      <c r="J410" s="94">
        <v>0</v>
      </c>
      <c r="K410" s="93">
        <v>0</v>
      </c>
      <c r="L410" s="93">
        <v>0</v>
      </c>
      <c r="M410" s="93">
        <v>0</v>
      </c>
      <c r="N410" s="93">
        <v>0</v>
      </c>
      <c r="O410" s="93">
        <v>0</v>
      </c>
      <c r="P410" s="93">
        <v>296516.40000000002</v>
      </c>
      <c r="Q410" s="93">
        <v>0</v>
      </c>
      <c r="R410" s="93">
        <v>0</v>
      </c>
      <c r="S410" s="93">
        <v>0</v>
      </c>
      <c r="T410" s="93">
        <v>0</v>
      </c>
      <c r="U410" s="265"/>
      <c r="V410" s="265"/>
      <c r="W410" s="265"/>
      <c r="X410" s="265"/>
      <c r="Y410" s="265"/>
      <c r="Z410" s="265"/>
      <c r="AA410" s="265"/>
      <c r="AB410" s="265"/>
      <c r="AC410" s="248"/>
      <c r="AD410" s="248"/>
      <c r="AE410" s="248"/>
      <c r="AF410" s="248"/>
      <c r="AG410" s="248"/>
      <c r="AH410" s="248"/>
      <c r="AI410" s="248"/>
      <c r="AJ410" s="248"/>
      <c r="AK410" s="248"/>
      <c r="AL410" s="248"/>
      <c r="AM410" s="248"/>
      <c r="AN410" s="248"/>
      <c r="AO410" s="248"/>
      <c r="AP410" s="248"/>
      <c r="AQ410" s="248"/>
    </row>
    <row r="411" s="203" customFormat="1" ht="22.5" customHeight="1">
      <c r="A411" s="110" t="s">
        <v>318</v>
      </c>
      <c r="B411" s="110"/>
      <c r="C411" s="254">
        <f>SUM(C412:C414)</f>
        <v>6949090.1999999993</v>
      </c>
      <c r="D411" s="254">
        <f t="shared" ref="D411:T411" si="353">SUM(D412:D414)</f>
        <v>6949090.1999999993</v>
      </c>
      <c r="E411" s="254">
        <f t="shared" si="353"/>
        <v>2031498.7</v>
      </c>
      <c r="F411" s="254">
        <f t="shared" si="353"/>
        <v>0</v>
      </c>
      <c r="G411" s="254">
        <f t="shared" si="353"/>
        <v>1402952.1000000001</v>
      </c>
      <c r="H411" s="254">
        <f t="shared" si="353"/>
        <v>1402108.5</v>
      </c>
      <c r="I411" s="254">
        <f t="shared" si="353"/>
        <v>2112530.8999999999</v>
      </c>
      <c r="J411" s="255">
        <f t="shared" si="353"/>
        <v>0</v>
      </c>
      <c r="K411" s="254">
        <f t="shared" si="353"/>
        <v>0</v>
      </c>
      <c r="L411" s="254">
        <f t="shared" si="353"/>
        <v>0</v>
      </c>
      <c r="M411" s="254">
        <f t="shared" si="353"/>
        <v>0</v>
      </c>
      <c r="N411" s="254">
        <f t="shared" si="353"/>
        <v>0</v>
      </c>
      <c r="O411" s="254">
        <f t="shared" si="353"/>
        <v>0</v>
      </c>
      <c r="P411" s="254">
        <f t="shared" si="353"/>
        <v>0</v>
      </c>
      <c r="Q411" s="254">
        <f t="shared" si="353"/>
        <v>0</v>
      </c>
      <c r="R411" s="254">
        <f t="shared" si="353"/>
        <v>0</v>
      </c>
      <c r="S411" s="254">
        <f t="shared" si="353"/>
        <v>0</v>
      </c>
      <c r="T411" s="254">
        <f t="shared" si="353"/>
        <v>0</v>
      </c>
      <c r="U411" s="73"/>
      <c r="V411" s="248"/>
      <c r="W411" s="248"/>
      <c r="X411" s="248"/>
      <c r="Y411" s="248"/>
      <c r="Z411" s="248"/>
      <c r="AA411" s="248"/>
      <c r="AB411" s="248"/>
      <c r="AC411" s="248"/>
      <c r="AD411" s="248"/>
      <c r="AE411" s="248"/>
      <c r="AF411" s="248"/>
      <c r="AG411" s="248"/>
      <c r="AH411" s="248"/>
      <c r="AI411" s="248"/>
      <c r="AJ411" s="248"/>
      <c r="AK411" s="248"/>
      <c r="AL411" s="248"/>
      <c r="AM411" s="248"/>
      <c r="AN411" s="248"/>
      <c r="AO411" s="248"/>
      <c r="AP411" s="248"/>
      <c r="AQ411" s="248"/>
    </row>
    <row r="412" s="203" customFormat="1" ht="22.5" customHeight="1">
      <c r="A412" s="55">
        <v>1</v>
      </c>
      <c r="B412" s="91" t="s">
        <v>462</v>
      </c>
      <c r="C412" s="93">
        <f t="shared" ref="C412:C414" si="354">D412+K412+L412+M412+N412+O412+P412+Q412+R412+S412+T412</f>
        <v>1352520</v>
      </c>
      <c r="D412" s="267">
        <f t="shared" ref="D412:D414" si="355">SUM(E412:I412)</f>
        <v>1352520</v>
      </c>
      <c r="E412" s="93">
        <v>0</v>
      </c>
      <c r="F412" s="93">
        <v>0</v>
      </c>
      <c r="G412" s="93">
        <v>0</v>
      </c>
      <c r="H412" s="267">
        <v>522444</v>
      </c>
      <c r="I412" s="267">
        <v>830076</v>
      </c>
      <c r="J412" s="94">
        <v>0</v>
      </c>
      <c r="K412" s="93">
        <v>0</v>
      </c>
      <c r="L412" s="267">
        <v>0</v>
      </c>
      <c r="M412" s="93">
        <v>0</v>
      </c>
      <c r="N412" s="267">
        <v>0</v>
      </c>
      <c r="O412" s="93">
        <v>0</v>
      </c>
      <c r="P412" s="267">
        <v>0</v>
      </c>
      <c r="Q412" s="93">
        <v>0</v>
      </c>
      <c r="R412" s="93">
        <v>0</v>
      </c>
      <c r="S412" s="93">
        <v>0</v>
      </c>
      <c r="T412" s="93">
        <v>0</v>
      </c>
      <c r="U412" s="73"/>
      <c r="V412" s="248"/>
      <c r="W412" s="248"/>
      <c r="X412" s="248"/>
      <c r="Y412" s="248"/>
      <c r="Z412" s="248"/>
      <c r="AA412" s="248"/>
      <c r="AB412" s="248"/>
      <c r="AC412" s="248"/>
      <c r="AD412" s="248"/>
      <c r="AE412" s="248"/>
      <c r="AF412" s="248"/>
      <c r="AG412" s="248"/>
      <c r="AH412" s="248"/>
      <c r="AI412" s="248"/>
      <c r="AJ412" s="248"/>
      <c r="AK412" s="248"/>
      <c r="AL412" s="248"/>
      <c r="AM412" s="248"/>
      <c r="AN412" s="248"/>
      <c r="AO412" s="248"/>
      <c r="AP412" s="248"/>
      <c r="AQ412" s="248"/>
    </row>
    <row r="413" s="203" customFormat="1" ht="22.5" customHeight="1">
      <c r="A413" s="55">
        <v>2</v>
      </c>
      <c r="B413" s="91" t="s">
        <v>464</v>
      </c>
      <c r="C413" s="93">
        <f t="shared" si="354"/>
        <v>4314115.2999999998</v>
      </c>
      <c r="D413" s="267">
        <f t="shared" si="355"/>
        <v>4314115.2999999998</v>
      </c>
      <c r="E413" s="267">
        <v>2031498.7</v>
      </c>
      <c r="F413" s="93">
        <v>0</v>
      </c>
      <c r="G413" s="267">
        <v>1402952.1000000001</v>
      </c>
      <c r="H413" s="267">
        <v>879664.5</v>
      </c>
      <c r="I413" s="93">
        <v>0</v>
      </c>
      <c r="J413" s="94">
        <v>0</v>
      </c>
      <c r="K413" s="93">
        <v>0</v>
      </c>
      <c r="L413" s="267">
        <v>0</v>
      </c>
      <c r="M413" s="93">
        <v>0</v>
      </c>
      <c r="N413" s="267">
        <v>0</v>
      </c>
      <c r="O413" s="93">
        <v>0</v>
      </c>
      <c r="P413" s="267">
        <v>0</v>
      </c>
      <c r="Q413" s="93">
        <v>0</v>
      </c>
      <c r="R413" s="93">
        <v>0</v>
      </c>
      <c r="S413" s="93">
        <v>0</v>
      </c>
      <c r="T413" s="93">
        <v>0</v>
      </c>
      <c r="U413" s="73"/>
      <c r="V413" s="248"/>
      <c r="W413" s="248"/>
      <c r="X413" s="248"/>
      <c r="Y413" s="248"/>
      <c r="Z413" s="248"/>
      <c r="AA413" s="248"/>
      <c r="AB413" s="248"/>
      <c r="AC413" s="248"/>
      <c r="AD413" s="248"/>
      <c r="AE413" s="248"/>
      <c r="AF413" s="248"/>
      <c r="AG413" s="248"/>
      <c r="AH413" s="248"/>
      <c r="AI413" s="248"/>
      <c r="AJ413" s="248"/>
      <c r="AK413" s="248"/>
      <c r="AL413" s="248"/>
      <c r="AM413" s="248"/>
      <c r="AN413" s="248"/>
      <c r="AO413" s="248"/>
      <c r="AP413" s="248"/>
      <c r="AQ413" s="248"/>
    </row>
    <row r="414" s="203" customFormat="1" ht="22.5" customHeight="1">
      <c r="A414" s="154">
        <v>3</v>
      </c>
      <c r="B414" s="155" t="s">
        <v>465</v>
      </c>
      <c r="C414" s="303">
        <f t="shared" si="354"/>
        <v>1282454.8999999999</v>
      </c>
      <c r="D414" s="304">
        <f t="shared" si="355"/>
        <v>1282454.8999999999</v>
      </c>
      <c r="E414" s="303">
        <v>0</v>
      </c>
      <c r="F414" s="303">
        <v>0</v>
      </c>
      <c r="G414" s="303">
        <v>0</v>
      </c>
      <c r="H414" s="303">
        <v>0</v>
      </c>
      <c r="I414" s="304">
        <v>1282454.8999999999</v>
      </c>
      <c r="J414" s="305">
        <v>0</v>
      </c>
      <c r="K414" s="303">
        <v>0</v>
      </c>
      <c r="L414" s="304">
        <v>0</v>
      </c>
      <c r="M414" s="303">
        <v>0</v>
      </c>
      <c r="N414" s="304">
        <v>0</v>
      </c>
      <c r="O414" s="303">
        <v>0</v>
      </c>
      <c r="P414" s="304">
        <v>0</v>
      </c>
      <c r="Q414" s="303">
        <v>0</v>
      </c>
      <c r="R414" s="303">
        <v>0</v>
      </c>
      <c r="S414" s="303">
        <v>0</v>
      </c>
      <c r="T414" s="303">
        <v>0</v>
      </c>
      <c r="U414" s="2"/>
      <c r="V414" s="248"/>
      <c r="W414" s="248"/>
      <c r="X414" s="248"/>
      <c r="Y414" s="248"/>
      <c r="Z414" s="248"/>
      <c r="AA414" s="248"/>
      <c r="AB414" s="248"/>
      <c r="AC414" s="248"/>
      <c r="AD414" s="248"/>
      <c r="AE414" s="248"/>
      <c r="AF414" s="248"/>
      <c r="AG414" s="248"/>
      <c r="AH414" s="248"/>
      <c r="AI414" s="248"/>
      <c r="AJ414" s="248"/>
      <c r="AK414" s="248"/>
      <c r="AL414" s="248"/>
      <c r="AM414" s="248"/>
      <c r="AN414" s="248"/>
      <c r="AO414" s="248"/>
      <c r="AP414" s="248"/>
      <c r="AQ414" s="248"/>
    </row>
    <row r="415" s="197" customFormat="1" ht="27.75" customHeight="1">
      <c r="A415" s="224" t="s">
        <v>466</v>
      </c>
      <c r="B415" s="224"/>
      <c r="C415" s="275"/>
      <c r="D415" s="275"/>
      <c r="E415" s="275"/>
      <c r="F415" s="275"/>
      <c r="G415" s="275"/>
      <c r="H415" s="275"/>
      <c r="I415" s="275"/>
      <c r="J415" s="276"/>
      <c r="K415" s="275"/>
      <c r="L415" s="275"/>
      <c r="M415" s="275"/>
      <c r="N415" s="275"/>
      <c r="O415" s="275"/>
      <c r="P415" s="275"/>
      <c r="Q415" s="275"/>
      <c r="R415" s="275"/>
      <c r="S415" s="275"/>
      <c r="T415" s="275"/>
      <c r="U415" s="226"/>
      <c r="V415" s="226"/>
      <c r="W415" s="277"/>
      <c r="X415" s="277"/>
      <c r="Y415" s="277"/>
      <c r="Z415" s="277"/>
      <c r="AA415" s="277"/>
      <c r="AB415" s="277"/>
      <c r="AC415" s="277"/>
      <c r="AD415" s="278"/>
      <c r="AE415" s="278"/>
      <c r="AF415" s="278"/>
      <c r="AG415" s="278"/>
      <c r="AH415" s="278"/>
      <c r="AI415" s="278"/>
      <c r="AJ415" s="278"/>
      <c r="AK415" s="278"/>
      <c r="AL415" s="278"/>
      <c r="AM415" s="278"/>
      <c r="AN415" s="278"/>
      <c r="AO415" s="278"/>
      <c r="AP415" s="278"/>
      <c r="AQ415" s="278"/>
    </row>
    <row r="416" s="207" customFormat="1" ht="22.5" customHeight="1">
      <c r="A416" s="306" t="s">
        <v>36</v>
      </c>
      <c r="B416" s="306"/>
      <c r="C416" s="307">
        <f>C417+C460+C464+C467+C475+C477+C480+C484+C493+C495+C497+C507+C512+C518+C521+C525+C529+C537+C540</f>
        <v>939695088.55999994</v>
      </c>
      <c r="D416" s="307">
        <f t="shared" ref="D416:T416" si="356">D417+D460+D464+D467+D475+D477+D480+D484+D493+D495+D497+D507+D512+D518+D521+D525+D529+D537+D540</f>
        <v>433010339.69999993</v>
      </c>
      <c r="E416" s="307">
        <f t="shared" si="356"/>
        <v>140568330.48999998</v>
      </c>
      <c r="F416" s="307">
        <f t="shared" si="356"/>
        <v>138275379.11000001</v>
      </c>
      <c r="G416" s="307">
        <f t="shared" si="356"/>
        <v>80009779.60999997</v>
      </c>
      <c r="H416" s="307">
        <f t="shared" si="356"/>
        <v>34275162.5</v>
      </c>
      <c r="I416" s="307">
        <f t="shared" si="356"/>
        <v>39881687.990000002</v>
      </c>
      <c r="J416" s="308">
        <f t="shared" si="356"/>
        <v>0</v>
      </c>
      <c r="K416" s="307">
        <f t="shared" si="356"/>
        <v>0</v>
      </c>
      <c r="L416" s="307">
        <f t="shared" si="356"/>
        <v>368556560.97999996</v>
      </c>
      <c r="M416" s="307">
        <f t="shared" si="356"/>
        <v>2089615.2</v>
      </c>
      <c r="N416" s="307">
        <f t="shared" si="356"/>
        <v>70807893.849999994</v>
      </c>
      <c r="O416" s="307">
        <f t="shared" si="356"/>
        <v>3623839.8100000001</v>
      </c>
      <c r="P416" s="307">
        <f t="shared" si="356"/>
        <v>41725648.520000011</v>
      </c>
      <c r="Q416" s="307">
        <f t="shared" si="356"/>
        <v>213796.79999999999</v>
      </c>
      <c r="R416" s="307">
        <f t="shared" si="356"/>
        <v>0</v>
      </c>
      <c r="S416" s="307">
        <f t="shared" si="356"/>
        <v>19667393.699999999</v>
      </c>
      <c r="T416" s="307">
        <f t="shared" si="356"/>
        <v>0</v>
      </c>
      <c r="U416" s="248"/>
      <c r="V416" s="248"/>
      <c r="W416" s="249"/>
      <c r="X416" s="249"/>
      <c r="Y416" s="249"/>
      <c r="Z416" s="249"/>
      <c r="AA416" s="249"/>
      <c r="AB416" s="249"/>
      <c r="AC416" s="249"/>
      <c r="AD416" s="249"/>
      <c r="AE416" s="249"/>
      <c r="AF416" s="249"/>
      <c r="AG416" s="249"/>
      <c r="AH416" s="249"/>
      <c r="AI416" s="249"/>
      <c r="AJ416" s="249"/>
      <c r="AK416" s="249"/>
      <c r="AL416" s="249"/>
      <c r="AM416" s="249"/>
      <c r="AN416" s="249"/>
      <c r="AO416" s="249"/>
      <c r="AP416" s="249"/>
      <c r="AQ416" s="249"/>
    </row>
    <row r="417" s="207" customFormat="1" ht="22.5" customHeight="1">
      <c r="A417" s="70" t="s">
        <v>39</v>
      </c>
      <c r="B417" s="70"/>
      <c r="C417" s="205">
        <f>SUM(C418:C459)</f>
        <v>626587450</v>
      </c>
      <c r="D417" s="205">
        <f t="shared" ref="C417:T417" si="357">SUM(D418:D459)</f>
        <v>290702056.29999995</v>
      </c>
      <c r="E417" s="205">
        <f t="shared" si="357"/>
        <v>98029026.199999988</v>
      </c>
      <c r="F417" s="205">
        <f t="shared" si="357"/>
        <v>86877454.600000009</v>
      </c>
      <c r="G417" s="205">
        <f t="shared" si="357"/>
        <v>61988340.499999993</v>
      </c>
      <c r="H417" s="205">
        <f t="shared" si="357"/>
        <v>18352818.700000003</v>
      </c>
      <c r="I417" s="205">
        <f t="shared" si="357"/>
        <v>25454416.299999997</v>
      </c>
      <c r="J417" s="206">
        <f t="shared" si="357"/>
        <v>0</v>
      </c>
      <c r="K417" s="205">
        <f t="shared" si="357"/>
        <v>0</v>
      </c>
      <c r="L417" s="205">
        <f t="shared" si="357"/>
        <v>258140781.40000001</v>
      </c>
      <c r="M417" s="205">
        <f t="shared" si="357"/>
        <v>0</v>
      </c>
      <c r="N417" s="205">
        <f t="shared" si="357"/>
        <v>46399230.099999994</v>
      </c>
      <c r="O417" s="205">
        <f t="shared" si="357"/>
        <v>0</v>
      </c>
      <c r="P417" s="205">
        <f t="shared" si="357"/>
        <v>31345382.199999999</v>
      </c>
      <c r="Q417" s="205">
        <f t="shared" si="357"/>
        <v>0</v>
      </c>
      <c r="R417" s="205">
        <f t="shared" si="357"/>
        <v>0</v>
      </c>
      <c r="S417" s="205">
        <f t="shared" si="357"/>
        <v>0</v>
      </c>
      <c r="T417" s="205">
        <f t="shared" si="357"/>
        <v>0</v>
      </c>
      <c r="U417" s="248"/>
      <c r="V417" s="248"/>
      <c r="W417" s="249"/>
      <c r="X417" s="249"/>
      <c r="Y417" s="249"/>
      <c r="Z417" s="249"/>
      <c r="AA417" s="249"/>
      <c r="AB417" s="249"/>
      <c r="AC417" s="249"/>
      <c r="AD417" s="249"/>
      <c r="AE417" s="249"/>
      <c r="AF417" s="249"/>
      <c r="AG417" s="249"/>
      <c r="AH417" s="249"/>
      <c r="AI417" s="249"/>
      <c r="AJ417" s="249"/>
      <c r="AK417" s="249"/>
      <c r="AL417" s="249"/>
      <c r="AM417" s="249"/>
      <c r="AN417" s="249"/>
      <c r="AO417" s="249"/>
      <c r="AP417" s="249"/>
      <c r="AQ417" s="249"/>
    </row>
    <row r="418" s="207" customFormat="1" ht="22.5" customHeight="1">
      <c r="A418" s="33">
        <v>1</v>
      </c>
      <c r="B418" s="121" t="s">
        <v>811</v>
      </c>
      <c r="C418" s="280">
        <f t="shared" ref="C418:C459" si="358">D418+K418+L418+M418+N418+O418+P418+Q418+R418+S418+T418</f>
        <v>34426404</v>
      </c>
      <c r="D418" s="280">
        <f t="shared" ref="D418:D459" si="359">SUM(E418:I418)</f>
        <v>6527930.7000000002</v>
      </c>
      <c r="E418" s="244">
        <v>0</v>
      </c>
      <c r="F418" s="151">
        <v>0</v>
      </c>
      <c r="G418" s="244">
        <v>3961049.7000000002</v>
      </c>
      <c r="H418" s="244">
        <v>991520.70000000007</v>
      </c>
      <c r="I418" s="244">
        <v>1575360.3</v>
      </c>
      <c r="J418" s="281">
        <v>0</v>
      </c>
      <c r="K418" s="151">
        <v>0</v>
      </c>
      <c r="L418" s="244">
        <v>26187219.300000001</v>
      </c>
      <c r="M418" s="151">
        <v>0</v>
      </c>
      <c r="N418" s="151">
        <v>0</v>
      </c>
      <c r="O418" s="151">
        <v>0</v>
      </c>
      <c r="P418" s="244">
        <v>1711254.0000000002</v>
      </c>
      <c r="Q418" s="151">
        <v>0</v>
      </c>
      <c r="R418" s="151">
        <v>0</v>
      </c>
      <c r="S418" s="151">
        <v>0</v>
      </c>
      <c r="T418" s="151">
        <v>0</v>
      </c>
      <c r="U418" s="248"/>
      <c r="V418" s="248"/>
      <c r="W418" s="249"/>
      <c r="X418" s="249"/>
      <c r="Y418" s="249"/>
      <c r="Z418" s="249"/>
      <c r="AA418" s="249"/>
      <c r="AB418" s="249"/>
      <c r="AC418" s="249"/>
      <c r="AD418" s="249"/>
      <c r="AE418" s="249"/>
      <c r="AF418" s="249"/>
      <c r="AG418" s="249"/>
      <c r="AH418" s="249"/>
      <c r="AI418" s="249"/>
      <c r="AJ418" s="249"/>
      <c r="AK418" s="249"/>
      <c r="AL418" s="249"/>
      <c r="AM418" s="249"/>
      <c r="AN418" s="249"/>
      <c r="AO418" s="249"/>
      <c r="AP418" s="249"/>
      <c r="AQ418" s="249"/>
    </row>
    <row r="419" s="207" customFormat="1" ht="22.5" customHeight="1">
      <c r="A419" s="33">
        <v>2</v>
      </c>
      <c r="B419" s="121" t="s">
        <v>334</v>
      </c>
      <c r="C419" s="280">
        <f t="shared" si="358"/>
        <v>18707906.800000001</v>
      </c>
      <c r="D419" s="280">
        <f t="shared" si="359"/>
        <v>0</v>
      </c>
      <c r="E419" s="244">
        <v>0</v>
      </c>
      <c r="F419" s="151">
        <v>0</v>
      </c>
      <c r="G419" s="151">
        <v>0</v>
      </c>
      <c r="H419" s="244">
        <v>0</v>
      </c>
      <c r="I419" s="151">
        <v>0</v>
      </c>
      <c r="J419" s="281">
        <v>0</v>
      </c>
      <c r="K419" s="151">
        <v>0</v>
      </c>
      <c r="L419" s="244">
        <v>18707906.800000001</v>
      </c>
      <c r="M419" s="151">
        <v>0</v>
      </c>
      <c r="N419" s="151">
        <v>0</v>
      </c>
      <c r="O419" s="151">
        <v>0</v>
      </c>
      <c r="P419" s="151">
        <v>0</v>
      </c>
      <c r="Q419" s="151">
        <v>0</v>
      </c>
      <c r="R419" s="151">
        <v>0</v>
      </c>
      <c r="S419" s="151">
        <v>0</v>
      </c>
      <c r="T419" s="151">
        <v>0</v>
      </c>
      <c r="U419" s="248"/>
      <c r="V419" s="248"/>
      <c r="W419" s="249"/>
      <c r="X419" s="249"/>
      <c r="Y419" s="249"/>
      <c r="Z419" s="249"/>
      <c r="AA419" s="249"/>
      <c r="AB419" s="249"/>
      <c r="AC419" s="249"/>
      <c r="AD419" s="249"/>
      <c r="AE419" s="249"/>
      <c r="AF419" s="249"/>
      <c r="AG419" s="249"/>
      <c r="AH419" s="249"/>
      <c r="AI419" s="249"/>
      <c r="AJ419" s="249"/>
      <c r="AK419" s="249"/>
      <c r="AL419" s="249"/>
      <c r="AM419" s="249"/>
      <c r="AN419" s="249"/>
      <c r="AO419" s="249"/>
      <c r="AP419" s="249"/>
      <c r="AQ419" s="249"/>
    </row>
    <row r="420" s="207" customFormat="1" ht="22.5" customHeight="1">
      <c r="A420" s="33">
        <v>3</v>
      </c>
      <c r="B420" s="121" t="s">
        <v>812</v>
      </c>
      <c r="C420" s="280">
        <f t="shared" si="358"/>
        <v>33228197.199999996</v>
      </c>
      <c r="D420" s="280">
        <f t="shared" si="359"/>
        <v>8948748.5999999996</v>
      </c>
      <c r="E420" s="244">
        <v>6714846.5999999996</v>
      </c>
      <c r="F420" s="151">
        <v>0</v>
      </c>
      <c r="G420" s="151">
        <v>0</v>
      </c>
      <c r="H420" s="244">
        <v>862899.39999999991</v>
      </c>
      <c r="I420" s="244">
        <v>1371002.5999999999</v>
      </c>
      <c r="J420" s="281">
        <v>0</v>
      </c>
      <c r="K420" s="151">
        <v>0</v>
      </c>
      <c r="L420" s="244">
        <v>22790180.599999998</v>
      </c>
      <c r="M420" s="151">
        <v>0</v>
      </c>
      <c r="N420" s="151">
        <v>0</v>
      </c>
      <c r="O420" s="151">
        <v>0</v>
      </c>
      <c r="P420" s="244">
        <v>1489268</v>
      </c>
      <c r="Q420" s="151">
        <v>0</v>
      </c>
      <c r="R420" s="151">
        <v>0</v>
      </c>
      <c r="S420" s="151">
        <v>0</v>
      </c>
      <c r="T420" s="151">
        <v>0</v>
      </c>
      <c r="U420" s="248"/>
      <c r="V420" s="248"/>
      <c r="W420" s="249"/>
      <c r="X420" s="249"/>
      <c r="Y420" s="249"/>
      <c r="Z420" s="249"/>
      <c r="AA420" s="249"/>
      <c r="AB420" s="249"/>
      <c r="AC420" s="249"/>
      <c r="AD420" s="249"/>
      <c r="AE420" s="249"/>
      <c r="AF420" s="249"/>
      <c r="AG420" s="249"/>
      <c r="AH420" s="249"/>
      <c r="AI420" s="249"/>
      <c r="AJ420" s="249"/>
      <c r="AK420" s="249"/>
      <c r="AL420" s="249"/>
      <c r="AM420" s="249"/>
      <c r="AN420" s="249"/>
      <c r="AO420" s="249"/>
      <c r="AP420" s="249"/>
      <c r="AQ420" s="249"/>
    </row>
    <row r="421" s="207" customFormat="1" ht="22.5" customHeight="1">
      <c r="A421" s="33">
        <v>4</v>
      </c>
      <c r="B421" s="121" t="s">
        <v>813</v>
      </c>
      <c r="C421" s="280">
        <f t="shared" si="358"/>
        <v>24663208.5</v>
      </c>
      <c r="D421" s="280">
        <f t="shared" si="359"/>
        <v>12701889</v>
      </c>
      <c r="E421" s="244">
        <v>6880563.9000000004</v>
      </c>
      <c r="F421" s="151"/>
      <c r="G421" s="244">
        <v>3532292.1000000001</v>
      </c>
      <c r="H421" s="244">
        <v>884195.10000000009</v>
      </c>
      <c r="I421" s="244">
        <v>1404837.9000000001</v>
      </c>
      <c r="J421" s="281">
        <v>0</v>
      </c>
      <c r="K421" s="151">
        <v>0</v>
      </c>
      <c r="L421" s="151">
        <v>0</v>
      </c>
      <c r="M421" s="151">
        <v>0</v>
      </c>
      <c r="N421" s="244">
        <v>10435297.5</v>
      </c>
      <c r="O421" s="151">
        <v>0</v>
      </c>
      <c r="P421" s="244">
        <v>1526022</v>
      </c>
      <c r="Q421" s="151">
        <v>0</v>
      </c>
      <c r="R421" s="151">
        <v>0</v>
      </c>
      <c r="S421" s="151">
        <v>0</v>
      </c>
      <c r="T421" s="151">
        <v>0</v>
      </c>
      <c r="U421" s="248"/>
      <c r="V421" s="248"/>
      <c r="W421" s="249"/>
      <c r="X421" s="249"/>
      <c r="Y421" s="249"/>
      <c r="Z421" s="249"/>
      <c r="AA421" s="249"/>
      <c r="AB421" s="249"/>
      <c r="AC421" s="249"/>
      <c r="AD421" s="249"/>
      <c r="AE421" s="249"/>
      <c r="AF421" s="249"/>
      <c r="AG421" s="249"/>
      <c r="AH421" s="249"/>
      <c r="AI421" s="249"/>
      <c r="AJ421" s="249"/>
      <c r="AK421" s="249"/>
      <c r="AL421" s="249"/>
      <c r="AM421" s="249"/>
      <c r="AN421" s="249"/>
      <c r="AO421" s="249"/>
      <c r="AP421" s="249"/>
      <c r="AQ421" s="249"/>
    </row>
    <row r="422" s="207" customFormat="1" ht="22.5" customHeight="1">
      <c r="A422" s="33">
        <v>5</v>
      </c>
      <c r="B422" s="121" t="s">
        <v>814</v>
      </c>
      <c r="C422" s="280">
        <f t="shared" si="358"/>
        <v>11041215</v>
      </c>
      <c r="D422" s="280">
        <f t="shared" si="359"/>
        <v>0</v>
      </c>
      <c r="E422" s="244">
        <v>0</v>
      </c>
      <c r="F422" s="151">
        <v>0</v>
      </c>
      <c r="G422" s="151">
        <v>0</v>
      </c>
      <c r="H422" s="244">
        <v>0</v>
      </c>
      <c r="I422" s="151">
        <v>0</v>
      </c>
      <c r="J422" s="281">
        <v>0</v>
      </c>
      <c r="K422" s="151">
        <v>0</v>
      </c>
      <c r="L422" s="151">
        <v>0</v>
      </c>
      <c r="M422" s="151">
        <v>0</v>
      </c>
      <c r="N422" s="244">
        <v>10549699</v>
      </c>
      <c r="O422" s="151">
        <v>0</v>
      </c>
      <c r="P422" s="244">
        <v>491516</v>
      </c>
      <c r="Q422" s="151">
        <v>0</v>
      </c>
      <c r="R422" s="151">
        <v>0</v>
      </c>
      <c r="S422" s="151">
        <v>0</v>
      </c>
      <c r="T422" s="151">
        <v>0</v>
      </c>
      <c r="U422" s="248"/>
      <c r="V422" s="248"/>
      <c r="W422" s="249"/>
      <c r="X422" s="249"/>
      <c r="Y422" s="249"/>
      <c r="Z422" s="249"/>
      <c r="AA422" s="249"/>
      <c r="AB422" s="249"/>
      <c r="AC422" s="249"/>
      <c r="AD422" s="249"/>
      <c r="AE422" s="249"/>
      <c r="AF422" s="249"/>
      <c r="AG422" s="249"/>
      <c r="AH422" s="249"/>
      <c r="AI422" s="249"/>
      <c r="AJ422" s="249"/>
      <c r="AK422" s="249"/>
      <c r="AL422" s="249"/>
      <c r="AM422" s="249"/>
      <c r="AN422" s="249"/>
      <c r="AO422" s="249"/>
      <c r="AP422" s="249"/>
      <c r="AQ422" s="249"/>
    </row>
    <row r="423" s="207" customFormat="1" ht="22.5" customHeight="1">
      <c r="A423" s="33">
        <v>6</v>
      </c>
      <c r="B423" s="121" t="s">
        <v>815</v>
      </c>
      <c r="C423" s="280">
        <f t="shared" si="358"/>
        <v>69356113</v>
      </c>
      <c r="D423" s="280">
        <f t="shared" si="359"/>
        <v>61917287</v>
      </c>
      <c r="E423" s="244">
        <v>33540353.700000003</v>
      </c>
      <c r="F423" s="151">
        <v>0</v>
      </c>
      <c r="G423" s="244">
        <v>17218694.300000001</v>
      </c>
      <c r="H423" s="244">
        <v>4310143.3000000007</v>
      </c>
      <c r="I423" s="244">
        <v>6848095.7000000002</v>
      </c>
      <c r="J423" s="281">
        <v>0</v>
      </c>
      <c r="K423" s="151">
        <v>0</v>
      </c>
      <c r="L423" s="151">
        <v>0</v>
      </c>
      <c r="M423" s="151">
        <v>0</v>
      </c>
      <c r="N423" s="151">
        <v>0</v>
      </c>
      <c r="O423" s="151">
        <v>0</v>
      </c>
      <c r="P423" s="151">
        <v>7438826</v>
      </c>
      <c r="Q423" s="151">
        <v>0</v>
      </c>
      <c r="R423" s="151">
        <v>0</v>
      </c>
      <c r="S423" s="151">
        <v>0</v>
      </c>
      <c r="T423" s="151">
        <v>0</v>
      </c>
      <c r="U423" s="248"/>
      <c r="V423" s="248"/>
      <c r="W423" s="249"/>
      <c r="X423" s="249"/>
      <c r="Y423" s="249"/>
      <c r="Z423" s="249"/>
      <c r="AA423" s="249"/>
      <c r="AB423" s="249"/>
      <c r="AC423" s="249"/>
      <c r="AD423" s="249"/>
      <c r="AE423" s="249"/>
      <c r="AF423" s="249"/>
      <c r="AG423" s="249"/>
      <c r="AH423" s="249"/>
      <c r="AI423" s="249"/>
      <c r="AJ423" s="249"/>
      <c r="AK423" s="249"/>
      <c r="AL423" s="249"/>
      <c r="AM423" s="249"/>
      <c r="AN423" s="249"/>
      <c r="AO423" s="249"/>
      <c r="AP423" s="249"/>
      <c r="AQ423" s="249"/>
    </row>
    <row r="424" s="207" customFormat="1" ht="22.5" customHeight="1">
      <c r="A424" s="33">
        <v>7</v>
      </c>
      <c r="B424" s="121" t="s">
        <v>88</v>
      </c>
      <c r="C424" s="280">
        <f t="shared" si="358"/>
        <v>12749956.800000001</v>
      </c>
      <c r="D424" s="280">
        <f t="shared" si="359"/>
        <v>12749956.800000001</v>
      </c>
      <c r="E424" s="244">
        <v>0</v>
      </c>
      <c r="F424" s="244">
        <v>7534979.2000000002</v>
      </c>
      <c r="G424" s="244">
        <v>3164369.6000000001</v>
      </c>
      <c r="H424" s="244">
        <v>792097.60000000009</v>
      </c>
      <c r="I424" s="244">
        <v>1258510.4000000001</v>
      </c>
      <c r="J424" s="281">
        <v>0</v>
      </c>
      <c r="K424" s="151">
        <v>0</v>
      </c>
      <c r="L424" s="151">
        <v>0</v>
      </c>
      <c r="M424" s="151">
        <v>0</v>
      </c>
      <c r="N424" s="151">
        <v>0</v>
      </c>
      <c r="O424" s="151">
        <v>0</v>
      </c>
      <c r="P424" s="151">
        <v>0</v>
      </c>
      <c r="Q424" s="151">
        <v>0</v>
      </c>
      <c r="R424" s="151">
        <v>0</v>
      </c>
      <c r="S424" s="151">
        <v>0</v>
      </c>
      <c r="T424" s="151">
        <v>0</v>
      </c>
      <c r="U424" s="248"/>
      <c r="V424" s="248"/>
      <c r="W424" s="249"/>
      <c r="X424" s="249"/>
      <c r="Y424" s="249"/>
      <c r="Z424" s="249"/>
      <c r="AA424" s="249"/>
      <c r="AB424" s="249"/>
      <c r="AC424" s="249"/>
      <c r="AD424" s="249"/>
      <c r="AE424" s="249"/>
      <c r="AF424" s="249"/>
      <c r="AG424" s="249"/>
      <c r="AH424" s="249"/>
      <c r="AI424" s="249"/>
      <c r="AJ424" s="249"/>
      <c r="AK424" s="249"/>
      <c r="AL424" s="249"/>
      <c r="AM424" s="249"/>
      <c r="AN424" s="249"/>
      <c r="AO424" s="249"/>
      <c r="AP424" s="249"/>
      <c r="AQ424" s="249"/>
    </row>
    <row r="425" s="207" customFormat="1" ht="22.5" customHeight="1">
      <c r="A425" s="33">
        <v>8</v>
      </c>
      <c r="B425" s="121" t="s">
        <v>816</v>
      </c>
      <c r="C425" s="280">
        <f t="shared" si="358"/>
        <v>3831081.2999999998</v>
      </c>
      <c r="D425" s="280">
        <f t="shared" si="359"/>
        <v>3567442.5</v>
      </c>
      <c r="E425" s="244">
        <v>0</v>
      </c>
      <c r="F425" s="244">
        <v>1858909.5</v>
      </c>
      <c r="G425" s="244">
        <v>597026.69999999995</v>
      </c>
      <c r="H425" s="244">
        <v>374341.5</v>
      </c>
      <c r="I425" s="244">
        <v>737164.79999999993</v>
      </c>
      <c r="J425" s="281">
        <v>0</v>
      </c>
      <c r="K425" s="151">
        <v>0</v>
      </c>
      <c r="L425" s="151">
        <v>0</v>
      </c>
      <c r="M425" s="151">
        <v>0</v>
      </c>
      <c r="N425" s="151">
        <v>0</v>
      </c>
      <c r="O425" s="151">
        <v>0</v>
      </c>
      <c r="P425" s="244">
        <v>263638.79999999999</v>
      </c>
      <c r="Q425" s="151">
        <v>0</v>
      </c>
      <c r="R425" s="151">
        <v>0</v>
      </c>
      <c r="S425" s="151">
        <v>0</v>
      </c>
      <c r="T425" s="151">
        <v>0</v>
      </c>
      <c r="U425" s="272"/>
      <c r="V425" s="248"/>
      <c r="W425" s="249"/>
      <c r="X425" s="249"/>
      <c r="Y425" s="249"/>
      <c r="Z425" s="249"/>
      <c r="AA425" s="249"/>
      <c r="AB425" s="249"/>
      <c r="AC425" s="249"/>
      <c r="AD425" s="249"/>
      <c r="AE425" s="249"/>
      <c r="AF425" s="249"/>
      <c r="AG425" s="249"/>
      <c r="AH425" s="249"/>
      <c r="AI425" s="249"/>
      <c r="AJ425" s="249"/>
      <c r="AK425" s="249"/>
      <c r="AL425" s="249"/>
      <c r="AM425" s="249"/>
      <c r="AN425" s="249"/>
      <c r="AO425" s="249"/>
      <c r="AP425" s="249"/>
      <c r="AQ425" s="249"/>
    </row>
    <row r="426" s="207" customFormat="1" ht="22.5" customHeight="1">
      <c r="A426" s="33">
        <v>9</v>
      </c>
      <c r="B426" s="121" t="s">
        <v>817</v>
      </c>
      <c r="C426" s="280">
        <f t="shared" si="358"/>
        <v>17485947.799999997</v>
      </c>
      <c r="D426" s="280">
        <f t="shared" si="359"/>
        <v>0</v>
      </c>
      <c r="E426" s="244">
        <v>0</v>
      </c>
      <c r="F426" s="151">
        <v>0</v>
      </c>
      <c r="G426" s="151">
        <v>0</v>
      </c>
      <c r="H426" s="244">
        <v>0</v>
      </c>
      <c r="I426" s="151">
        <v>0</v>
      </c>
      <c r="J426" s="281">
        <v>0</v>
      </c>
      <c r="K426" s="151">
        <v>0</v>
      </c>
      <c r="L426" s="244">
        <v>16413383.799999999</v>
      </c>
      <c r="M426" s="151">
        <v>0</v>
      </c>
      <c r="N426" s="151">
        <v>0</v>
      </c>
      <c r="O426" s="151">
        <v>0</v>
      </c>
      <c r="P426" s="244">
        <v>1072564</v>
      </c>
      <c r="Q426" s="151">
        <v>0</v>
      </c>
      <c r="R426" s="151">
        <v>0</v>
      </c>
      <c r="S426" s="151">
        <v>0</v>
      </c>
      <c r="T426" s="151">
        <v>0</v>
      </c>
      <c r="U426" s="248"/>
      <c r="V426" s="248"/>
      <c r="W426" s="249"/>
      <c r="X426" s="249"/>
      <c r="Y426" s="249"/>
      <c r="Z426" s="249"/>
      <c r="AA426" s="249"/>
      <c r="AB426" s="249"/>
      <c r="AC426" s="249"/>
      <c r="AD426" s="249"/>
      <c r="AE426" s="249"/>
      <c r="AF426" s="249"/>
      <c r="AG426" s="249"/>
      <c r="AH426" s="249"/>
      <c r="AI426" s="249"/>
      <c r="AJ426" s="249"/>
      <c r="AK426" s="249"/>
      <c r="AL426" s="249"/>
      <c r="AM426" s="249"/>
      <c r="AN426" s="249"/>
      <c r="AO426" s="249"/>
      <c r="AP426" s="249"/>
      <c r="AQ426" s="249"/>
    </row>
    <row r="427" s="207" customFormat="1" ht="22.5" customHeight="1">
      <c r="A427" s="33">
        <v>10</v>
      </c>
      <c r="B427" s="121" t="s">
        <v>476</v>
      </c>
      <c r="C427" s="280">
        <f t="shared" si="358"/>
        <v>2042754</v>
      </c>
      <c r="D427" s="280">
        <f t="shared" si="359"/>
        <v>2042754</v>
      </c>
      <c r="E427" s="244">
        <v>0</v>
      </c>
      <c r="F427" s="151">
        <v>0</v>
      </c>
      <c r="G427" s="151">
        <v>0</v>
      </c>
      <c r="H427" s="244">
        <v>789063.80000000005</v>
      </c>
      <c r="I427" s="244">
        <v>1253690.2</v>
      </c>
      <c r="J427" s="281">
        <v>0</v>
      </c>
      <c r="K427" s="151">
        <v>0</v>
      </c>
      <c r="L427" s="151">
        <v>0</v>
      </c>
      <c r="M427" s="151">
        <v>0</v>
      </c>
      <c r="N427" s="151">
        <v>0</v>
      </c>
      <c r="O427" s="151">
        <v>0</v>
      </c>
      <c r="P427" s="151">
        <v>0</v>
      </c>
      <c r="Q427" s="151">
        <v>0</v>
      </c>
      <c r="R427" s="151">
        <v>0</v>
      </c>
      <c r="S427" s="151">
        <v>0</v>
      </c>
      <c r="T427" s="151">
        <v>0</v>
      </c>
      <c r="U427" s="248"/>
      <c r="V427" s="248"/>
      <c r="W427" s="249"/>
      <c r="X427" s="249"/>
      <c r="Y427" s="249"/>
      <c r="Z427" s="249"/>
      <c r="AA427" s="249"/>
      <c r="AB427" s="249"/>
      <c r="AC427" s="249"/>
      <c r="AD427" s="249"/>
      <c r="AE427" s="249"/>
      <c r="AF427" s="249"/>
      <c r="AG427" s="249"/>
      <c r="AH427" s="249"/>
      <c r="AI427" s="249"/>
      <c r="AJ427" s="249"/>
      <c r="AK427" s="249"/>
      <c r="AL427" s="249"/>
      <c r="AM427" s="249"/>
      <c r="AN427" s="249"/>
      <c r="AO427" s="249"/>
      <c r="AP427" s="249"/>
      <c r="AQ427" s="249"/>
    </row>
    <row r="428" s="207" customFormat="1" ht="22.5" customHeight="1">
      <c r="A428" s="33">
        <v>11</v>
      </c>
      <c r="B428" s="121" t="s">
        <v>477</v>
      </c>
      <c r="C428" s="280">
        <f t="shared" si="358"/>
        <v>3632727.7999999998</v>
      </c>
      <c r="D428" s="280">
        <f t="shared" si="359"/>
        <v>3632727.7999999998</v>
      </c>
      <c r="E428" s="244">
        <v>1710636.2</v>
      </c>
      <c r="F428" s="151">
        <v>0</v>
      </c>
      <c r="G428" s="244">
        <v>1181364.6000000001</v>
      </c>
      <c r="H428" s="244">
        <v>740727</v>
      </c>
      <c r="I428" s="151">
        <v>0</v>
      </c>
      <c r="J428" s="281">
        <v>0</v>
      </c>
      <c r="K428" s="151">
        <v>0</v>
      </c>
      <c r="L428" s="151">
        <v>0</v>
      </c>
      <c r="M428" s="151">
        <v>0</v>
      </c>
      <c r="N428" s="151">
        <v>0</v>
      </c>
      <c r="O428" s="151">
        <v>0</v>
      </c>
      <c r="P428" s="151">
        <v>0</v>
      </c>
      <c r="Q428" s="151">
        <v>0</v>
      </c>
      <c r="R428" s="151">
        <v>0</v>
      </c>
      <c r="S428" s="151">
        <v>0</v>
      </c>
      <c r="T428" s="151">
        <v>0</v>
      </c>
      <c r="U428" s="248"/>
      <c r="V428" s="248"/>
      <c r="W428" s="249"/>
      <c r="X428" s="249"/>
      <c r="Y428" s="249"/>
      <c r="Z428" s="249"/>
      <c r="AA428" s="249"/>
      <c r="AB428" s="249"/>
      <c r="AC428" s="249"/>
      <c r="AD428" s="249"/>
      <c r="AE428" s="249"/>
      <c r="AF428" s="249"/>
      <c r="AG428" s="249"/>
      <c r="AH428" s="249"/>
      <c r="AI428" s="249"/>
      <c r="AJ428" s="249"/>
      <c r="AK428" s="249"/>
      <c r="AL428" s="249"/>
      <c r="AM428" s="249"/>
      <c r="AN428" s="249"/>
      <c r="AO428" s="249"/>
      <c r="AP428" s="249"/>
      <c r="AQ428" s="249"/>
    </row>
    <row r="429" s="207" customFormat="1" ht="22.5" customHeight="1">
      <c r="A429" s="33">
        <v>12</v>
      </c>
      <c r="B429" s="121" t="s">
        <v>818</v>
      </c>
      <c r="C429" s="280">
        <f t="shared" si="358"/>
        <v>4634347</v>
      </c>
      <c r="D429" s="280">
        <f t="shared" si="359"/>
        <v>3671807</v>
      </c>
      <c r="E429" s="244">
        <v>0</v>
      </c>
      <c r="F429" s="244">
        <v>0</v>
      </c>
      <c r="G429" s="244">
        <v>2227997</v>
      </c>
      <c r="H429" s="244">
        <v>557707</v>
      </c>
      <c r="I429" s="244">
        <v>886103</v>
      </c>
      <c r="J429" s="281">
        <v>0</v>
      </c>
      <c r="K429" s="151">
        <v>0</v>
      </c>
      <c r="L429" s="151">
        <v>0</v>
      </c>
      <c r="M429" s="151">
        <v>0</v>
      </c>
      <c r="N429" s="151">
        <v>0</v>
      </c>
      <c r="O429" s="151">
        <v>0</v>
      </c>
      <c r="P429" s="244">
        <v>962540</v>
      </c>
      <c r="Q429" s="151">
        <v>0</v>
      </c>
      <c r="R429" s="151">
        <v>0</v>
      </c>
      <c r="S429" s="151">
        <v>0</v>
      </c>
      <c r="T429" s="151">
        <v>0</v>
      </c>
      <c r="U429" s="248"/>
      <c r="V429" s="248"/>
      <c r="W429" s="249"/>
      <c r="X429" s="249"/>
      <c r="Y429" s="249"/>
      <c r="Z429" s="249"/>
      <c r="AA429" s="249"/>
      <c r="AB429" s="249"/>
      <c r="AC429" s="249"/>
      <c r="AD429" s="249"/>
      <c r="AE429" s="249"/>
      <c r="AF429" s="249"/>
      <c r="AG429" s="249"/>
      <c r="AH429" s="249"/>
      <c r="AI429" s="249"/>
      <c r="AJ429" s="249"/>
      <c r="AK429" s="249"/>
      <c r="AL429" s="249"/>
      <c r="AM429" s="249"/>
      <c r="AN429" s="249"/>
      <c r="AO429" s="249"/>
      <c r="AP429" s="249"/>
      <c r="AQ429" s="249"/>
    </row>
    <row r="430" s="207" customFormat="1" ht="22.5" customHeight="1">
      <c r="A430" s="33">
        <v>13</v>
      </c>
      <c r="B430" s="121" t="s">
        <v>819</v>
      </c>
      <c r="C430" s="280">
        <f t="shared" si="358"/>
        <v>18621201.599999998</v>
      </c>
      <c r="D430" s="280">
        <f t="shared" si="359"/>
        <v>17015925.599999998</v>
      </c>
      <c r="E430" s="244">
        <v>7237906.1999999993</v>
      </c>
      <c r="F430" s="244">
        <v>8847903.5999999996</v>
      </c>
      <c r="G430" s="151">
        <v>0</v>
      </c>
      <c r="H430" s="244">
        <v>930115.79999999993</v>
      </c>
      <c r="I430" s="151">
        <v>0</v>
      </c>
      <c r="J430" s="281">
        <v>0</v>
      </c>
      <c r="K430" s="151">
        <v>0</v>
      </c>
      <c r="L430" s="151">
        <v>0</v>
      </c>
      <c r="M430" s="151">
        <v>0</v>
      </c>
      <c r="N430" s="151">
        <v>0</v>
      </c>
      <c r="O430" s="151">
        <v>0</v>
      </c>
      <c r="P430" s="244">
        <v>1605275.9999999998</v>
      </c>
      <c r="Q430" s="151">
        <v>0</v>
      </c>
      <c r="R430" s="151">
        <v>0</v>
      </c>
      <c r="S430" s="151">
        <v>0</v>
      </c>
      <c r="T430" s="151">
        <v>0</v>
      </c>
      <c r="U430" s="248"/>
      <c r="V430" s="248"/>
      <c r="W430" s="249"/>
      <c r="X430" s="249"/>
      <c r="Y430" s="249"/>
      <c r="Z430" s="249"/>
      <c r="AA430" s="249"/>
      <c r="AB430" s="249"/>
      <c r="AC430" s="249"/>
      <c r="AD430" s="249"/>
      <c r="AE430" s="249"/>
      <c r="AF430" s="249"/>
      <c r="AG430" s="249"/>
      <c r="AH430" s="249"/>
      <c r="AI430" s="249"/>
      <c r="AJ430" s="249"/>
      <c r="AK430" s="249"/>
      <c r="AL430" s="249"/>
      <c r="AM430" s="249"/>
      <c r="AN430" s="249"/>
      <c r="AO430" s="249"/>
      <c r="AP430" s="249"/>
      <c r="AQ430" s="249"/>
    </row>
    <row r="431" s="207" customFormat="1" ht="22.5" customHeight="1">
      <c r="A431" s="33">
        <v>14</v>
      </c>
      <c r="B431" s="245" t="s">
        <v>820</v>
      </c>
      <c r="C431" s="280">
        <f t="shared" si="358"/>
        <v>2583279.6000000001</v>
      </c>
      <c r="D431" s="280">
        <f t="shared" si="359"/>
        <v>2262414</v>
      </c>
      <c r="E431" s="244">
        <v>0</v>
      </c>
      <c r="F431" s="244">
        <v>2262414</v>
      </c>
      <c r="G431" s="151">
        <v>0</v>
      </c>
      <c r="H431" s="244">
        <v>0</v>
      </c>
      <c r="I431" s="151">
        <v>0</v>
      </c>
      <c r="J431" s="281">
        <v>0</v>
      </c>
      <c r="K431" s="151">
        <v>0</v>
      </c>
      <c r="L431" s="151">
        <v>0</v>
      </c>
      <c r="M431" s="151">
        <v>0</v>
      </c>
      <c r="N431" s="151">
        <v>0</v>
      </c>
      <c r="O431" s="151">
        <v>0</v>
      </c>
      <c r="P431" s="244">
        <v>320865.59999999998</v>
      </c>
      <c r="Q431" s="151">
        <v>0</v>
      </c>
      <c r="R431" s="151">
        <v>0</v>
      </c>
      <c r="S431" s="151">
        <v>0</v>
      </c>
      <c r="T431" s="151">
        <v>0</v>
      </c>
      <c r="U431" s="248"/>
      <c r="V431" s="248"/>
      <c r="W431" s="249"/>
      <c r="X431" s="249"/>
      <c r="Y431" s="249"/>
      <c r="Z431" s="249"/>
      <c r="AA431" s="249"/>
      <c r="AB431" s="249"/>
      <c r="AC431" s="249"/>
      <c r="AD431" s="249"/>
      <c r="AE431" s="249"/>
      <c r="AF431" s="249"/>
      <c r="AG431" s="249"/>
      <c r="AH431" s="249"/>
      <c r="AI431" s="249"/>
      <c r="AJ431" s="249"/>
      <c r="AK431" s="249"/>
      <c r="AL431" s="249"/>
      <c r="AM431" s="249"/>
      <c r="AN431" s="249"/>
      <c r="AO431" s="249"/>
      <c r="AP431" s="249"/>
      <c r="AQ431" s="249"/>
    </row>
    <row r="432" s="207" customFormat="1" ht="22.5" customHeight="1">
      <c r="A432" s="33">
        <v>15</v>
      </c>
      <c r="B432" s="121" t="s">
        <v>821</v>
      </c>
      <c r="C432" s="280">
        <f t="shared" si="358"/>
        <v>11846114</v>
      </c>
      <c r="D432" s="280">
        <f t="shared" si="359"/>
        <v>10698954</v>
      </c>
      <c r="E432" s="244">
        <v>0</v>
      </c>
      <c r="F432" s="244">
        <v>6322876</v>
      </c>
      <c r="G432" s="244">
        <v>2655338</v>
      </c>
      <c r="H432" s="244">
        <v>664678</v>
      </c>
      <c r="I432" s="244">
        <v>1056062</v>
      </c>
      <c r="J432" s="281">
        <v>0</v>
      </c>
      <c r="K432" s="151">
        <v>0</v>
      </c>
      <c r="L432" s="151">
        <v>0</v>
      </c>
      <c r="M432" s="151">
        <v>0</v>
      </c>
      <c r="N432" s="151">
        <v>0</v>
      </c>
      <c r="O432" s="151">
        <v>0</v>
      </c>
      <c r="P432" s="244">
        <v>1147160</v>
      </c>
      <c r="Q432" s="151">
        <v>0</v>
      </c>
      <c r="R432" s="151">
        <v>0</v>
      </c>
      <c r="S432" s="151">
        <v>0</v>
      </c>
      <c r="T432" s="151">
        <v>0</v>
      </c>
      <c r="U432" s="248"/>
      <c r="V432" s="248"/>
      <c r="W432" s="249"/>
      <c r="X432" s="249"/>
      <c r="Y432" s="249"/>
      <c r="Z432" s="249"/>
      <c r="AA432" s="249"/>
      <c r="AB432" s="249"/>
      <c r="AC432" s="249"/>
      <c r="AD432" s="249"/>
      <c r="AE432" s="249"/>
      <c r="AF432" s="249"/>
      <c r="AG432" s="249"/>
      <c r="AH432" s="249"/>
      <c r="AI432" s="249"/>
      <c r="AJ432" s="249"/>
      <c r="AK432" s="249"/>
      <c r="AL432" s="249"/>
      <c r="AM432" s="249"/>
      <c r="AN432" s="249"/>
      <c r="AO432" s="249"/>
      <c r="AP432" s="249"/>
      <c r="AQ432" s="249"/>
    </row>
    <row r="433" s="207" customFormat="1" ht="22.5" customHeight="1">
      <c r="A433" s="33">
        <v>16</v>
      </c>
      <c r="B433" s="121" t="s">
        <v>352</v>
      </c>
      <c r="C433" s="280">
        <f t="shared" si="358"/>
        <v>10422324</v>
      </c>
      <c r="D433" s="280">
        <f t="shared" si="359"/>
        <v>10422324</v>
      </c>
      <c r="E433" s="244">
        <v>5645732.4000000004</v>
      </c>
      <c r="F433" s="151">
        <v>0</v>
      </c>
      <c r="G433" s="244">
        <v>2898363.6000000001</v>
      </c>
      <c r="H433" s="244">
        <v>725511.60000000009</v>
      </c>
      <c r="I433" s="244">
        <v>1152716.4000000001</v>
      </c>
      <c r="J433" s="281">
        <v>0</v>
      </c>
      <c r="K433" s="151">
        <v>0</v>
      </c>
      <c r="L433" s="151">
        <v>0</v>
      </c>
      <c r="M433" s="151">
        <v>0</v>
      </c>
      <c r="N433" s="151">
        <v>0</v>
      </c>
      <c r="O433" s="151">
        <v>0</v>
      </c>
      <c r="P433" s="151">
        <v>0</v>
      </c>
      <c r="Q433" s="151">
        <v>0</v>
      </c>
      <c r="R433" s="151">
        <v>0</v>
      </c>
      <c r="S433" s="151">
        <v>0</v>
      </c>
      <c r="T433" s="151">
        <v>0</v>
      </c>
      <c r="U433" s="248"/>
      <c r="V433" s="248"/>
      <c r="W433" s="249"/>
      <c r="X433" s="249"/>
      <c r="Y433" s="249"/>
      <c r="Z433" s="249"/>
      <c r="AA433" s="249"/>
      <c r="AB433" s="249"/>
      <c r="AC433" s="249"/>
      <c r="AD433" s="249"/>
      <c r="AE433" s="249"/>
      <c r="AF433" s="249"/>
      <c r="AG433" s="249"/>
      <c r="AH433" s="249"/>
      <c r="AI433" s="249"/>
      <c r="AJ433" s="249"/>
      <c r="AK433" s="249"/>
      <c r="AL433" s="249"/>
      <c r="AM433" s="249"/>
      <c r="AN433" s="249"/>
      <c r="AO433" s="249"/>
      <c r="AP433" s="249"/>
      <c r="AQ433" s="249"/>
    </row>
    <row r="434" s="207" customFormat="1" ht="22.5" customHeight="1">
      <c r="A434" s="33">
        <v>17</v>
      </c>
      <c r="B434" s="121" t="s">
        <v>822</v>
      </c>
      <c r="C434" s="280">
        <f t="shared" si="358"/>
        <v>18578473.100000001</v>
      </c>
      <c r="D434" s="280">
        <f t="shared" si="359"/>
        <v>0</v>
      </c>
      <c r="E434" s="244">
        <v>0</v>
      </c>
      <c r="F434" s="151">
        <v>0</v>
      </c>
      <c r="G434" s="244">
        <v>0</v>
      </c>
      <c r="H434" s="244">
        <v>0</v>
      </c>
      <c r="I434" s="244">
        <v>0</v>
      </c>
      <c r="J434" s="281">
        <v>0</v>
      </c>
      <c r="K434" s="151">
        <v>0</v>
      </c>
      <c r="L434" s="151">
        <v>17438895.100000001</v>
      </c>
      <c r="M434" s="151">
        <v>0</v>
      </c>
      <c r="N434" s="151">
        <v>0</v>
      </c>
      <c r="O434" s="151">
        <v>0</v>
      </c>
      <c r="P434" s="151">
        <v>1139578</v>
      </c>
      <c r="Q434" s="151">
        <v>0</v>
      </c>
      <c r="R434" s="151">
        <v>0</v>
      </c>
      <c r="S434" s="151">
        <v>0</v>
      </c>
      <c r="T434" s="151">
        <v>0</v>
      </c>
      <c r="U434" s="248"/>
      <c r="V434" s="248"/>
      <c r="W434" s="249"/>
      <c r="X434" s="249"/>
      <c r="Y434" s="249"/>
      <c r="Z434" s="249"/>
      <c r="AA434" s="249"/>
      <c r="AB434" s="249"/>
      <c r="AC434" s="249"/>
      <c r="AD434" s="249"/>
      <c r="AE434" s="249"/>
      <c r="AF434" s="249"/>
      <c r="AG434" s="249"/>
      <c r="AH434" s="249"/>
      <c r="AI434" s="249"/>
      <c r="AJ434" s="249"/>
      <c r="AK434" s="249"/>
      <c r="AL434" s="249"/>
      <c r="AM434" s="249"/>
      <c r="AN434" s="249"/>
      <c r="AO434" s="249"/>
      <c r="AP434" s="249"/>
      <c r="AQ434" s="249"/>
    </row>
    <row r="435" s="207" customFormat="1" ht="22.5" customHeight="1">
      <c r="A435" s="33">
        <v>18</v>
      </c>
      <c r="B435" s="121" t="s">
        <v>355</v>
      </c>
      <c r="C435" s="280">
        <f t="shared" si="358"/>
        <v>2938386</v>
      </c>
      <c r="D435" s="280">
        <f t="shared" si="359"/>
        <v>2938386</v>
      </c>
      <c r="E435" s="244">
        <v>0</v>
      </c>
      <c r="F435" s="244">
        <v>1838865</v>
      </c>
      <c r="G435" s="151">
        <v>0</v>
      </c>
      <c r="H435" s="244">
        <v>370305</v>
      </c>
      <c r="I435" s="244">
        <v>729216</v>
      </c>
      <c r="J435" s="281">
        <v>0</v>
      </c>
      <c r="K435" s="151">
        <v>0</v>
      </c>
      <c r="L435" s="151">
        <v>0</v>
      </c>
      <c r="M435" s="151">
        <v>0</v>
      </c>
      <c r="N435" s="151">
        <v>0</v>
      </c>
      <c r="O435" s="151">
        <v>0</v>
      </c>
      <c r="P435" s="151">
        <v>0</v>
      </c>
      <c r="Q435" s="151">
        <v>0</v>
      </c>
      <c r="R435" s="151">
        <v>0</v>
      </c>
      <c r="S435" s="151">
        <v>0</v>
      </c>
      <c r="T435" s="151">
        <v>0</v>
      </c>
      <c r="U435" s="248"/>
      <c r="V435" s="248"/>
      <c r="W435" s="249"/>
      <c r="X435" s="249"/>
      <c r="Y435" s="249"/>
      <c r="Z435" s="249"/>
      <c r="AA435" s="249"/>
      <c r="AB435" s="249"/>
      <c r="AC435" s="249"/>
      <c r="AD435" s="249"/>
      <c r="AE435" s="249"/>
      <c r="AF435" s="249"/>
      <c r="AG435" s="249"/>
      <c r="AH435" s="249"/>
      <c r="AI435" s="249"/>
      <c r="AJ435" s="249"/>
      <c r="AK435" s="249"/>
      <c r="AL435" s="249"/>
      <c r="AM435" s="249"/>
      <c r="AN435" s="249"/>
      <c r="AO435" s="249"/>
      <c r="AP435" s="249"/>
      <c r="AQ435" s="249"/>
    </row>
    <row r="436" s="207" customFormat="1" ht="22.5" customHeight="1">
      <c r="A436" s="33">
        <v>19</v>
      </c>
      <c r="B436" s="121" t="s">
        <v>823</v>
      </c>
      <c r="C436" s="280">
        <f t="shared" si="358"/>
        <v>33416166.5</v>
      </c>
      <c r="D436" s="280">
        <f t="shared" si="359"/>
        <v>32170661.5</v>
      </c>
      <c r="E436" s="244">
        <v>11231524.5</v>
      </c>
      <c r="F436" s="244">
        <v>13729861</v>
      </c>
      <c r="G436" s="244">
        <v>5765955.5</v>
      </c>
      <c r="H436" s="244">
        <v>1443320.5</v>
      </c>
      <c r="I436" s="151">
        <v>0</v>
      </c>
      <c r="J436" s="281">
        <v>0</v>
      </c>
      <c r="K436" s="151">
        <v>0</v>
      </c>
      <c r="L436" s="151">
        <v>0</v>
      </c>
      <c r="M436" s="151">
        <v>0</v>
      </c>
      <c r="N436" s="244">
        <v>0</v>
      </c>
      <c r="O436" s="151">
        <v>0</v>
      </c>
      <c r="P436" s="244">
        <v>1245505</v>
      </c>
      <c r="Q436" s="151">
        <v>0</v>
      </c>
      <c r="R436" s="151">
        <v>0</v>
      </c>
      <c r="S436" s="151">
        <v>0</v>
      </c>
      <c r="T436" s="151">
        <v>0</v>
      </c>
      <c r="U436" s="248"/>
      <c r="V436" s="248"/>
      <c r="W436" s="249"/>
      <c r="X436" s="249"/>
      <c r="Y436" s="249"/>
      <c r="Z436" s="249"/>
      <c r="AA436" s="249"/>
      <c r="AB436" s="249"/>
      <c r="AC436" s="249"/>
      <c r="AD436" s="249"/>
      <c r="AE436" s="249"/>
      <c r="AF436" s="249"/>
      <c r="AG436" s="249"/>
      <c r="AH436" s="249"/>
      <c r="AI436" s="249"/>
      <c r="AJ436" s="249"/>
      <c r="AK436" s="249"/>
      <c r="AL436" s="249"/>
      <c r="AM436" s="249"/>
      <c r="AN436" s="249"/>
      <c r="AO436" s="249"/>
      <c r="AP436" s="249"/>
      <c r="AQ436" s="249"/>
    </row>
    <row r="437" s="207" customFormat="1" ht="22.5" customHeight="1">
      <c r="A437" s="33">
        <v>20</v>
      </c>
      <c r="B437" s="121" t="s">
        <v>486</v>
      </c>
      <c r="C437" s="280">
        <f t="shared" si="358"/>
        <v>354442.40000000002</v>
      </c>
      <c r="D437" s="280">
        <f t="shared" si="359"/>
        <v>354442.40000000002</v>
      </c>
      <c r="E437" s="244">
        <v>0</v>
      </c>
      <c r="F437" s="151">
        <v>0</v>
      </c>
      <c r="G437" s="151">
        <v>0</v>
      </c>
      <c r="H437" s="244">
        <v>354442.40000000002</v>
      </c>
      <c r="I437" s="151">
        <v>0</v>
      </c>
      <c r="J437" s="281">
        <v>0</v>
      </c>
      <c r="K437" s="151">
        <v>0</v>
      </c>
      <c r="L437" s="151">
        <v>0</v>
      </c>
      <c r="M437" s="151">
        <v>0</v>
      </c>
      <c r="N437" s="151">
        <v>0</v>
      </c>
      <c r="O437" s="151">
        <v>0</v>
      </c>
      <c r="P437" s="151">
        <v>0</v>
      </c>
      <c r="Q437" s="151">
        <v>0</v>
      </c>
      <c r="R437" s="151">
        <v>0</v>
      </c>
      <c r="S437" s="151">
        <v>0</v>
      </c>
      <c r="T437" s="151">
        <v>0</v>
      </c>
      <c r="U437" s="248"/>
      <c r="V437" s="248"/>
      <c r="W437" s="249"/>
      <c r="X437" s="249"/>
      <c r="Y437" s="249"/>
      <c r="Z437" s="249"/>
      <c r="AA437" s="249"/>
      <c r="AB437" s="249"/>
      <c r="AC437" s="249"/>
      <c r="AD437" s="249"/>
      <c r="AE437" s="249"/>
      <c r="AF437" s="249"/>
      <c r="AG437" s="249"/>
      <c r="AH437" s="249"/>
      <c r="AI437" s="249"/>
      <c r="AJ437" s="249"/>
      <c r="AK437" s="249"/>
      <c r="AL437" s="249"/>
      <c r="AM437" s="249"/>
      <c r="AN437" s="249"/>
      <c r="AO437" s="249"/>
      <c r="AP437" s="249"/>
      <c r="AQ437" s="249"/>
    </row>
    <row r="438" s="207" customFormat="1" ht="22.5" customHeight="1">
      <c r="A438" s="33">
        <v>21</v>
      </c>
      <c r="B438" s="121" t="s">
        <v>485</v>
      </c>
      <c r="C438" s="280">
        <f t="shared" si="358"/>
        <v>5852064</v>
      </c>
      <c r="D438" s="280">
        <f t="shared" si="359"/>
        <v>5852064</v>
      </c>
      <c r="E438" s="244">
        <v>0</v>
      </c>
      <c r="F438" s="151">
        <v>0</v>
      </c>
      <c r="G438" s="244">
        <v>3550944</v>
      </c>
      <c r="H438" s="244">
        <v>888864</v>
      </c>
      <c r="I438" s="244">
        <v>1412256</v>
      </c>
      <c r="J438" s="281">
        <v>0</v>
      </c>
      <c r="K438" s="151">
        <v>0</v>
      </c>
      <c r="L438" s="151">
        <v>0</v>
      </c>
      <c r="M438" s="151">
        <v>0</v>
      </c>
      <c r="N438" s="151">
        <v>0</v>
      </c>
      <c r="O438" s="151">
        <v>0</v>
      </c>
      <c r="P438" s="151">
        <v>0</v>
      </c>
      <c r="Q438" s="151">
        <v>0</v>
      </c>
      <c r="R438" s="151">
        <v>0</v>
      </c>
      <c r="S438" s="151">
        <v>0</v>
      </c>
      <c r="T438" s="151">
        <v>0</v>
      </c>
      <c r="U438" s="248"/>
      <c r="V438" s="248"/>
      <c r="W438" s="249"/>
      <c r="X438" s="249"/>
      <c r="Y438" s="249"/>
      <c r="Z438" s="249"/>
      <c r="AA438" s="249"/>
      <c r="AB438" s="249"/>
      <c r="AC438" s="249"/>
      <c r="AD438" s="249"/>
      <c r="AE438" s="249"/>
      <c r="AF438" s="249"/>
      <c r="AG438" s="249"/>
      <c r="AH438" s="249"/>
      <c r="AI438" s="249"/>
      <c r="AJ438" s="249"/>
      <c r="AK438" s="249"/>
      <c r="AL438" s="249"/>
      <c r="AM438" s="249"/>
      <c r="AN438" s="249"/>
      <c r="AO438" s="249"/>
      <c r="AP438" s="249"/>
      <c r="AQ438" s="249"/>
    </row>
    <row r="439" s="207" customFormat="1" ht="22.5" customHeight="1">
      <c r="A439" s="33">
        <v>22</v>
      </c>
      <c r="B439" s="121" t="s">
        <v>358</v>
      </c>
      <c r="C439" s="280">
        <f t="shared" si="358"/>
        <v>44879061.599999994</v>
      </c>
      <c r="D439" s="280">
        <f t="shared" si="359"/>
        <v>15186060.899999999</v>
      </c>
      <c r="E439" s="244">
        <v>0</v>
      </c>
      <c r="F439" s="244">
        <v>10694730.6</v>
      </c>
      <c r="G439" s="244">
        <v>4491330.2999999998</v>
      </c>
      <c r="H439" s="244">
        <v>0</v>
      </c>
      <c r="I439" s="244">
        <v>0</v>
      </c>
      <c r="J439" s="281">
        <v>0</v>
      </c>
      <c r="K439" s="151">
        <v>0</v>
      </c>
      <c r="L439" s="244">
        <v>29693000.699999999</v>
      </c>
      <c r="M439" s="151">
        <v>0</v>
      </c>
      <c r="N439" s="151">
        <v>0</v>
      </c>
      <c r="O439" s="151">
        <v>0</v>
      </c>
      <c r="P439" s="151">
        <v>0</v>
      </c>
      <c r="Q439" s="151">
        <v>0</v>
      </c>
      <c r="R439" s="151">
        <v>0</v>
      </c>
      <c r="S439" s="151">
        <v>0</v>
      </c>
      <c r="T439" s="151">
        <v>0</v>
      </c>
      <c r="U439" s="248"/>
      <c r="V439" s="248"/>
      <c r="W439" s="249"/>
      <c r="X439" s="249"/>
      <c r="Y439" s="249"/>
      <c r="Z439" s="249"/>
      <c r="AA439" s="249"/>
      <c r="AB439" s="249"/>
      <c r="AC439" s="249"/>
      <c r="AD439" s="249"/>
      <c r="AE439" s="249"/>
      <c r="AF439" s="249"/>
      <c r="AG439" s="249"/>
      <c r="AH439" s="249"/>
      <c r="AI439" s="249"/>
      <c r="AJ439" s="249"/>
      <c r="AK439" s="249"/>
      <c r="AL439" s="249"/>
      <c r="AM439" s="249"/>
      <c r="AN439" s="249"/>
      <c r="AO439" s="249"/>
      <c r="AP439" s="249"/>
      <c r="AQ439" s="249"/>
    </row>
    <row r="440" s="207" customFormat="1" ht="22.5" customHeight="1">
      <c r="A440" s="33">
        <v>23</v>
      </c>
      <c r="B440" s="121" t="s">
        <v>359</v>
      </c>
      <c r="C440" s="280">
        <f t="shared" si="358"/>
        <v>1282250</v>
      </c>
      <c r="D440" s="280">
        <f t="shared" si="359"/>
        <v>1282250</v>
      </c>
      <c r="E440" s="244">
        <v>0</v>
      </c>
      <c r="F440" s="244">
        <v>668150</v>
      </c>
      <c r="G440" s="244">
        <v>214590</v>
      </c>
      <c r="H440" s="244">
        <v>134550</v>
      </c>
      <c r="I440" s="244">
        <v>264960</v>
      </c>
      <c r="J440" s="281">
        <v>0</v>
      </c>
      <c r="K440" s="151">
        <v>0</v>
      </c>
      <c r="L440" s="151">
        <v>0</v>
      </c>
      <c r="M440" s="151">
        <v>0</v>
      </c>
      <c r="N440" s="151">
        <v>0</v>
      </c>
      <c r="O440" s="151">
        <v>0</v>
      </c>
      <c r="P440" s="151">
        <v>0</v>
      </c>
      <c r="Q440" s="151">
        <v>0</v>
      </c>
      <c r="R440" s="151">
        <v>0</v>
      </c>
      <c r="S440" s="151">
        <v>0</v>
      </c>
      <c r="T440" s="151">
        <v>0</v>
      </c>
      <c r="U440" s="248"/>
      <c r="V440" s="248"/>
      <c r="W440" s="249"/>
      <c r="X440" s="249"/>
      <c r="Y440" s="249"/>
      <c r="Z440" s="249"/>
      <c r="AA440" s="249"/>
      <c r="AB440" s="249"/>
      <c r="AC440" s="249"/>
      <c r="AD440" s="249"/>
      <c r="AE440" s="249"/>
      <c r="AF440" s="249"/>
      <c r="AG440" s="249"/>
      <c r="AH440" s="249"/>
      <c r="AI440" s="249"/>
      <c r="AJ440" s="249"/>
      <c r="AK440" s="249"/>
      <c r="AL440" s="249"/>
      <c r="AM440" s="249"/>
      <c r="AN440" s="249"/>
      <c r="AO440" s="249"/>
      <c r="AP440" s="249"/>
      <c r="AQ440" s="249"/>
    </row>
    <row r="441" s="207" customFormat="1" ht="22.5" customHeight="1">
      <c r="A441" s="33">
        <v>24</v>
      </c>
      <c r="B441" s="121" t="s">
        <v>824</v>
      </c>
      <c r="C441" s="280">
        <f t="shared" si="358"/>
        <v>4636539.5999999996</v>
      </c>
      <c r="D441" s="280">
        <f t="shared" si="359"/>
        <v>4258570.7999999998</v>
      </c>
      <c r="E441" s="244">
        <v>0</v>
      </c>
      <c r="F441" s="244">
        <v>2665047</v>
      </c>
      <c r="G441" s="151">
        <v>0</v>
      </c>
      <c r="H441" s="244">
        <v>536679</v>
      </c>
      <c r="I441" s="244">
        <v>1056844.8</v>
      </c>
      <c r="J441" s="281">
        <v>0</v>
      </c>
      <c r="K441" s="151">
        <v>0</v>
      </c>
      <c r="L441" s="151">
        <v>0</v>
      </c>
      <c r="M441" s="151">
        <v>0</v>
      </c>
      <c r="N441" s="151">
        <v>0</v>
      </c>
      <c r="O441" s="151">
        <v>0</v>
      </c>
      <c r="P441" s="244">
        <v>377968.79999999999</v>
      </c>
      <c r="Q441" s="151">
        <v>0</v>
      </c>
      <c r="R441" s="151">
        <v>0</v>
      </c>
      <c r="S441" s="151">
        <v>0</v>
      </c>
      <c r="T441" s="151">
        <v>0</v>
      </c>
      <c r="U441" s="248"/>
      <c r="V441" s="248"/>
      <c r="W441" s="249"/>
      <c r="X441" s="249"/>
      <c r="Y441" s="249"/>
      <c r="Z441" s="249"/>
      <c r="AA441" s="249"/>
      <c r="AB441" s="249"/>
      <c r="AC441" s="249"/>
      <c r="AD441" s="249"/>
      <c r="AE441" s="249"/>
      <c r="AF441" s="249"/>
      <c r="AG441" s="249"/>
      <c r="AH441" s="249"/>
      <c r="AI441" s="249"/>
      <c r="AJ441" s="249"/>
      <c r="AK441" s="249"/>
      <c r="AL441" s="249"/>
      <c r="AM441" s="249"/>
      <c r="AN441" s="249"/>
      <c r="AO441" s="249"/>
      <c r="AP441" s="249"/>
      <c r="AQ441" s="249"/>
    </row>
    <row r="442" s="207" customFormat="1" ht="22.5" customHeight="1">
      <c r="A442" s="33">
        <v>25</v>
      </c>
      <c r="B442" s="121" t="s">
        <v>825</v>
      </c>
      <c r="C442" s="280">
        <f t="shared" si="358"/>
        <v>10908872</v>
      </c>
      <c r="D442" s="280">
        <f t="shared" si="359"/>
        <v>10908872</v>
      </c>
      <c r="E442" s="244">
        <v>7208319.3000000007</v>
      </c>
      <c r="F442" s="151">
        <v>0</v>
      </c>
      <c r="G442" s="244">
        <v>3700552.7000000002</v>
      </c>
      <c r="H442" s="244">
        <v>0</v>
      </c>
      <c r="I442" s="151">
        <v>0</v>
      </c>
      <c r="J442" s="281">
        <v>0</v>
      </c>
      <c r="K442" s="151">
        <v>0</v>
      </c>
      <c r="L442" s="151">
        <v>0</v>
      </c>
      <c r="M442" s="244">
        <v>0</v>
      </c>
      <c r="N442" s="244">
        <v>0</v>
      </c>
      <c r="O442" s="151">
        <v>0</v>
      </c>
      <c r="P442" s="151">
        <v>0</v>
      </c>
      <c r="Q442" s="151">
        <v>0</v>
      </c>
      <c r="R442" s="151">
        <v>0</v>
      </c>
      <c r="S442" s="151">
        <v>0</v>
      </c>
      <c r="T442" s="151">
        <v>0</v>
      </c>
      <c r="U442" s="248"/>
      <c r="V442" s="248"/>
      <c r="W442" s="249"/>
      <c r="X442" s="249"/>
      <c r="Y442" s="249"/>
      <c r="Z442" s="249"/>
      <c r="AA442" s="249"/>
      <c r="AB442" s="249"/>
      <c r="AC442" s="249"/>
      <c r="AD442" s="249"/>
      <c r="AE442" s="249"/>
      <c r="AF442" s="249"/>
      <c r="AG442" s="249"/>
      <c r="AH442" s="249"/>
      <c r="AI442" s="249"/>
      <c r="AJ442" s="249"/>
      <c r="AK442" s="249"/>
      <c r="AL442" s="249"/>
      <c r="AM442" s="249"/>
      <c r="AN442" s="249"/>
      <c r="AO442" s="249"/>
      <c r="AP442" s="249"/>
      <c r="AQ442" s="249"/>
    </row>
    <row r="443" s="207" customFormat="1" ht="22.5" customHeight="1">
      <c r="A443" s="33">
        <v>26</v>
      </c>
      <c r="B443" s="121" t="s">
        <v>826</v>
      </c>
      <c r="C443" s="280">
        <f t="shared" si="358"/>
        <v>23694662.099999998</v>
      </c>
      <c r="D443" s="280">
        <f t="shared" si="359"/>
        <v>0</v>
      </c>
      <c r="E443" s="244">
        <v>0</v>
      </c>
      <c r="F443" s="151">
        <v>0</v>
      </c>
      <c r="G443" s="151">
        <v>0</v>
      </c>
      <c r="H443" s="244">
        <v>0</v>
      </c>
      <c r="I443" s="151">
        <v>0</v>
      </c>
      <c r="J443" s="281">
        <v>0</v>
      </c>
      <c r="K443" s="151">
        <v>0</v>
      </c>
      <c r="L443" s="244">
        <v>22241264.099999998</v>
      </c>
      <c r="M443" s="151">
        <v>0</v>
      </c>
      <c r="N443" s="151">
        <v>0</v>
      </c>
      <c r="O443" s="151">
        <v>0</v>
      </c>
      <c r="P443" s="244">
        <v>1453398</v>
      </c>
      <c r="Q443" s="151">
        <v>0</v>
      </c>
      <c r="R443" s="151">
        <v>0</v>
      </c>
      <c r="S443" s="151">
        <v>0</v>
      </c>
      <c r="T443" s="151">
        <v>0</v>
      </c>
      <c r="U443" s="248"/>
      <c r="V443" s="248"/>
      <c r="W443" s="249"/>
      <c r="X443" s="249"/>
      <c r="Y443" s="249"/>
      <c r="Z443" s="249"/>
      <c r="AA443" s="249"/>
      <c r="AB443" s="249"/>
      <c r="AC443" s="249"/>
      <c r="AD443" s="249"/>
      <c r="AE443" s="249"/>
      <c r="AF443" s="249"/>
      <c r="AG443" s="249"/>
      <c r="AH443" s="249"/>
      <c r="AI443" s="249"/>
      <c r="AJ443" s="249"/>
      <c r="AK443" s="249"/>
      <c r="AL443" s="249"/>
      <c r="AM443" s="249"/>
      <c r="AN443" s="249"/>
      <c r="AO443" s="249"/>
      <c r="AP443" s="249"/>
      <c r="AQ443" s="249"/>
    </row>
    <row r="444" s="207" customFormat="1" ht="22.5" customHeight="1">
      <c r="A444" s="33">
        <v>27</v>
      </c>
      <c r="B444" s="121" t="s">
        <v>145</v>
      </c>
      <c r="C444" s="241">
        <f t="shared" si="358"/>
        <v>1703599.2</v>
      </c>
      <c r="D444" s="241">
        <f t="shared" si="359"/>
        <v>0</v>
      </c>
      <c r="E444" s="244">
        <v>0</v>
      </c>
      <c r="F444" s="151">
        <v>0</v>
      </c>
      <c r="G444" s="151">
        <v>0</v>
      </c>
      <c r="H444" s="244">
        <v>0</v>
      </c>
      <c r="I444" s="151">
        <v>0</v>
      </c>
      <c r="J444" s="202">
        <v>0</v>
      </c>
      <c r="K444" s="151">
        <v>0</v>
      </c>
      <c r="L444" s="244">
        <v>0</v>
      </c>
      <c r="M444" s="151">
        <v>0</v>
      </c>
      <c r="N444" s="244">
        <v>0</v>
      </c>
      <c r="O444" s="151">
        <v>0</v>
      </c>
      <c r="P444" s="151">
        <v>1703599.2</v>
      </c>
      <c r="Q444" s="244">
        <v>0</v>
      </c>
      <c r="R444" s="246">
        <v>0</v>
      </c>
      <c r="S444" s="151">
        <v>0</v>
      </c>
      <c r="T444" s="151">
        <v>0</v>
      </c>
      <c r="U444" s="237"/>
      <c r="V444" s="248"/>
      <c r="W444" s="238"/>
      <c r="X444" s="238"/>
      <c r="Y444" s="238"/>
      <c r="Z444" s="238"/>
      <c r="AA444" s="238"/>
      <c r="AB444" s="238"/>
      <c r="AC444" s="238"/>
      <c r="AD444" s="238"/>
      <c r="AE444" s="238"/>
      <c r="AF444" s="238"/>
      <c r="AG444" s="238"/>
      <c r="AH444" s="238"/>
      <c r="AI444" s="238"/>
      <c r="AJ444" s="238"/>
      <c r="AK444" s="238"/>
      <c r="AL444" s="238"/>
      <c r="AM444" s="238"/>
      <c r="AN444" s="238"/>
      <c r="AO444" s="238"/>
      <c r="AP444" s="238"/>
      <c r="AQ444" s="238"/>
    </row>
    <row r="445" s="207" customFormat="1" ht="22.5" customHeight="1">
      <c r="A445" s="33">
        <v>28</v>
      </c>
      <c r="B445" s="121" t="s">
        <v>490</v>
      </c>
      <c r="C445" s="280">
        <f t="shared" si="358"/>
        <v>3004220.1000000001</v>
      </c>
      <c r="D445" s="280">
        <f t="shared" si="359"/>
        <v>3004220.1000000001</v>
      </c>
      <c r="E445" s="244">
        <v>3004220.1000000001</v>
      </c>
      <c r="F445" s="151">
        <v>0</v>
      </c>
      <c r="G445" s="151">
        <v>0</v>
      </c>
      <c r="H445" s="244">
        <v>0</v>
      </c>
      <c r="I445" s="151">
        <v>0</v>
      </c>
      <c r="J445" s="281">
        <v>0</v>
      </c>
      <c r="K445" s="151">
        <v>0</v>
      </c>
      <c r="L445" s="151">
        <v>0</v>
      </c>
      <c r="M445" s="151">
        <v>0</v>
      </c>
      <c r="N445" s="151">
        <v>0</v>
      </c>
      <c r="O445" s="151">
        <v>0</v>
      </c>
      <c r="P445" s="151">
        <v>0</v>
      </c>
      <c r="Q445" s="151">
        <v>0</v>
      </c>
      <c r="R445" s="151">
        <v>0</v>
      </c>
      <c r="S445" s="151">
        <v>0</v>
      </c>
      <c r="T445" s="151">
        <v>0</v>
      </c>
      <c r="U445" s="248"/>
      <c r="V445" s="248"/>
      <c r="W445" s="249"/>
      <c r="X445" s="249"/>
      <c r="Y445" s="249"/>
      <c r="Z445" s="249"/>
      <c r="AA445" s="249"/>
      <c r="AB445" s="249"/>
      <c r="AC445" s="249"/>
      <c r="AD445" s="249"/>
      <c r="AE445" s="249"/>
      <c r="AF445" s="249"/>
      <c r="AG445" s="249"/>
      <c r="AH445" s="249"/>
      <c r="AI445" s="249"/>
      <c r="AJ445" s="249"/>
      <c r="AK445" s="249"/>
      <c r="AL445" s="249"/>
      <c r="AM445" s="249"/>
      <c r="AN445" s="249"/>
      <c r="AO445" s="249"/>
      <c r="AP445" s="249"/>
      <c r="AQ445" s="249"/>
    </row>
    <row r="446" s="207" customFormat="1" ht="22.5" customHeight="1">
      <c r="A446" s="33">
        <v>29</v>
      </c>
      <c r="B446" s="121" t="s">
        <v>366</v>
      </c>
      <c r="C446" s="280">
        <f t="shared" si="358"/>
        <v>670655.69999999995</v>
      </c>
      <c r="D446" s="280">
        <f t="shared" si="359"/>
        <v>670655.69999999995</v>
      </c>
      <c r="E446" s="244">
        <v>0</v>
      </c>
      <c r="F446" s="151">
        <v>0</v>
      </c>
      <c r="G446" s="151">
        <v>0</v>
      </c>
      <c r="H446" s="244">
        <v>225868.5</v>
      </c>
      <c r="I446" s="244">
        <v>444787.20000000001</v>
      </c>
      <c r="J446" s="281">
        <v>0</v>
      </c>
      <c r="K446" s="151">
        <v>0</v>
      </c>
      <c r="L446" s="151">
        <v>0</v>
      </c>
      <c r="M446" s="151">
        <v>0</v>
      </c>
      <c r="N446" s="151">
        <v>0</v>
      </c>
      <c r="O446" s="151">
        <v>0</v>
      </c>
      <c r="P446" s="151">
        <v>0</v>
      </c>
      <c r="Q446" s="151">
        <v>0</v>
      </c>
      <c r="R446" s="151">
        <v>0</v>
      </c>
      <c r="S446" s="151">
        <v>0</v>
      </c>
      <c r="T446" s="151">
        <v>0</v>
      </c>
      <c r="U446" s="248"/>
      <c r="V446" s="248"/>
      <c r="W446" s="249"/>
      <c r="X446" s="249"/>
      <c r="Y446" s="249"/>
      <c r="Z446" s="249"/>
      <c r="AA446" s="249"/>
      <c r="AB446" s="249"/>
      <c r="AC446" s="249"/>
      <c r="AD446" s="249"/>
      <c r="AE446" s="249"/>
      <c r="AF446" s="249"/>
      <c r="AG446" s="249"/>
      <c r="AH446" s="249"/>
      <c r="AI446" s="249"/>
      <c r="AJ446" s="249"/>
      <c r="AK446" s="249"/>
      <c r="AL446" s="249"/>
      <c r="AM446" s="249"/>
      <c r="AN446" s="249"/>
      <c r="AO446" s="249"/>
      <c r="AP446" s="249"/>
      <c r="AQ446" s="249"/>
    </row>
    <row r="447" s="207" customFormat="1" ht="22.5" customHeight="1">
      <c r="A447" s="33">
        <v>30</v>
      </c>
      <c r="B447" s="121" t="s">
        <v>491</v>
      </c>
      <c r="C447" s="280">
        <f t="shared" si="358"/>
        <v>592819.20000000007</v>
      </c>
      <c r="D447" s="280">
        <f t="shared" si="359"/>
        <v>592819.20000000007</v>
      </c>
      <c r="E447" s="244">
        <v>0</v>
      </c>
      <c r="F447" s="151">
        <v>0</v>
      </c>
      <c r="G447" s="151">
        <v>0</v>
      </c>
      <c r="H447" s="244">
        <v>0</v>
      </c>
      <c r="I447" s="244">
        <v>592819.20000000007</v>
      </c>
      <c r="J447" s="281">
        <v>0</v>
      </c>
      <c r="K447" s="151">
        <v>0</v>
      </c>
      <c r="L447" s="151">
        <v>0</v>
      </c>
      <c r="M447" s="151">
        <v>0</v>
      </c>
      <c r="N447" s="151">
        <v>0</v>
      </c>
      <c r="O447" s="151">
        <v>0</v>
      </c>
      <c r="P447" s="244">
        <v>0</v>
      </c>
      <c r="Q447" s="151">
        <v>0</v>
      </c>
      <c r="R447" s="151">
        <v>0</v>
      </c>
      <c r="S447" s="151">
        <v>0</v>
      </c>
      <c r="T447" s="151">
        <v>0</v>
      </c>
      <c r="U447" s="248"/>
      <c r="V447" s="248"/>
      <c r="W447" s="249"/>
      <c r="X447" s="249"/>
      <c r="Y447" s="249"/>
      <c r="Z447" s="249"/>
      <c r="AA447" s="249"/>
      <c r="AB447" s="249"/>
      <c r="AC447" s="249"/>
      <c r="AD447" s="249"/>
      <c r="AE447" s="249"/>
      <c r="AF447" s="249"/>
      <c r="AG447" s="249"/>
      <c r="AH447" s="249"/>
      <c r="AI447" s="249"/>
      <c r="AJ447" s="249"/>
      <c r="AK447" s="249"/>
      <c r="AL447" s="249"/>
      <c r="AM447" s="249"/>
      <c r="AN447" s="249"/>
      <c r="AO447" s="249"/>
      <c r="AP447" s="249"/>
      <c r="AQ447" s="249"/>
    </row>
    <row r="448" s="207" customFormat="1" ht="22.5" customHeight="1">
      <c r="A448" s="33">
        <v>31</v>
      </c>
      <c r="B448" s="121" t="s">
        <v>827</v>
      </c>
      <c r="C448" s="280">
        <f t="shared" si="358"/>
        <v>22355612.799999997</v>
      </c>
      <c r="D448" s="280">
        <f t="shared" si="359"/>
        <v>0</v>
      </c>
      <c r="E448" s="244">
        <v>0</v>
      </c>
      <c r="F448" s="151">
        <v>0</v>
      </c>
      <c r="G448" s="151">
        <v>0</v>
      </c>
      <c r="H448" s="244">
        <v>0</v>
      </c>
      <c r="I448" s="151">
        <v>0</v>
      </c>
      <c r="J448" s="281">
        <v>0</v>
      </c>
      <c r="K448" s="151">
        <v>0</v>
      </c>
      <c r="L448" s="244">
        <v>21378266.399999999</v>
      </c>
      <c r="M448" s="151">
        <v>0</v>
      </c>
      <c r="N448" s="151">
        <v>0</v>
      </c>
      <c r="O448" s="151">
        <v>0</v>
      </c>
      <c r="P448" s="244">
        <v>977346.39999999991</v>
      </c>
      <c r="Q448" s="151">
        <v>0</v>
      </c>
      <c r="R448" s="151">
        <v>0</v>
      </c>
      <c r="S448" s="151">
        <v>0</v>
      </c>
      <c r="T448" s="151">
        <v>0</v>
      </c>
      <c r="U448" s="248"/>
      <c r="V448" s="248"/>
      <c r="W448" s="249"/>
      <c r="X448" s="249"/>
      <c r="Y448" s="249"/>
      <c r="Z448" s="249"/>
      <c r="AA448" s="249"/>
      <c r="AB448" s="249"/>
      <c r="AC448" s="249"/>
      <c r="AD448" s="249"/>
      <c r="AE448" s="249"/>
      <c r="AF448" s="249"/>
      <c r="AG448" s="249"/>
      <c r="AH448" s="249"/>
      <c r="AI448" s="249"/>
      <c r="AJ448" s="249"/>
      <c r="AK448" s="249"/>
      <c r="AL448" s="249"/>
      <c r="AM448" s="249"/>
      <c r="AN448" s="249"/>
      <c r="AO448" s="249"/>
      <c r="AP448" s="249"/>
      <c r="AQ448" s="249"/>
    </row>
    <row r="449" s="207" customFormat="1" ht="22.5" customHeight="1">
      <c r="A449" s="33">
        <v>32</v>
      </c>
      <c r="B449" s="121" t="s">
        <v>493</v>
      </c>
      <c r="C449" s="280">
        <f t="shared" si="358"/>
        <v>2436204.1999999997</v>
      </c>
      <c r="D449" s="280">
        <f t="shared" si="359"/>
        <v>2436204.1999999997</v>
      </c>
      <c r="E449" s="244">
        <v>0</v>
      </c>
      <c r="F449" s="151">
        <v>0</v>
      </c>
      <c r="G449" s="151">
        <v>0</v>
      </c>
      <c r="H449" s="244">
        <v>0</v>
      </c>
      <c r="I449" s="244">
        <v>2436204.1999999997</v>
      </c>
      <c r="J449" s="281">
        <v>0</v>
      </c>
      <c r="K449" s="151">
        <v>0</v>
      </c>
      <c r="L449" s="151">
        <v>0</v>
      </c>
      <c r="M449" s="151">
        <v>0</v>
      </c>
      <c r="N449" s="151">
        <v>0</v>
      </c>
      <c r="O449" s="151">
        <v>0</v>
      </c>
      <c r="P449" s="151">
        <v>0</v>
      </c>
      <c r="Q449" s="151">
        <v>0</v>
      </c>
      <c r="R449" s="151">
        <v>0</v>
      </c>
      <c r="S449" s="151">
        <v>0</v>
      </c>
      <c r="T449" s="151">
        <v>0</v>
      </c>
      <c r="U449" s="248"/>
      <c r="V449" s="248"/>
      <c r="W449" s="249"/>
      <c r="X449" s="249"/>
      <c r="Y449" s="249"/>
      <c r="Z449" s="249"/>
      <c r="AA449" s="249"/>
      <c r="AB449" s="249"/>
      <c r="AC449" s="249"/>
      <c r="AD449" s="249"/>
      <c r="AE449" s="249"/>
      <c r="AF449" s="249"/>
      <c r="AG449" s="249"/>
      <c r="AH449" s="249"/>
      <c r="AI449" s="249"/>
      <c r="AJ449" s="249"/>
      <c r="AK449" s="249"/>
      <c r="AL449" s="249"/>
      <c r="AM449" s="249"/>
      <c r="AN449" s="249"/>
      <c r="AO449" s="249"/>
      <c r="AP449" s="249"/>
      <c r="AQ449" s="249"/>
    </row>
    <row r="450" s="207" customFormat="1" ht="22.5" customHeight="1">
      <c r="A450" s="33">
        <v>33</v>
      </c>
      <c r="B450" s="121" t="s">
        <v>375</v>
      </c>
      <c r="C450" s="280">
        <f t="shared" si="358"/>
        <v>3130920</v>
      </c>
      <c r="D450" s="280">
        <f t="shared" si="359"/>
        <v>3130920</v>
      </c>
      <c r="E450" s="244">
        <v>0</v>
      </c>
      <c r="F450" s="244">
        <v>1631448</v>
      </c>
      <c r="G450" s="244">
        <v>523972.80000000005</v>
      </c>
      <c r="H450" s="244">
        <v>328536</v>
      </c>
      <c r="I450" s="244">
        <v>646963.20000000007</v>
      </c>
      <c r="J450" s="281">
        <v>0</v>
      </c>
      <c r="K450" s="151">
        <v>0</v>
      </c>
      <c r="L450" s="151">
        <v>0</v>
      </c>
      <c r="M450" s="151">
        <v>0</v>
      </c>
      <c r="N450" s="151">
        <v>0</v>
      </c>
      <c r="O450" s="151">
        <v>0</v>
      </c>
      <c r="P450" s="151">
        <v>0</v>
      </c>
      <c r="Q450" s="151">
        <v>0</v>
      </c>
      <c r="R450" s="151">
        <v>0</v>
      </c>
      <c r="S450" s="151">
        <v>0</v>
      </c>
      <c r="T450" s="151">
        <v>0</v>
      </c>
      <c r="U450" s="248"/>
      <c r="V450" s="248"/>
      <c r="W450" s="249"/>
      <c r="X450" s="249"/>
      <c r="Y450" s="249"/>
      <c r="Z450" s="249"/>
      <c r="AA450" s="249"/>
      <c r="AB450" s="249"/>
      <c r="AC450" s="249"/>
      <c r="AD450" s="249"/>
      <c r="AE450" s="249"/>
      <c r="AF450" s="249"/>
      <c r="AG450" s="249"/>
      <c r="AH450" s="249"/>
      <c r="AI450" s="249"/>
      <c r="AJ450" s="249"/>
      <c r="AK450" s="249"/>
      <c r="AL450" s="249"/>
      <c r="AM450" s="249"/>
      <c r="AN450" s="249"/>
      <c r="AO450" s="249"/>
      <c r="AP450" s="249"/>
      <c r="AQ450" s="249"/>
    </row>
    <row r="451" s="207" customFormat="1" ht="22.5" customHeight="1">
      <c r="A451" s="33">
        <v>34</v>
      </c>
      <c r="B451" s="245" t="s">
        <v>828</v>
      </c>
      <c r="C451" s="280">
        <f t="shared" si="358"/>
        <v>21056062.299999997</v>
      </c>
      <c r="D451" s="280">
        <f t="shared" si="359"/>
        <v>5008523</v>
      </c>
      <c r="E451" s="244">
        <v>4438188.2999999998</v>
      </c>
      <c r="F451" s="151">
        <v>0</v>
      </c>
      <c r="G451" s="151">
        <v>0</v>
      </c>
      <c r="H451" s="244">
        <v>570334.69999999995</v>
      </c>
      <c r="I451" s="151">
        <v>0</v>
      </c>
      <c r="J451" s="281">
        <v>0</v>
      </c>
      <c r="K451" s="151">
        <v>0</v>
      </c>
      <c r="L451" s="244">
        <v>15063205.299999999</v>
      </c>
      <c r="M451" s="151">
        <v>0</v>
      </c>
      <c r="N451" s="151">
        <v>0</v>
      </c>
      <c r="O451" s="151">
        <v>0</v>
      </c>
      <c r="P451" s="244">
        <v>984334</v>
      </c>
      <c r="Q451" s="151">
        <v>0</v>
      </c>
      <c r="R451" s="151">
        <v>0</v>
      </c>
      <c r="S451" s="151">
        <v>0</v>
      </c>
      <c r="T451" s="151">
        <v>0</v>
      </c>
      <c r="U451" s="248"/>
      <c r="V451" s="248"/>
      <c r="W451" s="249"/>
      <c r="X451" s="249"/>
      <c r="Y451" s="249"/>
      <c r="Z451" s="249"/>
      <c r="AA451" s="249"/>
      <c r="AB451" s="249"/>
      <c r="AC451" s="249"/>
      <c r="AD451" s="249"/>
      <c r="AE451" s="249"/>
      <c r="AF451" s="249"/>
      <c r="AG451" s="249"/>
      <c r="AH451" s="249"/>
      <c r="AI451" s="249"/>
      <c r="AJ451" s="249"/>
      <c r="AK451" s="249"/>
      <c r="AL451" s="249"/>
      <c r="AM451" s="249"/>
      <c r="AN451" s="249"/>
      <c r="AO451" s="249"/>
      <c r="AP451" s="249"/>
      <c r="AQ451" s="249"/>
    </row>
    <row r="452" s="207" customFormat="1" ht="22.5" customHeight="1">
      <c r="A452" s="33">
        <v>35</v>
      </c>
      <c r="B452" s="121" t="s">
        <v>495</v>
      </c>
      <c r="C452" s="280">
        <f t="shared" si="358"/>
        <v>21581085.899999999</v>
      </c>
      <c r="D452" s="280">
        <f t="shared" si="359"/>
        <v>3829587.2999999998</v>
      </c>
      <c r="E452" s="244">
        <v>3829587.2999999998</v>
      </c>
      <c r="F452" s="151">
        <v>0</v>
      </c>
      <c r="G452" s="151">
        <v>0</v>
      </c>
      <c r="H452" s="244">
        <v>0</v>
      </c>
      <c r="I452" s="151">
        <v>0</v>
      </c>
      <c r="J452" s="281">
        <v>0</v>
      </c>
      <c r="K452" s="151">
        <v>0</v>
      </c>
      <c r="L452" s="151">
        <v>0</v>
      </c>
      <c r="M452" s="151">
        <v>0</v>
      </c>
      <c r="N452" s="244">
        <v>17751498.599999998</v>
      </c>
      <c r="O452" s="151">
        <v>0</v>
      </c>
      <c r="P452" s="151">
        <v>0</v>
      </c>
      <c r="Q452" s="151">
        <v>0</v>
      </c>
      <c r="R452" s="151">
        <v>0</v>
      </c>
      <c r="S452" s="151">
        <v>0</v>
      </c>
      <c r="T452" s="151">
        <v>0</v>
      </c>
      <c r="U452" s="248"/>
      <c r="V452" s="248"/>
      <c r="W452" s="249"/>
      <c r="X452" s="249"/>
      <c r="Y452" s="249"/>
      <c r="Z452" s="249"/>
      <c r="AA452" s="249"/>
      <c r="AB452" s="249"/>
      <c r="AC452" s="249"/>
      <c r="AD452" s="249"/>
      <c r="AE452" s="249"/>
      <c r="AF452" s="249"/>
      <c r="AG452" s="249"/>
      <c r="AH452" s="249"/>
      <c r="AI452" s="249"/>
      <c r="AJ452" s="249"/>
      <c r="AK452" s="249"/>
      <c r="AL452" s="249"/>
      <c r="AM452" s="249"/>
      <c r="AN452" s="249"/>
      <c r="AO452" s="249"/>
      <c r="AP452" s="249"/>
      <c r="AQ452" s="249"/>
    </row>
    <row r="453" s="207" customFormat="1" ht="22.5" customHeight="1">
      <c r="A453" s="33">
        <v>36</v>
      </c>
      <c r="B453" s="121" t="s">
        <v>387</v>
      </c>
      <c r="C453" s="280">
        <f t="shared" si="358"/>
        <v>22328264.300000001</v>
      </c>
      <c r="D453" s="280">
        <f t="shared" si="359"/>
        <v>3551157.6000000006</v>
      </c>
      <c r="E453" s="244">
        <v>0</v>
      </c>
      <c r="F453" s="151">
        <v>0</v>
      </c>
      <c r="G453" s="244">
        <v>2840204.3000000003</v>
      </c>
      <c r="H453" s="244">
        <v>710953.30000000005</v>
      </c>
      <c r="I453" s="151">
        <v>0</v>
      </c>
      <c r="J453" s="281">
        <v>0</v>
      </c>
      <c r="K453" s="151">
        <v>0</v>
      </c>
      <c r="L453" s="244">
        <v>18777106.699999999</v>
      </c>
      <c r="M453" s="151">
        <v>0</v>
      </c>
      <c r="N453" s="151">
        <v>0</v>
      </c>
      <c r="O453" s="151">
        <v>0</v>
      </c>
      <c r="P453" s="151">
        <v>0</v>
      </c>
      <c r="Q453" s="151">
        <v>0</v>
      </c>
      <c r="R453" s="151">
        <v>0</v>
      </c>
      <c r="S453" s="151">
        <v>0</v>
      </c>
      <c r="T453" s="151">
        <v>0</v>
      </c>
      <c r="U453" s="248"/>
      <c r="V453" s="248"/>
      <c r="W453" s="249"/>
      <c r="X453" s="249"/>
      <c r="Y453" s="249"/>
      <c r="Z453" s="249"/>
      <c r="AA453" s="249"/>
      <c r="AB453" s="249"/>
      <c r="AC453" s="249"/>
      <c r="AD453" s="249"/>
      <c r="AE453" s="249"/>
      <c r="AF453" s="249"/>
      <c r="AG453" s="249"/>
      <c r="AH453" s="249"/>
      <c r="AI453" s="249"/>
      <c r="AJ453" s="249"/>
      <c r="AK453" s="249"/>
      <c r="AL453" s="249"/>
      <c r="AM453" s="249"/>
      <c r="AN453" s="249"/>
      <c r="AO453" s="249"/>
      <c r="AP453" s="249"/>
      <c r="AQ453" s="249"/>
    </row>
    <row r="454" s="207" customFormat="1" ht="22.5" customHeight="1">
      <c r="A454" s="33">
        <v>37</v>
      </c>
      <c r="B454" s="121" t="s">
        <v>388</v>
      </c>
      <c r="C454" s="280">
        <f t="shared" si="358"/>
        <v>34616541.599999994</v>
      </c>
      <c r="D454" s="280">
        <f t="shared" si="359"/>
        <v>11713455.899999999</v>
      </c>
      <c r="E454" s="244">
        <v>0</v>
      </c>
      <c r="F454" s="244">
        <v>8249160.5999999996</v>
      </c>
      <c r="G454" s="244">
        <v>3464295.2999999998</v>
      </c>
      <c r="H454" s="244">
        <v>0</v>
      </c>
      <c r="I454" s="151">
        <v>0</v>
      </c>
      <c r="J454" s="281">
        <v>0</v>
      </c>
      <c r="K454" s="151">
        <v>0</v>
      </c>
      <c r="L454" s="244">
        <v>22903085.699999999</v>
      </c>
      <c r="M454" s="151">
        <v>0</v>
      </c>
      <c r="N454" s="151">
        <v>0</v>
      </c>
      <c r="O454" s="151">
        <v>0</v>
      </c>
      <c r="P454" s="151">
        <v>0</v>
      </c>
      <c r="Q454" s="151">
        <v>0</v>
      </c>
      <c r="R454" s="151">
        <v>0</v>
      </c>
      <c r="S454" s="151">
        <v>0</v>
      </c>
      <c r="T454" s="151">
        <v>0</v>
      </c>
      <c r="U454" s="248"/>
      <c r="V454" s="248"/>
      <c r="W454" s="249"/>
      <c r="X454" s="249"/>
      <c r="Y454" s="249"/>
      <c r="Z454" s="249"/>
      <c r="AA454" s="249"/>
      <c r="AB454" s="249"/>
      <c r="AC454" s="249"/>
      <c r="AD454" s="249"/>
      <c r="AE454" s="249"/>
      <c r="AF454" s="249"/>
      <c r="AG454" s="249"/>
      <c r="AH454" s="249"/>
      <c r="AI454" s="249"/>
      <c r="AJ454" s="249"/>
      <c r="AK454" s="249"/>
      <c r="AL454" s="249"/>
      <c r="AM454" s="249"/>
      <c r="AN454" s="249"/>
      <c r="AO454" s="249"/>
      <c r="AP454" s="249"/>
      <c r="AQ454" s="249"/>
    </row>
    <row r="455" s="207" customFormat="1" ht="22.5" customHeight="1">
      <c r="A455" s="33">
        <v>38</v>
      </c>
      <c r="B455" s="121" t="s">
        <v>829</v>
      </c>
      <c r="C455" s="280">
        <f t="shared" si="358"/>
        <v>1433819.7999999998</v>
      </c>
      <c r="D455" s="280">
        <f t="shared" si="359"/>
        <v>1316935.3999999999</v>
      </c>
      <c r="E455" s="244">
        <v>0</v>
      </c>
      <c r="F455" s="244">
        <v>824148.5</v>
      </c>
      <c r="G455" s="151">
        <v>0</v>
      </c>
      <c r="H455" s="244">
        <v>165964.5</v>
      </c>
      <c r="I455" s="244">
        <v>326822.39999999997</v>
      </c>
      <c r="J455" s="281">
        <v>0</v>
      </c>
      <c r="K455" s="151">
        <v>0</v>
      </c>
      <c r="L455" s="151">
        <v>0</v>
      </c>
      <c r="M455" s="151">
        <v>0</v>
      </c>
      <c r="N455" s="151">
        <v>0</v>
      </c>
      <c r="O455" s="151">
        <v>0</v>
      </c>
      <c r="P455" s="244">
        <v>116884.39999999999</v>
      </c>
      <c r="Q455" s="151">
        <v>0</v>
      </c>
      <c r="R455" s="151">
        <v>0</v>
      </c>
      <c r="S455" s="151">
        <v>0</v>
      </c>
      <c r="T455" s="151">
        <v>0</v>
      </c>
      <c r="U455" s="248"/>
      <c r="V455" s="248"/>
      <c r="W455" s="249"/>
      <c r="X455" s="249"/>
      <c r="Y455" s="249"/>
      <c r="Z455" s="249"/>
      <c r="AA455" s="249"/>
      <c r="AB455" s="249"/>
      <c r="AC455" s="249"/>
      <c r="AD455" s="249"/>
      <c r="AE455" s="249"/>
      <c r="AF455" s="249"/>
      <c r="AG455" s="249"/>
      <c r="AH455" s="249"/>
      <c r="AI455" s="249"/>
      <c r="AJ455" s="249"/>
      <c r="AK455" s="249"/>
      <c r="AL455" s="249"/>
      <c r="AM455" s="249"/>
      <c r="AN455" s="249"/>
      <c r="AO455" s="249"/>
      <c r="AP455" s="249"/>
      <c r="AQ455" s="249"/>
    </row>
    <row r="456" s="207" customFormat="1" ht="22.5" customHeight="1">
      <c r="A456" s="33">
        <v>39</v>
      </c>
      <c r="B456" s="121" t="s">
        <v>830</v>
      </c>
      <c r="C456" s="280">
        <f t="shared" si="358"/>
        <v>28282048.900000002</v>
      </c>
      <c r="D456" s="280">
        <f t="shared" si="359"/>
        <v>0</v>
      </c>
      <c r="E456" s="244">
        <v>0</v>
      </c>
      <c r="F456" s="151">
        <v>0</v>
      </c>
      <c r="G456" s="151">
        <v>0</v>
      </c>
      <c r="H456" s="244">
        <v>0</v>
      </c>
      <c r="I456" s="151">
        <v>0</v>
      </c>
      <c r="J456" s="281">
        <v>0</v>
      </c>
      <c r="K456" s="151">
        <v>0</v>
      </c>
      <c r="L456" s="244">
        <v>26547266.900000002</v>
      </c>
      <c r="M456" s="151">
        <v>0</v>
      </c>
      <c r="N456" s="151">
        <v>0</v>
      </c>
      <c r="O456" s="151">
        <v>0</v>
      </c>
      <c r="P456" s="244">
        <v>1734782</v>
      </c>
      <c r="Q456" s="151">
        <v>0</v>
      </c>
      <c r="R456" s="151">
        <v>0</v>
      </c>
      <c r="S456" s="151">
        <v>0</v>
      </c>
      <c r="T456" s="151">
        <v>0</v>
      </c>
      <c r="U456" s="248"/>
      <c r="V456" s="248"/>
      <c r="W456" s="249"/>
      <c r="X456" s="249"/>
      <c r="Y456" s="249"/>
      <c r="Z456" s="249"/>
      <c r="AA456" s="249"/>
      <c r="AB456" s="249"/>
      <c r="AC456" s="249"/>
      <c r="AD456" s="249"/>
      <c r="AE456" s="249"/>
      <c r="AF456" s="249"/>
      <c r="AG456" s="249"/>
      <c r="AH456" s="249"/>
      <c r="AI456" s="249"/>
      <c r="AJ456" s="249"/>
      <c r="AK456" s="249"/>
      <c r="AL456" s="249"/>
      <c r="AM456" s="249"/>
      <c r="AN456" s="249"/>
      <c r="AO456" s="249"/>
      <c r="AP456" s="249"/>
      <c r="AQ456" s="249"/>
    </row>
    <row r="457" s="207" customFormat="1" ht="22.5" customHeight="1">
      <c r="A457" s="33">
        <v>40</v>
      </c>
      <c r="B457" s="121" t="s">
        <v>498</v>
      </c>
      <c r="C457" s="280">
        <f t="shared" si="358"/>
        <v>6587147.6999999993</v>
      </c>
      <c r="D457" s="280">
        <f t="shared" si="359"/>
        <v>6587147.6999999993</v>
      </c>
      <c r="E457" s="244">
        <v>6587147.6999999993</v>
      </c>
      <c r="F457" s="151">
        <v>0</v>
      </c>
      <c r="G457" s="151">
        <v>0</v>
      </c>
      <c r="H457" s="244">
        <v>0</v>
      </c>
      <c r="I457" s="151">
        <v>0</v>
      </c>
      <c r="J457" s="281">
        <v>0</v>
      </c>
      <c r="K457" s="151">
        <v>0</v>
      </c>
      <c r="L457" s="151">
        <v>0</v>
      </c>
      <c r="M457" s="151">
        <v>0</v>
      </c>
      <c r="N457" s="151">
        <v>0</v>
      </c>
      <c r="O457" s="151">
        <v>0</v>
      </c>
      <c r="P457" s="151">
        <v>0</v>
      </c>
      <c r="Q457" s="151">
        <v>0</v>
      </c>
      <c r="R457" s="151">
        <v>0</v>
      </c>
      <c r="S457" s="151">
        <v>0</v>
      </c>
      <c r="T457" s="151">
        <v>0</v>
      </c>
      <c r="U457" s="248"/>
      <c r="V457" s="248"/>
      <c r="W457" s="249"/>
      <c r="X457" s="249"/>
      <c r="Y457" s="249"/>
      <c r="Z457" s="249"/>
      <c r="AA457" s="249"/>
      <c r="AB457" s="249"/>
      <c r="AC457" s="249"/>
      <c r="AD457" s="249"/>
      <c r="AE457" s="249"/>
      <c r="AF457" s="249"/>
      <c r="AG457" s="249"/>
      <c r="AH457" s="249"/>
      <c r="AI457" s="249"/>
      <c r="AJ457" s="249"/>
      <c r="AK457" s="249"/>
      <c r="AL457" s="249"/>
      <c r="AM457" s="249"/>
      <c r="AN457" s="249"/>
      <c r="AO457" s="249"/>
      <c r="AP457" s="249"/>
      <c r="AQ457" s="249"/>
    </row>
    <row r="458" s="207" customFormat="1" ht="22.5" customHeight="1">
      <c r="A458" s="33">
        <v>41</v>
      </c>
      <c r="B458" s="121" t="s">
        <v>831</v>
      </c>
      <c r="C458" s="280">
        <f t="shared" si="358"/>
        <v>14959636.199999999</v>
      </c>
      <c r="D458" s="280">
        <f t="shared" si="359"/>
        <v>6176329.2000000002</v>
      </c>
      <c r="E458" s="244">
        <v>0</v>
      </c>
      <c r="F458" s="244">
        <v>6176329.2000000002</v>
      </c>
      <c r="G458" s="151">
        <v>0</v>
      </c>
      <c r="H458" s="244">
        <v>0</v>
      </c>
      <c r="I458" s="151">
        <v>0</v>
      </c>
      <c r="J458" s="281">
        <v>0</v>
      </c>
      <c r="K458" s="151">
        <v>0</v>
      </c>
      <c r="L458" s="151">
        <v>0</v>
      </c>
      <c r="M458" s="151">
        <v>0</v>
      </c>
      <c r="N458" s="244">
        <v>7662735</v>
      </c>
      <c r="O458" s="151">
        <v>0</v>
      </c>
      <c r="P458" s="244">
        <v>1120572</v>
      </c>
      <c r="Q458" s="151">
        <v>0</v>
      </c>
      <c r="R458" s="151">
        <v>0</v>
      </c>
      <c r="S458" s="151">
        <v>0</v>
      </c>
      <c r="T458" s="151">
        <v>0</v>
      </c>
      <c r="U458" s="248"/>
      <c r="V458" s="248"/>
      <c r="W458" s="249"/>
      <c r="X458" s="249"/>
      <c r="Y458" s="249"/>
      <c r="Z458" s="249"/>
      <c r="AA458" s="249"/>
      <c r="AB458" s="249"/>
      <c r="AC458" s="249"/>
      <c r="AD458" s="249"/>
      <c r="AE458" s="249"/>
      <c r="AF458" s="249"/>
      <c r="AG458" s="249"/>
      <c r="AH458" s="249"/>
      <c r="AI458" s="249"/>
      <c r="AJ458" s="249"/>
      <c r="AK458" s="249"/>
      <c r="AL458" s="249"/>
      <c r="AM458" s="249"/>
      <c r="AN458" s="249"/>
      <c r="AO458" s="249"/>
      <c r="AP458" s="249"/>
      <c r="AQ458" s="249"/>
    </row>
    <row r="459" s="207" customFormat="1" ht="22.5" customHeight="1">
      <c r="A459" s="33">
        <v>42</v>
      </c>
      <c r="B459" s="121" t="s">
        <v>832</v>
      </c>
      <c r="C459" s="280">
        <f t="shared" si="358"/>
        <v>16035116.4</v>
      </c>
      <c r="D459" s="280">
        <f t="shared" si="359"/>
        <v>13572632.4</v>
      </c>
      <c r="E459" s="244">
        <v>0</v>
      </c>
      <c r="F459" s="244">
        <v>13572632.4</v>
      </c>
      <c r="G459" s="244">
        <v>0</v>
      </c>
      <c r="H459" s="244">
        <v>0</v>
      </c>
      <c r="I459" s="151">
        <v>0</v>
      </c>
      <c r="J459" s="281">
        <v>0</v>
      </c>
      <c r="K459" s="151">
        <v>0</v>
      </c>
      <c r="L459" s="151">
        <v>0</v>
      </c>
      <c r="M459" s="151">
        <v>0</v>
      </c>
      <c r="N459" s="151">
        <v>0</v>
      </c>
      <c r="O459" s="151">
        <v>0</v>
      </c>
      <c r="P459" s="244">
        <v>2462484</v>
      </c>
      <c r="Q459" s="151">
        <v>0</v>
      </c>
      <c r="R459" s="151">
        <v>0</v>
      </c>
      <c r="S459" s="151">
        <v>0</v>
      </c>
      <c r="T459" s="151">
        <v>0</v>
      </c>
      <c r="U459" s="248"/>
      <c r="V459" s="248"/>
      <c r="W459" s="249"/>
      <c r="X459" s="249"/>
      <c r="Y459" s="249"/>
      <c r="Z459" s="249"/>
      <c r="AA459" s="249"/>
      <c r="AB459" s="249"/>
      <c r="AC459" s="249"/>
      <c r="AD459" s="249"/>
      <c r="AE459" s="249"/>
      <c r="AF459" s="249"/>
      <c r="AG459" s="249"/>
      <c r="AH459" s="249"/>
      <c r="AI459" s="249"/>
      <c r="AJ459" s="249"/>
      <c r="AK459" s="249"/>
      <c r="AL459" s="249"/>
      <c r="AM459" s="249"/>
      <c r="AN459" s="249"/>
      <c r="AO459" s="249"/>
      <c r="AP459" s="249"/>
      <c r="AQ459" s="249"/>
    </row>
    <row r="460" s="207" customFormat="1" ht="22.199999999999999" customHeight="1">
      <c r="A460" s="47" t="s">
        <v>179</v>
      </c>
      <c r="B460" s="47"/>
      <c r="C460" s="171">
        <f>SUM(C461:C463)</f>
        <v>2240405.5</v>
      </c>
      <c r="D460" s="171">
        <f t="shared" ref="C460:T460" si="360">SUM(D461:D463)</f>
        <v>2240405.5</v>
      </c>
      <c r="E460" s="171">
        <f t="shared" si="360"/>
        <v>941647</v>
      </c>
      <c r="F460" s="171">
        <f t="shared" si="360"/>
        <v>0</v>
      </c>
      <c r="G460" s="171">
        <f t="shared" si="360"/>
        <v>0</v>
      </c>
      <c r="H460" s="171">
        <f t="shared" si="360"/>
        <v>1298758.5</v>
      </c>
      <c r="I460" s="171">
        <f t="shared" si="360"/>
        <v>0</v>
      </c>
      <c r="J460" s="309">
        <f t="shared" si="360"/>
        <v>0</v>
      </c>
      <c r="K460" s="171">
        <f t="shared" si="360"/>
        <v>0</v>
      </c>
      <c r="L460" s="171">
        <f t="shared" si="360"/>
        <v>0</v>
      </c>
      <c r="M460" s="171">
        <f t="shared" si="360"/>
        <v>0</v>
      </c>
      <c r="N460" s="171">
        <f t="shared" si="360"/>
        <v>0</v>
      </c>
      <c r="O460" s="171">
        <f t="shared" si="360"/>
        <v>0</v>
      </c>
      <c r="P460" s="171">
        <f t="shared" si="360"/>
        <v>0</v>
      </c>
      <c r="Q460" s="171">
        <f t="shared" si="360"/>
        <v>0</v>
      </c>
      <c r="R460" s="171">
        <f t="shared" si="360"/>
        <v>0</v>
      </c>
      <c r="S460" s="171">
        <f t="shared" si="360"/>
        <v>0</v>
      </c>
      <c r="T460" s="171">
        <f t="shared" si="360"/>
        <v>0</v>
      </c>
      <c r="U460" s="248"/>
      <c r="V460" s="248"/>
      <c r="W460" s="249"/>
      <c r="X460" s="249"/>
      <c r="Y460" s="249"/>
      <c r="Z460" s="249"/>
      <c r="AA460" s="249"/>
      <c r="AB460" s="249"/>
      <c r="AC460" s="249"/>
      <c r="AD460" s="249"/>
      <c r="AE460" s="249"/>
      <c r="AF460" s="249"/>
      <c r="AG460" s="249"/>
      <c r="AH460" s="249"/>
      <c r="AI460" s="249"/>
      <c r="AJ460" s="249"/>
      <c r="AK460" s="249"/>
      <c r="AL460" s="249"/>
      <c r="AM460" s="249"/>
      <c r="AN460" s="249"/>
      <c r="AO460" s="249"/>
      <c r="AP460" s="249"/>
      <c r="AQ460" s="249"/>
    </row>
    <row r="461" s="207" customFormat="1" ht="22.5" customHeight="1">
      <c r="A461" s="55">
        <v>1</v>
      </c>
      <c r="B461" s="74" t="s">
        <v>501</v>
      </c>
      <c r="C461" s="280">
        <f t="shared" ref="C461:C463" si="361">D461+K461+L461+M461+N461+O461+P461+Q461+R461+S461+T461</f>
        <v>431121.59999999998</v>
      </c>
      <c r="D461" s="280">
        <f t="shared" ref="D461:D463" si="362">SUM(E461:I461)</f>
        <v>431121.59999999998</v>
      </c>
      <c r="E461" s="93">
        <v>0</v>
      </c>
      <c r="F461" s="93">
        <v>0</v>
      </c>
      <c r="G461" s="93">
        <v>0</v>
      </c>
      <c r="H461" s="93">
        <v>431121.59999999998</v>
      </c>
      <c r="I461" s="93">
        <v>0</v>
      </c>
      <c r="J461" s="94">
        <v>0</v>
      </c>
      <c r="K461" s="93">
        <v>0</v>
      </c>
      <c r="L461" s="93">
        <v>0</v>
      </c>
      <c r="M461" s="93">
        <v>0</v>
      </c>
      <c r="N461" s="93">
        <v>0</v>
      </c>
      <c r="O461" s="93">
        <v>0</v>
      </c>
      <c r="P461" s="93">
        <v>0</v>
      </c>
      <c r="Q461" s="93">
        <v>0</v>
      </c>
      <c r="R461" s="93">
        <v>0</v>
      </c>
      <c r="S461" s="93">
        <v>0</v>
      </c>
      <c r="T461" s="93">
        <v>0</v>
      </c>
      <c r="U461" s="248"/>
      <c r="V461" s="248"/>
      <c r="W461" s="249"/>
      <c r="X461" s="249"/>
      <c r="Y461" s="249"/>
      <c r="Z461" s="249"/>
      <c r="AA461" s="249"/>
      <c r="AB461" s="249"/>
      <c r="AC461" s="249"/>
      <c r="AD461" s="249"/>
      <c r="AE461" s="249"/>
      <c r="AF461" s="249"/>
      <c r="AG461" s="249"/>
      <c r="AH461" s="249"/>
      <c r="AI461" s="249"/>
      <c r="AJ461" s="249"/>
      <c r="AK461" s="249"/>
      <c r="AL461" s="249"/>
      <c r="AM461" s="249"/>
      <c r="AN461" s="249"/>
      <c r="AO461" s="249"/>
      <c r="AP461" s="249"/>
      <c r="AQ461" s="249"/>
    </row>
    <row r="462" s="207" customFormat="1" ht="22.5" customHeight="1">
      <c r="A462" s="55">
        <v>2</v>
      </c>
      <c r="B462" s="74" t="s">
        <v>502</v>
      </c>
      <c r="C462" s="280">
        <f t="shared" si="361"/>
        <v>941647</v>
      </c>
      <c r="D462" s="280">
        <f t="shared" si="362"/>
        <v>941647</v>
      </c>
      <c r="E462" s="93">
        <v>941647</v>
      </c>
      <c r="F462" s="93">
        <v>0</v>
      </c>
      <c r="G462" s="93">
        <v>0</v>
      </c>
      <c r="H462" s="93">
        <v>0</v>
      </c>
      <c r="I462" s="93">
        <v>0</v>
      </c>
      <c r="J462" s="94">
        <v>0</v>
      </c>
      <c r="K462" s="93">
        <v>0</v>
      </c>
      <c r="L462" s="93">
        <v>0</v>
      </c>
      <c r="M462" s="93">
        <v>0</v>
      </c>
      <c r="N462" s="93">
        <v>0</v>
      </c>
      <c r="O462" s="93">
        <v>0</v>
      </c>
      <c r="P462" s="74">
        <v>0</v>
      </c>
      <c r="Q462" s="93">
        <v>0</v>
      </c>
      <c r="R462" s="93">
        <v>0</v>
      </c>
      <c r="S462" s="93">
        <v>0</v>
      </c>
      <c r="T462" s="93">
        <v>0</v>
      </c>
      <c r="U462" s="248"/>
      <c r="V462" s="248"/>
      <c r="W462" s="249"/>
      <c r="X462" s="249"/>
      <c r="Y462" s="249"/>
      <c r="Z462" s="249"/>
      <c r="AA462" s="249"/>
      <c r="AB462" s="249"/>
      <c r="AC462" s="249"/>
      <c r="AD462" s="249"/>
      <c r="AE462" s="249"/>
      <c r="AF462" s="249"/>
      <c r="AG462" s="249"/>
      <c r="AH462" s="249"/>
      <c r="AI462" s="249"/>
      <c r="AJ462" s="249"/>
      <c r="AK462" s="249"/>
      <c r="AL462" s="249"/>
      <c r="AM462" s="249"/>
      <c r="AN462" s="249"/>
      <c r="AO462" s="249"/>
      <c r="AP462" s="249"/>
      <c r="AQ462" s="249"/>
    </row>
    <row r="463" s="207" customFormat="1" ht="22.5" customHeight="1">
      <c r="A463" s="55">
        <v>3</v>
      </c>
      <c r="B463" s="74" t="s">
        <v>503</v>
      </c>
      <c r="C463" s="280">
        <f t="shared" si="361"/>
        <v>867636.90000000002</v>
      </c>
      <c r="D463" s="280">
        <f t="shared" si="362"/>
        <v>867636.90000000002</v>
      </c>
      <c r="E463" s="93">
        <v>0</v>
      </c>
      <c r="F463" s="93">
        <v>0</v>
      </c>
      <c r="G463" s="93">
        <v>0</v>
      </c>
      <c r="H463" s="93">
        <v>867636.90000000002</v>
      </c>
      <c r="I463" s="93">
        <v>0</v>
      </c>
      <c r="J463" s="94">
        <v>0</v>
      </c>
      <c r="K463" s="93">
        <v>0</v>
      </c>
      <c r="L463" s="93">
        <v>0</v>
      </c>
      <c r="M463" s="93">
        <v>0</v>
      </c>
      <c r="N463" s="93">
        <v>0</v>
      </c>
      <c r="O463" s="93">
        <v>0</v>
      </c>
      <c r="P463" s="93">
        <v>0</v>
      </c>
      <c r="Q463" s="93">
        <v>0</v>
      </c>
      <c r="R463" s="93">
        <v>0</v>
      </c>
      <c r="S463" s="93">
        <v>0</v>
      </c>
      <c r="T463" s="93">
        <v>0</v>
      </c>
      <c r="U463" s="248"/>
      <c r="V463" s="248"/>
      <c r="W463" s="249"/>
      <c r="X463" s="249"/>
      <c r="Y463" s="249"/>
      <c r="Z463" s="249"/>
      <c r="AA463" s="249"/>
      <c r="AB463" s="249"/>
      <c r="AC463" s="249"/>
      <c r="AD463" s="249"/>
      <c r="AE463" s="249"/>
      <c r="AF463" s="249"/>
      <c r="AG463" s="249"/>
      <c r="AH463" s="249"/>
      <c r="AI463" s="249"/>
      <c r="AJ463" s="249"/>
      <c r="AK463" s="249"/>
      <c r="AL463" s="249"/>
      <c r="AM463" s="249"/>
      <c r="AN463" s="249"/>
      <c r="AO463" s="249"/>
      <c r="AP463" s="249"/>
      <c r="AQ463" s="249"/>
    </row>
    <row r="464" s="32" customFormat="1" ht="22.800000000000001" customHeight="1">
      <c r="A464" s="26" t="s">
        <v>187</v>
      </c>
      <c r="B464" s="26"/>
      <c r="C464" s="83">
        <f>SUM(C465:C466)</f>
        <v>7187838.5099999998</v>
      </c>
      <c r="D464" s="83">
        <f t="shared" ref="D464:T464" si="363">SUM(D465:D466)</f>
        <v>3170952.75</v>
      </c>
      <c r="E464" s="83">
        <f t="shared" si="363"/>
        <v>0</v>
      </c>
      <c r="F464" s="83">
        <f t="shared" si="363"/>
        <v>3170952.75</v>
      </c>
      <c r="G464" s="83">
        <f t="shared" si="363"/>
        <v>0</v>
      </c>
      <c r="H464" s="83">
        <f t="shared" si="363"/>
        <v>0</v>
      </c>
      <c r="I464" s="83">
        <f t="shared" si="363"/>
        <v>0</v>
      </c>
      <c r="J464" s="84">
        <f t="shared" si="363"/>
        <v>0</v>
      </c>
      <c r="K464" s="83">
        <f t="shared" si="363"/>
        <v>0</v>
      </c>
      <c r="L464" s="83">
        <f t="shared" si="363"/>
        <v>3841274.8799999999</v>
      </c>
      <c r="M464" s="83">
        <f t="shared" si="363"/>
        <v>0</v>
      </c>
      <c r="N464" s="83">
        <f t="shared" si="363"/>
        <v>0</v>
      </c>
      <c r="O464" s="83">
        <f t="shared" si="363"/>
        <v>0</v>
      </c>
      <c r="P464" s="83">
        <f t="shared" si="363"/>
        <v>175610.88</v>
      </c>
      <c r="Q464" s="83">
        <f t="shared" si="363"/>
        <v>0</v>
      </c>
      <c r="R464" s="83">
        <f t="shared" si="363"/>
        <v>0</v>
      </c>
      <c r="S464" s="83">
        <f t="shared" si="363"/>
        <v>0</v>
      </c>
      <c r="T464" s="83">
        <f t="shared" si="363"/>
        <v>0</v>
      </c>
    </row>
    <row r="465" s="73" customFormat="1" ht="22.800000000000001" customHeight="1">
      <c r="A465" s="55">
        <v>1</v>
      </c>
      <c r="B465" s="92" t="s">
        <v>504</v>
      </c>
      <c r="C465" s="82">
        <f t="shared" ref="C465:C466" si="364">D465+K465+L465+M465+N465+O465+P465+Q465+R465+S465+T465</f>
        <v>3170952.75</v>
      </c>
      <c r="D465" s="60">
        <f t="shared" ref="D465:D466" si="365">E465+F465+G465+H465+I465</f>
        <v>3170952.75</v>
      </c>
      <c r="E465" s="60">
        <v>0</v>
      </c>
      <c r="F465" s="104">
        <v>3170952.75</v>
      </c>
      <c r="G465" s="58">
        <v>0</v>
      </c>
      <c r="H465" s="58">
        <v>0</v>
      </c>
      <c r="I465" s="58">
        <v>0</v>
      </c>
      <c r="J465" s="69">
        <v>0</v>
      </c>
      <c r="K465" s="60">
        <v>0</v>
      </c>
      <c r="L465" s="82">
        <v>0</v>
      </c>
      <c r="M465" s="58">
        <v>0</v>
      </c>
      <c r="N465" s="82">
        <v>0</v>
      </c>
      <c r="O465" s="60">
        <v>0</v>
      </c>
      <c r="P465" s="82">
        <v>0</v>
      </c>
      <c r="Q465" s="60">
        <v>0</v>
      </c>
      <c r="R465" s="60">
        <v>0</v>
      </c>
      <c r="S465" s="60">
        <v>0</v>
      </c>
      <c r="T465" s="60">
        <v>0</v>
      </c>
    </row>
    <row r="466" s="73" customFormat="1" ht="22.800000000000001" customHeight="1">
      <c r="A466" s="57">
        <v>2</v>
      </c>
      <c r="B466" s="92" t="s">
        <v>833</v>
      </c>
      <c r="C466" s="82">
        <f t="shared" si="364"/>
        <v>4016885.7599999998</v>
      </c>
      <c r="D466" s="60">
        <f t="shared" si="365"/>
        <v>0</v>
      </c>
      <c r="E466" s="58">
        <v>0</v>
      </c>
      <c r="F466" s="58">
        <v>0</v>
      </c>
      <c r="G466" s="58">
        <v>0</v>
      </c>
      <c r="H466" s="58">
        <v>0</v>
      </c>
      <c r="I466" s="58">
        <v>0</v>
      </c>
      <c r="J466" s="69">
        <v>0</v>
      </c>
      <c r="K466" s="60">
        <v>0</v>
      </c>
      <c r="L466" s="104">
        <v>3841274.8799999999</v>
      </c>
      <c r="M466" s="58">
        <v>0</v>
      </c>
      <c r="N466" s="60">
        <v>0</v>
      </c>
      <c r="O466" s="60">
        <v>0</v>
      </c>
      <c r="P466" s="82">
        <v>175610.88</v>
      </c>
      <c r="Q466" s="60">
        <v>0</v>
      </c>
      <c r="R466" s="60">
        <v>0</v>
      </c>
      <c r="S466" s="60">
        <v>0</v>
      </c>
      <c r="T466" s="60">
        <v>0</v>
      </c>
    </row>
    <row r="467" s="207" customFormat="1" ht="22.5" customHeight="1">
      <c r="A467" s="70" t="s">
        <v>189</v>
      </c>
      <c r="B467" s="70"/>
      <c r="C467" s="141">
        <f>SUM(C468:C474)</f>
        <v>51875208.609999999</v>
      </c>
      <c r="D467" s="141">
        <f t="shared" ref="C467:T467" si="366">SUM(D468:D474)</f>
        <v>15394491.299999999</v>
      </c>
      <c r="E467" s="141">
        <f t="shared" si="366"/>
        <v>2381542.7999999998</v>
      </c>
      <c r="F467" s="141">
        <f t="shared" si="366"/>
        <v>5120934</v>
      </c>
      <c r="G467" s="141">
        <f t="shared" si="366"/>
        <v>3948331.8999999999</v>
      </c>
      <c r="H467" s="141">
        <f t="shared" si="366"/>
        <v>2320610</v>
      </c>
      <c r="I467" s="141">
        <f t="shared" si="366"/>
        <v>1623072.6000000001</v>
      </c>
      <c r="J467" s="142">
        <f t="shared" si="366"/>
        <v>0</v>
      </c>
      <c r="K467" s="141">
        <f t="shared" si="366"/>
        <v>0</v>
      </c>
      <c r="L467" s="141">
        <f t="shared" si="366"/>
        <v>31263266.099999998</v>
      </c>
      <c r="M467" s="141">
        <f t="shared" si="366"/>
        <v>867337.80000000005</v>
      </c>
      <c r="N467" s="141">
        <f t="shared" si="366"/>
        <v>0</v>
      </c>
      <c r="O467" s="141">
        <f t="shared" si="366"/>
        <v>3623839.8100000001</v>
      </c>
      <c r="P467" s="141">
        <f t="shared" si="366"/>
        <v>726273.59999999998</v>
      </c>
      <c r="Q467" s="141">
        <f t="shared" si="366"/>
        <v>0</v>
      </c>
      <c r="R467" s="141">
        <f t="shared" si="366"/>
        <v>0</v>
      </c>
      <c r="S467" s="141">
        <f t="shared" si="366"/>
        <v>0</v>
      </c>
      <c r="T467" s="141">
        <f t="shared" si="366"/>
        <v>0</v>
      </c>
      <c r="U467" s="43"/>
      <c r="V467" s="248"/>
      <c r="W467" s="249"/>
      <c r="X467" s="249"/>
      <c r="Y467" s="249"/>
      <c r="Z467" s="249"/>
      <c r="AA467" s="249"/>
      <c r="AB467" s="249"/>
      <c r="AC467" s="249"/>
      <c r="AD467" s="249"/>
      <c r="AE467" s="249"/>
      <c r="AF467" s="249"/>
      <c r="AG467" s="249"/>
      <c r="AH467" s="249"/>
      <c r="AI467" s="249"/>
      <c r="AJ467" s="249"/>
      <c r="AK467" s="249"/>
      <c r="AL467" s="249"/>
      <c r="AM467" s="249"/>
      <c r="AN467" s="249"/>
      <c r="AO467" s="249"/>
      <c r="AP467" s="249"/>
      <c r="AQ467" s="249"/>
    </row>
    <row r="468" s="207" customFormat="1" ht="22.5" customHeight="1">
      <c r="A468" s="33">
        <v>1</v>
      </c>
      <c r="B468" s="111" t="s">
        <v>834</v>
      </c>
      <c r="C468" s="97">
        <f t="shared" ref="C468:C474" si="367">D468+K468+L468+M468+N468+O468+P468+Q468+R468+S468+T468</f>
        <v>3776907</v>
      </c>
      <c r="D468" s="97">
        <f t="shared" ref="D468:D474" si="368">E468+F468+G468+H468+I468</f>
        <v>3480679</v>
      </c>
      <c r="E468" s="97">
        <v>971369</v>
      </c>
      <c r="F468" s="97">
        <v>2088695</v>
      </c>
      <c r="G468" s="97">
        <v>0</v>
      </c>
      <c r="H468" s="97">
        <v>0</v>
      </c>
      <c r="I468" s="97">
        <v>420615</v>
      </c>
      <c r="J468" s="145">
        <v>0</v>
      </c>
      <c r="K468" s="97">
        <v>0</v>
      </c>
      <c r="L468" s="97">
        <v>0</v>
      </c>
      <c r="M468" s="97">
        <v>0</v>
      </c>
      <c r="N468" s="97">
        <v>0</v>
      </c>
      <c r="O468" s="97">
        <v>0</v>
      </c>
      <c r="P468" s="97">
        <v>296228</v>
      </c>
      <c r="Q468" s="97">
        <v>0</v>
      </c>
      <c r="R468" s="97">
        <v>0</v>
      </c>
      <c r="S468" s="97">
        <v>0</v>
      </c>
      <c r="T468" s="97">
        <v>0</v>
      </c>
      <c r="U468" s="43"/>
      <c r="V468" s="248"/>
      <c r="W468" s="249"/>
      <c r="X468" s="249"/>
      <c r="Y468" s="249"/>
      <c r="Z468" s="249"/>
      <c r="AA468" s="249"/>
      <c r="AB468" s="249"/>
      <c r="AC468" s="249"/>
      <c r="AD468" s="249"/>
      <c r="AE468" s="249"/>
      <c r="AF468" s="249"/>
      <c r="AG468" s="249"/>
      <c r="AH468" s="249"/>
      <c r="AI468" s="249"/>
      <c r="AJ468" s="249"/>
      <c r="AK468" s="249"/>
      <c r="AL468" s="249"/>
      <c r="AM468" s="249"/>
      <c r="AN468" s="249"/>
      <c r="AO468" s="249"/>
      <c r="AP468" s="249"/>
      <c r="AQ468" s="249"/>
    </row>
    <row r="469" s="207" customFormat="1" ht="22.5" customHeight="1">
      <c r="A469" s="33">
        <v>2</v>
      </c>
      <c r="B469" s="111" t="s">
        <v>507</v>
      </c>
      <c r="C469" s="97">
        <f t="shared" si="367"/>
        <v>422604</v>
      </c>
      <c r="D469" s="97">
        <f t="shared" si="368"/>
        <v>422604</v>
      </c>
      <c r="E469" s="97">
        <v>0</v>
      </c>
      <c r="F469" s="97">
        <v>0</v>
      </c>
      <c r="G469" s="97">
        <v>0</v>
      </c>
      <c r="H469" s="97">
        <v>422604</v>
      </c>
      <c r="I469" s="97">
        <v>0</v>
      </c>
      <c r="J469" s="145">
        <v>0</v>
      </c>
      <c r="K469" s="97">
        <v>0</v>
      </c>
      <c r="L469" s="97">
        <v>0</v>
      </c>
      <c r="M469" s="97">
        <v>0</v>
      </c>
      <c r="N469" s="97">
        <v>0</v>
      </c>
      <c r="O469" s="97">
        <v>0</v>
      </c>
      <c r="P469" s="97">
        <v>0</v>
      </c>
      <c r="Q469" s="97">
        <v>0</v>
      </c>
      <c r="R469" s="97">
        <v>0</v>
      </c>
      <c r="S469" s="97">
        <v>0</v>
      </c>
      <c r="T469" s="97">
        <v>0</v>
      </c>
      <c r="U469" s="43"/>
      <c r="V469" s="248"/>
      <c r="W469" s="249"/>
      <c r="X469" s="249"/>
      <c r="Y469" s="249"/>
      <c r="Z469" s="249"/>
      <c r="AA469" s="249"/>
      <c r="AB469" s="249"/>
      <c r="AC469" s="249"/>
      <c r="AD469" s="249"/>
      <c r="AE469" s="249"/>
      <c r="AF469" s="249"/>
      <c r="AG469" s="249"/>
      <c r="AH469" s="249"/>
      <c r="AI469" s="249"/>
      <c r="AJ469" s="249"/>
      <c r="AK469" s="249"/>
      <c r="AL469" s="249"/>
      <c r="AM469" s="249"/>
      <c r="AN469" s="249"/>
      <c r="AO469" s="249"/>
      <c r="AP469" s="249"/>
      <c r="AQ469" s="249"/>
    </row>
    <row r="470" s="207" customFormat="1" ht="22.5" customHeight="1">
      <c r="A470" s="33">
        <v>3</v>
      </c>
      <c r="B470" s="45" t="s">
        <v>399</v>
      </c>
      <c r="C470" s="97">
        <f t="shared" si="367"/>
        <v>3719028</v>
      </c>
      <c r="D470" s="97">
        <f t="shared" si="368"/>
        <v>3719028</v>
      </c>
      <c r="E470" s="97">
        <v>0</v>
      </c>
      <c r="F470" s="97">
        <v>0</v>
      </c>
      <c r="G470" s="97">
        <v>2974466.5</v>
      </c>
      <c r="H470" s="97">
        <v>744561.5</v>
      </c>
      <c r="I470" s="97">
        <v>0</v>
      </c>
      <c r="J470" s="145">
        <v>0</v>
      </c>
      <c r="K470" s="97">
        <v>0</v>
      </c>
      <c r="L470" s="97">
        <v>0</v>
      </c>
      <c r="M470" s="97">
        <v>0</v>
      </c>
      <c r="N470" s="97">
        <v>0</v>
      </c>
      <c r="O470" s="97">
        <v>0</v>
      </c>
      <c r="P470" s="97">
        <v>0</v>
      </c>
      <c r="Q470" s="97">
        <v>0</v>
      </c>
      <c r="R470" s="97">
        <v>0</v>
      </c>
      <c r="S470" s="97">
        <v>0</v>
      </c>
      <c r="T470" s="97">
        <v>0</v>
      </c>
      <c r="U470" s="43"/>
      <c r="V470" s="248"/>
      <c r="W470" s="249"/>
      <c r="X470" s="249"/>
      <c r="Y470" s="249"/>
      <c r="Z470" s="249"/>
      <c r="AA470" s="249"/>
      <c r="AB470" s="249"/>
      <c r="AC470" s="249"/>
      <c r="AD470" s="249"/>
      <c r="AE470" s="249"/>
      <c r="AF470" s="249"/>
      <c r="AG470" s="249"/>
      <c r="AH470" s="249"/>
      <c r="AI470" s="249"/>
      <c r="AJ470" s="249"/>
      <c r="AK470" s="249"/>
      <c r="AL470" s="249"/>
      <c r="AM470" s="249"/>
      <c r="AN470" s="249"/>
      <c r="AO470" s="249"/>
      <c r="AP470" s="249"/>
      <c r="AQ470" s="249"/>
    </row>
    <row r="471" s="203" customFormat="1" ht="22.5" customHeight="1">
      <c r="A471" s="33">
        <v>4</v>
      </c>
      <c r="B471" s="111" t="s">
        <v>400</v>
      </c>
      <c r="C471" s="97">
        <f t="shared" si="367"/>
        <v>3623839.8100000001</v>
      </c>
      <c r="D471" s="97">
        <f t="shared" si="368"/>
        <v>0</v>
      </c>
      <c r="E471" s="97">
        <v>0</v>
      </c>
      <c r="F471" s="97">
        <v>0</v>
      </c>
      <c r="G471" s="97">
        <v>0</v>
      </c>
      <c r="H471" s="97">
        <v>0</v>
      </c>
      <c r="I471" s="97">
        <v>0</v>
      </c>
      <c r="J471" s="145">
        <v>0</v>
      </c>
      <c r="K471" s="97">
        <v>0</v>
      </c>
      <c r="L471" s="97">
        <v>0</v>
      </c>
      <c r="M471" s="97">
        <v>0</v>
      </c>
      <c r="N471" s="97">
        <v>0</v>
      </c>
      <c r="O471" s="97">
        <v>3623839.8100000001</v>
      </c>
      <c r="P471" s="97">
        <v>0</v>
      </c>
      <c r="Q471" s="97">
        <v>0</v>
      </c>
      <c r="R471" s="97">
        <v>0</v>
      </c>
      <c r="S471" s="97">
        <v>0</v>
      </c>
      <c r="T471" s="97">
        <v>0</v>
      </c>
      <c r="U471" s="43"/>
      <c r="V471" s="248"/>
      <c r="W471" s="248"/>
      <c r="X471" s="248"/>
      <c r="Y471" s="248"/>
      <c r="Z471" s="248"/>
      <c r="AA471" s="248"/>
      <c r="AB471" s="248"/>
      <c r="AC471" s="248"/>
      <c r="AD471" s="248"/>
      <c r="AE471" s="248"/>
      <c r="AF471" s="248"/>
      <c r="AG471" s="248"/>
      <c r="AH471" s="248"/>
      <c r="AI471" s="248"/>
      <c r="AJ471" s="248"/>
      <c r="AK471" s="248"/>
      <c r="AL471" s="248"/>
      <c r="AM471" s="248"/>
      <c r="AN471" s="248"/>
      <c r="AO471" s="248"/>
      <c r="AP471" s="248"/>
      <c r="AQ471" s="248"/>
    </row>
    <row r="472" s="43" customFormat="1" ht="22.5" customHeight="1">
      <c r="A472" s="33">
        <v>5</v>
      </c>
      <c r="B472" s="45" t="s">
        <v>508</v>
      </c>
      <c r="C472" s="97">
        <f t="shared" si="367"/>
        <v>32130603.899999999</v>
      </c>
      <c r="D472" s="286">
        <f t="shared" si="368"/>
        <v>0</v>
      </c>
      <c r="E472" s="286">
        <v>0</v>
      </c>
      <c r="F472" s="286">
        <v>0</v>
      </c>
      <c r="G472" s="286">
        <v>0</v>
      </c>
      <c r="H472" s="286">
        <v>0</v>
      </c>
      <c r="I472" s="286">
        <v>0</v>
      </c>
      <c r="J472" s="289">
        <v>0</v>
      </c>
      <c r="K472" s="286">
        <v>0</v>
      </c>
      <c r="L472" s="287">
        <v>31263266.099999998</v>
      </c>
      <c r="M472" s="287">
        <v>867337.80000000005</v>
      </c>
      <c r="N472" s="286">
        <v>0</v>
      </c>
      <c r="O472" s="286">
        <v>0</v>
      </c>
      <c r="P472" s="286">
        <v>0</v>
      </c>
      <c r="Q472" s="286">
        <v>0</v>
      </c>
      <c r="R472" s="286">
        <v>0</v>
      </c>
      <c r="S472" s="286">
        <v>0</v>
      </c>
      <c r="T472" s="286">
        <v>0</v>
      </c>
      <c r="U472" s="272"/>
      <c r="V472" s="272"/>
      <c r="W472" s="272"/>
      <c r="X472" s="272"/>
      <c r="Y472" s="272"/>
      <c r="Z472" s="272"/>
      <c r="AA472" s="272"/>
      <c r="AB472" s="272"/>
      <c r="AC472" s="272"/>
      <c r="AD472" s="272"/>
      <c r="AE472" s="272"/>
      <c r="AF472" s="272"/>
      <c r="AG472" s="272"/>
      <c r="AH472" s="272"/>
      <c r="AI472" s="272"/>
      <c r="AJ472" s="272"/>
      <c r="AK472" s="272"/>
      <c r="AL472" s="272"/>
      <c r="AM472" s="272"/>
      <c r="AN472" s="272"/>
      <c r="AO472" s="272"/>
      <c r="AP472" s="272"/>
      <c r="AQ472" s="272"/>
    </row>
    <row r="473" s="43" customFormat="1" ht="21" customHeight="1">
      <c r="A473" s="33">
        <v>6</v>
      </c>
      <c r="B473" s="111" t="s">
        <v>835</v>
      </c>
      <c r="C473" s="97">
        <f t="shared" si="367"/>
        <v>7659404.3999999985</v>
      </c>
      <c r="D473" s="287">
        <f t="shared" si="368"/>
        <v>7229358.7999999989</v>
      </c>
      <c r="E473" s="287">
        <v>1410173.8</v>
      </c>
      <c r="F473" s="287">
        <v>3032239</v>
      </c>
      <c r="G473" s="287">
        <v>973865.39999999991</v>
      </c>
      <c r="H473" s="287">
        <v>610623</v>
      </c>
      <c r="I473" s="287">
        <v>1202457.6000000001</v>
      </c>
      <c r="J473" s="289">
        <v>0</v>
      </c>
      <c r="K473" s="286">
        <v>0</v>
      </c>
      <c r="L473" s="286">
        <v>0</v>
      </c>
      <c r="M473" s="286">
        <v>0</v>
      </c>
      <c r="N473" s="286">
        <v>0</v>
      </c>
      <c r="O473" s="286">
        <v>0</v>
      </c>
      <c r="P473" s="287">
        <v>430045.59999999998</v>
      </c>
      <c r="Q473" s="286">
        <v>0</v>
      </c>
      <c r="R473" s="286">
        <v>0</v>
      </c>
      <c r="S473" s="286">
        <v>0</v>
      </c>
      <c r="T473" s="286">
        <v>0</v>
      </c>
      <c r="U473" s="272"/>
      <c r="V473" s="272"/>
      <c r="W473" s="272"/>
      <c r="X473" s="272"/>
      <c r="Y473" s="272"/>
      <c r="Z473" s="272"/>
      <c r="AA473" s="272"/>
      <c r="AB473" s="272"/>
      <c r="AC473" s="272"/>
      <c r="AD473" s="272"/>
      <c r="AE473" s="272"/>
      <c r="AF473" s="272"/>
      <c r="AG473" s="272"/>
      <c r="AH473" s="272"/>
      <c r="AI473" s="272"/>
      <c r="AJ473" s="272"/>
      <c r="AK473" s="272"/>
      <c r="AL473" s="272"/>
      <c r="AM473" s="272"/>
      <c r="AN473" s="272"/>
      <c r="AO473" s="272"/>
      <c r="AP473" s="272"/>
      <c r="AQ473" s="272"/>
    </row>
    <row r="474" s="134" customFormat="1" ht="22.5" customHeight="1">
      <c r="A474" s="33">
        <v>7</v>
      </c>
      <c r="B474" s="45" t="s">
        <v>510</v>
      </c>
      <c r="C474" s="97">
        <f t="shared" si="367"/>
        <v>542821.5</v>
      </c>
      <c r="D474" s="287">
        <f t="shared" si="368"/>
        <v>542821.5</v>
      </c>
      <c r="E474" s="286">
        <v>0</v>
      </c>
      <c r="F474" s="286">
        <v>0</v>
      </c>
      <c r="G474" s="286">
        <v>0</v>
      </c>
      <c r="H474" s="287">
        <v>542821.5</v>
      </c>
      <c r="I474" s="286">
        <v>0</v>
      </c>
      <c r="J474" s="289">
        <v>0</v>
      </c>
      <c r="K474" s="286">
        <v>0</v>
      </c>
      <c r="L474" s="286">
        <v>0</v>
      </c>
      <c r="M474" s="286">
        <v>0</v>
      </c>
      <c r="N474" s="286">
        <v>0</v>
      </c>
      <c r="O474" s="286">
        <v>0</v>
      </c>
      <c r="P474" s="286">
        <v>0</v>
      </c>
      <c r="Q474" s="286">
        <v>0</v>
      </c>
      <c r="R474" s="286">
        <v>0</v>
      </c>
      <c r="S474" s="286">
        <v>0</v>
      </c>
      <c r="T474" s="286">
        <v>0</v>
      </c>
      <c r="U474" s="272"/>
      <c r="V474" s="272"/>
      <c r="W474" s="310"/>
      <c r="X474" s="310"/>
      <c r="Y474" s="310"/>
      <c r="Z474" s="310"/>
      <c r="AA474" s="310"/>
      <c r="AB474" s="310"/>
      <c r="AC474" s="310"/>
      <c r="AD474" s="310"/>
      <c r="AE474" s="310"/>
      <c r="AF474" s="310"/>
      <c r="AG474" s="310"/>
      <c r="AH474" s="310"/>
      <c r="AI474" s="310"/>
      <c r="AJ474" s="310"/>
      <c r="AK474" s="310"/>
      <c r="AL474" s="310"/>
      <c r="AM474" s="310"/>
      <c r="AN474" s="310"/>
      <c r="AO474" s="310"/>
      <c r="AP474" s="310"/>
      <c r="AQ474" s="310"/>
    </row>
    <row r="475" s="134" customFormat="1" ht="22.5" customHeight="1">
      <c r="A475" s="70" t="s">
        <v>209</v>
      </c>
      <c r="B475" s="70"/>
      <c r="C475" s="205">
        <f>C476</f>
        <v>1283038.8</v>
      </c>
      <c r="D475" s="205">
        <f t="shared" ref="C475:T475" si="369">D476</f>
        <v>1283038.8</v>
      </c>
      <c r="E475" s="205">
        <f t="shared" si="369"/>
        <v>0</v>
      </c>
      <c r="F475" s="205">
        <f t="shared" si="369"/>
        <v>0</v>
      </c>
      <c r="G475" s="205">
        <f t="shared" si="369"/>
        <v>0</v>
      </c>
      <c r="H475" s="205">
        <f t="shared" si="369"/>
        <v>415701</v>
      </c>
      <c r="I475" s="205">
        <f t="shared" si="369"/>
        <v>867337.80000000005</v>
      </c>
      <c r="J475" s="206">
        <f t="shared" si="369"/>
        <v>0</v>
      </c>
      <c r="K475" s="205">
        <f t="shared" si="369"/>
        <v>0</v>
      </c>
      <c r="L475" s="205">
        <f t="shared" si="369"/>
        <v>0</v>
      </c>
      <c r="M475" s="205">
        <f t="shared" si="369"/>
        <v>0</v>
      </c>
      <c r="N475" s="205">
        <f t="shared" si="369"/>
        <v>0</v>
      </c>
      <c r="O475" s="205">
        <f t="shared" si="369"/>
        <v>0</v>
      </c>
      <c r="P475" s="205">
        <f t="shared" si="369"/>
        <v>0</v>
      </c>
      <c r="Q475" s="205">
        <f t="shared" si="369"/>
        <v>0</v>
      </c>
      <c r="R475" s="205">
        <f t="shared" si="369"/>
        <v>0</v>
      </c>
      <c r="S475" s="205">
        <f t="shared" si="369"/>
        <v>0</v>
      </c>
      <c r="T475" s="205">
        <f t="shared" si="369"/>
        <v>0</v>
      </c>
      <c r="U475" s="272"/>
      <c r="V475" s="272"/>
      <c r="W475" s="310"/>
      <c r="X475" s="310"/>
      <c r="Y475" s="310"/>
      <c r="Z475" s="310"/>
      <c r="AA475" s="310"/>
      <c r="AB475" s="310"/>
      <c r="AC475" s="310"/>
      <c r="AD475" s="310"/>
      <c r="AE475" s="310"/>
      <c r="AF475" s="310"/>
      <c r="AG475" s="310"/>
      <c r="AH475" s="310"/>
      <c r="AI475" s="310"/>
      <c r="AJ475" s="310"/>
      <c r="AK475" s="310"/>
      <c r="AL475" s="310"/>
      <c r="AM475" s="310"/>
      <c r="AN475" s="310"/>
      <c r="AO475" s="310"/>
      <c r="AP475" s="310"/>
      <c r="AQ475" s="310"/>
    </row>
    <row r="476" s="134" customFormat="1" ht="22.5" customHeight="1">
      <c r="A476" s="55">
        <v>1</v>
      </c>
      <c r="B476" s="74" t="s">
        <v>511</v>
      </c>
      <c r="C476" s="178">
        <f>D476+K476+L476+M476+N476+O476+P476+Q476+R476+S476+T476+T491</f>
        <v>1283038.8</v>
      </c>
      <c r="D476" s="178">
        <f>E476+F476+G476+H476+I476</f>
        <v>1283038.8</v>
      </c>
      <c r="E476" s="178">
        <v>0</v>
      </c>
      <c r="F476" s="178">
        <v>0</v>
      </c>
      <c r="G476" s="178">
        <v>0</v>
      </c>
      <c r="H476" s="178">
        <v>415701</v>
      </c>
      <c r="I476" s="178">
        <v>867337.80000000005</v>
      </c>
      <c r="J476" s="253">
        <v>0</v>
      </c>
      <c r="K476" s="178">
        <v>0</v>
      </c>
      <c r="L476" s="178">
        <v>0</v>
      </c>
      <c r="M476" s="178">
        <v>0</v>
      </c>
      <c r="N476" s="178">
        <v>0</v>
      </c>
      <c r="O476" s="178">
        <v>0</v>
      </c>
      <c r="P476" s="178">
        <v>0</v>
      </c>
      <c r="Q476" s="178">
        <v>0</v>
      </c>
      <c r="R476" s="178">
        <v>0</v>
      </c>
      <c r="S476" s="178">
        <v>0</v>
      </c>
      <c r="T476" s="178">
        <v>0</v>
      </c>
      <c r="U476" s="272"/>
      <c r="V476" s="272"/>
      <c r="W476" s="310"/>
      <c r="X476" s="310"/>
      <c r="Y476" s="310"/>
      <c r="Z476" s="310"/>
      <c r="AA476" s="310"/>
      <c r="AB476" s="310"/>
      <c r="AC476" s="310"/>
      <c r="AD476" s="310"/>
      <c r="AE476" s="310"/>
      <c r="AF476" s="310"/>
      <c r="AG476" s="310"/>
      <c r="AH476" s="310"/>
      <c r="AI476" s="310"/>
      <c r="AJ476" s="310"/>
      <c r="AK476" s="310"/>
      <c r="AL476" s="310"/>
      <c r="AM476" s="310"/>
      <c r="AN476" s="310"/>
      <c r="AO476" s="310"/>
      <c r="AP476" s="310"/>
      <c r="AQ476" s="310"/>
    </row>
    <row r="477" s="32" customFormat="1" ht="21.600000000000001" customHeight="1">
      <c r="A477" s="26" t="s">
        <v>214</v>
      </c>
      <c r="B477" s="26"/>
      <c r="C477" s="64">
        <f>SUM(C478:C479)</f>
        <v>13967278.4</v>
      </c>
      <c r="D477" s="64">
        <f t="shared" ref="D477:T477" si="370">SUM(D478:D479)</f>
        <v>13967278.4</v>
      </c>
      <c r="E477" s="64">
        <f t="shared" si="370"/>
        <v>0</v>
      </c>
      <c r="F477" s="64">
        <f t="shared" si="370"/>
        <v>8047518.2000000002</v>
      </c>
      <c r="G477" s="64">
        <f t="shared" si="370"/>
        <v>3379614.1000000001</v>
      </c>
      <c r="H477" s="64">
        <f t="shared" si="370"/>
        <v>1500391.4000000001</v>
      </c>
      <c r="I477" s="64">
        <f t="shared" si="370"/>
        <v>1039754.7000000001</v>
      </c>
      <c r="J477" s="65">
        <f t="shared" si="370"/>
        <v>0</v>
      </c>
      <c r="K477" s="64">
        <f t="shared" si="370"/>
        <v>0</v>
      </c>
      <c r="L477" s="64">
        <f t="shared" si="370"/>
        <v>0</v>
      </c>
      <c r="M477" s="64">
        <f t="shared" si="370"/>
        <v>0</v>
      </c>
      <c r="N477" s="64">
        <f t="shared" si="370"/>
        <v>0</v>
      </c>
      <c r="O477" s="64">
        <f t="shared" si="370"/>
        <v>0</v>
      </c>
      <c r="P477" s="64">
        <f t="shared" si="370"/>
        <v>0</v>
      </c>
      <c r="Q477" s="64">
        <f t="shared" si="370"/>
        <v>0</v>
      </c>
      <c r="R477" s="64">
        <f t="shared" si="370"/>
        <v>0</v>
      </c>
      <c r="S477" s="64">
        <f t="shared" si="370"/>
        <v>0</v>
      </c>
      <c r="T477" s="64">
        <f t="shared" si="370"/>
        <v>0</v>
      </c>
    </row>
    <row r="478" s="73" customFormat="1" ht="21.600000000000001" customHeight="1">
      <c r="A478" s="57">
        <v>1</v>
      </c>
      <c r="B478" s="74" t="s">
        <v>512</v>
      </c>
      <c r="C478" s="60">
        <f t="shared" ref="C478:C479" si="371">D478+K478+L478+M478+N478+O478+P478+Q478+R478+S478+T478</f>
        <v>1694169</v>
      </c>
      <c r="D478" s="60">
        <f t="shared" ref="D478:D479" si="372">E478+F478+G478+H478+I478</f>
        <v>1694169</v>
      </c>
      <c r="E478" s="82">
        <v>0</v>
      </c>
      <c r="F478" s="82">
        <v>0</v>
      </c>
      <c r="G478" s="82">
        <v>0</v>
      </c>
      <c r="H478" s="82">
        <v>654414.30000000005</v>
      </c>
      <c r="I478" s="82">
        <v>1039754.7000000001</v>
      </c>
      <c r="J478" s="69">
        <v>0</v>
      </c>
      <c r="K478" s="60">
        <v>0</v>
      </c>
      <c r="L478" s="60">
        <v>0</v>
      </c>
      <c r="M478" s="60">
        <v>0</v>
      </c>
      <c r="N478" s="60">
        <v>0</v>
      </c>
      <c r="O478" s="60">
        <v>0</v>
      </c>
      <c r="P478" s="82">
        <v>0</v>
      </c>
      <c r="Q478" s="60">
        <v>0</v>
      </c>
      <c r="R478" s="60">
        <v>0</v>
      </c>
      <c r="S478" s="60">
        <v>0</v>
      </c>
      <c r="T478" s="60">
        <v>0</v>
      </c>
    </row>
    <row r="479" s="73" customFormat="1" ht="21.600000000000001" customHeight="1">
      <c r="A479" s="57">
        <v>2</v>
      </c>
      <c r="B479" s="74" t="s">
        <v>406</v>
      </c>
      <c r="C479" s="60">
        <f t="shared" si="371"/>
        <v>12273109.4</v>
      </c>
      <c r="D479" s="60">
        <f t="shared" si="372"/>
        <v>12273109.4</v>
      </c>
      <c r="E479" s="82">
        <v>0</v>
      </c>
      <c r="F479" s="82">
        <v>8047518.2000000002</v>
      </c>
      <c r="G479" s="82">
        <v>3379614.1000000001</v>
      </c>
      <c r="H479" s="82">
        <v>845977.10000000009</v>
      </c>
      <c r="I479" s="60">
        <v>0</v>
      </c>
      <c r="J479" s="69">
        <v>0</v>
      </c>
      <c r="K479" s="60">
        <v>0</v>
      </c>
      <c r="L479" s="60">
        <v>0</v>
      </c>
      <c r="M479" s="60">
        <v>0</v>
      </c>
      <c r="N479" s="60">
        <v>0</v>
      </c>
      <c r="O479" s="60">
        <v>0</v>
      </c>
      <c r="P479" s="82">
        <v>0</v>
      </c>
      <c r="Q479" s="60">
        <v>0</v>
      </c>
      <c r="R479" s="60">
        <v>0</v>
      </c>
      <c r="S479" s="60">
        <v>0</v>
      </c>
      <c r="T479" s="60">
        <v>0</v>
      </c>
    </row>
    <row r="480" s="32" customFormat="1" ht="23.399999999999999" customHeight="1">
      <c r="A480" s="26" t="s">
        <v>219</v>
      </c>
      <c r="B480" s="26"/>
      <c r="C480" s="83">
        <f>C481+C483+C482</f>
        <v>13377339</v>
      </c>
      <c r="D480" s="83">
        <f>D481+D483+D482</f>
        <v>5645551.5</v>
      </c>
      <c r="E480" s="83">
        <f>E481+E483+E482</f>
        <v>549451.69999999995</v>
      </c>
      <c r="F480" s="83">
        <f>F481+F483+F482</f>
        <v>3341529.3999999999</v>
      </c>
      <c r="G480" s="64">
        <f>G481+G483+G482</f>
        <v>1403299.7</v>
      </c>
      <c r="H480" s="83">
        <f>H481+H483+H482</f>
        <v>351270.69999999995</v>
      </c>
      <c r="I480" s="83">
        <f>I481+I483+I482</f>
        <v>0</v>
      </c>
      <c r="J480" s="65">
        <f>J481+J483+J482</f>
        <v>0</v>
      </c>
      <c r="K480" s="64">
        <f>K481+K483+K482</f>
        <v>0</v>
      </c>
      <c r="L480" s="64">
        <f>L481+L483+L482</f>
        <v>0</v>
      </c>
      <c r="M480" s="64">
        <f>M481+M483+M482</f>
        <v>0</v>
      </c>
      <c r="N480" s="64">
        <f>N481+N483+N482</f>
        <v>7731787.5</v>
      </c>
      <c r="O480" s="83">
        <f>O481+O483+O482</f>
        <v>0</v>
      </c>
      <c r="P480" s="83">
        <f>P481+P483+P482</f>
        <v>0</v>
      </c>
      <c r="Q480" s="64">
        <f>Q481+Q483+Q482</f>
        <v>0</v>
      </c>
      <c r="R480" s="64">
        <f>R481+R483+R482</f>
        <v>0</v>
      </c>
      <c r="S480" s="64">
        <f>S481+S483+S482</f>
        <v>0</v>
      </c>
      <c r="T480" s="64">
        <f>T481+T483+T482</f>
        <v>0</v>
      </c>
    </row>
    <row r="481" s="73" customFormat="1" ht="23.399999999999999" customHeight="1">
      <c r="A481" s="57">
        <v>1</v>
      </c>
      <c r="B481" s="92" t="s">
        <v>408</v>
      </c>
      <c r="C481" s="82">
        <f t="shared" ref="C481:C483" si="373">D481+K481+L481+M481+N481+O481+P481+Q481+R481+S481+T481</f>
        <v>7731787.5</v>
      </c>
      <c r="D481" s="82">
        <f t="shared" ref="D481:D483" si="374">E481+F481+G481+H481+I481</f>
        <v>0</v>
      </c>
      <c r="E481" s="60">
        <v>0</v>
      </c>
      <c r="F481" s="60">
        <v>0</v>
      </c>
      <c r="G481" s="60">
        <v>0</v>
      </c>
      <c r="H481" s="60">
        <v>0</v>
      </c>
      <c r="I481" s="60">
        <v>0</v>
      </c>
      <c r="J481" s="69">
        <v>0</v>
      </c>
      <c r="K481" s="60">
        <v>0</v>
      </c>
      <c r="L481" s="60">
        <v>0</v>
      </c>
      <c r="M481" s="60">
        <v>0</v>
      </c>
      <c r="N481" s="60">
        <v>7731787.5</v>
      </c>
      <c r="O481" s="60">
        <v>0</v>
      </c>
      <c r="P481" s="82">
        <v>0</v>
      </c>
      <c r="Q481" s="60">
        <v>0</v>
      </c>
      <c r="R481" s="60">
        <v>0</v>
      </c>
      <c r="S481" s="60">
        <v>0</v>
      </c>
      <c r="T481" s="60">
        <v>0</v>
      </c>
    </row>
    <row r="482" s="73" customFormat="1" ht="23.399999999999999" customHeight="1">
      <c r="A482" s="57">
        <v>2</v>
      </c>
      <c r="B482" s="92" t="s">
        <v>513</v>
      </c>
      <c r="C482" s="82">
        <f t="shared" si="373"/>
        <v>549451.69999999995</v>
      </c>
      <c r="D482" s="82">
        <f t="shared" si="374"/>
        <v>549451.69999999995</v>
      </c>
      <c r="E482" s="60">
        <v>549451.69999999995</v>
      </c>
      <c r="F482" s="60">
        <v>0</v>
      </c>
      <c r="G482" s="60">
        <v>0</v>
      </c>
      <c r="H482" s="82">
        <v>0</v>
      </c>
      <c r="I482" s="60">
        <v>0</v>
      </c>
      <c r="J482" s="69">
        <v>0</v>
      </c>
      <c r="K482" s="60">
        <v>0</v>
      </c>
      <c r="L482" s="60">
        <v>0</v>
      </c>
      <c r="M482" s="60">
        <v>0</v>
      </c>
      <c r="N482" s="60">
        <v>0</v>
      </c>
      <c r="O482" s="60">
        <v>0</v>
      </c>
      <c r="P482" s="60">
        <v>0</v>
      </c>
      <c r="Q482" s="60">
        <v>0</v>
      </c>
      <c r="R482" s="60">
        <v>0</v>
      </c>
      <c r="S482" s="60">
        <v>0</v>
      </c>
      <c r="T482" s="60">
        <v>0</v>
      </c>
    </row>
    <row r="483" s="73" customFormat="1" ht="23.399999999999999" customHeight="1">
      <c r="A483" s="57">
        <v>3</v>
      </c>
      <c r="B483" s="92" t="s">
        <v>410</v>
      </c>
      <c r="C483" s="82">
        <f t="shared" si="373"/>
        <v>5096099.7999999998</v>
      </c>
      <c r="D483" s="82">
        <f t="shared" si="374"/>
        <v>5096099.7999999998</v>
      </c>
      <c r="E483" s="60">
        <v>0</v>
      </c>
      <c r="F483" s="60">
        <v>3341529.3999999999</v>
      </c>
      <c r="G483" s="60">
        <v>1403299.7</v>
      </c>
      <c r="H483" s="60">
        <v>351270.69999999995</v>
      </c>
      <c r="I483" s="82">
        <v>0</v>
      </c>
      <c r="J483" s="69">
        <v>0</v>
      </c>
      <c r="K483" s="60">
        <v>0</v>
      </c>
      <c r="L483" s="60">
        <v>0</v>
      </c>
      <c r="M483" s="60">
        <v>0</v>
      </c>
      <c r="N483" s="60">
        <v>0</v>
      </c>
      <c r="O483" s="60">
        <v>0</v>
      </c>
      <c r="P483" s="82">
        <v>0</v>
      </c>
      <c r="Q483" s="60">
        <v>0</v>
      </c>
      <c r="R483" s="60">
        <v>0</v>
      </c>
      <c r="S483" s="60">
        <v>0</v>
      </c>
      <c r="T483" s="60">
        <v>0</v>
      </c>
    </row>
    <row r="484" s="203" customFormat="1" ht="22.5" customHeight="1">
      <c r="A484" s="70" t="s">
        <v>224</v>
      </c>
      <c r="B484" s="70"/>
      <c r="C484" s="141">
        <f>SUM(C485:C492)</f>
        <v>24199843.02</v>
      </c>
      <c r="D484" s="141">
        <f t="shared" ref="D484:T484" si="375">SUM(D485:D492)</f>
        <v>22399595.829999998</v>
      </c>
      <c r="E484" s="141">
        <f t="shared" si="375"/>
        <v>13324663.870000001</v>
      </c>
      <c r="F484" s="141">
        <f t="shared" si="375"/>
        <v>6691660.46</v>
      </c>
      <c r="G484" s="141">
        <f t="shared" si="375"/>
        <v>0</v>
      </c>
      <c r="H484" s="141">
        <f t="shared" si="375"/>
        <v>503608.95000000001</v>
      </c>
      <c r="I484" s="141">
        <f t="shared" si="375"/>
        <v>1879662.55</v>
      </c>
      <c r="J484" s="142">
        <f t="shared" si="375"/>
        <v>0</v>
      </c>
      <c r="K484" s="141">
        <f t="shared" si="375"/>
        <v>0</v>
      </c>
      <c r="L484" s="141">
        <f t="shared" si="375"/>
        <v>0</v>
      </c>
      <c r="M484" s="141">
        <f t="shared" si="375"/>
        <v>0</v>
      </c>
      <c r="N484" s="141">
        <f t="shared" si="375"/>
        <v>1445568.75</v>
      </c>
      <c r="O484" s="141">
        <f t="shared" si="375"/>
        <v>0</v>
      </c>
      <c r="P484" s="141">
        <f t="shared" si="375"/>
        <v>354678.44</v>
      </c>
      <c r="Q484" s="141">
        <f t="shared" si="375"/>
        <v>0</v>
      </c>
      <c r="R484" s="141">
        <f t="shared" si="375"/>
        <v>0</v>
      </c>
      <c r="S484" s="141">
        <f t="shared" si="375"/>
        <v>0</v>
      </c>
      <c r="T484" s="141">
        <f t="shared" si="375"/>
        <v>0</v>
      </c>
      <c r="U484" s="248"/>
      <c r="V484" s="248"/>
      <c r="W484" s="248"/>
      <c r="X484" s="248"/>
      <c r="Y484" s="248"/>
      <c r="Z484" s="248"/>
      <c r="AA484" s="248"/>
      <c r="AB484" s="248"/>
      <c r="AC484" s="248"/>
      <c r="AD484" s="248"/>
      <c r="AE484" s="248"/>
      <c r="AF484" s="248"/>
      <c r="AG484" s="248"/>
      <c r="AH484" s="248"/>
      <c r="AI484" s="248"/>
      <c r="AJ484" s="248"/>
      <c r="AK484" s="248"/>
      <c r="AL484" s="248"/>
      <c r="AM484" s="248"/>
      <c r="AN484" s="248"/>
      <c r="AO484" s="248"/>
      <c r="AP484" s="248"/>
      <c r="AQ484" s="248"/>
    </row>
    <row r="485" s="73" customFormat="1" ht="22.199999999999999" customHeight="1">
      <c r="A485" s="57">
        <v>1</v>
      </c>
      <c r="B485" s="92" t="s">
        <v>836</v>
      </c>
      <c r="C485" s="181">
        <f t="shared" ref="C485:C492" si="376">D485+L485+M485+N485+O485+P485+Q485+R485+S485+T485</f>
        <v>3815820.96</v>
      </c>
      <c r="D485" s="244">
        <f t="shared" ref="D485:D492" si="377">E485+F485+G485+H485+I485</f>
        <v>3815820.96</v>
      </c>
      <c r="E485" s="104">
        <v>3815820.96</v>
      </c>
      <c r="F485" s="104">
        <v>0</v>
      </c>
      <c r="G485" s="104">
        <v>0</v>
      </c>
      <c r="H485" s="104">
        <v>0</v>
      </c>
      <c r="I485" s="104">
        <v>0</v>
      </c>
      <c r="J485" s="59">
        <v>0</v>
      </c>
      <c r="K485" s="58">
        <v>0</v>
      </c>
      <c r="L485" s="58">
        <v>0</v>
      </c>
      <c r="M485" s="104">
        <v>0</v>
      </c>
      <c r="N485" s="104">
        <v>0</v>
      </c>
      <c r="O485" s="104">
        <v>0</v>
      </c>
      <c r="P485" s="58">
        <v>0</v>
      </c>
      <c r="Q485" s="58">
        <v>0</v>
      </c>
      <c r="R485" s="58">
        <v>0</v>
      </c>
      <c r="S485" s="58">
        <v>0</v>
      </c>
      <c r="T485" s="58">
        <v>0</v>
      </c>
    </row>
    <row r="486" s="73" customFormat="1" ht="22.199999999999999" customHeight="1">
      <c r="A486" s="57">
        <v>2</v>
      </c>
      <c r="B486" s="92" t="s">
        <v>837</v>
      </c>
      <c r="C486" s="181">
        <f t="shared" si="376"/>
        <v>887940.31000000006</v>
      </c>
      <c r="D486" s="244">
        <f t="shared" si="377"/>
        <v>887940.31000000006</v>
      </c>
      <c r="E486" s="58">
        <v>0</v>
      </c>
      <c r="F486" s="58">
        <v>0</v>
      </c>
      <c r="G486" s="58">
        <v>0</v>
      </c>
      <c r="H486" s="58">
        <v>0</v>
      </c>
      <c r="I486" s="58">
        <v>887940.31000000006</v>
      </c>
      <c r="J486" s="59">
        <v>0</v>
      </c>
      <c r="K486" s="58">
        <v>0</v>
      </c>
      <c r="L486" s="58">
        <v>0</v>
      </c>
      <c r="M486" s="58">
        <v>0</v>
      </c>
      <c r="N486" s="58">
        <v>0</v>
      </c>
      <c r="O486" s="58">
        <v>0</v>
      </c>
      <c r="P486" s="58">
        <v>0</v>
      </c>
      <c r="Q486" s="58">
        <v>0</v>
      </c>
      <c r="R486" s="58">
        <v>0</v>
      </c>
      <c r="S486" s="58">
        <v>0</v>
      </c>
      <c r="T486" s="58">
        <v>0</v>
      </c>
    </row>
    <row r="487" s="73" customFormat="1" ht="22.199999999999999" customHeight="1">
      <c r="A487" s="57">
        <v>3</v>
      </c>
      <c r="B487" s="92" t="s">
        <v>838</v>
      </c>
      <c r="C487" s="181">
        <f t="shared" si="376"/>
        <v>1445568.75</v>
      </c>
      <c r="D487" s="244">
        <f t="shared" si="377"/>
        <v>0</v>
      </c>
      <c r="E487" s="58">
        <v>0</v>
      </c>
      <c r="F487" s="104">
        <v>0</v>
      </c>
      <c r="G487" s="58">
        <v>0</v>
      </c>
      <c r="H487" s="58">
        <v>0</v>
      </c>
      <c r="I487" s="58">
        <v>0</v>
      </c>
      <c r="J487" s="59">
        <v>0</v>
      </c>
      <c r="K487" s="58">
        <v>0</v>
      </c>
      <c r="L487" s="58">
        <v>0</v>
      </c>
      <c r="M487" s="104">
        <v>0</v>
      </c>
      <c r="N487" s="58">
        <v>1445568.75</v>
      </c>
      <c r="O487" s="104">
        <v>0</v>
      </c>
      <c r="P487" s="58">
        <v>0</v>
      </c>
      <c r="Q487" s="104">
        <v>0</v>
      </c>
      <c r="R487" s="58">
        <v>0</v>
      </c>
      <c r="S487" s="104">
        <v>0</v>
      </c>
      <c r="T487" s="58">
        <v>0</v>
      </c>
    </row>
    <row r="488" s="73" customFormat="1" ht="22.199999999999999" customHeight="1">
      <c r="A488" s="57">
        <v>4</v>
      </c>
      <c r="B488" s="92" t="s">
        <v>839</v>
      </c>
      <c r="C488" s="181">
        <f t="shared" si="376"/>
        <v>6658232.9100000001</v>
      </c>
      <c r="D488" s="244">
        <f t="shared" si="377"/>
        <v>6658232.9100000001</v>
      </c>
      <c r="E488" s="58">
        <v>6658232.9100000001</v>
      </c>
      <c r="F488" s="58">
        <v>0</v>
      </c>
      <c r="G488" s="58">
        <v>0</v>
      </c>
      <c r="H488" s="58">
        <v>0</v>
      </c>
      <c r="I488" s="58">
        <v>0</v>
      </c>
      <c r="J488" s="59">
        <v>0</v>
      </c>
      <c r="K488" s="58">
        <v>0</v>
      </c>
      <c r="L488" s="58">
        <v>0</v>
      </c>
      <c r="M488" s="58">
        <v>0</v>
      </c>
      <c r="N488" s="58">
        <v>0</v>
      </c>
      <c r="O488" s="58">
        <v>0</v>
      </c>
      <c r="P488" s="58">
        <v>0</v>
      </c>
      <c r="Q488" s="58">
        <v>0</v>
      </c>
      <c r="R488" s="58">
        <v>0</v>
      </c>
      <c r="S488" s="58">
        <v>0</v>
      </c>
      <c r="T488" s="58">
        <v>0</v>
      </c>
    </row>
    <row r="489" s="203" customFormat="1" ht="22.5" customHeight="1">
      <c r="A489" s="57">
        <v>5</v>
      </c>
      <c r="B489" s="74" t="s">
        <v>840</v>
      </c>
      <c r="C489" s="181">
        <f t="shared" si="376"/>
        <v>984473.69999999995</v>
      </c>
      <c r="D489" s="244">
        <f t="shared" si="377"/>
        <v>984473.69999999995</v>
      </c>
      <c r="E489" s="181">
        <v>984473.69999999995</v>
      </c>
      <c r="F489" s="181">
        <v>0</v>
      </c>
      <c r="G489" s="178">
        <v>0</v>
      </c>
      <c r="H489" s="178">
        <v>0</v>
      </c>
      <c r="I489" s="181">
        <v>0</v>
      </c>
      <c r="J489" s="253">
        <v>0</v>
      </c>
      <c r="K489" s="178">
        <v>0</v>
      </c>
      <c r="L489" s="178">
        <v>0</v>
      </c>
      <c r="M489" s="178">
        <v>0</v>
      </c>
      <c r="N489" s="178">
        <v>0</v>
      </c>
      <c r="O489" s="178">
        <v>0</v>
      </c>
      <c r="P489" s="181">
        <v>0</v>
      </c>
      <c r="Q489" s="178">
        <v>0</v>
      </c>
      <c r="R489" s="178">
        <v>0</v>
      </c>
      <c r="S489" s="178">
        <v>0</v>
      </c>
      <c r="T489" s="178">
        <v>0</v>
      </c>
      <c r="U489" s="248"/>
      <c r="V489" s="248"/>
      <c r="W489" s="248"/>
      <c r="X489" s="248"/>
      <c r="Y489" s="248"/>
      <c r="Z489" s="248"/>
      <c r="AA489" s="248"/>
      <c r="AB489" s="248"/>
      <c r="AC489" s="248"/>
      <c r="AD489" s="248"/>
      <c r="AE489" s="248"/>
      <c r="AF489" s="248"/>
      <c r="AG489" s="248"/>
      <c r="AH489" s="248"/>
      <c r="AI489" s="248"/>
      <c r="AJ489" s="248"/>
      <c r="AK489" s="248"/>
      <c r="AL489" s="248"/>
      <c r="AM489" s="248"/>
      <c r="AN489" s="248"/>
      <c r="AO489" s="248"/>
      <c r="AP489" s="248"/>
      <c r="AQ489" s="248"/>
    </row>
    <row r="490" s="203" customFormat="1" ht="22.5" customHeight="1">
      <c r="A490" s="57">
        <v>6</v>
      </c>
      <c r="B490" s="45" t="s">
        <v>841</v>
      </c>
      <c r="C490" s="267">
        <f t="shared" si="376"/>
        <v>703100.93000000005</v>
      </c>
      <c r="D490" s="264">
        <f t="shared" si="377"/>
        <v>703100.93000000005</v>
      </c>
      <c r="E490" s="264">
        <v>703100.93000000005</v>
      </c>
      <c r="F490" s="264">
        <v>0</v>
      </c>
      <c r="G490" s="97">
        <v>0</v>
      </c>
      <c r="H490" s="97">
        <v>0</v>
      </c>
      <c r="I490" s="264">
        <v>0</v>
      </c>
      <c r="J490" s="145">
        <v>0</v>
      </c>
      <c r="K490" s="97">
        <v>0</v>
      </c>
      <c r="L490" s="97">
        <v>0</v>
      </c>
      <c r="M490" s="97">
        <v>0</v>
      </c>
      <c r="N490" s="97">
        <v>0</v>
      </c>
      <c r="O490" s="97">
        <v>0</v>
      </c>
      <c r="P490" s="264">
        <v>0</v>
      </c>
      <c r="Q490" s="97">
        <v>0</v>
      </c>
      <c r="R490" s="97">
        <v>0</v>
      </c>
      <c r="S490" s="97">
        <v>0</v>
      </c>
      <c r="T490" s="97">
        <v>0</v>
      </c>
      <c r="U490" s="248"/>
      <c r="V490" s="248"/>
      <c r="W490" s="248"/>
      <c r="X490" s="248"/>
      <c r="Y490" s="248"/>
      <c r="Z490" s="248"/>
      <c r="AA490" s="248"/>
      <c r="AB490" s="248"/>
      <c r="AC490" s="248"/>
      <c r="AD490" s="248"/>
      <c r="AE490" s="248"/>
      <c r="AF490" s="248"/>
      <c r="AG490" s="248"/>
      <c r="AH490" s="248"/>
      <c r="AI490" s="248"/>
      <c r="AJ490" s="248"/>
      <c r="AK490" s="248"/>
      <c r="AL490" s="248"/>
      <c r="AM490" s="248"/>
      <c r="AN490" s="248"/>
      <c r="AO490" s="248"/>
      <c r="AP490" s="248"/>
      <c r="AQ490" s="248"/>
    </row>
    <row r="491" s="203" customFormat="1" ht="22.5" customHeight="1">
      <c r="A491" s="57">
        <v>7</v>
      </c>
      <c r="B491" s="74" t="s">
        <v>842</v>
      </c>
      <c r="C491" s="267">
        <f t="shared" si="376"/>
        <v>3013045</v>
      </c>
      <c r="D491" s="264">
        <f t="shared" si="377"/>
        <v>2658366.5600000001</v>
      </c>
      <c r="E491" s="267">
        <v>1163035.3700000001</v>
      </c>
      <c r="F491" s="267">
        <v>0</v>
      </c>
      <c r="G491" s="93">
        <v>0</v>
      </c>
      <c r="H491" s="267">
        <v>503608.95000000001</v>
      </c>
      <c r="I491" s="267">
        <v>991722.23999999999</v>
      </c>
      <c r="J491" s="94">
        <v>0</v>
      </c>
      <c r="K491" s="93">
        <v>0</v>
      </c>
      <c r="L491" s="93">
        <v>0</v>
      </c>
      <c r="M491" s="93">
        <v>0</v>
      </c>
      <c r="N491" s="93">
        <v>0</v>
      </c>
      <c r="O491" s="93">
        <v>0</v>
      </c>
      <c r="P491" s="267">
        <v>354678.44</v>
      </c>
      <c r="Q491" s="93">
        <v>0</v>
      </c>
      <c r="R491" s="93">
        <v>0</v>
      </c>
      <c r="S491" s="93">
        <v>0</v>
      </c>
      <c r="T491" s="93">
        <v>0</v>
      </c>
      <c r="U491" s="248"/>
      <c r="V491" s="248"/>
      <c r="W491" s="248"/>
      <c r="X491" s="248"/>
      <c r="Y491" s="248"/>
      <c r="Z491" s="248"/>
      <c r="AA491" s="248"/>
      <c r="AB491" s="248"/>
      <c r="AC491" s="248"/>
      <c r="AD491" s="248"/>
      <c r="AE491" s="248"/>
      <c r="AF491" s="248"/>
      <c r="AG491" s="248"/>
      <c r="AH491" s="248"/>
      <c r="AI491" s="248"/>
      <c r="AJ491" s="248"/>
      <c r="AK491" s="248"/>
      <c r="AL491" s="248"/>
      <c r="AM491" s="248"/>
      <c r="AN491" s="248"/>
      <c r="AO491" s="248"/>
      <c r="AP491" s="248"/>
      <c r="AQ491" s="248"/>
    </row>
    <row r="492" s="203" customFormat="1" ht="22.5" customHeight="1">
      <c r="A492" s="57">
        <v>8</v>
      </c>
      <c r="B492" s="74" t="s">
        <v>520</v>
      </c>
      <c r="C492" s="267">
        <f t="shared" si="376"/>
        <v>6691660.46</v>
      </c>
      <c r="D492" s="264">
        <f t="shared" si="377"/>
        <v>6691660.46</v>
      </c>
      <c r="E492" s="267">
        <v>0</v>
      </c>
      <c r="F492" s="267">
        <v>6691660.46</v>
      </c>
      <c r="G492" s="93">
        <v>0</v>
      </c>
      <c r="H492" s="93">
        <v>0</v>
      </c>
      <c r="I492" s="267">
        <v>0</v>
      </c>
      <c r="J492" s="94">
        <v>0</v>
      </c>
      <c r="K492" s="93">
        <v>0</v>
      </c>
      <c r="L492" s="93">
        <v>0</v>
      </c>
      <c r="M492" s="93">
        <v>0</v>
      </c>
      <c r="N492" s="93">
        <v>0</v>
      </c>
      <c r="O492" s="93">
        <v>0</v>
      </c>
      <c r="P492" s="267">
        <v>0</v>
      </c>
      <c r="Q492" s="93">
        <v>0</v>
      </c>
      <c r="R492" s="93">
        <v>0</v>
      </c>
      <c r="S492" s="93">
        <v>0</v>
      </c>
      <c r="T492" s="93">
        <v>0</v>
      </c>
      <c r="U492" s="248"/>
      <c r="V492" s="248"/>
      <c r="W492" s="248"/>
      <c r="X492" s="248"/>
      <c r="Y492" s="248"/>
      <c r="Z492" s="248"/>
      <c r="AA492" s="248"/>
      <c r="AB492" s="248"/>
      <c r="AC492" s="248"/>
      <c r="AD492" s="248"/>
      <c r="AE492" s="248"/>
      <c r="AF492" s="248"/>
      <c r="AG492" s="248"/>
      <c r="AH492" s="248"/>
      <c r="AI492" s="248"/>
      <c r="AJ492" s="248"/>
      <c r="AK492" s="248"/>
      <c r="AL492" s="248"/>
      <c r="AM492" s="248"/>
      <c r="AN492" s="248"/>
      <c r="AO492" s="248"/>
      <c r="AP492" s="248"/>
      <c r="AQ492" s="248"/>
    </row>
    <row r="493" s="203" customFormat="1" ht="24" customHeight="1">
      <c r="A493" s="26" t="s">
        <v>232</v>
      </c>
      <c r="B493" s="26"/>
      <c r="C493" s="146">
        <f>SUM(C494:C494)</f>
        <v>884769.90000000002</v>
      </c>
      <c r="D493" s="146">
        <f t="shared" ref="C493:T493" si="378">SUM(D494:D494)</f>
        <v>884769.90000000002</v>
      </c>
      <c r="E493" s="146">
        <f t="shared" si="378"/>
        <v>884769.90000000002</v>
      </c>
      <c r="F493" s="146">
        <f t="shared" si="378"/>
        <v>0</v>
      </c>
      <c r="G493" s="146">
        <f t="shared" si="378"/>
        <v>0</v>
      </c>
      <c r="H493" s="146">
        <f t="shared" si="378"/>
        <v>0</v>
      </c>
      <c r="I493" s="146">
        <f t="shared" si="378"/>
        <v>0</v>
      </c>
      <c r="J493" s="147">
        <f t="shared" si="378"/>
        <v>0</v>
      </c>
      <c r="K493" s="146">
        <f t="shared" si="378"/>
        <v>0</v>
      </c>
      <c r="L493" s="146">
        <f t="shared" si="378"/>
        <v>0</v>
      </c>
      <c r="M493" s="146">
        <f t="shared" si="378"/>
        <v>0</v>
      </c>
      <c r="N493" s="146">
        <f t="shared" si="378"/>
        <v>0</v>
      </c>
      <c r="O493" s="146">
        <f t="shared" si="378"/>
        <v>0</v>
      </c>
      <c r="P493" s="146">
        <f t="shared" si="378"/>
        <v>0</v>
      </c>
      <c r="Q493" s="146">
        <f t="shared" si="378"/>
        <v>0</v>
      </c>
      <c r="R493" s="146">
        <f t="shared" si="378"/>
        <v>0</v>
      </c>
      <c r="S493" s="146">
        <f t="shared" si="378"/>
        <v>0</v>
      </c>
      <c r="T493" s="146">
        <f t="shared" si="378"/>
        <v>0</v>
      </c>
      <c r="U493" s="248"/>
      <c r="V493" s="248"/>
      <c r="W493" s="248"/>
      <c r="X493" s="248"/>
      <c r="Y493" s="248"/>
      <c r="Z493" s="248"/>
      <c r="AA493" s="248"/>
      <c r="AB493" s="248"/>
      <c r="AC493" s="248"/>
      <c r="AD493" s="248"/>
      <c r="AE493" s="248"/>
      <c r="AF493" s="248"/>
      <c r="AG493" s="248"/>
      <c r="AH493" s="248"/>
      <c r="AI493" s="248"/>
      <c r="AJ493" s="248"/>
      <c r="AK493" s="248"/>
      <c r="AL493" s="248"/>
      <c r="AM493" s="248"/>
      <c r="AN493" s="248"/>
      <c r="AO493" s="248"/>
      <c r="AP493" s="248"/>
      <c r="AQ493" s="248"/>
    </row>
    <row r="494" s="203" customFormat="1" ht="22.5" customHeight="1">
      <c r="A494" s="55">
        <v>1</v>
      </c>
      <c r="B494" s="91" t="s">
        <v>521</v>
      </c>
      <c r="C494" s="93">
        <f>D494+K494+L494+M494+N494+O494+P494+Q494+R494+S494+T494</f>
        <v>884769.90000000002</v>
      </c>
      <c r="D494" s="93">
        <f>E494+F494+G494+H494+I494</f>
        <v>884769.90000000002</v>
      </c>
      <c r="E494" s="93">
        <v>884769.90000000002</v>
      </c>
      <c r="F494" s="93">
        <v>0</v>
      </c>
      <c r="G494" s="93">
        <v>0</v>
      </c>
      <c r="H494" s="93">
        <v>0</v>
      </c>
      <c r="I494" s="93">
        <v>0</v>
      </c>
      <c r="J494" s="94">
        <v>0</v>
      </c>
      <c r="K494" s="93">
        <v>0</v>
      </c>
      <c r="L494" s="93">
        <v>0</v>
      </c>
      <c r="M494" s="93">
        <v>0</v>
      </c>
      <c r="N494" s="93">
        <v>0</v>
      </c>
      <c r="O494" s="93">
        <v>0</v>
      </c>
      <c r="P494" s="93">
        <v>0</v>
      </c>
      <c r="Q494" s="93">
        <v>0</v>
      </c>
      <c r="R494" s="93">
        <v>0</v>
      </c>
      <c r="S494" s="93">
        <v>0</v>
      </c>
      <c r="T494" s="93">
        <v>0</v>
      </c>
      <c r="U494" s="248"/>
      <c r="V494" s="248"/>
      <c r="W494" s="248"/>
      <c r="X494" s="248"/>
      <c r="Y494" s="248"/>
      <c r="Z494" s="248"/>
      <c r="AA494" s="248"/>
      <c r="AB494" s="248"/>
      <c r="AC494" s="248"/>
      <c r="AD494" s="248"/>
      <c r="AE494" s="248"/>
      <c r="AF494" s="248"/>
      <c r="AG494" s="248"/>
      <c r="AH494" s="248"/>
      <c r="AI494" s="248"/>
      <c r="AJ494" s="248"/>
      <c r="AK494" s="248"/>
      <c r="AL494" s="248"/>
      <c r="AM494" s="248"/>
      <c r="AN494" s="248"/>
      <c r="AO494" s="248"/>
      <c r="AP494" s="248"/>
      <c r="AQ494" s="248"/>
    </row>
    <row r="495" s="32" customFormat="1" ht="24.600000000000001" customHeight="1">
      <c r="A495" s="26" t="s">
        <v>427</v>
      </c>
      <c r="B495" s="26"/>
      <c r="C495" s="83">
        <f>C496</f>
        <v>1303850.1000000001</v>
      </c>
      <c r="D495" s="83">
        <f t="shared" ref="D495:T495" si="379">D496</f>
        <v>1303850.1000000001</v>
      </c>
      <c r="E495" s="83">
        <f t="shared" si="379"/>
        <v>1303850.1000000001</v>
      </c>
      <c r="F495" s="83">
        <f t="shared" si="379"/>
        <v>0</v>
      </c>
      <c r="G495" s="83">
        <f t="shared" si="379"/>
        <v>0</v>
      </c>
      <c r="H495" s="83">
        <f t="shared" si="379"/>
        <v>0</v>
      </c>
      <c r="I495" s="83">
        <f t="shared" si="379"/>
        <v>0</v>
      </c>
      <c r="J495" s="84">
        <f t="shared" si="379"/>
        <v>0</v>
      </c>
      <c r="K495" s="83">
        <f t="shared" si="379"/>
        <v>0</v>
      </c>
      <c r="L495" s="83">
        <f t="shared" si="379"/>
        <v>0</v>
      </c>
      <c r="M495" s="83">
        <f t="shared" si="379"/>
        <v>0</v>
      </c>
      <c r="N495" s="83">
        <f t="shared" si="379"/>
        <v>0</v>
      </c>
      <c r="O495" s="83">
        <f t="shared" si="379"/>
        <v>0</v>
      </c>
      <c r="P495" s="83">
        <f t="shared" si="379"/>
        <v>0</v>
      </c>
      <c r="Q495" s="83">
        <f t="shared" si="379"/>
        <v>0</v>
      </c>
      <c r="R495" s="83">
        <f t="shared" si="379"/>
        <v>0</v>
      </c>
      <c r="S495" s="83">
        <f t="shared" si="379"/>
        <v>0</v>
      </c>
      <c r="T495" s="83">
        <f t="shared" si="379"/>
        <v>0</v>
      </c>
    </row>
    <row r="496" s="73" customFormat="1" ht="24.600000000000001" customHeight="1">
      <c r="A496" s="57">
        <v>1</v>
      </c>
      <c r="B496" s="92" t="s">
        <v>522</v>
      </c>
      <c r="C496" s="82">
        <f>D496+K496+L496+M496+N496+O496+P496+Q496+R496+S496+T496</f>
        <v>1303850.1000000001</v>
      </c>
      <c r="D496" s="82">
        <f>E496+F496+G496+H496+I496</f>
        <v>1303850.1000000001</v>
      </c>
      <c r="E496" s="82">
        <v>1303850.1000000001</v>
      </c>
      <c r="F496" s="60">
        <v>0</v>
      </c>
      <c r="G496" s="60">
        <v>0</v>
      </c>
      <c r="H496" s="60">
        <v>0</v>
      </c>
      <c r="I496" s="60">
        <v>0</v>
      </c>
      <c r="J496" s="69">
        <v>0</v>
      </c>
      <c r="K496" s="60">
        <v>0</v>
      </c>
      <c r="L496" s="60">
        <v>0</v>
      </c>
      <c r="M496" s="60">
        <v>0</v>
      </c>
      <c r="N496" s="60">
        <v>0</v>
      </c>
      <c r="O496" s="60">
        <v>0</v>
      </c>
      <c r="P496" s="82">
        <v>0</v>
      </c>
      <c r="Q496" s="60">
        <v>0</v>
      </c>
      <c r="R496" s="60">
        <v>0</v>
      </c>
      <c r="S496" s="60">
        <v>0</v>
      </c>
      <c r="T496" s="60">
        <v>0</v>
      </c>
    </row>
    <row r="497" s="203" customFormat="1" ht="22.5" customHeight="1">
      <c r="A497" s="26" t="s">
        <v>240</v>
      </c>
      <c r="B497" s="26"/>
      <c r="C497" s="251">
        <f>SUM(C498:C506)</f>
        <v>24933852.199999999</v>
      </c>
      <c r="D497" s="251">
        <f t="shared" ref="C497:T497" si="380">SUM(D498:D506)</f>
        <v>7413101</v>
      </c>
      <c r="E497" s="251">
        <f t="shared" si="380"/>
        <v>4262046.5999999996</v>
      </c>
      <c r="F497" s="251">
        <f t="shared" si="380"/>
        <v>0</v>
      </c>
      <c r="G497" s="251">
        <f t="shared" si="380"/>
        <v>0</v>
      </c>
      <c r="H497" s="251">
        <f t="shared" si="380"/>
        <v>3151054.3999999999</v>
      </c>
      <c r="I497" s="251">
        <f t="shared" si="380"/>
        <v>0</v>
      </c>
      <c r="J497" s="252">
        <f t="shared" si="380"/>
        <v>0</v>
      </c>
      <c r="K497" s="251">
        <f t="shared" si="380"/>
        <v>0</v>
      </c>
      <c r="L497" s="251">
        <f t="shared" si="380"/>
        <v>7935967.2000000002</v>
      </c>
      <c r="M497" s="251">
        <f t="shared" si="380"/>
        <v>0</v>
      </c>
      <c r="N497" s="251">
        <f t="shared" si="380"/>
        <v>7228890</v>
      </c>
      <c r="O497" s="251">
        <f t="shared" si="380"/>
        <v>0</v>
      </c>
      <c r="P497" s="251">
        <f t="shared" si="380"/>
        <v>2355894</v>
      </c>
      <c r="Q497" s="251">
        <f t="shared" si="380"/>
        <v>0</v>
      </c>
      <c r="R497" s="251">
        <f t="shared" si="380"/>
        <v>0</v>
      </c>
      <c r="S497" s="251">
        <f t="shared" si="380"/>
        <v>0</v>
      </c>
      <c r="T497" s="251">
        <f t="shared" si="380"/>
        <v>0</v>
      </c>
      <c r="U497" s="248"/>
      <c r="V497" s="248"/>
      <c r="W497" s="248"/>
      <c r="X497" s="248"/>
      <c r="Y497" s="248"/>
      <c r="Z497" s="248"/>
      <c r="AA497" s="248"/>
      <c r="AB497" s="248"/>
      <c r="AC497" s="248"/>
      <c r="AD497" s="248"/>
      <c r="AE497" s="248"/>
      <c r="AF497" s="248"/>
      <c r="AG497" s="248"/>
      <c r="AH497" s="248"/>
      <c r="AI497" s="248"/>
      <c r="AJ497" s="248"/>
      <c r="AK497" s="248"/>
      <c r="AL497" s="248"/>
      <c r="AM497" s="248"/>
      <c r="AN497" s="248"/>
      <c r="AO497" s="248"/>
      <c r="AP497" s="248"/>
      <c r="AQ497" s="248"/>
    </row>
    <row r="498" s="203" customFormat="1" ht="22.5" customHeight="1">
      <c r="A498" s="55">
        <v>1</v>
      </c>
      <c r="B498" s="150" t="s">
        <v>523</v>
      </c>
      <c r="C498" s="93">
        <f t="shared" ref="C498:C506" si="381">D498+K498+L498+M498+N498+O498+P498+Q498+R498+S498+T498</f>
        <v>4262046.5999999996</v>
      </c>
      <c r="D498" s="292">
        <f t="shared" ref="D498:D506" si="382">E498+F498+G498+H498+I498</f>
        <v>4262046.5999999996</v>
      </c>
      <c r="E498" s="292">
        <v>4262046.5999999996</v>
      </c>
      <c r="F498" s="292">
        <v>0</v>
      </c>
      <c r="G498" s="293">
        <v>0</v>
      </c>
      <c r="H498" s="292">
        <v>0</v>
      </c>
      <c r="I498" s="293">
        <v>0</v>
      </c>
      <c r="J498" s="294">
        <v>0</v>
      </c>
      <c r="K498" s="292">
        <v>0</v>
      </c>
      <c r="L498" s="292">
        <v>0</v>
      </c>
      <c r="M498" s="293">
        <v>0</v>
      </c>
      <c r="N498" s="293">
        <v>0</v>
      </c>
      <c r="O498" s="293">
        <v>0</v>
      </c>
      <c r="P498" s="292">
        <v>0</v>
      </c>
      <c r="Q498" s="293">
        <v>0</v>
      </c>
      <c r="R498" s="293">
        <v>0</v>
      </c>
      <c r="S498" s="293">
        <v>0</v>
      </c>
      <c r="T498" s="293">
        <v>0</v>
      </c>
      <c r="U498" s="248"/>
      <c r="V498" s="248"/>
      <c r="W498" s="248"/>
      <c r="X498" s="248"/>
      <c r="Y498" s="248"/>
      <c r="Z498" s="248"/>
      <c r="AA498" s="248"/>
      <c r="AB498" s="248"/>
      <c r="AC498" s="248"/>
      <c r="AD498" s="248"/>
      <c r="AE498" s="248"/>
      <c r="AF498" s="248"/>
      <c r="AG498" s="248"/>
      <c r="AH498" s="248"/>
      <c r="AI498" s="248"/>
      <c r="AJ498" s="248"/>
      <c r="AK498" s="248"/>
      <c r="AL498" s="248"/>
      <c r="AM498" s="248"/>
      <c r="AN498" s="248"/>
      <c r="AO498" s="248"/>
      <c r="AP498" s="248"/>
      <c r="AQ498" s="248"/>
    </row>
    <row r="499" s="203" customFormat="1" ht="22.5" customHeight="1">
      <c r="A499" s="55">
        <v>2</v>
      </c>
      <c r="B499" s="150" t="s">
        <v>843</v>
      </c>
      <c r="C499" s="93">
        <f t="shared" si="381"/>
        <v>1298766</v>
      </c>
      <c r="D499" s="292">
        <f t="shared" si="382"/>
        <v>0</v>
      </c>
      <c r="E499" s="292">
        <v>0</v>
      </c>
      <c r="F499" s="292">
        <v>0</v>
      </c>
      <c r="G499" s="293">
        <v>0</v>
      </c>
      <c r="H499" s="292">
        <v>0</v>
      </c>
      <c r="I499" s="293">
        <v>0</v>
      </c>
      <c r="J499" s="294">
        <v>0</v>
      </c>
      <c r="K499" s="292">
        <v>0</v>
      </c>
      <c r="L499" s="292">
        <v>0</v>
      </c>
      <c r="M499" s="293">
        <v>0</v>
      </c>
      <c r="N499" s="293">
        <v>0</v>
      </c>
      <c r="O499" s="293">
        <v>0</v>
      </c>
      <c r="P499" s="292">
        <v>1298766</v>
      </c>
      <c r="Q499" s="293">
        <v>0</v>
      </c>
      <c r="R499" s="293">
        <v>0</v>
      </c>
      <c r="S499" s="293">
        <v>0</v>
      </c>
      <c r="T499" s="293">
        <v>0</v>
      </c>
      <c r="U499" s="248"/>
      <c r="V499" s="248"/>
      <c r="W499" s="248"/>
      <c r="X499" s="248"/>
      <c r="Y499" s="248"/>
      <c r="Z499" s="248"/>
      <c r="AA499" s="248"/>
      <c r="AB499" s="248"/>
      <c r="AC499" s="248"/>
      <c r="AD499" s="248"/>
      <c r="AE499" s="248"/>
      <c r="AF499" s="248"/>
      <c r="AG499" s="248"/>
      <c r="AH499" s="248"/>
      <c r="AI499" s="248"/>
      <c r="AJ499" s="248"/>
      <c r="AK499" s="248"/>
      <c r="AL499" s="248"/>
      <c r="AM499" s="248"/>
      <c r="AN499" s="248"/>
      <c r="AO499" s="248"/>
      <c r="AP499" s="248"/>
      <c r="AQ499" s="248"/>
    </row>
    <row r="500" s="203" customFormat="1" ht="22.5" customHeight="1">
      <c r="A500" s="55">
        <v>3</v>
      </c>
      <c r="B500" s="311" t="s">
        <v>244</v>
      </c>
      <c r="C500" s="93">
        <f t="shared" si="381"/>
        <v>642791.30000000005</v>
      </c>
      <c r="D500" s="292">
        <f t="shared" si="382"/>
        <v>642791.30000000005</v>
      </c>
      <c r="E500" s="292">
        <v>0</v>
      </c>
      <c r="F500" s="293">
        <v>0</v>
      </c>
      <c r="G500" s="293">
        <v>0</v>
      </c>
      <c r="H500" s="292">
        <v>642791.30000000005</v>
      </c>
      <c r="I500" s="293">
        <v>0</v>
      </c>
      <c r="J500" s="294">
        <v>0</v>
      </c>
      <c r="K500" s="292">
        <v>0</v>
      </c>
      <c r="L500" s="292">
        <v>0</v>
      </c>
      <c r="M500" s="293">
        <v>0</v>
      </c>
      <c r="N500" s="293">
        <v>0</v>
      </c>
      <c r="O500" s="292">
        <v>0</v>
      </c>
      <c r="P500" s="292">
        <v>0</v>
      </c>
      <c r="Q500" s="293">
        <v>0</v>
      </c>
      <c r="R500" s="293">
        <v>0</v>
      </c>
      <c r="S500" s="293">
        <v>0</v>
      </c>
      <c r="T500" s="293">
        <v>0</v>
      </c>
      <c r="U500" s="248"/>
      <c r="V500" s="248"/>
      <c r="W500" s="248"/>
      <c r="X500" s="248"/>
      <c r="Y500" s="248"/>
      <c r="Z500" s="248"/>
      <c r="AA500" s="248"/>
      <c r="AB500" s="248"/>
      <c r="AC500" s="248"/>
      <c r="AD500" s="248"/>
      <c r="AE500" s="248"/>
      <c r="AF500" s="248"/>
      <c r="AG500" s="248"/>
      <c r="AH500" s="248"/>
      <c r="AI500" s="248"/>
      <c r="AJ500" s="248"/>
      <c r="AK500" s="248"/>
      <c r="AL500" s="248"/>
      <c r="AM500" s="248"/>
      <c r="AN500" s="248"/>
      <c r="AO500" s="248"/>
      <c r="AP500" s="248"/>
      <c r="AQ500" s="248"/>
    </row>
    <row r="501" s="203" customFormat="1" ht="22.5" customHeight="1">
      <c r="A501" s="55">
        <v>4</v>
      </c>
      <c r="B501" s="150" t="s">
        <v>524</v>
      </c>
      <c r="C501" s="93">
        <f t="shared" si="381"/>
        <v>665308.39999999991</v>
      </c>
      <c r="D501" s="292">
        <f t="shared" si="382"/>
        <v>665308.39999999991</v>
      </c>
      <c r="E501" s="292">
        <v>0</v>
      </c>
      <c r="F501" s="293">
        <v>0</v>
      </c>
      <c r="G501" s="293">
        <v>0</v>
      </c>
      <c r="H501" s="292">
        <v>665308.39999999991</v>
      </c>
      <c r="I501" s="293">
        <v>0</v>
      </c>
      <c r="J501" s="294">
        <v>0</v>
      </c>
      <c r="K501" s="293">
        <v>0</v>
      </c>
      <c r="L501" s="292">
        <v>0</v>
      </c>
      <c r="M501" s="292">
        <v>0</v>
      </c>
      <c r="N501" s="293">
        <v>0</v>
      </c>
      <c r="O501" s="293">
        <v>0</v>
      </c>
      <c r="P501" s="292">
        <v>0</v>
      </c>
      <c r="Q501" s="293">
        <v>0</v>
      </c>
      <c r="R501" s="293">
        <v>0</v>
      </c>
      <c r="S501" s="293">
        <v>0</v>
      </c>
      <c r="T501" s="293">
        <v>0</v>
      </c>
      <c r="U501" s="248"/>
      <c r="V501" s="248"/>
      <c r="W501" s="248"/>
      <c r="X501" s="248"/>
      <c r="Y501" s="248"/>
      <c r="Z501" s="248"/>
      <c r="AA501" s="248"/>
      <c r="AB501" s="248"/>
      <c r="AC501" s="248"/>
      <c r="AD501" s="248"/>
      <c r="AE501" s="248"/>
      <c r="AF501" s="248"/>
      <c r="AG501" s="248"/>
      <c r="AH501" s="248"/>
      <c r="AI501" s="248"/>
      <c r="AJ501" s="248"/>
      <c r="AK501" s="248"/>
      <c r="AL501" s="248"/>
      <c r="AM501" s="248"/>
      <c r="AN501" s="248"/>
      <c r="AO501" s="248"/>
      <c r="AP501" s="248"/>
      <c r="AQ501" s="248"/>
    </row>
    <row r="502" s="203" customFormat="1" ht="22.5" customHeight="1">
      <c r="A502" s="55">
        <v>5</v>
      </c>
      <c r="B502" s="150" t="s">
        <v>525</v>
      </c>
      <c r="C502" s="93">
        <f t="shared" si="381"/>
        <v>620392.39999999991</v>
      </c>
      <c r="D502" s="292">
        <f t="shared" si="382"/>
        <v>620392.39999999991</v>
      </c>
      <c r="E502" s="292">
        <v>0</v>
      </c>
      <c r="F502" s="293">
        <v>0</v>
      </c>
      <c r="G502" s="293">
        <v>0</v>
      </c>
      <c r="H502" s="292">
        <v>620392.39999999991</v>
      </c>
      <c r="I502" s="293">
        <v>0</v>
      </c>
      <c r="J502" s="294">
        <v>0</v>
      </c>
      <c r="K502" s="292">
        <v>0</v>
      </c>
      <c r="L502" s="293">
        <v>0</v>
      </c>
      <c r="M502" s="292">
        <v>0</v>
      </c>
      <c r="N502" s="293">
        <v>0</v>
      </c>
      <c r="O502" s="293">
        <v>0</v>
      </c>
      <c r="P502" s="292">
        <v>0</v>
      </c>
      <c r="Q502" s="293">
        <v>0</v>
      </c>
      <c r="R502" s="293">
        <v>0</v>
      </c>
      <c r="S502" s="293">
        <v>0</v>
      </c>
      <c r="T502" s="293">
        <v>0</v>
      </c>
      <c r="U502" s="248"/>
      <c r="V502" s="248"/>
      <c r="W502" s="248"/>
      <c r="X502" s="248"/>
      <c r="Y502" s="248"/>
      <c r="Z502" s="248"/>
      <c r="AA502" s="248"/>
      <c r="AB502" s="248"/>
      <c r="AC502" s="248"/>
      <c r="AD502" s="248"/>
      <c r="AE502" s="248"/>
      <c r="AF502" s="248"/>
      <c r="AG502" s="248"/>
      <c r="AH502" s="248"/>
      <c r="AI502" s="248"/>
      <c r="AJ502" s="248"/>
      <c r="AK502" s="248"/>
      <c r="AL502" s="248"/>
      <c r="AM502" s="248"/>
      <c r="AN502" s="248"/>
      <c r="AO502" s="248"/>
      <c r="AP502" s="248"/>
      <c r="AQ502" s="248"/>
    </row>
    <row r="503" s="203" customFormat="1" ht="22.5" customHeight="1">
      <c r="A503" s="55">
        <v>6</v>
      </c>
      <c r="B503" s="150" t="s">
        <v>526</v>
      </c>
      <c r="C503" s="93">
        <f t="shared" si="381"/>
        <v>618520.89999999991</v>
      </c>
      <c r="D503" s="292">
        <f t="shared" si="382"/>
        <v>618520.89999999991</v>
      </c>
      <c r="E503" s="292">
        <v>0</v>
      </c>
      <c r="F503" s="293">
        <v>0</v>
      </c>
      <c r="G503" s="293">
        <v>0</v>
      </c>
      <c r="H503" s="292">
        <v>618520.89999999991</v>
      </c>
      <c r="I503" s="293">
        <v>0</v>
      </c>
      <c r="J503" s="294">
        <v>0</v>
      </c>
      <c r="K503" s="293">
        <v>0</v>
      </c>
      <c r="L503" s="292">
        <v>0</v>
      </c>
      <c r="M503" s="292">
        <v>0</v>
      </c>
      <c r="N503" s="292">
        <v>0</v>
      </c>
      <c r="O503" s="293">
        <v>0</v>
      </c>
      <c r="P503" s="292">
        <v>0</v>
      </c>
      <c r="Q503" s="293">
        <v>0</v>
      </c>
      <c r="R503" s="293">
        <v>0</v>
      </c>
      <c r="S503" s="293">
        <v>0</v>
      </c>
      <c r="T503" s="293">
        <v>0</v>
      </c>
      <c r="U503" s="248"/>
      <c r="V503" s="248"/>
      <c r="W503" s="248"/>
      <c r="X503" s="248"/>
      <c r="Y503" s="248"/>
      <c r="Z503" s="248"/>
      <c r="AA503" s="248"/>
      <c r="AB503" s="248"/>
      <c r="AC503" s="248"/>
      <c r="AD503" s="248"/>
      <c r="AE503" s="248"/>
      <c r="AF503" s="248"/>
      <c r="AG503" s="248"/>
      <c r="AH503" s="248"/>
      <c r="AI503" s="248"/>
      <c r="AJ503" s="248"/>
      <c r="AK503" s="248"/>
      <c r="AL503" s="248"/>
      <c r="AM503" s="248"/>
      <c r="AN503" s="248"/>
      <c r="AO503" s="248"/>
      <c r="AP503" s="248"/>
      <c r="AQ503" s="248"/>
    </row>
    <row r="504" s="203" customFormat="1" ht="22.5" customHeight="1">
      <c r="A504" s="55">
        <v>7</v>
      </c>
      <c r="B504" s="150" t="s">
        <v>527</v>
      </c>
      <c r="C504" s="93">
        <f t="shared" si="381"/>
        <v>604041.39999999991</v>
      </c>
      <c r="D504" s="292">
        <f t="shared" si="382"/>
        <v>604041.39999999991</v>
      </c>
      <c r="E504" s="292">
        <v>0</v>
      </c>
      <c r="F504" s="293">
        <v>0</v>
      </c>
      <c r="G504" s="293">
        <v>0</v>
      </c>
      <c r="H504" s="292">
        <v>604041.39999999991</v>
      </c>
      <c r="I504" s="292">
        <v>0</v>
      </c>
      <c r="J504" s="294">
        <v>0</v>
      </c>
      <c r="K504" s="293">
        <v>0</v>
      </c>
      <c r="L504" s="292">
        <v>0</v>
      </c>
      <c r="M504" s="292">
        <v>0</v>
      </c>
      <c r="N504" s="292">
        <v>0</v>
      </c>
      <c r="O504" s="293">
        <v>0</v>
      </c>
      <c r="P504" s="292">
        <v>0</v>
      </c>
      <c r="Q504" s="293">
        <v>0</v>
      </c>
      <c r="R504" s="293">
        <v>0</v>
      </c>
      <c r="S504" s="293">
        <v>0</v>
      </c>
      <c r="T504" s="293">
        <v>0</v>
      </c>
      <c r="U504" s="248"/>
      <c r="V504" s="248"/>
      <c r="W504" s="248"/>
      <c r="X504" s="248"/>
      <c r="Y504" s="248"/>
      <c r="Z504" s="248"/>
      <c r="AA504" s="248"/>
      <c r="AB504" s="248"/>
      <c r="AC504" s="248"/>
      <c r="AD504" s="248"/>
      <c r="AE504" s="248"/>
      <c r="AF504" s="248"/>
      <c r="AG504" s="248"/>
      <c r="AH504" s="248"/>
      <c r="AI504" s="248"/>
      <c r="AJ504" s="248"/>
      <c r="AK504" s="248"/>
      <c r="AL504" s="248"/>
      <c r="AM504" s="248"/>
      <c r="AN504" s="248"/>
      <c r="AO504" s="248"/>
      <c r="AP504" s="248"/>
      <c r="AQ504" s="248"/>
    </row>
    <row r="505" s="203" customFormat="1" ht="22.5" customHeight="1">
      <c r="A505" s="55">
        <v>8</v>
      </c>
      <c r="B505" s="150" t="s">
        <v>844</v>
      </c>
      <c r="C505" s="93">
        <f t="shared" si="381"/>
        <v>8286018</v>
      </c>
      <c r="D505" s="292">
        <f t="shared" si="382"/>
        <v>0</v>
      </c>
      <c r="E505" s="292">
        <v>0</v>
      </c>
      <c r="F505" s="292">
        <v>0</v>
      </c>
      <c r="G505" s="292">
        <v>0</v>
      </c>
      <c r="H505" s="292">
        <v>0</v>
      </c>
      <c r="I505" s="292">
        <v>0</v>
      </c>
      <c r="J505" s="294">
        <v>0</v>
      </c>
      <c r="K505" s="293">
        <v>0</v>
      </c>
      <c r="L505" s="293">
        <v>0</v>
      </c>
      <c r="M505" s="293">
        <v>0</v>
      </c>
      <c r="N505" s="293">
        <v>7228890</v>
      </c>
      <c r="O505" s="293">
        <v>0</v>
      </c>
      <c r="P505" s="292">
        <v>1057128</v>
      </c>
      <c r="Q505" s="293">
        <v>0</v>
      </c>
      <c r="R505" s="293">
        <v>0</v>
      </c>
      <c r="S505" s="293">
        <v>0</v>
      </c>
      <c r="T505" s="293">
        <v>0</v>
      </c>
      <c r="U505" s="248"/>
      <c r="V505" s="248"/>
      <c r="W505" s="248"/>
      <c r="X505" s="248"/>
      <c r="Y505" s="248"/>
      <c r="Z505" s="248"/>
      <c r="AA505" s="248"/>
      <c r="AB505" s="248"/>
      <c r="AC505" s="248"/>
      <c r="AD505" s="248"/>
      <c r="AE505" s="248"/>
      <c r="AF505" s="248"/>
      <c r="AG505" s="248"/>
      <c r="AH505" s="248"/>
      <c r="AI505" s="248"/>
      <c r="AJ505" s="248"/>
      <c r="AK505" s="248"/>
      <c r="AL505" s="248"/>
      <c r="AM505" s="248"/>
      <c r="AN505" s="248"/>
      <c r="AO505" s="248"/>
      <c r="AP505" s="248"/>
      <c r="AQ505" s="248"/>
    </row>
    <row r="506" s="203" customFormat="1" ht="22.5" customHeight="1">
      <c r="A506" s="55">
        <v>9</v>
      </c>
      <c r="B506" s="150" t="s">
        <v>845</v>
      </c>
      <c r="C506" s="93">
        <f t="shared" si="381"/>
        <v>7935967.2000000002</v>
      </c>
      <c r="D506" s="292">
        <f t="shared" si="382"/>
        <v>0</v>
      </c>
      <c r="E506" s="292">
        <v>0</v>
      </c>
      <c r="F506" s="292">
        <v>0</v>
      </c>
      <c r="G506" s="293">
        <v>0</v>
      </c>
      <c r="H506" s="292">
        <v>0</v>
      </c>
      <c r="I506" s="293">
        <v>0</v>
      </c>
      <c r="J506" s="294">
        <v>0</v>
      </c>
      <c r="K506" s="293">
        <v>0</v>
      </c>
      <c r="L506" s="292">
        <v>7935967.2000000002</v>
      </c>
      <c r="M506" s="293">
        <v>0</v>
      </c>
      <c r="N506" s="292">
        <v>0</v>
      </c>
      <c r="O506" s="293">
        <v>0</v>
      </c>
      <c r="P506" s="292">
        <v>0</v>
      </c>
      <c r="Q506" s="293">
        <v>0</v>
      </c>
      <c r="R506" s="293">
        <v>0</v>
      </c>
      <c r="S506" s="293">
        <v>0</v>
      </c>
      <c r="T506" s="293">
        <v>0</v>
      </c>
      <c r="U506" s="248"/>
      <c r="V506" s="248"/>
      <c r="W506" s="248"/>
      <c r="X506" s="248"/>
      <c r="Y506" s="248"/>
      <c r="Z506" s="248"/>
      <c r="AA506" s="248"/>
      <c r="AB506" s="248"/>
      <c r="AC506" s="248"/>
      <c r="AD506" s="248"/>
      <c r="AE506" s="248"/>
      <c r="AF506" s="248"/>
      <c r="AG506" s="248"/>
      <c r="AH506" s="248"/>
      <c r="AI506" s="248"/>
      <c r="AJ506" s="248"/>
      <c r="AK506" s="248"/>
      <c r="AL506" s="248"/>
      <c r="AM506" s="248"/>
      <c r="AN506" s="248"/>
      <c r="AO506" s="248"/>
      <c r="AP506" s="248"/>
      <c r="AQ506" s="248"/>
    </row>
    <row r="507" s="203" customFormat="1" ht="22.5" customHeight="1">
      <c r="A507" s="70" t="s">
        <v>249</v>
      </c>
      <c r="B507" s="70"/>
      <c r="C507" s="205">
        <f>SUM(C508:C511)</f>
        <v>8513571.3499999996</v>
      </c>
      <c r="D507" s="205">
        <f t="shared" ref="C507:T507" si="383">SUM(D508:D511)</f>
        <v>8299774.5499999998</v>
      </c>
      <c r="E507" s="205">
        <f t="shared" si="383"/>
        <v>0</v>
      </c>
      <c r="F507" s="205">
        <f t="shared" si="383"/>
        <v>5896714.25</v>
      </c>
      <c r="G507" s="205">
        <f t="shared" si="383"/>
        <v>0</v>
      </c>
      <c r="H507" s="205">
        <f t="shared" si="383"/>
        <v>1403239.5</v>
      </c>
      <c r="I507" s="205">
        <f t="shared" si="383"/>
        <v>999820.80000000005</v>
      </c>
      <c r="J507" s="206">
        <f t="shared" si="383"/>
        <v>0</v>
      </c>
      <c r="K507" s="205">
        <f t="shared" si="383"/>
        <v>0</v>
      </c>
      <c r="L507" s="205">
        <f t="shared" si="383"/>
        <v>0</v>
      </c>
      <c r="M507" s="205">
        <f t="shared" si="383"/>
        <v>0</v>
      </c>
      <c r="N507" s="205">
        <f t="shared" si="383"/>
        <v>0</v>
      </c>
      <c r="O507" s="205">
        <f t="shared" si="383"/>
        <v>0</v>
      </c>
      <c r="P507" s="205">
        <f t="shared" si="383"/>
        <v>0</v>
      </c>
      <c r="Q507" s="205">
        <f t="shared" si="383"/>
        <v>213796.79999999999</v>
      </c>
      <c r="R507" s="205">
        <f t="shared" si="383"/>
        <v>0</v>
      </c>
      <c r="S507" s="205">
        <f t="shared" si="383"/>
        <v>0</v>
      </c>
      <c r="T507" s="205">
        <f t="shared" si="383"/>
        <v>0</v>
      </c>
      <c r="U507" s="248"/>
      <c r="V507" s="248"/>
      <c r="W507" s="248"/>
      <c r="X507" s="248"/>
      <c r="Y507" s="248"/>
      <c r="Z507" s="248"/>
      <c r="AA507" s="248"/>
      <c r="AB507" s="248"/>
      <c r="AC507" s="248"/>
      <c r="AD507" s="248"/>
      <c r="AE507" s="248"/>
      <c r="AF507" s="248"/>
      <c r="AG507" s="248"/>
      <c r="AH507" s="248"/>
      <c r="AI507" s="248"/>
      <c r="AJ507" s="248"/>
      <c r="AK507" s="248"/>
      <c r="AL507" s="248"/>
      <c r="AM507" s="248"/>
      <c r="AN507" s="248"/>
      <c r="AO507" s="248"/>
      <c r="AP507" s="248"/>
      <c r="AQ507" s="248"/>
    </row>
    <row r="508" s="203" customFormat="1" ht="22.5" customHeight="1">
      <c r="A508" s="55">
        <v>1</v>
      </c>
      <c r="B508" s="74" t="s">
        <v>530</v>
      </c>
      <c r="C508" s="181">
        <f t="shared" ref="C508:C511" si="384">D508+K508+L508+M508+N508+O508+P508+Q508+R508+S508+T508</f>
        <v>2316590.1000000001</v>
      </c>
      <c r="D508" s="181">
        <f t="shared" ref="D508:D511" si="385">SUM(E508:I508)</f>
        <v>2316590.1000000001</v>
      </c>
      <c r="E508" s="181">
        <v>0</v>
      </c>
      <c r="F508" s="178">
        <v>1449740.25</v>
      </c>
      <c r="G508" s="178">
        <v>0</v>
      </c>
      <c r="H508" s="181">
        <v>291944.25</v>
      </c>
      <c r="I508" s="181">
        <v>574905.59999999998</v>
      </c>
      <c r="J508" s="253">
        <v>0</v>
      </c>
      <c r="K508" s="178">
        <v>0</v>
      </c>
      <c r="L508" s="178">
        <v>0</v>
      </c>
      <c r="M508" s="178">
        <v>0</v>
      </c>
      <c r="N508" s="178">
        <v>0</v>
      </c>
      <c r="O508" s="178">
        <v>0</v>
      </c>
      <c r="P508" s="178">
        <v>0</v>
      </c>
      <c r="Q508" s="178">
        <v>0</v>
      </c>
      <c r="R508" s="178">
        <v>0</v>
      </c>
      <c r="S508" s="178">
        <v>0</v>
      </c>
      <c r="T508" s="178">
        <v>0</v>
      </c>
      <c r="U508" s="248"/>
      <c r="V508" s="248"/>
      <c r="W508" s="248"/>
      <c r="X508" s="248"/>
      <c r="Y508" s="248"/>
      <c r="Z508" s="248"/>
      <c r="AA508" s="248"/>
      <c r="AB508" s="248"/>
      <c r="AC508" s="248"/>
      <c r="AD508" s="248"/>
      <c r="AE508" s="248"/>
      <c r="AF508" s="248"/>
      <c r="AG508" s="248"/>
      <c r="AH508" s="248"/>
      <c r="AI508" s="248"/>
      <c r="AJ508" s="248"/>
      <c r="AK508" s="248"/>
      <c r="AL508" s="248"/>
      <c r="AM508" s="248"/>
      <c r="AN508" s="248"/>
      <c r="AO508" s="248"/>
      <c r="AP508" s="248"/>
      <c r="AQ508" s="248"/>
    </row>
    <row r="509" s="203" customFormat="1" ht="22.5" customHeight="1">
      <c r="A509" s="55">
        <v>2</v>
      </c>
      <c r="B509" s="74" t="s">
        <v>846</v>
      </c>
      <c r="C509" s="181">
        <f t="shared" si="384"/>
        <v>213796.79999999999</v>
      </c>
      <c r="D509" s="181">
        <f t="shared" si="385"/>
        <v>0</v>
      </c>
      <c r="E509" s="181">
        <v>0</v>
      </c>
      <c r="F509" s="181">
        <v>0</v>
      </c>
      <c r="G509" s="181">
        <v>0</v>
      </c>
      <c r="H509" s="181">
        <v>0</v>
      </c>
      <c r="I509" s="178">
        <v>0</v>
      </c>
      <c r="J509" s="253">
        <v>0</v>
      </c>
      <c r="K509" s="178">
        <v>0</v>
      </c>
      <c r="L509" s="178">
        <v>0</v>
      </c>
      <c r="M509" s="178">
        <v>0</v>
      </c>
      <c r="N509" s="178">
        <v>0</v>
      </c>
      <c r="O509" s="178">
        <v>0</v>
      </c>
      <c r="P509" s="178">
        <v>0</v>
      </c>
      <c r="Q509" s="181">
        <v>213796.79999999999</v>
      </c>
      <c r="R509" s="178">
        <v>0</v>
      </c>
      <c r="S509" s="178">
        <v>0</v>
      </c>
      <c r="T509" s="178">
        <v>0</v>
      </c>
      <c r="U509" s="248"/>
      <c r="V509" s="248"/>
      <c r="W509" s="248"/>
      <c r="X509" s="248"/>
      <c r="Y509" s="248"/>
      <c r="Z509" s="248"/>
      <c r="AA509" s="248"/>
      <c r="AB509" s="248"/>
      <c r="AC509" s="248"/>
      <c r="AD509" s="248"/>
      <c r="AE509" s="248"/>
      <c r="AF509" s="248"/>
      <c r="AG509" s="248"/>
      <c r="AH509" s="248"/>
      <c r="AI509" s="248"/>
      <c r="AJ509" s="248"/>
      <c r="AK509" s="248"/>
      <c r="AL509" s="248"/>
      <c r="AM509" s="248"/>
      <c r="AN509" s="248"/>
      <c r="AO509" s="248"/>
      <c r="AP509" s="248"/>
      <c r="AQ509" s="248"/>
    </row>
    <row r="510" s="203" customFormat="1" ht="22.5" customHeight="1">
      <c r="A510" s="55">
        <v>3</v>
      </c>
      <c r="B510" s="74" t="s">
        <v>533</v>
      </c>
      <c r="C510" s="181">
        <f t="shared" si="384"/>
        <v>640692.44999999995</v>
      </c>
      <c r="D510" s="181">
        <f t="shared" si="385"/>
        <v>640692.44999999995</v>
      </c>
      <c r="E510" s="181">
        <v>0</v>
      </c>
      <c r="F510" s="178">
        <v>0</v>
      </c>
      <c r="G510" s="178">
        <v>0</v>
      </c>
      <c r="H510" s="181">
        <v>215777.25</v>
      </c>
      <c r="I510" s="181">
        <v>424915.20000000001</v>
      </c>
      <c r="J510" s="253">
        <v>0</v>
      </c>
      <c r="K510" s="178">
        <v>0</v>
      </c>
      <c r="L510" s="178">
        <v>0</v>
      </c>
      <c r="M510" s="178">
        <v>0</v>
      </c>
      <c r="N510" s="178">
        <v>0</v>
      </c>
      <c r="O510" s="178">
        <v>0</v>
      </c>
      <c r="P510" s="178">
        <v>0</v>
      </c>
      <c r="Q510" s="178">
        <v>0</v>
      </c>
      <c r="R510" s="178">
        <v>0</v>
      </c>
      <c r="S510" s="178">
        <v>0</v>
      </c>
      <c r="T510" s="178">
        <v>0</v>
      </c>
      <c r="U510" s="248"/>
      <c r="V510" s="248"/>
      <c r="W510" s="248"/>
      <c r="X510" s="248"/>
      <c r="Y510" s="248"/>
      <c r="Z510" s="248"/>
      <c r="AA510" s="248"/>
      <c r="AB510" s="248"/>
      <c r="AC510" s="248"/>
      <c r="AD510" s="248"/>
      <c r="AE510" s="248"/>
      <c r="AF510" s="248"/>
      <c r="AG510" s="248"/>
      <c r="AH510" s="248"/>
      <c r="AI510" s="248"/>
      <c r="AJ510" s="248"/>
      <c r="AK510" s="248"/>
      <c r="AL510" s="248"/>
      <c r="AM510" s="248"/>
      <c r="AN510" s="248"/>
      <c r="AO510" s="248"/>
      <c r="AP510" s="248"/>
      <c r="AQ510" s="248"/>
    </row>
    <row r="511" s="203" customFormat="1" ht="22.5" customHeight="1">
      <c r="A511" s="55">
        <v>4</v>
      </c>
      <c r="B511" s="74" t="s">
        <v>534</v>
      </c>
      <c r="C511" s="181">
        <f t="shared" si="384"/>
        <v>5342492</v>
      </c>
      <c r="D511" s="181">
        <f t="shared" si="385"/>
        <v>5342492</v>
      </c>
      <c r="E511" s="181">
        <v>0</v>
      </c>
      <c r="F511" s="181">
        <v>4446974</v>
      </c>
      <c r="G511" s="178">
        <v>0</v>
      </c>
      <c r="H511" s="181">
        <v>895518</v>
      </c>
      <c r="I511" s="178">
        <v>0</v>
      </c>
      <c r="J511" s="253">
        <v>0</v>
      </c>
      <c r="K511" s="178">
        <v>0</v>
      </c>
      <c r="L511" s="178">
        <v>0</v>
      </c>
      <c r="M511" s="178">
        <v>0</v>
      </c>
      <c r="N511" s="178">
        <v>0</v>
      </c>
      <c r="O511" s="178">
        <v>0</v>
      </c>
      <c r="P511" s="178">
        <v>0</v>
      </c>
      <c r="Q511" s="178">
        <v>0</v>
      </c>
      <c r="R511" s="178">
        <v>0</v>
      </c>
      <c r="S511" s="178">
        <v>0</v>
      </c>
      <c r="T511" s="178">
        <v>0</v>
      </c>
      <c r="U511" s="248"/>
      <c r="V511" s="248"/>
      <c r="W511" s="248"/>
      <c r="X511" s="248"/>
      <c r="Y511" s="248"/>
      <c r="Z511" s="248"/>
      <c r="AA511" s="248"/>
      <c r="AB511" s="248"/>
      <c r="AC511" s="248"/>
      <c r="AD511" s="248"/>
      <c r="AE511" s="248"/>
      <c r="AF511" s="248"/>
      <c r="AG511" s="248"/>
      <c r="AH511" s="248"/>
      <c r="AI511" s="248"/>
      <c r="AJ511" s="248"/>
      <c r="AK511" s="248"/>
      <c r="AL511" s="248"/>
      <c r="AM511" s="248"/>
      <c r="AN511" s="248"/>
      <c r="AO511" s="248"/>
      <c r="AP511" s="248"/>
      <c r="AQ511" s="248"/>
    </row>
    <row r="512" s="203" customFormat="1" ht="22.5" customHeight="1">
      <c r="A512" s="70" t="s">
        <v>251</v>
      </c>
      <c r="B512" s="70"/>
      <c r="C512" s="177">
        <f>SUM(C513:C517)</f>
        <v>28087193.899999999</v>
      </c>
      <c r="D512" s="177">
        <f t="shared" ref="D512:T512" si="386">SUM(D513:D517)</f>
        <v>5249980.2000000002</v>
      </c>
      <c r="E512" s="177">
        <f t="shared" si="386"/>
        <v>0</v>
      </c>
      <c r="F512" s="177">
        <f t="shared" si="386"/>
        <v>0</v>
      </c>
      <c r="G512" s="177">
        <f t="shared" si="386"/>
        <v>2990600</v>
      </c>
      <c r="H512" s="177">
        <f t="shared" si="386"/>
        <v>914857</v>
      </c>
      <c r="I512" s="177">
        <f t="shared" si="386"/>
        <v>1344523.2000000002</v>
      </c>
      <c r="J512" s="266">
        <f t="shared" si="386"/>
        <v>0</v>
      </c>
      <c r="K512" s="177">
        <f t="shared" si="386"/>
        <v>0</v>
      </c>
      <c r="L512" s="177">
        <f t="shared" si="386"/>
        <v>0</v>
      </c>
      <c r="M512" s="177">
        <f t="shared" si="386"/>
        <v>0</v>
      </c>
      <c r="N512" s="177">
        <f t="shared" si="386"/>
        <v>0</v>
      </c>
      <c r="O512" s="177">
        <f t="shared" si="386"/>
        <v>0</v>
      </c>
      <c r="P512" s="177">
        <f t="shared" si="386"/>
        <v>3169820</v>
      </c>
      <c r="Q512" s="177">
        <f t="shared" si="386"/>
        <v>0</v>
      </c>
      <c r="R512" s="177">
        <f t="shared" si="386"/>
        <v>0</v>
      </c>
      <c r="S512" s="177">
        <f t="shared" si="386"/>
        <v>19667393.699999999</v>
      </c>
      <c r="T512" s="177">
        <f t="shared" si="386"/>
        <v>0</v>
      </c>
      <c r="U512" s="248"/>
      <c r="V512" s="248"/>
      <c r="W512" s="248"/>
      <c r="X512" s="248"/>
      <c r="Y512" s="248"/>
      <c r="Z512" s="248"/>
      <c r="AA512" s="248"/>
      <c r="AB512" s="248"/>
      <c r="AC512" s="248"/>
      <c r="AD512" s="248"/>
      <c r="AE512" s="248"/>
      <c r="AF512" s="248"/>
      <c r="AG512" s="248"/>
      <c r="AH512" s="248"/>
      <c r="AI512" s="248"/>
      <c r="AJ512" s="248"/>
      <c r="AK512" s="248"/>
      <c r="AL512" s="248"/>
      <c r="AM512" s="248"/>
      <c r="AN512" s="248"/>
      <c r="AO512" s="248"/>
      <c r="AP512" s="248"/>
      <c r="AQ512" s="248"/>
    </row>
    <row r="513" s="73" customFormat="1" ht="22.199999999999999" customHeight="1">
      <c r="A513" s="55">
        <v>1</v>
      </c>
      <c r="B513" s="92" t="s">
        <v>535</v>
      </c>
      <c r="C513" s="268">
        <f t="shared" ref="C513:C517" si="387">D513+K513+L513+M513+N513+O513+P513+Q513+S513+T513</f>
        <v>493655.40000000002</v>
      </c>
      <c r="D513" s="267">
        <f t="shared" ref="D513:D517" si="388">SUM(E513:I513)</f>
        <v>493655.40000000002</v>
      </c>
      <c r="E513" s="58">
        <v>0</v>
      </c>
      <c r="F513" s="58">
        <v>0</v>
      </c>
      <c r="G513" s="58">
        <v>0</v>
      </c>
      <c r="H513" s="312">
        <v>166257</v>
      </c>
      <c r="I513" s="58">
        <v>327398.40000000002</v>
      </c>
      <c r="J513" s="59">
        <v>0</v>
      </c>
      <c r="K513" s="58">
        <v>0</v>
      </c>
      <c r="L513" s="58">
        <v>0</v>
      </c>
      <c r="M513" s="58">
        <v>0</v>
      </c>
      <c r="N513" s="58">
        <v>0</v>
      </c>
      <c r="O513" s="58">
        <v>0</v>
      </c>
      <c r="P513" s="104">
        <v>0</v>
      </c>
      <c r="Q513" s="58">
        <v>0</v>
      </c>
      <c r="R513" s="58">
        <v>0</v>
      </c>
      <c r="S513" s="58">
        <v>0</v>
      </c>
      <c r="T513" s="58">
        <v>0</v>
      </c>
    </row>
    <row r="514" s="203" customFormat="1" ht="22.5" customHeight="1">
      <c r="A514" s="55">
        <v>2</v>
      </c>
      <c r="B514" s="74" t="s">
        <v>847</v>
      </c>
      <c r="C514" s="268">
        <f t="shared" si="387"/>
        <v>5031200</v>
      </c>
      <c r="D514" s="267">
        <f t="shared" si="388"/>
        <v>3739200</v>
      </c>
      <c r="E514" s="93">
        <v>0</v>
      </c>
      <c r="F514" s="93">
        <v>0</v>
      </c>
      <c r="G514" s="93">
        <v>2990600</v>
      </c>
      <c r="H514" s="178">
        <v>748600</v>
      </c>
      <c r="I514" s="93">
        <v>0</v>
      </c>
      <c r="J514" s="94">
        <v>0</v>
      </c>
      <c r="K514" s="93">
        <v>0</v>
      </c>
      <c r="L514" s="93">
        <v>0</v>
      </c>
      <c r="M514" s="93">
        <v>0</v>
      </c>
      <c r="N514" s="93">
        <v>0</v>
      </c>
      <c r="O514" s="93">
        <v>0</v>
      </c>
      <c r="P514" s="267">
        <v>1292000</v>
      </c>
      <c r="Q514" s="269">
        <v>0</v>
      </c>
      <c r="R514" s="269">
        <v>0</v>
      </c>
      <c r="S514" s="269">
        <v>0</v>
      </c>
      <c r="T514" s="269">
        <v>0</v>
      </c>
      <c r="U514" s="248"/>
      <c r="V514" s="248"/>
      <c r="W514" s="248"/>
      <c r="X514" s="248"/>
      <c r="Y514" s="248"/>
      <c r="Z514" s="248"/>
      <c r="AA514" s="248"/>
      <c r="AB514" s="248"/>
      <c r="AC514" s="248"/>
      <c r="AD514" s="248"/>
      <c r="AE514" s="248"/>
      <c r="AF514" s="248"/>
      <c r="AG514" s="248"/>
      <c r="AH514" s="248"/>
      <c r="AI514" s="248"/>
      <c r="AJ514" s="248"/>
      <c r="AK514" s="248"/>
      <c r="AL514" s="248"/>
      <c r="AM514" s="248"/>
      <c r="AN514" s="248"/>
      <c r="AO514" s="248"/>
      <c r="AP514" s="248"/>
      <c r="AQ514" s="248"/>
    </row>
    <row r="515" s="203" customFormat="1" ht="22.5" customHeight="1">
      <c r="A515" s="55">
        <v>3</v>
      </c>
      <c r="B515" s="74" t="s">
        <v>848</v>
      </c>
      <c r="C515" s="268">
        <f t="shared" si="387"/>
        <v>1017124.8</v>
      </c>
      <c r="D515" s="267">
        <f t="shared" si="388"/>
        <v>1017124.8</v>
      </c>
      <c r="E515" s="93">
        <v>0</v>
      </c>
      <c r="F515" s="93">
        <v>0</v>
      </c>
      <c r="G515" s="93">
        <v>0</v>
      </c>
      <c r="H515" s="178">
        <v>0</v>
      </c>
      <c r="I515" s="93">
        <v>1017124.8</v>
      </c>
      <c r="J515" s="94">
        <v>0</v>
      </c>
      <c r="K515" s="93">
        <v>0</v>
      </c>
      <c r="L515" s="93">
        <v>0</v>
      </c>
      <c r="M515" s="93">
        <v>0</v>
      </c>
      <c r="N515" s="93">
        <v>0</v>
      </c>
      <c r="O515" s="93">
        <v>0</v>
      </c>
      <c r="P515" s="267">
        <v>0</v>
      </c>
      <c r="Q515" s="269">
        <v>0</v>
      </c>
      <c r="R515" s="269">
        <v>0</v>
      </c>
      <c r="S515" s="269">
        <v>0</v>
      </c>
      <c r="T515" s="269">
        <v>0</v>
      </c>
      <c r="U515" s="248"/>
      <c r="V515" s="248"/>
      <c r="W515" s="248"/>
      <c r="X515" s="248"/>
      <c r="Y515" s="248"/>
      <c r="Z515" s="248"/>
      <c r="AA515" s="248"/>
      <c r="AB515" s="248"/>
      <c r="AC515" s="248"/>
      <c r="AD515" s="248"/>
      <c r="AE515" s="248"/>
      <c r="AF515" s="248"/>
      <c r="AG515" s="248"/>
      <c r="AH515" s="248"/>
      <c r="AI515" s="248"/>
      <c r="AJ515" s="248"/>
      <c r="AK515" s="248"/>
      <c r="AL515" s="248"/>
      <c r="AM515" s="248"/>
      <c r="AN515" s="248"/>
      <c r="AO515" s="248"/>
      <c r="AP515" s="248"/>
      <c r="AQ515" s="248"/>
    </row>
    <row r="516" s="203" customFormat="1" ht="22.5" customHeight="1">
      <c r="A516" s="55">
        <v>4</v>
      </c>
      <c r="B516" s="74" t="s">
        <v>849</v>
      </c>
      <c r="C516" s="268">
        <f t="shared" si="387"/>
        <v>1877820</v>
      </c>
      <c r="D516" s="267">
        <f t="shared" si="388"/>
        <v>0</v>
      </c>
      <c r="E516" s="93">
        <v>0</v>
      </c>
      <c r="F516" s="93">
        <v>0</v>
      </c>
      <c r="G516" s="93">
        <v>0</v>
      </c>
      <c r="H516" s="178">
        <v>0</v>
      </c>
      <c r="I516" s="93">
        <v>0</v>
      </c>
      <c r="J516" s="94">
        <v>0</v>
      </c>
      <c r="K516" s="93">
        <v>0</v>
      </c>
      <c r="L516" s="93">
        <v>0</v>
      </c>
      <c r="M516" s="93">
        <v>0</v>
      </c>
      <c r="N516" s="93">
        <v>0</v>
      </c>
      <c r="O516" s="93">
        <v>0</v>
      </c>
      <c r="P516" s="267">
        <v>1877820</v>
      </c>
      <c r="Q516" s="269">
        <v>0</v>
      </c>
      <c r="R516" s="269">
        <v>0</v>
      </c>
      <c r="S516" s="269">
        <v>0</v>
      </c>
      <c r="T516" s="269">
        <v>0</v>
      </c>
      <c r="U516" s="248"/>
      <c r="V516" s="248"/>
      <c r="W516" s="248"/>
      <c r="X516" s="248"/>
      <c r="Y516" s="248"/>
      <c r="Z516" s="248"/>
      <c r="AA516" s="248"/>
      <c r="AB516" s="248"/>
      <c r="AC516" s="248"/>
      <c r="AD516" s="248"/>
      <c r="AE516" s="248"/>
      <c r="AF516" s="248"/>
      <c r="AG516" s="248"/>
      <c r="AH516" s="248"/>
      <c r="AI516" s="248"/>
      <c r="AJ516" s="248"/>
      <c r="AK516" s="248"/>
      <c r="AL516" s="248"/>
      <c r="AM516" s="248"/>
      <c r="AN516" s="248"/>
      <c r="AO516" s="248"/>
      <c r="AP516" s="248"/>
      <c r="AQ516" s="248"/>
    </row>
    <row r="517" s="203" customFormat="1" ht="22.5" customHeight="1">
      <c r="A517" s="55">
        <v>5</v>
      </c>
      <c r="B517" s="74" t="s">
        <v>850</v>
      </c>
      <c r="C517" s="268">
        <f t="shared" si="387"/>
        <v>19667393.699999999</v>
      </c>
      <c r="D517" s="267">
        <f t="shared" si="388"/>
        <v>0</v>
      </c>
      <c r="E517" s="93">
        <v>0</v>
      </c>
      <c r="F517" s="93">
        <v>0</v>
      </c>
      <c r="G517" s="93">
        <v>0</v>
      </c>
      <c r="H517" s="93">
        <v>0</v>
      </c>
      <c r="I517" s="93">
        <v>0</v>
      </c>
      <c r="J517" s="94">
        <v>0</v>
      </c>
      <c r="K517" s="93">
        <v>0</v>
      </c>
      <c r="L517" s="93">
        <v>0</v>
      </c>
      <c r="M517" s="93">
        <v>0</v>
      </c>
      <c r="N517" s="93">
        <v>0</v>
      </c>
      <c r="O517" s="93">
        <v>0</v>
      </c>
      <c r="P517" s="267">
        <v>0</v>
      </c>
      <c r="Q517" s="269">
        <v>0</v>
      </c>
      <c r="R517" s="269">
        <v>0</v>
      </c>
      <c r="S517" s="93">
        <v>19667393.699999999</v>
      </c>
      <c r="T517" s="269">
        <v>0</v>
      </c>
      <c r="U517" s="248"/>
      <c r="V517" s="248"/>
      <c r="W517" s="248"/>
      <c r="X517" s="248"/>
      <c r="Y517" s="248"/>
      <c r="Z517" s="248"/>
      <c r="AA517" s="248"/>
      <c r="AB517" s="248"/>
      <c r="AC517" s="248"/>
      <c r="AD517" s="248"/>
      <c r="AE517" s="248"/>
      <c r="AF517" s="248"/>
      <c r="AG517" s="248"/>
      <c r="AH517" s="248"/>
      <c r="AI517" s="248"/>
      <c r="AJ517" s="248"/>
      <c r="AK517" s="248"/>
      <c r="AL517" s="248"/>
      <c r="AM517" s="248"/>
      <c r="AN517" s="248"/>
      <c r="AO517" s="248"/>
      <c r="AP517" s="248"/>
      <c r="AQ517" s="248"/>
    </row>
    <row r="518" s="203" customFormat="1" ht="33" customHeight="1">
      <c r="A518" s="70" t="s">
        <v>262</v>
      </c>
      <c r="B518" s="70"/>
      <c r="C518" s="205">
        <f>SUM(C519:C520)</f>
        <v>33146699</v>
      </c>
      <c r="D518" s="205">
        <f t="shared" ref="C518:T518" si="389">SUM(D519:D520)</f>
        <v>0</v>
      </c>
      <c r="E518" s="205">
        <f t="shared" si="389"/>
        <v>0</v>
      </c>
      <c r="F518" s="205">
        <f t="shared" si="389"/>
        <v>0</v>
      </c>
      <c r="G518" s="205">
        <f t="shared" si="389"/>
        <v>0</v>
      </c>
      <c r="H518" s="205">
        <f t="shared" si="389"/>
        <v>0</v>
      </c>
      <c r="I518" s="205">
        <f t="shared" si="389"/>
        <v>0</v>
      </c>
      <c r="J518" s="206">
        <f t="shared" si="389"/>
        <v>0</v>
      </c>
      <c r="K518" s="205">
        <f t="shared" si="389"/>
        <v>0</v>
      </c>
      <c r="L518" s="205">
        <f t="shared" si="389"/>
        <v>33146699</v>
      </c>
      <c r="M518" s="205">
        <f t="shared" si="389"/>
        <v>0</v>
      </c>
      <c r="N518" s="205">
        <f t="shared" si="389"/>
        <v>0</v>
      </c>
      <c r="O518" s="205">
        <f t="shared" si="389"/>
        <v>0</v>
      </c>
      <c r="P518" s="205">
        <f t="shared" si="389"/>
        <v>0</v>
      </c>
      <c r="Q518" s="205">
        <f t="shared" si="389"/>
        <v>0</v>
      </c>
      <c r="R518" s="205">
        <f t="shared" si="389"/>
        <v>0</v>
      </c>
      <c r="S518" s="205">
        <f t="shared" si="389"/>
        <v>0</v>
      </c>
      <c r="T518" s="205">
        <f t="shared" si="389"/>
        <v>0</v>
      </c>
      <c r="U518" s="248"/>
      <c r="V518" s="248"/>
      <c r="W518" s="248"/>
      <c r="X518" s="248"/>
      <c r="Y518" s="248"/>
      <c r="Z518" s="248"/>
      <c r="AA518" s="248"/>
      <c r="AB518" s="248"/>
      <c r="AC518" s="248"/>
      <c r="AD518" s="248"/>
      <c r="AE518" s="248"/>
      <c r="AF518" s="248"/>
      <c r="AG518" s="248"/>
      <c r="AH518" s="248"/>
      <c r="AI518" s="248"/>
      <c r="AJ518" s="248"/>
      <c r="AK518" s="248"/>
      <c r="AL518" s="248"/>
      <c r="AM518" s="248"/>
      <c r="AN518" s="248"/>
      <c r="AO518" s="248"/>
      <c r="AP518" s="248"/>
      <c r="AQ518" s="248"/>
    </row>
    <row r="519" s="203" customFormat="1" ht="22.5" customHeight="1">
      <c r="A519" s="55">
        <v>1</v>
      </c>
      <c r="B519" s="91" t="s">
        <v>540</v>
      </c>
      <c r="C519" s="151">
        <f t="shared" ref="C519:C520" si="390">D519+K519+L519+M519+N519+O519+P519+Q519+R519+S519+T519</f>
        <v>18145202</v>
      </c>
      <c r="D519" s="244">
        <f t="shared" ref="D519:D520" si="391">SUM(E519:I519)</f>
        <v>0</v>
      </c>
      <c r="E519" s="151">
        <v>0</v>
      </c>
      <c r="F519" s="151">
        <v>0</v>
      </c>
      <c r="G519" s="151">
        <v>0</v>
      </c>
      <c r="H519" s="151">
        <v>0</v>
      </c>
      <c r="I519" s="151">
        <v>0</v>
      </c>
      <c r="J519" s="202">
        <v>0</v>
      </c>
      <c r="K519" s="151">
        <v>0</v>
      </c>
      <c r="L519" s="244">
        <v>18145202</v>
      </c>
      <c r="M519" s="151">
        <v>0</v>
      </c>
      <c r="N519" s="244">
        <v>0</v>
      </c>
      <c r="O519" s="151">
        <v>0</v>
      </c>
      <c r="P519" s="244">
        <v>0</v>
      </c>
      <c r="Q519" s="151">
        <v>0</v>
      </c>
      <c r="R519" s="151">
        <v>0</v>
      </c>
      <c r="S519" s="151">
        <v>0</v>
      </c>
      <c r="T519" s="151">
        <v>0</v>
      </c>
      <c r="U519" s="248"/>
      <c r="V519" s="248"/>
      <c r="W519" s="248"/>
      <c r="X519" s="248"/>
      <c r="Y519" s="248"/>
      <c r="Z519" s="248"/>
      <c r="AA519" s="248"/>
      <c r="AB519" s="248"/>
      <c r="AC519" s="248"/>
      <c r="AD519" s="248"/>
      <c r="AE519" s="248"/>
      <c r="AF519" s="248"/>
      <c r="AG519" s="248"/>
      <c r="AH519" s="248"/>
      <c r="AI519" s="248"/>
      <c r="AJ519" s="248"/>
      <c r="AK519" s="248"/>
      <c r="AL519" s="248"/>
      <c r="AM519" s="248"/>
      <c r="AN519" s="248"/>
      <c r="AO519" s="248"/>
      <c r="AP519" s="248"/>
      <c r="AQ519" s="248"/>
    </row>
    <row r="520" s="203" customFormat="1" ht="22.5" customHeight="1">
      <c r="A520" s="55">
        <v>2</v>
      </c>
      <c r="B520" s="91" t="s">
        <v>541</v>
      </c>
      <c r="C520" s="151">
        <f t="shared" si="390"/>
        <v>15001497</v>
      </c>
      <c r="D520" s="244">
        <f t="shared" si="391"/>
        <v>0</v>
      </c>
      <c r="E520" s="151">
        <v>0</v>
      </c>
      <c r="F520" s="151">
        <v>0</v>
      </c>
      <c r="G520" s="151">
        <v>0</v>
      </c>
      <c r="H520" s="151">
        <v>0</v>
      </c>
      <c r="I520" s="151">
        <v>0</v>
      </c>
      <c r="J520" s="202">
        <v>0</v>
      </c>
      <c r="K520" s="151">
        <v>0</v>
      </c>
      <c r="L520" s="244">
        <v>15001497</v>
      </c>
      <c r="M520" s="151">
        <v>0</v>
      </c>
      <c r="N520" s="244">
        <v>0</v>
      </c>
      <c r="O520" s="151">
        <v>0</v>
      </c>
      <c r="P520" s="244">
        <v>0</v>
      </c>
      <c r="Q520" s="151">
        <v>0</v>
      </c>
      <c r="R520" s="151">
        <v>0</v>
      </c>
      <c r="S520" s="151">
        <v>0</v>
      </c>
      <c r="T520" s="151">
        <v>0</v>
      </c>
      <c r="U520" s="248"/>
      <c r="V520" s="248"/>
      <c r="W520" s="248"/>
      <c r="X520" s="248"/>
      <c r="Y520" s="248"/>
      <c r="Z520" s="248"/>
      <c r="AA520" s="248"/>
      <c r="AB520" s="248"/>
      <c r="AC520" s="248"/>
      <c r="AD520" s="248"/>
      <c r="AE520" s="248"/>
      <c r="AF520" s="248"/>
      <c r="AG520" s="248"/>
      <c r="AH520" s="248"/>
      <c r="AI520" s="248"/>
      <c r="AJ520" s="248"/>
      <c r="AK520" s="248"/>
      <c r="AL520" s="248"/>
      <c r="AM520" s="248"/>
      <c r="AN520" s="248"/>
      <c r="AO520" s="248"/>
      <c r="AP520" s="248"/>
      <c r="AQ520" s="248"/>
    </row>
    <row r="521" s="32" customFormat="1" ht="22.800000000000001" customHeight="1">
      <c r="A521" s="110" t="s">
        <v>272</v>
      </c>
      <c r="B521" s="110"/>
      <c r="C521" s="83">
        <f>SUM(C522:C524)</f>
        <v>10118417.85</v>
      </c>
      <c r="D521" s="83">
        <f t="shared" ref="D521:T521" si="392">SUM(D522:D524)</f>
        <v>9816607.25</v>
      </c>
      <c r="E521" s="83">
        <f t="shared" si="392"/>
        <v>1712257.3999999999</v>
      </c>
      <c r="F521" s="83">
        <f t="shared" si="392"/>
        <v>5809854.75</v>
      </c>
      <c r="G521" s="83">
        <f t="shared" si="392"/>
        <v>1865953.3499999999</v>
      </c>
      <c r="H521" s="83">
        <f t="shared" si="392"/>
        <v>428541.75</v>
      </c>
      <c r="I521" s="83">
        <f t="shared" si="392"/>
        <v>0</v>
      </c>
      <c r="J521" s="84">
        <f t="shared" si="392"/>
        <v>0</v>
      </c>
      <c r="K521" s="83">
        <f t="shared" si="392"/>
        <v>0</v>
      </c>
      <c r="L521" s="83">
        <f t="shared" si="392"/>
        <v>0</v>
      </c>
      <c r="M521" s="83">
        <f t="shared" si="392"/>
        <v>0</v>
      </c>
      <c r="N521" s="83">
        <f t="shared" si="392"/>
        <v>0</v>
      </c>
      <c r="O521" s="83">
        <f t="shared" si="392"/>
        <v>0</v>
      </c>
      <c r="P521" s="83">
        <f t="shared" si="392"/>
        <v>301810.59999999998</v>
      </c>
      <c r="Q521" s="83">
        <f t="shared" si="392"/>
        <v>0</v>
      </c>
      <c r="R521" s="83">
        <f t="shared" si="392"/>
        <v>0</v>
      </c>
      <c r="S521" s="83">
        <f t="shared" si="392"/>
        <v>0</v>
      </c>
      <c r="T521" s="83">
        <f t="shared" si="392"/>
        <v>0</v>
      </c>
    </row>
    <row r="522" s="73" customFormat="1" ht="22.800000000000001" customHeight="1">
      <c r="A522" s="57">
        <v>1</v>
      </c>
      <c r="B522" s="68" t="s">
        <v>851</v>
      </c>
      <c r="C522" s="82">
        <f t="shared" ref="C522:C524" si="393">D522+K522+L522+M522+N522+O522+P522+Q522+R522+S522+T522</f>
        <v>3541879.25</v>
      </c>
      <c r="D522" s="82">
        <f t="shared" ref="D522:D524" si="394">E522+F522+G522+H522+I522</f>
        <v>3240068.6499999999</v>
      </c>
      <c r="E522" s="60">
        <v>0</v>
      </c>
      <c r="F522" s="60">
        <v>2128057.75</v>
      </c>
      <c r="G522" s="60">
        <v>683469.15000000002</v>
      </c>
      <c r="H522" s="60">
        <v>428541.75</v>
      </c>
      <c r="I522" s="60">
        <v>0</v>
      </c>
      <c r="J522" s="69">
        <v>0</v>
      </c>
      <c r="K522" s="60">
        <v>0</v>
      </c>
      <c r="L522" s="60">
        <v>0</v>
      </c>
      <c r="M522" s="60">
        <v>0</v>
      </c>
      <c r="N522" s="60">
        <v>0</v>
      </c>
      <c r="O522" s="60">
        <v>0</v>
      </c>
      <c r="P522" s="82">
        <v>301810.59999999998</v>
      </c>
      <c r="Q522" s="60">
        <v>0</v>
      </c>
      <c r="R522" s="60">
        <v>0</v>
      </c>
      <c r="S522" s="60">
        <v>0</v>
      </c>
      <c r="T522" s="60">
        <v>0</v>
      </c>
    </row>
    <row r="523" s="73" customFormat="1" ht="22.800000000000001" customHeight="1">
      <c r="A523" s="57">
        <v>2</v>
      </c>
      <c r="B523" s="68" t="s">
        <v>543</v>
      </c>
      <c r="C523" s="82">
        <f t="shared" si="393"/>
        <v>3278462.0900000003</v>
      </c>
      <c r="D523" s="82">
        <f t="shared" si="394"/>
        <v>3278462.0900000003</v>
      </c>
      <c r="E523" s="60">
        <v>853575.31000000006</v>
      </c>
      <c r="F523" s="60">
        <v>1835408.05</v>
      </c>
      <c r="G523" s="60">
        <v>589478.72999999998</v>
      </c>
      <c r="H523" s="60">
        <v>0</v>
      </c>
      <c r="I523" s="60">
        <v>0</v>
      </c>
      <c r="J523" s="69">
        <v>0</v>
      </c>
      <c r="K523" s="60">
        <v>0</v>
      </c>
      <c r="L523" s="60">
        <v>0</v>
      </c>
      <c r="M523" s="60">
        <v>0</v>
      </c>
      <c r="N523" s="60">
        <v>0</v>
      </c>
      <c r="O523" s="60">
        <v>0</v>
      </c>
      <c r="P523" s="82">
        <v>0</v>
      </c>
      <c r="Q523" s="60">
        <v>0</v>
      </c>
      <c r="R523" s="60">
        <v>0</v>
      </c>
      <c r="S523" s="60">
        <v>0</v>
      </c>
      <c r="T523" s="60">
        <v>0</v>
      </c>
    </row>
    <row r="524" s="73" customFormat="1" ht="22.800000000000001" customHeight="1">
      <c r="A524" s="57">
        <v>3</v>
      </c>
      <c r="B524" s="68" t="s">
        <v>544</v>
      </c>
      <c r="C524" s="82">
        <f t="shared" si="393"/>
        <v>3298076.5099999998</v>
      </c>
      <c r="D524" s="82">
        <f t="shared" si="394"/>
        <v>3298076.5099999998</v>
      </c>
      <c r="E524" s="60">
        <v>858682.08999999997</v>
      </c>
      <c r="F524" s="60">
        <v>1846388.95</v>
      </c>
      <c r="G524" s="60">
        <v>593005.46999999997</v>
      </c>
      <c r="H524" s="60">
        <v>0</v>
      </c>
      <c r="I524" s="60">
        <v>0</v>
      </c>
      <c r="J524" s="69">
        <v>0</v>
      </c>
      <c r="K524" s="60">
        <v>0</v>
      </c>
      <c r="L524" s="60">
        <v>0</v>
      </c>
      <c r="M524" s="60">
        <v>0</v>
      </c>
      <c r="N524" s="60">
        <v>0</v>
      </c>
      <c r="O524" s="60">
        <v>0</v>
      </c>
      <c r="P524" s="82">
        <v>0</v>
      </c>
      <c r="Q524" s="60">
        <v>0</v>
      </c>
      <c r="R524" s="60">
        <v>0</v>
      </c>
      <c r="S524" s="60">
        <v>0</v>
      </c>
      <c r="T524" s="60">
        <v>0</v>
      </c>
    </row>
    <row r="525" s="32" customFormat="1" ht="21.600000000000001" customHeight="1">
      <c r="A525" s="110" t="s">
        <v>282</v>
      </c>
      <c r="B525" s="110"/>
      <c r="C525" s="83">
        <f>SUM(C526:C528)</f>
        <v>5915477.6600000001</v>
      </c>
      <c r="D525" s="83">
        <f t="shared" ref="D525:T525" si="395">SUM(D526:D528)</f>
        <v>5915477.6600000001</v>
      </c>
      <c r="E525" s="83">
        <f t="shared" si="395"/>
        <v>4676267.1199999992</v>
      </c>
      <c r="F525" s="83">
        <f t="shared" si="395"/>
        <v>0</v>
      </c>
      <c r="G525" s="83">
        <f t="shared" si="395"/>
        <v>0</v>
      </c>
      <c r="H525" s="83">
        <f t="shared" si="395"/>
        <v>417350.69999999995</v>
      </c>
      <c r="I525" s="83">
        <f t="shared" si="395"/>
        <v>821859.83999999997</v>
      </c>
      <c r="J525" s="84">
        <f t="shared" si="395"/>
        <v>0</v>
      </c>
      <c r="K525" s="83">
        <f t="shared" si="395"/>
        <v>0</v>
      </c>
      <c r="L525" s="83">
        <f t="shared" si="395"/>
        <v>0</v>
      </c>
      <c r="M525" s="83">
        <f t="shared" si="395"/>
        <v>0</v>
      </c>
      <c r="N525" s="83">
        <f t="shared" si="395"/>
        <v>0</v>
      </c>
      <c r="O525" s="83">
        <f t="shared" si="395"/>
        <v>0</v>
      </c>
      <c r="P525" s="83">
        <f t="shared" si="395"/>
        <v>0</v>
      </c>
      <c r="Q525" s="83">
        <f t="shared" si="395"/>
        <v>0</v>
      </c>
      <c r="R525" s="83">
        <f t="shared" si="395"/>
        <v>0</v>
      </c>
      <c r="S525" s="83">
        <f t="shared" si="395"/>
        <v>0</v>
      </c>
      <c r="T525" s="83">
        <f t="shared" si="395"/>
        <v>0</v>
      </c>
    </row>
    <row r="526" s="73" customFormat="1" ht="21.600000000000001" customHeight="1">
      <c r="A526" s="57">
        <v>1</v>
      </c>
      <c r="B526" s="92" t="s">
        <v>545</v>
      </c>
      <c r="C526" s="82">
        <f t="shared" ref="C526:C528" si="396">D526+K526+L526+M526+N526+O526+P526+Q526+R526+S526+T526</f>
        <v>541886.09999999998</v>
      </c>
      <c r="D526" s="82">
        <f t="shared" ref="D526:D528" si="397">E526+F526+G526+H526+I526</f>
        <v>541886.09999999998</v>
      </c>
      <c r="E526" s="60">
        <v>541886.09999999998</v>
      </c>
      <c r="F526" s="60">
        <v>0</v>
      </c>
      <c r="G526" s="60">
        <v>0</v>
      </c>
      <c r="H526" s="60">
        <v>0</v>
      </c>
      <c r="I526" s="60">
        <v>0</v>
      </c>
      <c r="J526" s="69">
        <v>0</v>
      </c>
      <c r="K526" s="60">
        <v>0</v>
      </c>
      <c r="L526" s="60">
        <v>0</v>
      </c>
      <c r="M526" s="60">
        <v>0</v>
      </c>
      <c r="N526" s="60">
        <v>0</v>
      </c>
      <c r="O526" s="60">
        <v>0</v>
      </c>
      <c r="P526" s="82">
        <v>0</v>
      </c>
      <c r="Q526" s="60">
        <v>0</v>
      </c>
      <c r="R526" s="60">
        <v>0</v>
      </c>
      <c r="S526" s="60">
        <v>0</v>
      </c>
      <c r="T526" s="60">
        <v>0</v>
      </c>
    </row>
    <row r="527" s="73" customFormat="1" ht="21.600000000000001" customHeight="1">
      <c r="A527" s="57">
        <v>2</v>
      </c>
      <c r="B527" s="92" t="s">
        <v>546</v>
      </c>
      <c r="C527" s="82">
        <f t="shared" si="396"/>
        <v>3170550.5999999996</v>
      </c>
      <c r="D527" s="82">
        <f t="shared" si="397"/>
        <v>3170550.5999999996</v>
      </c>
      <c r="E527" s="60">
        <v>3170550.5999999996</v>
      </c>
      <c r="F527" s="60">
        <v>0</v>
      </c>
      <c r="G527" s="60">
        <v>0</v>
      </c>
      <c r="H527" s="60">
        <v>0</v>
      </c>
      <c r="I527" s="60">
        <v>0</v>
      </c>
      <c r="J527" s="69">
        <v>0</v>
      </c>
      <c r="K527" s="60">
        <v>0</v>
      </c>
      <c r="L527" s="60">
        <v>0</v>
      </c>
      <c r="M527" s="60">
        <v>0</v>
      </c>
      <c r="N527" s="60">
        <v>0</v>
      </c>
      <c r="O527" s="60">
        <v>0</v>
      </c>
      <c r="P527" s="82">
        <v>0</v>
      </c>
      <c r="Q527" s="60">
        <v>0</v>
      </c>
      <c r="R527" s="60">
        <v>0</v>
      </c>
      <c r="S527" s="60">
        <v>0</v>
      </c>
      <c r="T527" s="60">
        <v>0</v>
      </c>
    </row>
    <row r="528" s="73" customFormat="1" ht="21.600000000000001" customHeight="1">
      <c r="A528" s="57">
        <v>3</v>
      </c>
      <c r="B528" s="92" t="s">
        <v>547</v>
      </c>
      <c r="C528" s="82">
        <f t="shared" si="396"/>
        <v>2203040.96</v>
      </c>
      <c r="D528" s="82">
        <f t="shared" si="397"/>
        <v>2203040.96</v>
      </c>
      <c r="E528" s="60">
        <v>963830.41999999993</v>
      </c>
      <c r="F528" s="60">
        <v>0</v>
      </c>
      <c r="G528" s="60">
        <v>0</v>
      </c>
      <c r="H528" s="313">
        <v>417350.69999999995</v>
      </c>
      <c r="I528" s="60">
        <v>821859.83999999997</v>
      </c>
      <c r="J528" s="69">
        <v>0</v>
      </c>
      <c r="K528" s="60">
        <v>0</v>
      </c>
      <c r="L528" s="60">
        <v>0</v>
      </c>
      <c r="M528" s="60">
        <v>0</v>
      </c>
      <c r="N528" s="60">
        <v>0</v>
      </c>
      <c r="O528" s="60">
        <v>0</v>
      </c>
      <c r="P528" s="60">
        <v>0</v>
      </c>
      <c r="Q528" s="60">
        <v>0</v>
      </c>
      <c r="R528" s="60">
        <v>0</v>
      </c>
      <c r="S528" s="60">
        <v>0</v>
      </c>
      <c r="T528" s="60">
        <v>0</v>
      </c>
    </row>
    <row r="529" s="203" customFormat="1" ht="22.5" customHeight="1">
      <c r="A529" s="70" t="s">
        <v>291</v>
      </c>
      <c r="B529" s="70"/>
      <c r="C529" s="251">
        <f>SUM(C530:C536)</f>
        <v>29577277.84</v>
      </c>
      <c r="D529" s="251">
        <f t="shared" ref="D529:T529" si="398">SUM(D530:D536)</f>
        <v>20249455.140000001</v>
      </c>
      <c r="E529" s="251">
        <f t="shared" si="398"/>
        <v>7243866.9800000004</v>
      </c>
      <c r="F529" s="251">
        <f t="shared" si="398"/>
        <v>8519642.6000000015</v>
      </c>
      <c r="G529" s="251">
        <f t="shared" si="398"/>
        <v>771777.59999999998</v>
      </c>
      <c r="H529" s="251">
        <f t="shared" si="398"/>
        <v>1083599</v>
      </c>
      <c r="I529" s="251">
        <f t="shared" si="398"/>
        <v>2630568.96</v>
      </c>
      <c r="J529" s="252">
        <f t="shared" si="398"/>
        <v>0</v>
      </c>
      <c r="K529" s="251">
        <f t="shared" si="398"/>
        <v>0</v>
      </c>
      <c r="L529" s="251">
        <f t="shared" si="398"/>
        <v>0</v>
      </c>
      <c r="M529" s="251">
        <f t="shared" si="398"/>
        <v>0</v>
      </c>
      <c r="N529" s="251">
        <f t="shared" si="398"/>
        <v>8002417.5</v>
      </c>
      <c r="O529" s="251">
        <f t="shared" si="398"/>
        <v>0</v>
      </c>
      <c r="P529" s="251">
        <f t="shared" si="398"/>
        <v>1325405.2</v>
      </c>
      <c r="Q529" s="251">
        <f t="shared" si="398"/>
        <v>0</v>
      </c>
      <c r="R529" s="251">
        <f t="shared" si="398"/>
        <v>0</v>
      </c>
      <c r="S529" s="251">
        <f t="shared" si="398"/>
        <v>0</v>
      </c>
      <c r="T529" s="251">
        <f t="shared" si="398"/>
        <v>0</v>
      </c>
      <c r="U529" s="32"/>
      <c r="V529" s="248"/>
      <c r="W529" s="248"/>
      <c r="X529" s="248"/>
      <c r="Y529" s="248"/>
      <c r="Z529" s="248"/>
      <c r="AA529" s="248"/>
      <c r="AB529" s="248"/>
      <c r="AC529" s="248"/>
      <c r="AD529" s="248"/>
      <c r="AE529" s="248"/>
      <c r="AF529" s="248"/>
      <c r="AG529" s="248"/>
      <c r="AH529" s="248"/>
      <c r="AI529" s="248"/>
      <c r="AJ529" s="248"/>
      <c r="AK529" s="248"/>
      <c r="AL529" s="248"/>
      <c r="AM529" s="248"/>
      <c r="AN529" s="248"/>
      <c r="AO529" s="248"/>
      <c r="AP529" s="248"/>
      <c r="AQ529" s="248"/>
    </row>
    <row r="530" s="203" customFormat="1" ht="22.5" customHeight="1">
      <c r="A530" s="295">
        <v>1</v>
      </c>
      <c r="B530" s="178" t="s">
        <v>548</v>
      </c>
      <c r="C530" s="267">
        <f t="shared" ref="C530:C536" si="399">D530+K530+L530+M530+N530+O530+P530+Q530+R530+S530+T530</f>
        <v>414941.10000000003</v>
      </c>
      <c r="D530" s="93">
        <f t="shared" ref="D530:D536" si="400">E530+F530+G530+H530+I530</f>
        <v>414941.10000000003</v>
      </c>
      <c r="E530" s="267">
        <v>0</v>
      </c>
      <c r="F530" s="267">
        <v>0</v>
      </c>
      <c r="G530" s="93">
        <v>0</v>
      </c>
      <c r="H530" s="93">
        <v>414941.10000000003</v>
      </c>
      <c r="I530" s="93">
        <v>0</v>
      </c>
      <c r="J530" s="94">
        <v>0</v>
      </c>
      <c r="K530" s="93">
        <v>0</v>
      </c>
      <c r="L530" s="93">
        <v>0</v>
      </c>
      <c r="M530" s="93">
        <v>0</v>
      </c>
      <c r="N530" s="93">
        <v>0</v>
      </c>
      <c r="O530" s="267">
        <v>0</v>
      </c>
      <c r="P530" s="267">
        <v>0</v>
      </c>
      <c r="Q530" s="93">
        <v>0</v>
      </c>
      <c r="R530" s="93">
        <v>0</v>
      </c>
      <c r="S530" s="93">
        <v>0</v>
      </c>
      <c r="T530" s="93">
        <v>0</v>
      </c>
      <c r="U530" s="73"/>
      <c r="V530" s="248"/>
      <c r="W530" s="248"/>
      <c r="X530" s="248"/>
      <c r="Y530" s="248"/>
      <c r="Z530" s="248"/>
      <c r="AA530" s="248"/>
      <c r="AB530" s="248"/>
      <c r="AC530" s="248"/>
      <c r="AD530" s="248"/>
      <c r="AE530" s="248"/>
      <c r="AF530" s="248"/>
      <c r="AG530" s="248"/>
      <c r="AH530" s="248"/>
      <c r="AI530" s="248"/>
      <c r="AJ530" s="248"/>
      <c r="AK530" s="248"/>
      <c r="AL530" s="248"/>
      <c r="AM530" s="248"/>
      <c r="AN530" s="248"/>
      <c r="AO530" s="248"/>
      <c r="AP530" s="248"/>
      <c r="AQ530" s="248"/>
    </row>
    <row r="531" s="203" customFormat="1" ht="22.5" customHeight="1">
      <c r="A531" s="295">
        <v>2</v>
      </c>
      <c r="B531" s="178" t="s">
        <v>549</v>
      </c>
      <c r="C531" s="267">
        <f t="shared" si="399"/>
        <v>1724712</v>
      </c>
      <c r="D531" s="93">
        <f t="shared" si="400"/>
        <v>1724712</v>
      </c>
      <c r="E531" s="267">
        <v>0</v>
      </c>
      <c r="F531" s="267">
        <v>0</v>
      </c>
      <c r="G531" s="93">
        <v>771777.59999999998</v>
      </c>
      <c r="H531" s="93"/>
      <c r="I531" s="93">
        <v>952934.40000000002</v>
      </c>
      <c r="J531" s="94">
        <v>0</v>
      </c>
      <c r="K531" s="93">
        <v>0</v>
      </c>
      <c r="L531" s="93">
        <v>0</v>
      </c>
      <c r="M531" s="93">
        <v>0</v>
      </c>
      <c r="N531" s="93">
        <v>0</v>
      </c>
      <c r="O531" s="267">
        <v>0</v>
      </c>
      <c r="P531" s="267">
        <v>0</v>
      </c>
      <c r="Q531" s="93">
        <v>0</v>
      </c>
      <c r="R531" s="93">
        <v>0</v>
      </c>
      <c r="S531" s="93">
        <v>0</v>
      </c>
      <c r="T531" s="93">
        <v>0</v>
      </c>
      <c r="U531" s="73"/>
      <c r="V531" s="248"/>
      <c r="W531" s="248"/>
      <c r="X531" s="248"/>
      <c r="Y531" s="248"/>
      <c r="Z531" s="248"/>
      <c r="AA531" s="248"/>
      <c r="AB531" s="248"/>
      <c r="AC531" s="248"/>
      <c r="AD531" s="248"/>
      <c r="AE531" s="248"/>
      <c r="AF531" s="248"/>
      <c r="AG531" s="248"/>
      <c r="AH531" s="248"/>
      <c r="AI531" s="248"/>
      <c r="AJ531" s="248"/>
      <c r="AK531" s="248"/>
      <c r="AL531" s="248"/>
      <c r="AM531" s="248"/>
      <c r="AN531" s="248"/>
      <c r="AO531" s="248"/>
      <c r="AP531" s="248"/>
      <c r="AQ531" s="248"/>
    </row>
    <row r="532" s="203" customFormat="1" ht="22.5" customHeight="1">
      <c r="A532" s="295">
        <v>3</v>
      </c>
      <c r="B532" s="178" t="s">
        <v>550</v>
      </c>
      <c r="C532" s="267">
        <f t="shared" si="399"/>
        <v>251903.90000000002</v>
      </c>
      <c r="D532" s="93">
        <f t="shared" si="400"/>
        <v>251903.90000000002</v>
      </c>
      <c r="E532" s="267">
        <v>0</v>
      </c>
      <c r="F532" s="267">
        <v>0</v>
      </c>
      <c r="G532" s="93">
        <v>0</v>
      </c>
      <c r="H532" s="93">
        <v>251903.90000000002</v>
      </c>
      <c r="I532" s="93">
        <v>0</v>
      </c>
      <c r="J532" s="94">
        <v>0</v>
      </c>
      <c r="K532" s="93">
        <v>0</v>
      </c>
      <c r="L532" s="93">
        <v>0</v>
      </c>
      <c r="M532" s="93">
        <v>0</v>
      </c>
      <c r="N532" s="93">
        <v>0</v>
      </c>
      <c r="O532" s="267">
        <v>0</v>
      </c>
      <c r="P532" s="267">
        <v>0</v>
      </c>
      <c r="Q532" s="93">
        <v>0</v>
      </c>
      <c r="R532" s="93">
        <v>0</v>
      </c>
      <c r="S532" s="93">
        <v>0</v>
      </c>
      <c r="T532" s="93">
        <v>0</v>
      </c>
      <c r="U532" s="73"/>
      <c r="V532" s="248"/>
      <c r="W532" s="248"/>
      <c r="X532" s="248"/>
      <c r="Y532" s="248"/>
      <c r="Z532" s="248"/>
      <c r="AA532" s="248"/>
      <c r="AB532" s="248"/>
      <c r="AC532" s="248"/>
      <c r="AD532" s="248"/>
      <c r="AE532" s="248"/>
      <c r="AF532" s="248"/>
      <c r="AG532" s="248"/>
      <c r="AH532" s="248"/>
      <c r="AI532" s="248"/>
      <c r="AJ532" s="248"/>
      <c r="AK532" s="248"/>
      <c r="AL532" s="248"/>
      <c r="AM532" s="248"/>
      <c r="AN532" s="248"/>
      <c r="AO532" s="248"/>
      <c r="AP532" s="248"/>
      <c r="AQ532" s="248"/>
    </row>
    <row r="533" s="73" customFormat="1" ht="25.199999999999999" customHeight="1">
      <c r="A533" s="295">
        <v>4</v>
      </c>
      <c r="B533" s="92" t="s">
        <v>852</v>
      </c>
      <c r="C533" s="181">
        <f t="shared" si="399"/>
        <v>20899216.800000001</v>
      </c>
      <c r="D533" s="178">
        <f t="shared" si="400"/>
        <v>11726553.300000001</v>
      </c>
      <c r="E533" s="178">
        <v>5276432.7000000002</v>
      </c>
      <c r="F533" s="178">
        <v>6450120.6000000006</v>
      </c>
      <c r="G533" s="178">
        <v>0</v>
      </c>
      <c r="H533" s="178">
        <v>0</v>
      </c>
      <c r="I533" s="178">
        <v>0</v>
      </c>
      <c r="J533" s="253">
        <v>0</v>
      </c>
      <c r="K533" s="178">
        <v>0</v>
      </c>
      <c r="L533" s="178">
        <v>0</v>
      </c>
      <c r="M533" s="178">
        <v>0</v>
      </c>
      <c r="N533" s="178">
        <v>8002417.5</v>
      </c>
      <c r="O533" s="178">
        <v>0</v>
      </c>
      <c r="P533" s="178">
        <v>1170246</v>
      </c>
      <c r="Q533" s="178">
        <v>0</v>
      </c>
      <c r="R533" s="178">
        <v>0</v>
      </c>
      <c r="S533" s="178">
        <v>0</v>
      </c>
      <c r="T533" s="178">
        <v>0</v>
      </c>
    </row>
    <row r="534" s="73" customFormat="1" ht="25.199999999999999" customHeight="1">
      <c r="A534" s="295">
        <v>5</v>
      </c>
      <c r="B534" s="68" t="s">
        <v>853</v>
      </c>
      <c r="C534" s="267">
        <f t="shared" si="399"/>
        <v>155159.20000000001</v>
      </c>
      <c r="D534" s="93">
        <f t="shared" si="400"/>
        <v>0</v>
      </c>
      <c r="E534" s="58">
        <v>0</v>
      </c>
      <c r="F534" s="58">
        <v>0</v>
      </c>
      <c r="G534" s="58">
        <v>0</v>
      </c>
      <c r="H534" s="58">
        <v>0</v>
      </c>
      <c r="I534" s="58">
        <v>0</v>
      </c>
      <c r="J534" s="59">
        <v>0</v>
      </c>
      <c r="K534" s="58">
        <v>0</v>
      </c>
      <c r="L534" s="312">
        <v>0</v>
      </c>
      <c r="M534" s="58">
        <v>0</v>
      </c>
      <c r="N534" s="104">
        <v>0</v>
      </c>
      <c r="O534" s="58">
        <v>0</v>
      </c>
      <c r="P534" s="104">
        <v>155159.20000000001</v>
      </c>
      <c r="Q534" s="58">
        <v>0</v>
      </c>
      <c r="R534" s="58">
        <v>0</v>
      </c>
      <c r="S534" s="58">
        <v>0</v>
      </c>
      <c r="T534" s="58">
        <v>0</v>
      </c>
    </row>
    <row r="535" s="73" customFormat="1" ht="25.199999999999999" customHeight="1">
      <c r="A535" s="295">
        <v>6</v>
      </c>
      <c r="B535" s="92" t="s">
        <v>552</v>
      </c>
      <c r="C535" s="267">
        <f t="shared" si="399"/>
        <v>1861931.6400000001</v>
      </c>
      <c r="D535" s="93">
        <f t="shared" si="400"/>
        <v>1861931.6400000001</v>
      </c>
      <c r="E535" s="104">
        <v>1004981.88</v>
      </c>
      <c r="F535" s="58">
        <v>0</v>
      </c>
      <c r="G535" s="58">
        <v>0</v>
      </c>
      <c r="H535" s="58">
        <v>0</v>
      </c>
      <c r="I535" s="104">
        <v>856949.76000000001</v>
      </c>
      <c r="J535" s="59">
        <v>0</v>
      </c>
      <c r="K535" s="58">
        <v>0</v>
      </c>
      <c r="L535" s="58">
        <v>0</v>
      </c>
      <c r="M535" s="58">
        <v>0</v>
      </c>
      <c r="N535" s="104">
        <v>0</v>
      </c>
      <c r="O535" s="58">
        <v>0</v>
      </c>
      <c r="P535" s="104">
        <v>0</v>
      </c>
      <c r="Q535" s="58">
        <v>0</v>
      </c>
      <c r="R535" s="58">
        <v>0</v>
      </c>
      <c r="S535" s="58">
        <v>0</v>
      </c>
      <c r="T535" s="58">
        <v>0</v>
      </c>
    </row>
    <row r="536" s="73" customFormat="1" ht="25.199999999999999" customHeight="1">
      <c r="A536" s="295">
        <v>7</v>
      </c>
      <c r="B536" s="92" t="s">
        <v>553</v>
      </c>
      <c r="C536" s="181">
        <f t="shared" si="399"/>
        <v>4269413.2000000002</v>
      </c>
      <c r="D536" s="178">
        <f t="shared" si="400"/>
        <v>4269413.2000000002</v>
      </c>
      <c r="E536" s="104">
        <v>962452.40000000002</v>
      </c>
      <c r="F536" s="104">
        <v>2069522</v>
      </c>
      <c r="G536" s="58">
        <v>0</v>
      </c>
      <c r="H536" s="104">
        <v>416754</v>
      </c>
      <c r="I536" s="104">
        <v>820684.79999999993</v>
      </c>
      <c r="J536" s="59">
        <v>0</v>
      </c>
      <c r="K536" s="58">
        <v>0</v>
      </c>
      <c r="L536" s="58">
        <v>0</v>
      </c>
      <c r="M536" s="58">
        <v>0</v>
      </c>
      <c r="N536" s="104">
        <v>0</v>
      </c>
      <c r="O536" s="58">
        <v>0</v>
      </c>
      <c r="P536" s="104">
        <v>0</v>
      </c>
      <c r="Q536" s="58">
        <v>0</v>
      </c>
      <c r="R536" s="58">
        <v>0</v>
      </c>
      <c r="S536" s="58">
        <v>0</v>
      </c>
      <c r="T536" s="58">
        <v>0</v>
      </c>
    </row>
    <row r="537" s="203" customFormat="1" ht="33.75" customHeight="1">
      <c r="A537" s="70" t="s">
        <v>301</v>
      </c>
      <c r="B537" s="70"/>
      <c r="C537" s="141">
        <f t="shared" ref="C537:C538" si="401">C538</f>
        <v>9982592.4000000004</v>
      </c>
      <c r="D537" s="141">
        <f t="shared" ref="C537:L538" si="402">D538</f>
        <v>0</v>
      </c>
      <c r="E537" s="141">
        <f t="shared" si="402"/>
        <v>0</v>
      </c>
      <c r="F537" s="141">
        <f t="shared" si="402"/>
        <v>0</v>
      </c>
      <c r="G537" s="141">
        <f t="shared" si="402"/>
        <v>0</v>
      </c>
      <c r="H537" s="141">
        <f t="shared" si="402"/>
        <v>0</v>
      </c>
      <c r="I537" s="141">
        <f t="shared" si="402"/>
        <v>0</v>
      </c>
      <c r="J537" s="142">
        <f t="shared" si="402"/>
        <v>0</v>
      </c>
      <c r="K537" s="141">
        <f t="shared" si="402"/>
        <v>0</v>
      </c>
      <c r="L537" s="141">
        <f t="shared" si="402"/>
        <v>9982592.4000000004</v>
      </c>
      <c r="M537" s="141">
        <f t="shared" ref="M537:V538" si="403">M538</f>
        <v>0</v>
      </c>
      <c r="N537" s="141">
        <f t="shared" si="403"/>
        <v>0</v>
      </c>
      <c r="O537" s="141">
        <f t="shared" si="403"/>
        <v>0</v>
      </c>
      <c r="P537" s="141">
        <f t="shared" si="403"/>
        <v>0</v>
      </c>
      <c r="Q537" s="141">
        <f t="shared" si="403"/>
        <v>0</v>
      </c>
      <c r="R537" s="141">
        <f t="shared" si="403"/>
        <v>0</v>
      </c>
      <c r="S537" s="141">
        <f t="shared" si="403"/>
        <v>0</v>
      </c>
      <c r="T537" s="141">
        <f t="shared" si="403"/>
        <v>0</v>
      </c>
      <c r="U537" s="272"/>
      <c r="V537" s="272"/>
      <c r="W537" s="272"/>
      <c r="X537" s="272"/>
      <c r="Y537" s="272"/>
      <c r="Z537" s="272"/>
      <c r="AA537" s="272"/>
      <c r="AB537" s="272"/>
      <c r="AC537" s="272"/>
      <c r="AD537" s="272"/>
      <c r="AE537" s="272"/>
      <c r="AF537" s="272"/>
      <c r="AG537" s="272"/>
      <c r="AH537" s="272"/>
      <c r="AI537" s="272"/>
      <c r="AJ537" s="272"/>
      <c r="AK537" s="272"/>
      <c r="AL537" s="272"/>
      <c r="AM537" s="272"/>
      <c r="AN537" s="272"/>
      <c r="AO537" s="272"/>
      <c r="AP537" s="272"/>
      <c r="AQ537" s="272"/>
    </row>
    <row r="538" s="203" customFormat="1" ht="22.199999999999999" customHeight="1">
      <c r="A538" s="89" t="s">
        <v>302</v>
      </c>
      <c r="B538" s="89"/>
      <c r="C538" s="141">
        <f t="shared" si="401"/>
        <v>9982592.4000000004</v>
      </c>
      <c r="D538" s="141">
        <f t="shared" si="402"/>
        <v>0</v>
      </c>
      <c r="E538" s="141">
        <f t="shared" si="402"/>
        <v>0</v>
      </c>
      <c r="F538" s="141">
        <f t="shared" si="402"/>
        <v>0</v>
      </c>
      <c r="G538" s="141">
        <f t="shared" si="402"/>
        <v>0</v>
      </c>
      <c r="H538" s="141">
        <f t="shared" si="402"/>
        <v>0</v>
      </c>
      <c r="I538" s="141">
        <f t="shared" si="402"/>
        <v>0</v>
      </c>
      <c r="J538" s="142">
        <f t="shared" si="402"/>
        <v>0</v>
      </c>
      <c r="K538" s="141">
        <f t="shared" si="402"/>
        <v>0</v>
      </c>
      <c r="L538" s="141">
        <f t="shared" si="402"/>
        <v>9982592.4000000004</v>
      </c>
      <c r="M538" s="141">
        <f t="shared" si="403"/>
        <v>0</v>
      </c>
      <c r="N538" s="141">
        <f t="shared" si="403"/>
        <v>0</v>
      </c>
      <c r="O538" s="141">
        <f t="shared" si="403"/>
        <v>0</v>
      </c>
      <c r="P538" s="141">
        <f t="shared" si="403"/>
        <v>0</v>
      </c>
      <c r="Q538" s="141">
        <f t="shared" si="403"/>
        <v>0</v>
      </c>
      <c r="R538" s="141">
        <f t="shared" si="403"/>
        <v>0</v>
      </c>
      <c r="S538" s="141">
        <f t="shared" si="403"/>
        <v>0</v>
      </c>
      <c r="T538" s="141">
        <f t="shared" si="403"/>
        <v>0</v>
      </c>
      <c r="U538" s="272"/>
      <c r="V538" s="272"/>
      <c r="W538" s="272"/>
      <c r="X538" s="272"/>
      <c r="Y538" s="272"/>
      <c r="Z538" s="272"/>
      <c r="AA538" s="272"/>
      <c r="AB538" s="272"/>
      <c r="AC538" s="272"/>
      <c r="AD538" s="272"/>
      <c r="AE538" s="272"/>
      <c r="AF538" s="272"/>
      <c r="AG538" s="272"/>
      <c r="AH538" s="272"/>
      <c r="AI538" s="272"/>
      <c r="AJ538" s="272"/>
      <c r="AK538" s="272"/>
      <c r="AL538" s="272"/>
      <c r="AM538" s="272"/>
      <c r="AN538" s="272"/>
      <c r="AO538" s="272"/>
      <c r="AP538" s="272"/>
      <c r="AQ538" s="272"/>
    </row>
    <row r="539" s="203" customFormat="1" ht="22.5" customHeight="1">
      <c r="A539" s="33">
        <v>1</v>
      </c>
      <c r="B539" s="45" t="s">
        <v>854</v>
      </c>
      <c r="C539" s="97">
        <f>D539+K539+L539+M539+N539+O539+P539+Q539+R539+S539+T539</f>
        <v>9982592.4000000004</v>
      </c>
      <c r="D539" s="97">
        <f>E539+F539+G539+H539+I539</f>
        <v>0</v>
      </c>
      <c r="E539" s="97">
        <v>0</v>
      </c>
      <c r="F539" s="97">
        <v>0</v>
      </c>
      <c r="G539" s="97">
        <v>0</v>
      </c>
      <c r="H539" s="97">
        <v>0</v>
      </c>
      <c r="I539" s="97">
        <v>0</v>
      </c>
      <c r="J539" s="145">
        <v>0</v>
      </c>
      <c r="K539" s="97">
        <v>0</v>
      </c>
      <c r="L539" s="97">
        <v>9982592.4000000004</v>
      </c>
      <c r="M539" s="97">
        <v>0</v>
      </c>
      <c r="N539" s="97">
        <v>0</v>
      </c>
      <c r="O539" s="97">
        <v>0</v>
      </c>
      <c r="P539" s="97">
        <v>0</v>
      </c>
      <c r="Q539" s="97">
        <v>0</v>
      </c>
      <c r="R539" s="97">
        <v>0</v>
      </c>
      <c r="S539" s="97">
        <v>0</v>
      </c>
      <c r="T539" s="97">
        <v>0</v>
      </c>
      <c r="U539" s="272"/>
      <c r="V539" s="272"/>
      <c r="W539" s="272"/>
      <c r="X539" s="272"/>
      <c r="Y539" s="272"/>
      <c r="Z539" s="272"/>
      <c r="AA539" s="272"/>
      <c r="AB539" s="272"/>
      <c r="AC539" s="272"/>
      <c r="AD539" s="272"/>
      <c r="AE539" s="272"/>
      <c r="AF539" s="272"/>
      <c r="AG539" s="272"/>
      <c r="AH539" s="272"/>
      <c r="AI539" s="272"/>
      <c r="AJ539" s="272"/>
      <c r="AK539" s="272"/>
      <c r="AL539" s="272"/>
      <c r="AM539" s="272"/>
      <c r="AN539" s="272"/>
      <c r="AO539" s="272"/>
      <c r="AP539" s="272"/>
      <c r="AQ539" s="272"/>
    </row>
    <row r="540" s="203" customFormat="1" ht="22.199999999999999" customHeight="1">
      <c r="A540" s="26" t="s">
        <v>305</v>
      </c>
      <c r="B540" s="26"/>
      <c r="C540" s="254">
        <f>C541+C547</f>
        <v>46512984.519999996</v>
      </c>
      <c r="D540" s="254">
        <f t="shared" ref="C540:T540" si="404">D541+D547</f>
        <v>19073953.52</v>
      </c>
      <c r="E540" s="254">
        <f t="shared" si="404"/>
        <v>5258940.8199999994</v>
      </c>
      <c r="F540" s="254">
        <f t="shared" si="404"/>
        <v>4799118.0999999996</v>
      </c>
      <c r="G540" s="254">
        <f t="shared" si="404"/>
        <v>3661862.46</v>
      </c>
      <c r="H540" s="254">
        <f t="shared" si="404"/>
        <v>2133360.8999999999</v>
      </c>
      <c r="I540" s="254">
        <f t="shared" si="404"/>
        <v>3220671.2399999998</v>
      </c>
      <c r="J540" s="255">
        <f t="shared" si="404"/>
        <v>0</v>
      </c>
      <c r="K540" s="254">
        <f t="shared" si="404"/>
        <v>0</v>
      </c>
      <c r="L540" s="254">
        <f t="shared" si="404"/>
        <v>24245980</v>
      </c>
      <c r="M540" s="254">
        <f t="shared" si="404"/>
        <v>1222277.3999999999</v>
      </c>
      <c r="N540" s="254">
        <f t="shared" si="404"/>
        <v>0</v>
      </c>
      <c r="O540" s="254">
        <f t="shared" si="404"/>
        <v>0</v>
      </c>
      <c r="P540" s="254">
        <f t="shared" si="404"/>
        <v>1970773.6000000001</v>
      </c>
      <c r="Q540" s="254">
        <f t="shared" si="404"/>
        <v>0</v>
      </c>
      <c r="R540" s="254">
        <f t="shared" si="404"/>
        <v>0</v>
      </c>
      <c r="S540" s="254">
        <f t="shared" si="404"/>
        <v>0</v>
      </c>
      <c r="T540" s="254">
        <f t="shared" si="404"/>
        <v>0</v>
      </c>
      <c r="U540" s="73"/>
      <c r="V540" s="73"/>
      <c r="W540" s="73"/>
      <c r="X540" s="73"/>
      <c r="Y540" s="73"/>
      <c r="Z540" s="73"/>
      <c r="AA540" s="73"/>
      <c r="AB540" s="73"/>
      <c r="AC540" s="73"/>
      <c r="AD540" s="73"/>
      <c r="AE540" s="73"/>
      <c r="AF540" s="73"/>
      <c r="AG540" s="73"/>
      <c r="AH540" s="73"/>
      <c r="AI540" s="73"/>
      <c r="AJ540" s="73"/>
      <c r="AK540" s="73"/>
      <c r="AL540" s="73"/>
      <c r="AM540" s="248"/>
      <c r="AN540" s="248"/>
      <c r="AO540" s="248"/>
      <c r="AP540" s="248"/>
      <c r="AQ540" s="248"/>
    </row>
    <row r="541" s="203" customFormat="1" ht="22.5" customHeight="1">
      <c r="A541" s="110" t="s">
        <v>306</v>
      </c>
      <c r="B541" s="110"/>
      <c r="C541" s="254">
        <f>SUM(C542:C546)</f>
        <v>46090263.519999996</v>
      </c>
      <c r="D541" s="254">
        <f t="shared" ref="C541:T541" si="405">SUM(D542:D546)</f>
        <v>18651232.52</v>
      </c>
      <c r="E541" s="254">
        <f t="shared" si="405"/>
        <v>5258940.8199999994</v>
      </c>
      <c r="F541" s="254">
        <f t="shared" si="405"/>
        <v>4799118.0999999996</v>
      </c>
      <c r="G541" s="254">
        <f t="shared" si="405"/>
        <v>3661862.46</v>
      </c>
      <c r="H541" s="254">
        <f t="shared" si="405"/>
        <v>1710639.8999999999</v>
      </c>
      <c r="I541" s="254">
        <f t="shared" si="405"/>
        <v>3220671.2399999998</v>
      </c>
      <c r="J541" s="255">
        <f t="shared" si="405"/>
        <v>0</v>
      </c>
      <c r="K541" s="254">
        <f t="shared" si="405"/>
        <v>0</v>
      </c>
      <c r="L541" s="254">
        <f t="shared" si="405"/>
        <v>24245980</v>
      </c>
      <c r="M541" s="254">
        <f t="shared" si="405"/>
        <v>1222277.3999999999</v>
      </c>
      <c r="N541" s="254">
        <f t="shared" si="405"/>
        <v>0</v>
      </c>
      <c r="O541" s="254">
        <f t="shared" si="405"/>
        <v>0</v>
      </c>
      <c r="P541" s="254">
        <f t="shared" si="405"/>
        <v>1970773.6000000001</v>
      </c>
      <c r="Q541" s="254">
        <f t="shared" si="405"/>
        <v>0</v>
      </c>
      <c r="R541" s="254">
        <f t="shared" si="405"/>
        <v>0</v>
      </c>
      <c r="S541" s="254">
        <f t="shared" si="405"/>
        <v>0</v>
      </c>
      <c r="T541" s="254">
        <f t="shared" si="405"/>
        <v>0</v>
      </c>
      <c r="U541" s="73"/>
      <c r="V541" s="73"/>
      <c r="W541" s="73"/>
      <c r="X541" s="73"/>
      <c r="Y541" s="73"/>
      <c r="Z541" s="73"/>
      <c r="AA541" s="73"/>
      <c r="AB541" s="73"/>
      <c r="AC541" s="73"/>
      <c r="AD541" s="73"/>
      <c r="AE541" s="73"/>
      <c r="AF541" s="73"/>
      <c r="AG541" s="73"/>
      <c r="AH541" s="73"/>
      <c r="AI541" s="73"/>
      <c r="AJ541" s="73"/>
      <c r="AK541" s="73"/>
      <c r="AL541" s="73"/>
      <c r="AM541" s="248"/>
      <c r="AN541" s="248"/>
      <c r="AO541" s="248"/>
      <c r="AP541" s="248"/>
      <c r="AQ541" s="248"/>
    </row>
    <row r="542" s="203" customFormat="1" ht="22.5" customHeight="1">
      <c r="A542" s="55">
        <v>1</v>
      </c>
      <c r="B542" s="91" t="s">
        <v>309</v>
      </c>
      <c r="C542" s="93">
        <f t="shared" ref="C542:C546" si="406">D542+K542+L542+M542+N542+O542+P542+Q542+R542+S542+T542</f>
        <v>6810395.4000000004</v>
      </c>
      <c r="D542" s="93">
        <f t="shared" ref="D542:D546" si="407">E542+F542+G542+H542+I542</f>
        <v>5588118</v>
      </c>
      <c r="E542" s="93">
        <v>3027061.7999999998</v>
      </c>
      <c r="F542" s="93">
        <v>0</v>
      </c>
      <c r="G542" s="93">
        <v>1554010.2</v>
      </c>
      <c r="H542" s="93">
        <v>388996.19999999995</v>
      </c>
      <c r="I542" s="93">
        <v>618049.79999999993</v>
      </c>
      <c r="J542" s="94">
        <v>0</v>
      </c>
      <c r="K542" s="93">
        <v>0</v>
      </c>
      <c r="L542" s="93">
        <v>0</v>
      </c>
      <c r="M542" s="93">
        <v>1222277.3999999999</v>
      </c>
      <c r="N542" s="93">
        <v>0</v>
      </c>
      <c r="O542" s="93">
        <v>0</v>
      </c>
      <c r="P542" s="93">
        <v>0</v>
      </c>
      <c r="Q542" s="93">
        <v>0</v>
      </c>
      <c r="R542" s="93">
        <v>0</v>
      </c>
      <c r="S542" s="93">
        <v>0</v>
      </c>
      <c r="T542" s="93">
        <v>0</v>
      </c>
      <c r="U542" s="73"/>
      <c r="V542" s="73"/>
      <c r="W542" s="73"/>
      <c r="X542" s="73"/>
      <c r="Y542" s="73"/>
      <c r="Z542" s="73"/>
      <c r="AA542" s="73"/>
      <c r="AB542" s="73"/>
      <c r="AC542" s="73"/>
      <c r="AD542" s="73"/>
      <c r="AE542" s="73"/>
      <c r="AF542" s="73"/>
      <c r="AG542" s="73"/>
      <c r="AH542" s="73"/>
      <c r="AI542" s="73"/>
      <c r="AJ542" s="73"/>
      <c r="AK542" s="73"/>
      <c r="AL542" s="73"/>
      <c r="AM542" s="248"/>
      <c r="AN542" s="248"/>
      <c r="AO542" s="248"/>
      <c r="AP542" s="248"/>
      <c r="AQ542" s="248"/>
    </row>
    <row r="543" s="203" customFormat="1" ht="22.5" customHeight="1">
      <c r="A543" s="33">
        <v>2</v>
      </c>
      <c r="B543" s="34" t="s">
        <v>855</v>
      </c>
      <c r="C543" s="93">
        <f t="shared" si="406"/>
        <v>25830380</v>
      </c>
      <c r="D543" s="93">
        <f t="shared" si="407"/>
        <v>0</v>
      </c>
      <c r="E543" s="97">
        <v>0</v>
      </c>
      <c r="F543" s="97">
        <v>0</v>
      </c>
      <c r="G543" s="97">
        <v>0</v>
      </c>
      <c r="H543" s="97">
        <v>0</v>
      </c>
      <c r="I543" s="97">
        <v>0</v>
      </c>
      <c r="J543" s="145">
        <v>0</v>
      </c>
      <c r="K543" s="97">
        <v>0</v>
      </c>
      <c r="L543" s="97">
        <v>24245980</v>
      </c>
      <c r="M543" s="97">
        <v>0</v>
      </c>
      <c r="N543" s="97">
        <v>0</v>
      </c>
      <c r="O543" s="97">
        <v>0</v>
      </c>
      <c r="P543" s="97">
        <v>1584400</v>
      </c>
      <c r="Q543" s="97">
        <v>0</v>
      </c>
      <c r="R543" s="97">
        <v>0</v>
      </c>
      <c r="S543" s="97">
        <v>0</v>
      </c>
      <c r="T543" s="97">
        <v>0</v>
      </c>
      <c r="U543" s="73"/>
      <c r="V543" s="73"/>
      <c r="W543" s="73"/>
      <c r="X543" s="73"/>
      <c r="Y543" s="73"/>
      <c r="Z543" s="73"/>
      <c r="AA543" s="73"/>
      <c r="AB543" s="73"/>
      <c r="AC543" s="73"/>
      <c r="AD543" s="73"/>
      <c r="AE543" s="73"/>
      <c r="AF543" s="73"/>
      <c r="AG543" s="73"/>
      <c r="AH543" s="73"/>
      <c r="AI543" s="73"/>
      <c r="AJ543" s="73"/>
      <c r="AK543" s="73"/>
      <c r="AL543" s="73"/>
      <c r="AM543" s="248"/>
      <c r="AN543" s="248"/>
      <c r="AO543" s="248"/>
      <c r="AP543" s="248"/>
      <c r="AQ543" s="248"/>
    </row>
    <row r="544" s="203" customFormat="1" ht="22.5" customHeight="1">
      <c r="A544" s="55">
        <v>3</v>
      </c>
      <c r="B544" s="91" t="s">
        <v>856</v>
      </c>
      <c r="C544" s="93">
        <f t="shared" si="406"/>
        <v>6881576.3999999985</v>
      </c>
      <c r="D544" s="93">
        <f t="shared" si="407"/>
        <v>6495202.7999999989</v>
      </c>
      <c r="E544" s="93">
        <v>1266967.8</v>
      </c>
      <c r="F544" s="93">
        <v>2724309</v>
      </c>
      <c r="G544" s="93">
        <v>874967.39999999991</v>
      </c>
      <c r="H544" s="93">
        <v>548613</v>
      </c>
      <c r="I544" s="93">
        <v>1080345.5999999999</v>
      </c>
      <c r="J544" s="94">
        <v>0</v>
      </c>
      <c r="K544" s="93">
        <v>0</v>
      </c>
      <c r="L544" s="93">
        <v>0</v>
      </c>
      <c r="M544" s="93">
        <v>0</v>
      </c>
      <c r="N544" s="93">
        <v>0</v>
      </c>
      <c r="O544" s="93">
        <v>0</v>
      </c>
      <c r="P544" s="93">
        <v>386373.59999999998</v>
      </c>
      <c r="Q544" s="93">
        <v>0</v>
      </c>
      <c r="R544" s="93">
        <v>0</v>
      </c>
      <c r="S544" s="93">
        <v>0</v>
      </c>
      <c r="T544" s="93">
        <v>0</v>
      </c>
      <c r="U544" s="314"/>
      <c r="V544" s="73"/>
      <c r="W544" s="73"/>
      <c r="X544" s="73"/>
      <c r="Y544" s="73"/>
      <c r="Z544" s="73"/>
      <c r="AA544" s="73"/>
      <c r="AB544" s="73"/>
      <c r="AC544" s="73"/>
      <c r="AD544" s="73"/>
      <c r="AE544" s="73"/>
      <c r="AF544" s="73"/>
      <c r="AG544" s="73"/>
      <c r="AH544" s="73"/>
      <c r="AI544" s="73"/>
      <c r="AJ544" s="73"/>
      <c r="AK544" s="73"/>
      <c r="AL544" s="73"/>
      <c r="AM544" s="248"/>
      <c r="AN544" s="248"/>
      <c r="AO544" s="248"/>
      <c r="AP544" s="248"/>
      <c r="AQ544" s="248"/>
    </row>
    <row r="545" s="203" customFormat="1" ht="22.5" customHeight="1">
      <c r="A545" s="33">
        <v>4</v>
      </c>
      <c r="B545" s="91" t="s">
        <v>558</v>
      </c>
      <c r="C545" s="93">
        <f t="shared" si="406"/>
        <v>1621224</v>
      </c>
      <c r="D545" s="93">
        <f t="shared" si="407"/>
        <v>1621224</v>
      </c>
      <c r="E545" s="93">
        <v>0</v>
      </c>
      <c r="F545" s="93">
        <v>0</v>
      </c>
      <c r="G545" s="93">
        <v>566517.60000000009</v>
      </c>
      <c r="H545" s="93">
        <v>355212</v>
      </c>
      <c r="I545" s="93">
        <v>699494.40000000002</v>
      </c>
      <c r="J545" s="94">
        <v>0</v>
      </c>
      <c r="K545" s="93">
        <v>0</v>
      </c>
      <c r="L545" s="93">
        <v>0</v>
      </c>
      <c r="M545" s="93">
        <v>0</v>
      </c>
      <c r="N545" s="93">
        <v>0</v>
      </c>
      <c r="O545" s="93">
        <v>0</v>
      </c>
      <c r="P545" s="93">
        <v>0</v>
      </c>
      <c r="Q545" s="93">
        <v>0</v>
      </c>
      <c r="R545" s="93">
        <v>0</v>
      </c>
      <c r="S545" s="93">
        <v>0</v>
      </c>
      <c r="T545" s="93">
        <v>0</v>
      </c>
      <c r="U545" s="73"/>
      <c r="V545" s="73"/>
      <c r="W545" s="73"/>
      <c r="X545" s="73"/>
      <c r="Y545" s="73"/>
      <c r="Z545" s="73"/>
      <c r="AA545" s="73"/>
      <c r="AB545" s="73"/>
      <c r="AC545" s="73"/>
      <c r="AD545" s="73"/>
      <c r="AE545" s="73"/>
      <c r="AF545" s="73"/>
      <c r="AG545" s="73"/>
      <c r="AH545" s="73"/>
      <c r="AI545" s="73"/>
      <c r="AJ545" s="73"/>
      <c r="AK545" s="73"/>
      <c r="AL545" s="73"/>
      <c r="AM545" s="248"/>
      <c r="AN545" s="248"/>
      <c r="AO545" s="248"/>
      <c r="AP545" s="248"/>
      <c r="AQ545" s="248"/>
    </row>
    <row r="546" s="203" customFormat="1" ht="22.5" customHeight="1">
      <c r="A546" s="55">
        <v>5</v>
      </c>
      <c r="B546" s="91" t="s">
        <v>559</v>
      </c>
      <c r="C546" s="93">
        <f t="shared" si="406"/>
        <v>4946687.7200000007</v>
      </c>
      <c r="D546" s="93">
        <f t="shared" si="407"/>
        <v>4946687.7200000007</v>
      </c>
      <c r="E546" s="93">
        <v>964911.22000000009</v>
      </c>
      <c r="F546" s="93">
        <v>2074809.1000000001</v>
      </c>
      <c r="G546" s="93">
        <v>666367.26000000001</v>
      </c>
      <c r="H546" s="93">
        <v>417818.70000000001</v>
      </c>
      <c r="I546" s="93">
        <v>822781.44000000006</v>
      </c>
      <c r="J546" s="94">
        <v>0</v>
      </c>
      <c r="K546" s="93">
        <v>0</v>
      </c>
      <c r="L546" s="93">
        <v>0</v>
      </c>
      <c r="M546" s="93">
        <v>0</v>
      </c>
      <c r="N546" s="93">
        <v>0</v>
      </c>
      <c r="O546" s="93">
        <v>0</v>
      </c>
      <c r="P546" s="93">
        <v>0</v>
      </c>
      <c r="Q546" s="93">
        <v>0</v>
      </c>
      <c r="R546" s="93">
        <v>0</v>
      </c>
      <c r="S546" s="93">
        <v>0</v>
      </c>
      <c r="T546" s="93">
        <v>0</v>
      </c>
      <c r="U546" s="73"/>
      <c r="V546" s="73"/>
      <c r="W546" s="73"/>
      <c r="X546" s="73"/>
      <c r="Y546" s="73"/>
      <c r="Z546" s="73"/>
      <c r="AA546" s="73"/>
      <c r="AB546" s="73"/>
      <c r="AC546" s="73"/>
      <c r="AD546" s="73"/>
      <c r="AE546" s="73"/>
      <c r="AF546" s="73"/>
      <c r="AG546" s="73"/>
      <c r="AH546" s="73"/>
      <c r="AI546" s="73"/>
      <c r="AJ546" s="73"/>
      <c r="AK546" s="73"/>
      <c r="AL546" s="73"/>
      <c r="AM546" s="248"/>
      <c r="AN546" s="248"/>
      <c r="AO546" s="248"/>
      <c r="AP546" s="248"/>
      <c r="AQ546" s="248"/>
    </row>
    <row r="547" s="203" customFormat="1" ht="22.5" customHeight="1">
      <c r="A547" s="110" t="s">
        <v>318</v>
      </c>
      <c r="B547" s="110"/>
      <c r="C547" s="254">
        <f>C548</f>
        <v>422721</v>
      </c>
      <c r="D547" s="254">
        <f t="shared" ref="C547:T547" si="408">D548</f>
        <v>422721</v>
      </c>
      <c r="E547" s="254">
        <f t="shared" si="408"/>
        <v>0</v>
      </c>
      <c r="F547" s="254">
        <f t="shared" si="408"/>
        <v>0</v>
      </c>
      <c r="G547" s="254">
        <f t="shared" si="408"/>
        <v>0</v>
      </c>
      <c r="H547" s="254">
        <f t="shared" si="408"/>
        <v>422721</v>
      </c>
      <c r="I547" s="254">
        <f t="shared" si="408"/>
        <v>0</v>
      </c>
      <c r="J547" s="255">
        <f t="shared" si="408"/>
        <v>0</v>
      </c>
      <c r="K547" s="254">
        <f t="shared" si="408"/>
        <v>0</v>
      </c>
      <c r="L547" s="254">
        <f t="shared" si="408"/>
        <v>0</v>
      </c>
      <c r="M547" s="254">
        <f t="shared" si="408"/>
        <v>0</v>
      </c>
      <c r="N547" s="254">
        <f t="shared" si="408"/>
        <v>0</v>
      </c>
      <c r="O547" s="254">
        <f t="shared" si="408"/>
        <v>0</v>
      </c>
      <c r="P547" s="254">
        <f t="shared" si="408"/>
        <v>0</v>
      </c>
      <c r="Q547" s="254">
        <f t="shared" si="408"/>
        <v>0</v>
      </c>
      <c r="R547" s="254">
        <f t="shared" si="408"/>
        <v>0</v>
      </c>
      <c r="S547" s="254">
        <f t="shared" si="408"/>
        <v>0</v>
      </c>
      <c r="T547" s="254">
        <f t="shared" si="408"/>
        <v>0</v>
      </c>
      <c r="U547" s="73"/>
      <c r="V547" s="73"/>
      <c r="W547" s="73"/>
      <c r="X547" s="73"/>
      <c r="Y547" s="73"/>
      <c r="Z547" s="73"/>
      <c r="AA547" s="73"/>
      <c r="AB547" s="73"/>
      <c r="AC547" s="73"/>
      <c r="AD547" s="73"/>
      <c r="AE547" s="73"/>
      <c r="AF547" s="73"/>
      <c r="AG547" s="73"/>
      <c r="AH547" s="73"/>
      <c r="AI547" s="73"/>
      <c r="AJ547" s="73"/>
      <c r="AK547" s="73"/>
      <c r="AL547" s="73"/>
      <c r="AM547" s="248"/>
      <c r="AN547" s="248"/>
      <c r="AO547" s="248"/>
      <c r="AP547" s="248"/>
      <c r="AQ547" s="248"/>
    </row>
    <row r="548" s="203" customFormat="1" ht="22.5" customHeight="1">
      <c r="A548" s="55">
        <v>1</v>
      </c>
      <c r="B548" s="91" t="s">
        <v>560</v>
      </c>
      <c r="C548" s="93">
        <f>D548+L548+M548+N548+O548+P548+Q548+R548+S548+T548</f>
        <v>422721</v>
      </c>
      <c r="D548" s="267">
        <f>E548+F548+G548+H548+I548</f>
        <v>422721</v>
      </c>
      <c r="E548" s="267">
        <v>0</v>
      </c>
      <c r="F548" s="267">
        <v>0</v>
      </c>
      <c r="G548" s="93">
        <v>0</v>
      </c>
      <c r="H548" s="267">
        <v>422721</v>
      </c>
      <c r="I548" s="267">
        <v>0</v>
      </c>
      <c r="J548" s="94">
        <v>0</v>
      </c>
      <c r="K548" s="93">
        <v>0</v>
      </c>
      <c r="L548" s="93">
        <v>0</v>
      </c>
      <c r="M548" s="93">
        <v>0</v>
      </c>
      <c r="N548" s="267">
        <v>0</v>
      </c>
      <c r="O548" s="93">
        <v>0</v>
      </c>
      <c r="P548" s="267">
        <v>0</v>
      </c>
      <c r="Q548" s="93">
        <v>0</v>
      </c>
      <c r="R548" s="93">
        <v>0</v>
      </c>
      <c r="S548" s="93">
        <v>0</v>
      </c>
      <c r="T548" s="93">
        <v>0</v>
      </c>
      <c r="U548" s="73"/>
      <c r="V548" s="73"/>
      <c r="W548" s="73"/>
      <c r="X548" s="73"/>
      <c r="Y548" s="73"/>
      <c r="Z548" s="73"/>
      <c r="AA548" s="73"/>
      <c r="AB548" s="73"/>
      <c r="AC548" s="73"/>
      <c r="AD548" s="73"/>
      <c r="AE548" s="73"/>
      <c r="AF548" s="73"/>
      <c r="AG548" s="73"/>
      <c r="AH548" s="73"/>
      <c r="AI548" s="73"/>
      <c r="AJ548" s="73"/>
      <c r="AK548" s="73"/>
      <c r="AL548" s="73"/>
      <c r="AM548" s="248"/>
      <c r="AN548" s="248"/>
      <c r="AO548" s="248"/>
      <c r="AP548" s="248"/>
      <c r="AQ548" s="248"/>
    </row>
    <row r="549">
      <c r="A549" s="315"/>
    </row>
    <row r="550">
      <c r="A550" s="248"/>
      <c r="B550" s="213" t="s">
        <v>857</v>
      </c>
    </row>
    <row r="551">
      <c r="B551" s="213" t="s">
        <v>858</v>
      </c>
      <c r="C551" s="213"/>
      <c r="D551" s="213"/>
      <c r="E551" s="213"/>
      <c r="F551" s="213"/>
      <c r="G551" s="213"/>
      <c r="H551" s="213"/>
      <c r="I551" s="213"/>
      <c r="J551" s="213"/>
      <c r="K551" s="213"/>
      <c r="L551" s="213"/>
      <c r="M551" s="213"/>
      <c r="N551" s="213"/>
      <c r="O551" s="213"/>
      <c r="P551" s="213"/>
      <c r="Q551" s="213"/>
      <c r="R551" s="213"/>
      <c r="S551" s="213"/>
    </row>
    <row r="552">
      <c r="A552" s="300"/>
      <c r="B552" s="213" t="s">
        <v>859</v>
      </c>
      <c r="C552" s="213"/>
      <c r="D552" s="213"/>
      <c r="E552" s="213"/>
      <c r="F552" s="213"/>
      <c r="G552" s="213"/>
      <c r="H552" s="213"/>
      <c r="I552" s="213"/>
      <c r="J552" s="213"/>
      <c r="K552" s="213"/>
      <c r="L552" s="213"/>
      <c r="M552" s="213"/>
      <c r="N552" s="213"/>
      <c r="O552" s="213"/>
      <c r="P552" s="213"/>
      <c r="Q552" s="213"/>
      <c r="R552" s="213"/>
      <c r="S552" s="213"/>
    </row>
    <row r="553">
      <c r="B553" s="213" t="s">
        <v>860</v>
      </c>
      <c r="C553" s="213"/>
      <c r="D553" s="213"/>
      <c r="E553" s="213"/>
      <c r="F553" s="213"/>
      <c r="G553" s="213"/>
      <c r="H553" s="213"/>
      <c r="I553" s="213"/>
      <c r="J553" s="213"/>
      <c r="K553" s="213"/>
      <c r="L553" s="213"/>
      <c r="M553" s="213"/>
      <c r="N553" s="213"/>
      <c r="O553" s="213"/>
      <c r="P553" s="213"/>
      <c r="Q553" s="213"/>
      <c r="R553" s="213"/>
      <c r="S553" s="213"/>
    </row>
    <row r="554">
      <c r="B554" s="213" t="s">
        <v>861</v>
      </c>
      <c r="C554" s="213"/>
      <c r="D554" s="213"/>
      <c r="E554" s="213"/>
      <c r="F554" s="213"/>
      <c r="G554" s="213"/>
      <c r="H554" s="213"/>
      <c r="I554" s="213"/>
      <c r="J554" s="213"/>
      <c r="K554" s="213"/>
      <c r="L554" s="213"/>
      <c r="M554" s="213"/>
      <c r="N554" s="213"/>
      <c r="O554" s="213"/>
      <c r="P554" s="213"/>
      <c r="Q554" s="213"/>
      <c r="R554" s="213"/>
      <c r="S554" s="213"/>
    </row>
    <row r="555">
      <c r="B555" s="213" t="s">
        <v>862</v>
      </c>
      <c r="C555" s="213"/>
      <c r="D555" s="213"/>
      <c r="E555" s="213"/>
      <c r="F555" s="213"/>
      <c r="G555" s="213"/>
      <c r="H555" s="213"/>
      <c r="I555" s="213"/>
      <c r="J555" s="213"/>
      <c r="K555" s="213"/>
      <c r="L555" s="213"/>
      <c r="M555" s="213"/>
      <c r="N555" s="213"/>
      <c r="O555" s="213"/>
      <c r="P555" s="213"/>
      <c r="Q555" s="213"/>
      <c r="R555" s="213"/>
      <c r="S555" s="213"/>
    </row>
    <row r="556">
      <c r="B556" s="213" t="s">
        <v>863</v>
      </c>
      <c r="C556" s="213"/>
      <c r="D556" s="213"/>
      <c r="E556" s="213"/>
      <c r="F556" s="213"/>
      <c r="G556" s="213"/>
      <c r="H556" s="213"/>
      <c r="I556" s="213"/>
      <c r="J556" s="213"/>
      <c r="K556" s="213"/>
      <c r="L556" s="213"/>
      <c r="M556" s="213"/>
      <c r="N556" s="213"/>
      <c r="O556" s="213"/>
      <c r="P556" s="213"/>
      <c r="Q556" s="213"/>
      <c r="R556" s="213"/>
      <c r="S556" s="213"/>
    </row>
    <row r="557">
      <c r="B557" s="213" t="s">
        <v>864</v>
      </c>
      <c r="C557" s="213"/>
      <c r="D557" s="213"/>
      <c r="E557" s="213"/>
      <c r="F557" s="213"/>
      <c r="G557" s="213"/>
      <c r="H557" s="213"/>
      <c r="I557" s="213"/>
      <c r="J557" s="213"/>
      <c r="K557" s="213"/>
      <c r="L557" s="213"/>
      <c r="M557" s="213"/>
      <c r="N557" s="213"/>
      <c r="O557" s="213"/>
      <c r="P557" s="213"/>
      <c r="Q557" s="213"/>
      <c r="R557" s="213"/>
      <c r="S557" s="213"/>
    </row>
    <row r="558">
      <c r="B558" s="213" t="s">
        <v>865</v>
      </c>
      <c r="C558" s="213"/>
      <c r="D558" s="213"/>
      <c r="E558" s="213"/>
      <c r="F558" s="213"/>
      <c r="G558" s="213"/>
      <c r="H558" s="213"/>
      <c r="I558" s="213"/>
      <c r="J558" s="213"/>
      <c r="K558" s="213"/>
      <c r="L558" s="213"/>
      <c r="M558" s="213"/>
      <c r="N558" s="213"/>
      <c r="O558" s="213"/>
      <c r="P558" s="213"/>
      <c r="Q558" s="213"/>
      <c r="R558" s="213"/>
      <c r="S558" s="213"/>
    </row>
    <row r="559">
      <c r="B559" s="213" t="s">
        <v>866</v>
      </c>
      <c r="C559" s="213"/>
      <c r="D559" s="213"/>
      <c r="E559" s="213"/>
      <c r="F559" s="213"/>
      <c r="G559" s="213"/>
      <c r="H559" s="213"/>
      <c r="I559" s="213"/>
      <c r="J559" s="213"/>
      <c r="K559" s="213"/>
      <c r="L559" s="213"/>
      <c r="M559" s="213"/>
      <c r="N559" s="213"/>
      <c r="O559" s="213"/>
      <c r="P559" s="213"/>
    </row>
    <row r="560" s="4" customFormat="1">
      <c r="A560" s="213"/>
      <c r="B560" s="213" t="s">
        <v>867</v>
      </c>
      <c r="C560" s="213"/>
      <c r="D560" s="213"/>
      <c r="E560" s="213"/>
      <c r="F560" s="213"/>
      <c r="G560" s="213"/>
      <c r="H560" s="213"/>
      <c r="I560" s="213"/>
      <c r="J560" s="213"/>
      <c r="K560" s="213"/>
      <c r="L560" s="213"/>
      <c r="M560" s="213"/>
      <c r="N560" s="213"/>
      <c r="O560" s="213"/>
      <c r="P560" s="213"/>
      <c r="Q560" s="213"/>
      <c r="R560" s="213"/>
      <c r="S560" s="213"/>
      <c r="T560" s="213"/>
      <c r="U560" s="214"/>
      <c r="V560" s="214"/>
      <c r="W560" s="214"/>
      <c r="X560" s="214"/>
      <c r="Y560" s="214"/>
      <c r="Z560" s="214"/>
      <c r="AA560" s="214"/>
      <c r="AB560" s="214"/>
      <c r="AC560" s="214"/>
      <c r="AD560" s="215"/>
      <c r="AE560" s="215"/>
      <c r="AF560" s="215"/>
      <c r="AG560" s="215"/>
      <c r="AH560" s="215"/>
      <c r="AI560" s="215"/>
      <c r="AJ560" s="215"/>
      <c r="AK560" s="215"/>
      <c r="AL560" s="215"/>
      <c r="AM560" s="215"/>
      <c r="AN560" s="215"/>
      <c r="AO560" s="215"/>
      <c r="AP560" s="215"/>
      <c r="AQ560" s="215"/>
    </row>
    <row r="561">
      <c r="B561" s="213" t="s">
        <v>868</v>
      </c>
      <c r="C561" s="213"/>
      <c r="D561" s="213"/>
      <c r="E561" s="213"/>
      <c r="F561" s="213"/>
      <c r="G561" s="213"/>
      <c r="H561" s="213"/>
      <c r="I561" s="213"/>
    </row>
    <row r="562">
      <c r="B562" s="213" t="s">
        <v>869</v>
      </c>
      <c r="C562" s="213"/>
      <c r="D562" s="213"/>
      <c r="E562" s="213"/>
      <c r="F562" s="213"/>
      <c r="G562" s="213"/>
      <c r="H562" s="213"/>
      <c r="I562" s="213"/>
    </row>
    <row r="563">
      <c r="B563" s="213" t="s">
        <v>870</v>
      </c>
      <c r="C563" s="213"/>
      <c r="D563" s="213"/>
      <c r="E563" s="213"/>
      <c r="F563" s="213"/>
      <c r="G563" s="213"/>
      <c r="H563" s="213"/>
      <c r="I563" s="213"/>
    </row>
  </sheetData>
  <mergeCells count="115">
    <mergeCell ref="A2:S2"/>
    <mergeCell ref="A4:A7"/>
    <mergeCell ref="B4:B7"/>
    <mergeCell ref="C4:C6"/>
    <mergeCell ref="D4:O4"/>
    <mergeCell ref="P4:S4"/>
    <mergeCell ref="T4:T6"/>
    <mergeCell ref="D5:D6"/>
    <mergeCell ref="E5:I5"/>
    <mergeCell ref="J5:K6"/>
    <mergeCell ref="L5:L6"/>
    <mergeCell ref="M5:M6"/>
    <mergeCell ref="N5:N6"/>
    <mergeCell ref="O5:O6"/>
    <mergeCell ref="P5:P6"/>
    <mergeCell ref="Q5:Q6"/>
    <mergeCell ref="R5:R6"/>
    <mergeCell ref="S5:S6"/>
    <mergeCell ref="A9:B9"/>
    <mergeCell ref="A10:B10"/>
    <mergeCell ref="A11:B11"/>
    <mergeCell ref="A102:B102"/>
    <mergeCell ref="A110:B110"/>
    <mergeCell ref="A112:B112"/>
    <mergeCell ref="A129:B129"/>
    <mergeCell ref="A134:B134"/>
    <mergeCell ref="A139:B139"/>
    <mergeCell ref="A141:B141"/>
    <mergeCell ref="A143:B143"/>
    <mergeCell ref="A150:B150"/>
    <mergeCell ref="A153:B153"/>
    <mergeCell ref="A156:B156"/>
    <mergeCell ref="A158:B158"/>
    <mergeCell ref="A163:B163"/>
    <mergeCell ref="A165:B165"/>
    <mergeCell ref="A175:B175"/>
    <mergeCell ref="A183:B183"/>
    <mergeCell ref="A189:B189"/>
    <mergeCell ref="A192:B192"/>
    <mergeCell ref="A201:B201"/>
    <mergeCell ref="A206:B206"/>
    <mergeCell ref="A207:B207"/>
    <mergeCell ref="A211:B211"/>
    <mergeCell ref="A212:B212"/>
    <mergeCell ref="A215:B215"/>
    <mergeCell ref="A216:B216"/>
    <mergeCell ref="A224:B224"/>
    <mergeCell ref="A231:B231"/>
    <mergeCell ref="A233:B233"/>
    <mergeCell ref="A234:B234"/>
    <mergeCell ref="A235:B235"/>
    <mergeCell ref="A314:B314"/>
    <mergeCell ref="A317:B317"/>
    <mergeCell ref="A320:B320"/>
    <mergeCell ref="A327:B327"/>
    <mergeCell ref="A329:B329"/>
    <mergeCell ref="A333:B333"/>
    <mergeCell ref="A337:B337"/>
    <mergeCell ref="A340:B340"/>
    <mergeCell ref="A352:B352"/>
    <mergeCell ref="A355:B355"/>
    <mergeCell ref="A357:B357"/>
    <mergeCell ref="A359:B359"/>
    <mergeCell ref="A361:B361"/>
    <mergeCell ref="A366:B366"/>
    <mergeCell ref="A369:B369"/>
    <mergeCell ref="A371:B371"/>
    <mergeCell ref="A374:B374"/>
    <mergeCell ref="A376:B376"/>
    <mergeCell ref="A379:B379"/>
    <mergeCell ref="A393:B393"/>
    <mergeCell ref="A394:B394"/>
    <mergeCell ref="A396:B396"/>
    <mergeCell ref="A398:B398"/>
    <mergeCell ref="A399:B399"/>
    <mergeCell ref="A401:B401"/>
    <mergeCell ref="A402:B402"/>
    <mergeCell ref="A411:B411"/>
    <mergeCell ref="A415:B415"/>
    <mergeCell ref="A416:B416"/>
    <mergeCell ref="A417:B417"/>
    <mergeCell ref="A460:B460"/>
    <mergeCell ref="A464:B464"/>
    <mergeCell ref="A467:B467"/>
    <mergeCell ref="A475:B475"/>
    <mergeCell ref="A477:B477"/>
    <mergeCell ref="A480:B480"/>
    <mergeCell ref="A484:B484"/>
    <mergeCell ref="A493:B493"/>
    <mergeCell ref="A495:B495"/>
    <mergeCell ref="A497:B497"/>
    <mergeCell ref="A507:B507"/>
    <mergeCell ref="A512:B512"/>
    <mergeCell ref="A518:B518"/>
    <mergeCell ref="A521:B521"/>
    <mergeCell ref="A525:B525"/>
    <mergeCell ref="A529:B529"/>
    <mergeCell ref="A537:B537"/>
    <mergeCell ref="A538:B538"/>
    <mergeCell ref="A540:B540"/>
    <mergeCell ref="A541:B541"/>
    <mergeCell ref="A547:B547"/>
    <mergeCell ref="B551:S551"/>
    <mergeCell ref="B552:S552"/>
    <mergeCell ref="B553:S553"/>
    <mergeCell ref="B554:S554"/>
    <mergeCell ref="B555:S555"/>
    <mergeCell ref="B556:S556"/>
    <mergeCell ref="B557:S557"/>
    <mergeCell ref="B558:S558"/>
    <mergeCell ref="B559:P559"/>
    <mergeCell ref="B560:S560"/>
    <mergeCell ref="B561:I561"/>
    <mergeCell ref="B562:I562"/>
    <mergeCell ref="B563:I563"/>
  </mergeCells>
  <printOptions headings="0" gridLines="0"/>
  <pageMargins left="0.51181102362204722" right="0.11811023622047245" top="0.55905511811023623" bottom="0.40944881889763785" header="0.31496062992125984" footer="0.31496062992125984"/>
  <pageSetup paperSize="9" scale="43" firstPageNumber="25" fitToWidth="1" fitToHeight="1" pageOrder="downThenOver" orientation="landscape" usePrinterDefaults="1" blackAndWhite="0" draft="0" cellComments="none" useFirstPageNumber="1" errors="displayed" horizontalDpi="600" verticalDpi="600" copies="1"/>
  <headerFooter differentFirst="1">
    <oddHeader>&amp;C&amp;"Times New Roman,Regular "&amp;18&amp;P</oddHeader>
    <firstHeader>&amp;C&amp;"Times New Roman,Regular "&amp;18 50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Р7-Офис/2024.4.2.721</Application>
  <DocSecurity>0</DocSecurity>
  <HyperlinkBase/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ket</cp:lastModifiedBy>
  <cp:revision>40</cp:revision>
  <dcterms:created xsi:type="dcterms:W3CDTF">2019-01-09T06:44:55Z</dcterms:created>
  <dcterms:modified xsi:type="dcterms:W3CDTF">2025-07-21T02:28:31Z</dcterms:modified>
</cp:coreProperties>
</file>