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20" windowWidth="15480" windowHeight="10680"/>
  </bookViews>
  <sheets>
    <sheet name="измен по 2022 году" sheetId="3" r:id="rId1"/>
    <sheet name="Лист1" sheetId="4" r:id="rId2"/>
  </sheets>
  <definedNames>
    <definedName name="_xlnm.Print_Titles" localSheetId="0">'измен по 2022 году'!$C:$C,'измен по 2022 году'!$4:$7</definedName>
  </definedNames>
  <calcPr calcId="124519"/>
</workbook>
</file>

<file path=xl/calcChain.xml><?xml version="1.0" encoding="utf-8"?>
<calcChain xmlns="http://schemas.openxmlformats.org/spreadsheetml/2006/main">
  <c r="G77" i="3"/>
  <c r="H77"/>
  <c r="H70"/>
  <c r="G70"/>
  <c r="F70"/>
  <c r="E77"/>
  <c r="E70"/>
  <c r="D77"/>
  <c r="D70"/>
  <c r="K79"/>
  <c r="K80"/>
  <c r="K81"/>
  <c r="H78"/>
  <c r="F78"/>
  <c r="K77" l="1"/>
  <c r="K70" s="1"/>
  <c r="H40"/>
  <c r="K40" s="1"/>
  <c r="H59" l="1"/>
  <c r="D62" l="1"/>
  <c r="E58" l="1"/>
  <c r="E62"/>
  <c r="D58"/>
  <c r="D56" s="1"/>
  <c r="D54" s="1"/>
  <c r="H41"/>
  <c r="K41" s="1"/>
  <c r="K23"/>
  <c r="E18"/>
  <c r="D18"/>
  <c r="D37"/>
  <c r="D36" s="1"/>
  <c r="D35" s="1"/>
  <c r="U63"/>
  <c r="J48"/>
  <c r="G48"/>
  <c r="H34" l="1"/>
  <c r="H69"/>
  <c r="K69" s="1"/>
  <c r="K78"/>
  <c r="H51"/>
  <c r="K51" s="1"/>
  <c r="H43"/>
  <c r="K43" s="1"/>
  <c r="H42"/>
  <c r="K42" s="1"/>
  <c r="H44"/>
  <c r="K44" s="1"/>
  <c r="H38"/>
  <c r="K38" s="1"/>
  <c r="H39"/>
  <c r="K39" s="1"/>
  <c r="F18"/>
  <c r="F11" s="1"/>
  <c r="G18"/>
  <c r="G11" s="1"/>
  <c r="I18"/>
  <c r="I11" s="1"/>
  <c r="H21"/>
  <c r="J21" s="1"/>
  <c r="H22"/>
  <c r="J22" s="1"/>
  <c r="H24"/>
  <c r="K24" s="1"/>
  <c r="H14"/>
  <c r="H15"/>
  <c r="K15" s="1"/>
  <c r="H16"/>
  <c r="K16" s="1"/>
  <c r="K17"/>
  <c r="H13"/>
  <c r="K13" s="1"/>
  <c r="H20"/>
  <c r="K20" s="1"/>
  <c r="I62"/>
  <c r="F62"/>
  <c r="H63"/>
  <c r="K63" s="1"/>
  <c r="J62"/>
  <c r="E37"/>
  <c r="E36" s="1"/>
  <c r="E35" s="1"/>
  <c r="F37"/>
  <c r="F35" s="1"/>
  <c r="G37"/>
  <c r="I37"/>
  <c r="I36" s="1"/>
  <c r="I35" s="1"/>
  <c r="J37"/>
  <c r="J36" s="1"/>
  <c r="E86"/>
  <c r="E85"/>
  <c r="E84"/>
  <c r="H81"/>
  <c r="H80"/>
  <c r="H79"/>
  <c r="K76"/>
  <c r="H75"/>
  <c r="K75" s="1"/>
  <c r="H74"/>
  <c r="K74" s="1"/>
  <c r="H73"/>
  <c r="K73" s="1"/>
  <c r="K72"/>
  <c r="H71"/>
  <c r="K71" s="1"/>
  <c r="J70"/>
  <c r="I70"/>
  <c r="G68"/>
  <c r="F68"/>
  <c r="G66"/>
  <c r="H66" s="1"/>
  <c r="G65"/>
  <c r="F65"/>
  <c r="H64"/>
  <c r="G61"/>
  <c r="H61" s="1"/>
  <c r="G60"/>
  <c r="H60" s="1"/>
  <c r="K59"/>
  <c r="K58" s="1"/>
  <c r="J58"/>
  <c r="J56" s="1"/>
  <c r="I58"/>
  <c r="I56" s="1"/>
  <c r="G58"/>
  <c r="G56" s="1"/>
  <c r="F58"/>
  <c r="F56" s="1"/>
  <c r="H57"/>
  <c r="K57" s="1"/>
  <c r="E56"/>
  <c r="H55"/>
  <c r="H53"/>
  <c r="K53" s="1"/>
  <c r="K52"/>
  <c r="H52"/>
  <c r="D48"/>
  <c r="D47" s="1"/>
  <c r="H50"/>
  <c r="H49"/>
  <c r="K49" s="1"/>
  <c r="J47"/>
  <c r="I47"/>
  <c r="F47"/>
  <c r="E48"/>
  <c r="E47" s="1"/>
  <c r="G47"/>
  <c r="H33"/>
  <c r="J33" s="1"/>
  <c r="K32"/>
  <c r="H31"/>
  <c r="J31" s="1"/>
  <c r="K30"/>
  <c r="H29"/>
  <c r="J29" s="1"/>
  <c r="H28"/>
  <c r="K28" s="1"/>
  <c r="E27"/>
  <c r="I26"/>
  <c r="G26"/>
  <c r="F26"/>
  <c r="E26"/>
  <c r="D26"/>
  <c r="K21"/>
  <c r="E11"/>
  <c r="D11"/>
  <c r="E12"/>
  <c r="J14" l="1"/>
  <c r="K14"/>
  <c r="E54"/>
  <c r="E46" s="1"/>
  <c r="H65"/>
  <c r="K34"/>
  <c r="J34"/>
  <c r="J24"/>
  <c r="J17"/>
  <c r="G62"/>
  <c r="G54" s="1"/>
  <c r="G46" s="1"/>
  <c r="J20"/>
  <c r="J18" s="1"/>
  <c r="J13"/>
  <c r="J54"/>
  <c r="J46" s="1"/>
  <c r="J15"/>
  <c r="J16"/>
  <c r="K37"/>
  <c r="K36" s="1"/>
  <c r="K35" s="1"/>
  <c r="K29"/>
  <c r="K33"/>
  <c r="F36"/>
  <c r="I10"/>
  <c r="I9" s="1"/>
  <c r="H37"/>
  <c r="H36" s="1"/>
  <c r="H26"/>
  <c r="J28"/>
  <c r="J35"/>
  <c r="I54"/>
  <c r="I46" s="1"/>
  <c r="H68"/>
  <c r="G36"/>
  <c r="K31"/>
  <c r="K56"/>
  <c r="F54"/>
  <c r="G35"/>
  <c r="H35" s="1"/>
  <c r="K64"/>
  <c r="H48"/>
  <c r="H47" s="1"/>
  <c r="K50"/>
  <c r="G10"/>
  <c r="H18"/>
  <c r="H11" s="1"/>
  <c r="F10"/>
  <c r="F9" s="1"/>
  <c r="K22"/>
  <c r="K18" s="1"/>
  <c r="D10"/>
  <c r="D9" s="1"/>
  <c r="E10"/>
  <c r="H67"/>
  <c r="H62" s="1"/>
  <c r="K62" s="1"/>
  <c r="D46"/>
  <c r="K66"/>
  <c r="H58"/>
  <c r="H56" s="1"/>
  <c r="E9" l="1"/>
  <c r="E82" s="1"/>
  <c r="D82"/>
  <c r="K48"/>
  <c r="K47" s="1"/>
  <c r="J11"/>
  <c r="K11"/>
  <c r="J26"/>
  <c r="K26"/>
  <c r="H10"/>
  <c r="H9" s="1"/>
  <c r="K54"/>
  <c r="G9"/>
  <c r="G82" s="1"/>
  <c r="H54"/>
  <c r="H46" s="1"/>
  <c r="I82"/>
  <c r="K67"/>
  <c r="F46"/>
  <c r="F82" s="1"/>
  <c r="H82" l="1"/>
  <c r="J10"/>
  <c r="J9" s="1"/>
  <c r="J82" s="1"/>
  <c r="K46"/>
  <c r="K10"/>
  <c r="K9" s="1"/>
  <c r="K82" l="1"/>
</calcChain>
</file>

<file path=xl/sharedStrings.xml><?xml version="1.0" encoding="utf-8"?>
<sst xmlns="http://schemas.openxmlformats.org/spreadsheetml/2006/main" count="145" uniqueCount="142">
  <si>
    <t>Увеличение  (+)</t>
  </si>
  <si>
    <t>Уменьшение  (-)</t>
  </si>
  <si>
    <t>Всего</t>
  </si>
  <si>
    <t>ДОХОДЫ БЮДЖЕТА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</si>
  <si>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</si>
  <si>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</si>
  <si>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</si>
  <si>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</si>
  <si>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Налог на добычу полезных ископаемых</t>
  </si>
  <si>
    <t>Прочие налоговые доходы</t>
  </si>
  <si>
    <t>БЕЗВОЗМЕЗДНЫЕ ПОСТУПЛЕНИЯ</t>
  </si>
  <si>
    <t>Дотации, в т.ч.</t>
  </si>
  <si>
    <t>на выравнивание бюджетной обеспеченности</t>
  </si>
  <si>
    <t>на поддержку мер по обеспечению сбалансированности бюджетов</t>
  </si>
  <si>
    <t>Субвенции</t>
  </si>
  <si>
    <t>Иные межбюджетные трансферты</t>
  </si>
  <si>
    <t>ИТОГО ДОХОДОВ</t>
  </si>
  <si>
    <t>Раздел I. Социально-значимые расходы</t>
  </si>
  <si>
    <t>Раздел II. Первоочередные расходы</t>
  </si>
  <si>
    <t xml:space="preserve">Расходы на первоочередные нужды, из них:                   </t>
  </si>
  <si>
    <t>Расходы на прочие нужды, из них:</t>
  </si>
  <si>
    <t>Раздел III. Расходы</t>
  </si>
  <si>
    <t>ИТОГО РАСХОДОВ</t>
  </si>
  <si>
    <t>Профицит (+)/дефицит (-)</t>
  </si>
  <si>
    <t>Безвозмездные поступления от других бюджетов бюджетной системы Российской Федерации</t>
  </si>
  <si>
    <t>Субсидии, в т.ч.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</si>
  <si>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</si>
  <si>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государственных (муниципальных) органов</t>
  </si>
  <si>
    <t>работников автономных и бюджетных учреждений</t>
  </si>
  <si>
    <t>Стипендии</t>
  </si>
  <si>
    <t>Социальные выплаты гражданам</t>
  </si>
  <si>
    <t>Иные выплаты</t>
  </si>
  <si>
    <t>Публичные нормативные выплаты гражданам несоциального характера</t>
  </si>
  <si>
    <t>Субсидии некоммерческим организациям (за исключением государственных (муниципальных)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</si>
  <si>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</si>
  <si>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</si>
  <si>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</si>
  <si>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</si>
  <si>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</si>
  <si>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</si>
  <si>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Субсидии государственным корпорациям (компаниям)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</si>
  <si>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бененфициара к принципалу</t>
  </si>
  <si>
    <t>Резервные средства</t>
  </si>
  <si>
    <t>Приложение № 1</t>
  </si>
  <si>
    <t>6 а</t>
  </si>
  <si>
    <t>7=3+6</t>
  </si>
  <si>
    <t>(тыс. рублей)</t>
  </si>
  <si>
    <t>ПОКАЗАТЕЛИ БЮДЖЕТА</t>
  </si>
  <si>
    <t>РАСХОДЫ  БЮДЖЕТА</t>
  </si>
  <si>
    <t>6=4+5</t>
  </si>
  <si>
    <t xml:space="preserve">Примечание (краткое обоснование изменений)     </t>
  </si>
  <si>
    <t>Изменения, предусмотренные проектом</t>
  </si>
  <si>
    <t>в т.ч. за счет целевых федеральных. краевых средств  и прочих безвозмездных поступлений (включая остатки на НГ)</t>
  </si>
  <si>
    <t>проект с учетом изменений</t>
  </si>
  <si>
    <t>Председатель комитета по финансам</t>
  </si>
  <si>
    <t>ДОХОДЫ (НАЛОГОВЫЕ И НЕНАЛОГОВЫЕ)</t>
  </si>
  <si>
    <t xml:space="preserve">в том числе: </t>
  </si>
  <si>
    <t>1.</t>
  </si>
  <si>
    <t>НАЛОГОВЫЕ ДОХОДЫ</t>
  </si>
  <si>
    <t>в том числе:</t>
  </si>
  <si>
    <t>1.1.</t>
  </si>
  <si>
    <t>1.2.</t>
  </si>
  <si>
    <t>Единый налог на вмененный доход для отдельных видов деятельности</t>
  </si>
  <si>
    <t>1.3.</t>
  </si>
  <si>
    <t>1.4.</t>
  </si>
  <si>
    <t>1.5.</t>
  </si>
  <si>
    <t>1.6.</t>
  </si>
  <si>
    <t>1.6.1.</t>
  </si>
  <si>
    <t>Акцизы по подакцизным товарам (продукции), производимым на территории Российской Федерации</t>
  </si>
  <si>
    <t>1.6.2.</t>
  </si>
  <si>
    <t>1.6.3.</t>
  </si>
  <si>
    <t>Налог, взимаемый с применением патентной системы налогоблажения</t>
  </si>
  <si>
    <t>1.6.4.</t>
  </si>
  <si>
    <t>Государственная пошлина, сборы</t>
  </si>
  <si>
    <t>1.6.5.</t>
  </si>
  <si>
    <t>Задолженность и перерасчеты по отмененным налогам, сборам и иным обязательным платежам</t>
  </si>
  <si>
    <t>2.</t>
  </si>
  <si>
    <t>НЕНАЛОГОВЫЕ ДОХОДЫ</t>
  </si>
  <si>
    <t>2.1.</t>
  </si>
  <si>
    <t>Доходы от использования имущества, находящегося в государственной и муниципальной собственности</t>
  </si>
  <si>
    <t>2.2.</t>
  </si>
  <si>
    <t>Платежи при пользовании природными ресурсами</t>
  </si>
  <si>
    <t>2.3.</t>
  </si>
  <si>
    <t>Доходы от оказания платных услуг и компенсации затрат государства</t>
  </si>
  <si>
    <t>2.4.</t>
  </si>
  <si>
    <t>Доходы от продажи материальных и нематериальных активов</t>
  </si>
  <si>
    <t>2.5.</t>
  </si>
  <si>
    <t>Административные платежи и сборы</t>
  </si>
  <si>
    <t>2.6.</t>
  </si>
  <si>
    <t>Штрафы, санкции, возмещение ущерба</t>
  </si>
  <si>
    <t>2.7.</t>
  </si>
  <si>
    <t>Прочие неналоговые дохоы</t>
  </si>
  <si>
    <t>на оплату труда</t>
  </si>
  <si>
    <t>3.</t>
  </si>
  <si>
    <t>3.1.</t>
  </si>
  <si>
    <t>3.1.1.</t>
  </si>
  <si>
    <t>3.1.2.</t>
  </si>
  <si>
    <t>3.2.1.</t>
  </si>
  <si>
    <t>3.2.</t>
  </si>
  <si>
    <t>3.3.</t>
  </si>
  <si>
    <t>3.4.</t>
  </si>
  <si>
    <t>3.5.</t>
  </si>
  <si>
    <t>казенные учреждения</t>
  </si>
  <si>
    <t>Иные закупки товаров, работ и услуг для обеспечения государственных(муниципальных) нужд (за исключением закупки товаров, работ, услуг в целях капитального ремонта государственного (муниципального) имущества), в том числе:</t>
  </si>
  <si>
    <t>коммунальные усдуги</t>
  </si>
  <si>
    <t>твердое топливо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</si>
  <si>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учреждений, в том числе</t>
  </si>
  <si>
    <t>Коммунальные услуги</t>
  </si>
  <si>
    <t>Другие расходы (за искл. групп 1, 2 и 3)</t>
  </si>
  <si>
    <t>ВР 500</t>
  </si>
  <si>
    <t>ВР 360</t>
  </si>
  <si>
    <t>ВР 880</t>
  </si>
  <si>
    <t>Остатки средств бюджетов без учета целевых, подлежащих возврату</t>
  </si>
  <si>
    <t>Погашение кредитов</t>
  </si>
  <si>
    <t>Возврат кредитов</t>
  </si>
  <si>
    <t>Получение кредита</t>
  </si>
  <si>
    <t>Расходы на обслуживание муниципального долга (КОСГУ 230)</t>
  </si>
  <si>
    <t>13.1.</t>
  </si>
  <si>
    <t>13.2.</t>
  </si>
  <si>
    <t>16.1.</t>
  </si>
  <si>
    <t>16.2.</t>
  </si>
  <si>
    <t>в т.ч. за счет собст.</t>
  </si>
  <si>
    <t>Возврат остатков субсидий на реализацию мероприятий по обеспечению жильем молодых семей из бюджетов муниципальных районов</t>
  </si>
  <si>
    <t>Первоначальный бюджет на               1 января 2022 г. (Закон Забайкальского края от 25.12.2018 г. № 1668-ЗЗК)</t>
  </si>
  <si>
    <t>2022 год</t>
  </si>
  <si>
    <t>Уточненный бюджет (в редакции решения Совета муниципального района _____________ от 24.02.22)</t>
  </si>
  <si>
    <t>Налог, взимаемый в связи с применением упрощенной системы налогообложения</t>
  </si>
  <si>
    <t>1.6.6.</t>
  </si>
  <si>
    <t>субсидии на реализацию мероприятий по комплексному развитию сельских территорий 142320,0 тр, Субсидии бюджетам на поддержку отрасли культуры 12964,2 тр</t>
  </si>
  <si>
    <t>На основании Заключения о соответствии требованиям бюджетного законодательства Российской Федерации бюджета муниципального района «Агинский район» на 2022 год и плановый период 2023 и 2024 годов</t>
  </si>
  <si>
    <t>Приведено в соответствие с согласованными показателями по безвозмездным поступлениям</t>
  </si>
  <si>
    <t>Приведено в соответсвие согласно заключения о соответствии требованиям бюджетного законодательства Российской Федерации бюджета муниципального района «Агинский район» на 2022 год и плановый период 2023 и 2024 годов из расчета на 11,5 мес. Конс расходы на комм расходы составляют 157621,1 тр, в т.ч. МР 128025,9 тр СП ГП 29595,2 тр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</si>
  <si>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 - 21657,9 тр  Межбюджетные трансферты бюджетам муниципальных районов на ежемесячное денежное вознаграждение  за классное руководство педагогическим работникам государственных и муниципальных образовательных учреждений 20539,3 тр</t>
  </si>
  <si>
    <t>на реализацию мероприятий на проведение кадастровых работ по образованию земельных участков, занятых скотомогильниками - 78,8 тр.                                                                                                        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9,7 тр.</t>
  </si>
  <si>
    <t>на поддержку отрасли культуры – 12964,2 тыс.рублей;
- на обеспечение комплексного развития сельских территорий на 179192 тыс.рублей;                                                                                                                  - на реализацию программ формирования современной городской среды  2476,9 тыс.руб.
- Субсидии бюджетам муниципальных районов в целях софинансирования расходных обязательств бюджета - 24243,8 тр.               - Субсидия на организацию бесплатного горячего питания обучающихся - уменьш 7577,2 тр                                                                                                    -  Субсидии бюджетам муниципальных районов на реализацию мероприятий по обеспечению жильем молодых семей уменьш 2516,0</t>
  </si>
  <si>
    <t>Приведено в соответсвие согласно заключения о соответствии требованиям бюджетного законодательства Российской Федерации бюджета муниципального района «Агинский район» на 2022 год и плановый период 2023 и 2024 годов. ФОТ составляет 387331,8 тр, в т.ч. МР 299 663,8 тр СП ГП 87668,0 тр из расчета на 11,5 месяцев, без учета повышения по МРОТ с 01 января 2022г.</t>
  </si>
  <si>
    <t>из них 6218,3 тр - налоговые и неналоговые доходы, в т.ч. 22894,7 тр акцизы</t>
  </si>
  <si>
    <t>Согласно заключения о соответствии требованиям бюджетного законодательства Российской Федерации бюджета муниципального района «Агинский район» на 2022 год и плановый период 2023 и 2024 годов, которые будут направлены на выплату заработной платы работникам учреждений, финансируемых за счет средств местного бюджета (из расчета 11,5 мес. без учета повышения по МРОТ с 01 января 2022г.)</t>
  </si>
  <si>
    <t xml:space="preserve"> субсидии на реализацию мероприятий по комплексному развитию сельских территорий- 38505,5 тыс. руб., субсидии на формирование комфортной городской среды -2476,86 тыс. руб.; дотация на сбалансированность 2021г ГП Новоорловск -5226,2 тыс. руб.по мероприятиям на ликвидацию ЧС</t>
  </si>
  <si>
    <t>Дорожный фонд</t>
  </si>
  <si>
    <t>увеличение по дорожному фонду составило 15659,5 тыс. руб., за счет включения кредиторской задолженности на 01.01.2022г. и за счет передвижения ассигнований с прочих расходов.</t>
  </si>
  <si>
    <t>Свод изменений к проекту решения о внесении изменений в бюджет  муниципального района "Агинский район" №108 от 17.03.2022г_______________________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</si>
</sst>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8"/>
      </patternFill>
    </fill>
    <fill>
      <patternFill patternType="solid">
        <fgColor rgb="FFD8E4BC"/>
        <bgColor indexed="8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6">
    <xf numFmtId="0" fontId="0" fillId="0" borderId="0"/>
    <xf numFmtId="0" fontId="4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3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Fill="1" applyBorder="1" applyAlignment="1" applyProtection="1">
      <alignment horizontal="right" vertical="top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3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1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Alignment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6" fillId="0" borderId="0" xfId="0" applyFont="1" applyFill="1" applyAlignment="1">
      <alignment vertical="center" wrapText="1"/>
    </xf>
    <xf numFmtId="3" fontId="9" fillId="0" borderId="0" xfId="1" applyNumberFormat="1" applyFont="1" applyFill="1" applyBorder="1" applyAlignment="1" applyProtection="1">
      <alignment horizontal="left" vertical="center" wrapText="1"/>
      <protection locked="0"/>
    </xf>
    <xf numFmtId="0" fontId="9" fillId="0" borderId="2" xfId="1" applyFont="1" applyFill="1" applyBorder="1"/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/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vertical="center"/>
    </xf>
    <xf numFmtId="164" fontId="2" fillId="6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NumberFormat="1" applyFont="1" applyFill="1" applyBorder="1" applyAlignment="1" applyProtection="1">
      <alignment vertical="top"/>
      <protection locked="0"/>
    </xf>
    <xf numFmtId="3" fontId="8" fillId="6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6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horizontal="left" vertical="top"/>
    </xf>
    <xf numFmtId="0" fontId="6" fillId="6" borderId="0" xfId="0" applyFont="1" applyFill="1" applyAlignment="1">
      <alignment vertical="center"/>
    </xf>
    <xf numFmtId="0" fontId="6" fillId="6" borderId="0" xfId="0" applyFont="1" applyFill="1"/>
    <xf numFmtId="0" fontId="6" fillId="6" borderId="1" xfId="0" applyFont="1" applyFill="1" applyBorder="1" applyAlignment="1">
      <alignment horizontal="left" vertical="top" wrapText="1"/>
    </xf>
    <xf numFmtId="0" fontId="3" fillId="7" borderId="0" xfId="0" applyNumberFormat="1" applyFont="1" applyFill="1" applyBorder="1" applyAlignment="1" applyProtection="1">
      <alignment vertical="top"/>
      <protection locked="0"/>
    </xf>
    <xf numFmtId="3" fontId="8" fillId="7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7" borderId="1" xfId="0" applyNumberFormat="1" applyFont="1" applyFill="1" applyBorder="1" applyAlignment="1" applyProtection="1">
      <alignment vertical="center"/>
    </xf>
    <xf numFmtId="164" fontId="3" fillId="7" borderId="1" xfId="0" applyNumberFormat="1" applyFont="1" applyFill="1" applyBorder="1" applyAlignment="1" applyProtection="1">
      <alignment vertical="center"/>
    </xf>
    <xf numFmtId="0" fontId="6" fillId="7" borderId="1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49" fontId="8" fillId="7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1" xfId="26" applyNumberFormat="1" applyFont="1" applyFill="1" applyBorder="1" applyAlignment="1" applyProtection="1">
      <alignment vertical="center"/>
    </xf>
    <xf numFmtId="164" fontId="3" fillId="0" borderId="1" xfId="48" applyNumberFormat="1" applyFont="1" applyFill="1" applyBorder="1" applyAlignment="1" applyProtection="1">
      <alignment vertical="center"/>
    </xf>
    <xf numFmtId="164" fontId="3" fillId="0" borderId="1" xfId="67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center" wrapText="1"/>
    </xf>
    <xf numFmtId="164" fontId="7" fillId="0" borderId="1" xfId="75" applyNumberFormat="1" applyFont="1" applyFill="1" applyBorder="1" applyAlignment="1" applyProtection="1">
      <alignment vertical="center"/>
    </xf>
    <xf numFmtId="4" fontId="3" fillId="0" borderId="1" xfId="75" applyNumberFormat="1" applyFont="1" applyFill="1" applyBorder="1" applyAlignment="1" applyProtection="1">
      <alignment vertical="center"/>
    </xf>
    <xf numFmtId="164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0" xfId="0" applyNumberFormat="1" applyFont="1" applyFill="1" applyAlignment="1">
      <alignment vertical="center"/>
    </xf>
    <xf numFmtId="0" fontId="14" fillId="6" borderId="0" xfId="0" applyFont="1" applyFill="1"/>
    <xf numFmtId="3" fontId="10" fillId="7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7" borderId="1" xfId="0" applyNumberFormat="1" applyFont="1" applyFill="1" applyBorder="1" applyAlignment="1" applyProtection="1">
      <alignment vertical="center"/>
    </xf>
    <xf numFmtId="0" fontId="11" fillId="7" borderId="1" xfId="0" applyFont="1" applyFill="1" applyBorder="1" applyAlignment="1">
      <alignment horizontal="left" vertical="top" wrapText="1"/>
    </xf>
    <xf numFmtId="0" fontId="2" fillId="7" borderId="0" xfId="0" applyNumberFormat="1" applyFont="1" applyFill="1" applyBorder="1" applyAlignment="1" applyProtection="1">
      <alignment vertical="top"/>
      <protection locked="0"/>
    </xf>
    <xf numFmtId="0" fontId="12" fillId="7" borderId="1" xfId="0" applyFont="1" applyFill="1" applyBorder="1" applyAlignment="1">
      <alignment horizontal="left" vertical="top" wrapText="1"/>
    </xf>
    <xf numFmtId="0" fontId="8" fillId="7" borderId="0" xfId="0" applyFont="1" applyFill="1" applyAlignment="1">
      <alignment vertical="center"/>
    </xf>
    <xf numFmtId="0" fontId="8" fillId="7" borderId="0" xfId="0" applyFont="1" applyFill="1"/>
    <xf numFmtId="164" fontId="13" fillId="0" borderId="1" xfId="106" applyNumberFormat="1" applyFont="1" applyFill="1" applyBorder="1" applyAlignment="1" applyProtection="1">
      <alignment vertical="center"/>
    </xf>
    <xf numFmtId="164" fontId="11" fillId="0" borderId="1" xfId="128" applyNumberFormat="1" applyFont="1" applyFill="1" applyBorder="1" applyAlignment="1" applyProtection="1">
      <alignment vertical="center"/>
    </xf>
    <xf numFmtId="4" fontId="3" fillId="7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wrapText="1"/>
    </xf>
    <xf numFmtId="164" fontId="6" fillId="0" borderId="0" xfId="0" applyNumberFormat="1" applyFont="1" applyFill="1"/>
    <xf numFmtId="164" fontId="6" fillId="6" borderId="0" xfId="0" applyNumberFormat="1" applyFont="1" applyFill="1"/>
    <xf numFmtId="164" fontId="6" fillId="7" borderId="0" xfId="0" applyNumberFormat="1" applyFont="1" applyFill="1" applyAlignment="1">
      <alignment vertical="center"/>
    </xf>
    <xf numFmtId="164" fontId="6" fillId="5" borderId="1" xfId="0" applyNumberFormat="1" applyFont="1" applyFill="1" applyBorder="1" applyAlignment="1" applyProtection="1">
      <alignment vertical="center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11" fillId="5" borderId="1" xfId="148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/>
    </xf>
    <xf numFmtId="164" fontId="16" fillId="0" borderId="1" xfId="0" applyNumberFormat="1" applyFont="1" applyFill="1" applyBorder="1" applyAlignment="1" applyProtection="1">
      <alignment vertical="center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Fill="1" applyBorder="1" applyAlignment="1" applyProtection="1">
      <alignment horizontal="left" vertical="top" wrapText="1"/>
      <protection locked="0"/>
    </xf>
    <xf numFmtId="3" fontId="6" fillId="5" borderId="0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3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86">
    <cellStyle name="Обычный" xfId="0" builtinId="0"/>
    <cellStyle name="Обычный 10" xfId="167"/>
    <cellStyle name="Обычный 2" xfId="1"/>
    <cellStyle name="Обычный 2 2" xfId="27"/>
    <cellStyle name="Обычный 2 3" xfId="44"/>
    <cellStyle name="Обычный 2 4" xfId="63"/>
    <cellStyle name="Обычный 2 5" xfId="71"/>
    <cellStyle name="Обычный 2 6" xfId="107"/>
    <cellStyle name="Обычный 2 7" xfId="124"/>
    <cellStyle name="Обычный 2 8" xfId="144"/>
    <cellStyle name="Обычный 2 9" xfId="163"/>
    <cellStyle name="Обычный 3" xfId="26"/>
    <cellStyle name="Обычный 4" xfId="48"/>
    <cellStyle name="Обычный 5" xfId="67"/>
    <cellStyle name="Обычный 6" xfId="75"/>
    <cellStyle name="Обычный 7" xfId="106"/>
    <cellStyle name="Обычный 8" xfId="128"/>
    <cellStyle name="Обычный 9" xfId="148"/>
    <cellStyle name="Стиль 1" xfId="2"/>
    <cellStyle name="Стиль 1 2" xfId="3"/>
    <cellStyle name="Стиль 1 2 2" xfId="29"/>
    <cellStyle name="Стиль 1 2 3" xfId="36"/>
    <cellStyle name="Стиль 1 2 4" xfId="56"/>
    <cellStyle name="Стиль 1 2 5" xfId="88"/>
    <cellStyle name="Стиль 1 2 6" xfId="109"/>
    <cellStyle name="Стиль 1 2 7" xfId="116"/>
    <cellStyle name="Стиль 1 2 8" xfId="136"/>
    <cellStyle name="Стиль 1 2 9" xfId="156"/>
    <cellStyle name="Стиль 1 3" xfId="4"/>
    <cellStyle name="Стиль 1 3 10" xfId="152"/>
    <cellStyle name="Стиль 1 3 2" xfId="5"/>
    <cellStyle name="Стиль 1 3 2 2" xfId="31"/>
    <cellStyle name="Стиль 1 3 2 3" xfId="28"/>
    <cellStyle name="Стиль 1 3 2 4" xfId="40"/>
    <cellStyle name="Стиль 1 3 2 5" xfId="90"/>
    <cellStyle name="Стиль 1 3 2 6" xfId="111"/>
    <cellStyle name="Стиль 1 3 2 7" xfId="108"/>
    <cellStyle name="Стиль 1 3 2 8" xfId="120"/>
    <cellStyle name="Стиль 1 3 2 9" xfId="140"/>
    <cellStyle name="Стиль 1 3 3" xfId="30"/>
    <cellStyle name="Стиль 1 3 4" xfId="32"/>
    <cellStyle name="Стиль 1 3 5" xfId="52"/>
    <cellStyle name="Стиль 1 3 6" xfId="89"/>
    <cellStyle name="Стиль 1 3 7" xfId="110"/>
    <cellStyle name="Стиль 1 3 8" xfId="112"/>
    <cellStyle name="Стиль 1 3 9" xfId="132"/>
    <cellStyle name="Стиль 2" xfId="6"/>
    <cellStyle name="Стиль 2 2" xfId="7"/>
    <cellStyle name="Стиль 2 2 2" xfId="33"/>
    <cellStyle name="Стиль 2 2 3" xfId="53"/>
    <cellStyle name="Стиль 2 2 4" xfId="72"/>
    <cellStyle name="Стиль 2 2 5" xfId="91"/>
    <cellStyle name="Стиль 2 2 6" xfId="113"/>
    <cellStyle name="Стиль 2 2 7" xfId="133"/>
    <cellStyle name="Стиль 2 2 8" xfId="153"/>
    <cellStyle name="Стиль 2 2 9" xfId="171"/>
    <cellStyle name="Стиль 2 3" xfId="8"/>
    <cellStyle name="Стиль 2 3 10" xfId="172"/>
    <cellStyle name="Стиль 2 3 2" xfId="9"/>
    <cellStyle name="Стиль 2 3 2 2" xfId="35"/>
    <cellStyle name="Стиль 2 3 2 3" xfId="55"/>
    <cellStyle name="Стиль 2 3 2 4" xfId="74"/>
    <cellStyle name="Стиль 2 3 2 5" xfId="93"/>
    <cellStyle name="Стиль 2 3 2 6" xfId="115"/>
    <cellStyle name="Стиль 2 3 2 7" xfId="135"/>
    <cellStyle name="Стиль 2 3 2 8" xfId="155"/>
    <cellStyle name="Стиль 2 3 2 9" xfId="173"/>
    <cellStyle name="Стиль 2 3 3" xfId="34"/>
    <cellStyle name="Стиль 2 3 4" xfId="54"/>
    <cellStyle name="Стиль 2 3 5" xfId="73"/>
    <cellStyle name="Стиль 2 3 6" xfId="92"/>
    <cellStyle name="Стиль 2 3 7" xfId="114"/>
    <cellStyle name="Стиль 2 3 8" xfId="134"/>
    <cellStyle name="Стиль 2 3 9" xfId="154"/>
    <cellStyle name="Стиль 3" xfId="10"/>
    <cellStyle name="Стиль 3 2" xfId="11"/>
    <cellStyle name="Стиль 3 2 2" xfId="37"/>
    <cellStyle name="Стиль 3 2 3" xfId="57"/>
    <cellStyle name="Стиль 3 2 4" xfId="76"/>
    <cellStyle name="Стиль 3 2 5" xfId="94"/>
    <cellStyle name="Стиль 3 2 6" xfId="117"/>
    <cellStyle name="Стиль 3 2 7" xfId="137"/>
    <cellStyle name="Стиль 3 2 8" xfId="157"/>
    <cellStyle name="Стиль 3 2 9" xfId="174"/>
    <cellStyle name="Стиль 3 3" xfId="12"/>
    <cellStyle name="Стиль 3 3 10" xfId="175"/>
    <cellStyle name="Стиль 3 3 2" xfId="13"/>
    <cellStyle name="Стиль 3 3 2 2" xfId="39"/>
    <cellStyle name="Стиль 3 3 2 3" xfId="59"/>
    <cellStyle name="Стиль 3 3 2 4" xfId="78"/>
    <cellStyle name="Стиль 3 3 2 5" xfId="96"/>
    <cellStyle name="Стиль 3 3 2 6" xfId="119"/>
    <cellStyle name="Стиль 3 3 2 7" xfId="139"/>
    <cellStyle name="Стиль 3 3 2 8" xfId="159"/>
    <cellStyle name="Стиль 3 3 2 9" xfId="176"/>
    <cellStyle name="Стиль 3 3 3" xfId="38"/>
    <cellStyle name="Стиль 3 3 4" xfId="58"/>
    <cellStyle name="Стиль 3 3 5" xfId="77"/>
    <cellStyle name="Стиль 3 3 6" xfId="95"/>
    <cellStyle name="Стиль 3 3 7" xfId="118"/>
    <cellStyle name="Стиль 3 3 8" xfId="138"/>
    <cellStyle name="Стиль 3 3 9" xfId="158"/>
    <cellStyle name="Стиль 4" xfId="14"/>
    <cellStyle name="Стиль 4 2" xfId="15"/>
    <cellStyle name="Стиль 4 2 2" xfId="41"/>
    <cellStyle name="Стиль 4 2 3" xfId="60"/>
    <cellStyle name="Стиль 4 2 4" xfId="79"/>
    <cellStyle name="Стиль 4 2 5" xfId="97"/>
    <cellStyle name="Стиль 4 2 6" xfId="121"/>
    <cellStyle name="Стиль 4 2 7" xfId="141"/>
    <cellStyle name="Стиль 4 2 8" xfId="160"/>
    <cellStyle name="Стиль 4 2 9" xfId="177"/>
    <cellStyle name="Стиль 4 3" xfId="16"/>
    <cellStyle name="Стиль 4 3 10" xfId="178"/>
    <cellStyle name="Стиль 4 3 2" xfId="17"/>
    <cellStyle name="Стиль 4 3 2 2" xfId="43"/>
    <cellStyle name="Стиль 4 3 2 3" xfId="62"/>
    <cellStyle name="Стиль 4 3 2 4" xfId="81"/>
    <cellStyle name="Стиль 4 3 2 5" xfId="99"/>
    <cellStyle name="Стиль 4 3 2 6" xfId="123"/>
    <cellStyle name="Стиль 4 3 2 7" xfId="143"/>
    <cellStyle name="Стиль 4 3 2 8" xfId="162"/>
    <cellStyle name="Стиль 4 3 2 9" xfId="179"/>
    <cellStyle name="Стиль 4 3 3" xfId="42"/>
    <cellStyle name="Стиль 4 3 4" xfId="61"/>
    <cellStyle name="Стиль 4 3 5" xfId="80"/>
    <cellStyle name="Стиль 4 3 6" xfId="98"/>
    <cellStyle name="Стиль 4 3 7" xfId="122"/>
    <cellStyle name="Стиль 4 3 8" xfId="142"/>
    <cellStyle name="Стиль 4 3 9" xfId="161"/>
    <cellStyle name="Стиль 5" xfId="18"/>
    <cellStyle name="Стиль 5 2" xfId="19"/>
    <cellStyle name="Стиль 5 2 2" xfId="45"/>
    <cellStyle name="Стиль 5 2 3" xfId="64"/>
    <cellStyle name="Стиль 5 2 4" xfId="82"/>
    <cellStyle name="Стиль 5 2 5" xfId="100"/>
    <cellStyle name="Стиль 5 2 6" xfId="125"/>
    <cellStyle name="Стиль 5 2 7" xfId="145"/>
    <cellStyle name="Стиль 5 2 8" xfId="164"/>
    <cellStyle name="Стиль 5 2 9" xfId="180"/>
    <cellStyle name="Стиль 5 3" xfId="20"/>
    <cellStyle name="Стиль 5 3 10" xfId="181"/>
    <cellStyle name="Стиль 5 3 2" xfId="21"/>
    <cellStyle name="Стиль 5 3 2 2" xfId="47"/>
    <cellStyle name="Стиль 5 3 2 3" xfId="66"/>
    <cellStyle name="Стиль 5 3 2 4" xfId="84"/>
    <cellStyle name="Стиль 5 3 2 5" xfId="102"/>
    <cellStyle name="Стиль 5 3 2 6" xfId="127"/>
    <cellStyle name="Стиль 5 3 2 7" xfId="147"/>
    <cellStyle name="Стиль 5 3 2 8" xfId="166"/>
    <cellStyle name="Стиль 5 3 2 9" xfId="182"/>
    <cellStyle name="Стиль 5 3 3" xfId="46"/>
    <cellStyle name="Стиль 5 3 4" xfId="65"/>
    <cellStyle name="Стиль 5 3 5" xfId="83"/>
    <cellStyle name="Стиль 5 3 6" xfId="101"/>
    <cellStyle name="Стиль 5 3 7" xfId="126"/>
    <cellStyle name="Стиль 5 3 8" xfId="146"/>
    <cellStyle name="Стиль 5 3 9" xfId="165"/>
    <cellStyle name="Стиль 6" xfId="22"/>
    <cellStyle name="Стиль 6 2" xfId="23"/>
    <cellStyle name="Стиль 6 2 2" xfId="49"/>
    <cellStyle name="Стиль 6 2 3" xfId="68"/>
    <cellStyle name="Стиль 6 2 4" xfId="85"/>
    <cellStyle name="Стиль 6 2 5" xfId="103"/>
    <cellStyle name="Стиль 6 2 6" xfId="129"/>
    <cellStyle name="Стиль 6 2 7" xfId="149"/>
    <cellStyle name="Стиль 6 2 8" xfId="168"/>
    <cellStyle name="Стиль 6 2 9" xfId="183"/>
    <cellStyle name="Стиль 6 3" xfId="24"/>
    <cellStyle name="Стиль 6 3 10" xfId="184"/>
    <cellStyle name="Стиль 6 3 2" xfId="25"/>
    <cellStyle name="Стиль 6 3 2 2" xfId="51"/>
    <cellStyle name="Стиль 6 3 2 3" xfId="70"/>
    <cellStyle name="Стиль 6 3 2 4" xfId="87"/>
    <cellStyle name="Стиль 6 3 2 5" xfId="105"/>
    <cellStyle name="Стиль 6 3 2 6" xfId="131"/>
    <cellStyle name="Стиль 6 3 2 7" xfId="151"/>
    <cellStyle name="Стиль 6 3 2 8" xfId="170"/>
    <cellStyle name="Стиль 6 3 2 9" xfId="185"/>
    <cellStyle name="Стиль 6 3 3" xfId="50"/>
    <cellStyle name="Стиль 6 3 4" xfId="69"/>
    <cellStyle name="Стиль 6 3 5" xfId="86"/>
    <cellStyle name="Стиль 6 3 6" xfId="104"/>
    <cellStyle name="Стиль 6 3 7" xfId="130"/>
    <cellStyle name="Стиль 6 3 8" xfId="150"/>
    <cellStyle name="Стиль 6 3 9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3"/>
  <sheetViews>
    <sheetView tabSelected="1" topLeftCell="B1" zoomScale="70" zoomScaleNormal="70" zoomScaleSheetLayoutView="50" workbookViewId="0">
      <pane ySplit="7" topLeftCell="A74" activePane="bottomLeft" state="frozen"/>
      <selection activeCell="B1" sqref="B1"/>
      <selection pane="bottomLeft" activeCell="C2" sqref="C2:L2"/>
    </sheetView>
  </sheetViews>
  <sheetFormatPr defaultColWidth="9.140625" defaultRowHeight="18.75"/>
  <cols>
    <col min="1" max="1" width="1" style="4" hidden="1" customWidth="1"/>
    <col min="2" max="2" width="11" style="4" customWidth="1"/>
    <col min="3" max="3" width="75.28515625" style="4" customWidth="1"/>
    <col min="4" max="4" width="20" style="13" customWidth="1"/>
    <col min="5" max="5" width="20.5703125" style="4" customWidth="1"/>
    <col min="6" max="6" width="20.42578125" style="4" bestFit="1" customWidth="1"/>
    <col min="7" max="7" width="13.5703125" style="4" customWidth="1"/>
    <col min="8" max="8" width="17.140625" style="4" customWidth="1"/>
    <col min="9" max="9" width="16.42578125" style="4" customWidth="1"/>
    <col min="10" max="10" width="13.5703125" style="4" customWidth="1"/>
    <col min="11" max="11" width="20.85546875" style="4" bestFit="1" customWidth="1"/>
    <col min="12" max="12" width="83.5703125" style="13" customWidth="1"/>
    <col min="13" max="13" width="19.140625" style="3" customWidth="1"/>
    <col min="14" max="14" width="11.42578125" style="4" bestFit="1" customWidth="1"/>
    <col min="15" max="20" width="9.140625" style="4"/>
    <col min="21" max="21" width="11" style="4" bestFit="1" customWidth="1"/>
    <col min="22" max="16384" width="9.140625" style="4"/>
  </cols>
  <sheetData>
    <row r="1" spans="1:14" ht="16.5" customHeight="1">
      <c r="A1" s="1"/>
      <c r="B1" s="1"/>
      <c r="C1" s="2"/>
      <c r="D1" s="46"/>
      <c r="E1" s="1"/>
      <c r="F1" s="1"/>
      <c r="G1" s="1"/>
      <c r="H1" s="1"/>
      <c r="I1" s="1"/>
      <c r="J1" s="1"/>
      <c r="K1" s="113" t="s">
        <v>43</v>
      </c>
      <c r="L1" s="113"/>
    </row>
    <row r="2" spans="1:14" ht="23.25" customHeight="1">
      <c r="A2" s="5"/>
      <c r="B2" s="5"/>
      <c r="C2" s="114" t="s">
        <v>141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4" ht="29.25" customHeight="1">
      <c r="A3" s="5"/>
      <c r="B3" s="5"/>
      <c r="C3" s="6"/>
      <c r="D3" s="47"/>
      <c r="E3" s="53"/>
      <c r="F3" s="53"/>
      <c r="G3" s="53"/>
      <c r="H3" s="53"/>
      <c r="I3" s="53"/>
      <c r="J3" s="53"/>
      <c r="K3" s="7"/>
      <c r="L3" s="8" t="s">
        <v>46</v>
      </c>
    </row>
    <row r="4" spans="1:14">
      <c r="A4" s="9"/>
      <c r="B4" s="9"/>
      <c r="C4" s="115" t="s">
        <v>47</v>
      </c>
      <c r="D4" s="118" t="s">
        <v>124</v>
      </c>
      <c r="E4" s="119"/>
      <c r="F4" s="119"/>
      <c r="G4" s="119"/>
      <c r="H4" s="119"/>
      <c r="I4" s="119"/>
      <c r="J4" s="119"/>
      <c r="K4" s="119"/>
      <c r="L4" s="120"/>
    </row>
    <row r="5" spans="1:14" ht="67.5" customHeight="1">
      <c r="A5" s="9"/>
      <c r="B5" s="9"/>
      <c r="C5" s="116"/>
      <c r="D5" s="121" t="s">
        <v>123</v>
      </c>
      <c r="E5" s="122" t="s">
        <v>125</v>
      </c>
      <c r="F5" s="124" t="s">
        <v>51</v>
      </c>
      <c r="G5" s="124"/>
      <c r="H5" s="124"/>
      <c r="I5" s="125" t="s">
        <v>52</v>
      </c>
      <c r="J5" s="125" t="s">
        <v>121</v>
      </c>
      <c r="K5" s="127" t="s">
        <v>53</v>
      </c>
      <c r="L5" s="107" t="s">
        <v>50</v>
      </c>
    </row>
    <row r="6" spans="1:14" ht="83.25" customHeight="1">
      <c r="A6" s="9"/>
      <c r="B6" s="9"/>
      <c r="C6" s="117"/>
      <c r="D6" s="121"/>
      <c r="E6" s="123"/>
      <c r="F6" s="10" t="s">
        <v>0</v>
      </c>
      <c r="G6" s="11" t="s">
        <v>1</v>
      </c>
      <c r="H6" s="11" t="s">
        <v>2</v>
      </c>
      <c r="I6" s="126"/>
      <c r="J6" s="126"/>
      <c r="K6" s="127"/>
      <c r="L6" s="107"/>
    </row>
    <row r="7" spans="1:14" ht="18.75" customHeight="1">
      <c r="A7" s="9"/>
      <c r="B7" s="9"/>
      <c r="C7" s="12">
        <v>1</v>
      </c>
      <c r="D7" s="54">
        <v>2</v>
      </c>
      <c r="E7" s="52">
        <v>3</v>
      </c>
      <c r="F7" s="52">
        <v>4</v>
      </c>
      <c r="G7" s="52">
        <v>5</v>
      </c>
      <c r="H7" s="52" t="s">
        <v>49</v>
      </c>
      <c r="I7" s="52" t="s">
        <v>44</v>
      </c>
      <c r="J7" s="52"/>
      <c r="K7" s="52" t="s">
        <v>45</v>
      </c>
      <c r="L7" s="55">
        <v>8</v>
      </c>
    </row>
    <row r="8" spans="1:14" s="13" customFormat="1" ht="18.75" customHeight="1">
      <c r="A8" s="5"/>
      <c r="B8" s="5"/>
      <c r="C8" s="108" t="s">
        <v>3</v>
      </c>
      <c r="D8" s="109"/>
      <c r="E8" s="109"/>
      <c r="F8" s="109"/>
      <c r="G8" s="109"/>
      <c r="H8" s="109"/>
      <c r="I8" s="109"/>
      <c r="J8" s="109"/>
      <c r="K8" s="109"/>
      <c r="L8" s="110"/>
      <c r="M8" s="3"/>
    </row>
    <row r="9" spans="1:14" s="61" customFormat="1" ht="21.75" customHeight="1">
      <c r="A9" s="56"/>
      <c r="B9" s="57"/>
      <c r="C9" s="57" t="s">
        <v>16</v>
      </c>
      <c r="D9" s="58">
        <f t="shared" ref="D9:K9" si="0">D10+D35</f>
        <v>922259.60000000009</v>
      </c>
      <c r="E9" s="51">
        <f t="shared" si="0"/>
        <v>922259.60000000009</v>
      </c>
      <c r="F9" s="51">
        <f t="shared" si="0"/>
        <v>309388.3</v>
      </c>
      <c r="G9" s="51">
        <f t="shared" si="0"/>
        <v>10181.700000000001</v>
      </c>
      <c r="H9" s="51">
        <f t="shared" si="0"/>
        <v>299206.59999999998</v>
      </c>
      <c r="I9" s="51">
        <f t="shared" si="0"/>
        <v>194711.9</v>
      </c>
      <c r="J9" s="51">
        <f t="shared" si="0"/>
        <v>29844.400000000001</v>
      </c>
      <c r="K9" s="51">
        <f t="shared" si="0"/>
        <v>1221466.2</v>
      </c>
      <c r="L9" s="59"/>
      <c r="M9" s="60"/>
    </row>
    <row r="10" spans="1:14" s="61" customFormat="1" ht="45.75" customHeight="1">
      <c r="A10" s="56"/>
      <c r="B10" s="57"/>
      <c r="C10" s="57" t="s">
        <v>55</v>
      </c>
      <c r="D10" s="58">
        <f t="shared" ref="D10:K10" si="1">D11+D26</f>
        <v>152666.70000000001</v>
      </c>
      <c r="E10" s="51">
        <f t="shared" si="1"/>
        <v>152666.70000000001</v>
      </c>
      <c r="F10" s="51">
        <f t="shared" si="1"/>
        <v>29844.400000000001</v>
      </c>
      <c r="G10" s="51">
        <f t="shared" si="1"/>
        <v>0</v>
      </c>
      <c r="H10" s="51">
        <f t="shared" si="1"/>
        <v>29844.400000000001</v>
      </c>
      <c r="I10" s="51">
        <f t="shared" si="1"/>
        <v>0</v>
      </c>
      <c r="J10" s="51">
        <f t="shared" si="1"/>
        <v>29844.400000000001</v>
      </c>
      <c r="K10" s="51">
        <f t="shared" si="1"/>
        <v>182511.10000000003</v>
      </c>
      <c r="L10" s="62">
        <v>182511.1</v>
      </c>
      <c r="M10" s="60"/>
      <c r="N10" s="97"/>
    </row>
    <row r="11" spans="1:14" s="69" customFormat="1">
      <c r="A11" s="63"/>
      <c r="B11" s="64" t="s">
        <v>57</v>
      </c>
      <c r="C11" s="64" t="s">
        <v>58</v>
      </c>
      <c r="D11" s="65">
        <f>D13+D14+D15+D16+D17+D18</f>
        <v>149573.70000000001</v>
      </c>
      <c r="E11" s="66">
        <f>E13+E14+E15+E16+E17+E18</f>
        <v>149573.70000000001</v>
      </c>
      <c r="F11" s="66">
        <f t="shared" ref="F11:K11" si="2">F13+F14+F15+F16+F17+F18</f>
        <v>27583.7</v>
      </c>
      <c r="G11" s="66">
        <f t="shared" si="2"/>
        <v>0</v>
      </c>
      <c r="H11" s="66">
        <f t="shared" si="2"/>
        <v>27583.7</v>
      </c>
      <c r="I11" s="66">
        <f t="shared" si="2"/>
        <v>0</v>
      </c>
      <c r="J11" s="66">
        <f t="shared" si="2"/>
        <v>27583.7</v>
      </c>
      <c r="K11" s="66">
        <f t="shared" si="2"/>
        <v>177157.40000000002</v>
      </c>
      <c r="L11" s="67">
        <v>177157.4</v>
      </c>
      <c r="M11" s="68"/>
    </row>
    <row r="12" spans="1:14" s="13" customFormat="1">
      <c r="A12" s="5"/>
      <c r="B12" s="14"/>
      <c r="C12" s="18" t="s">
        <v>59</v>
      </c>
      <c r="D12" s="49"/>
      <c r="E12" s="17">
        <f>D12</f>
        <v>0</v>
      </c>
      <c r="F12" s="19"/>
      <c r="G12" s="19"/>
      <c r="H12" s="19"/>
      <c r="I12" s="17"/>
      <c r="J12" s="17"/>
      <c r="K12" s="17"/>
      <c r="L12" s="16"/>
      <c r="M12" s="3"/>
    </row>
    <row r="13" spans="1:14" s="13" customFormat="1" ht="142.5" customHeight="1">
      <c r="A13" s="5"/>
      <c r="B13" s="14" t="s">
        <v>60</v>
      </c>
      <c r="C13" s="18" t="s">
        <v>4</v>
      </c>
      <c r="D13" s="49">
        <v>129657.60000000001</v>
      </c>
      <c r="E13" s="49">
        <v>129657.60000000001</v>
      </c>
      <c r="F13" s="19">
        <v>27583.7</v>
      </c>
      <c r="G13" s="19"/>
      <c r="H13" s="19">
        <f>F13-G13</f>
        <v>27583.7</v>
      </c>
      <c r="I13" s="17"/>
      <c r="J13" s="17">
        <f>H13</f>
        <v>27583.7</v>
      </c>
      <c r="K13" s="17">
        <f>E13+H13</f>
        <v>157241.30000000002</v>
      </c>
      <c r="L13" s="92" t="s">
        <v>137</v>
      </c>
      <c r="M13" s="25"/>
    </row>
    <row r="14" spans="1:14" s="13" customFormat="1" ht="15.75" customHeight="1">
      <c r="A14" s="5"/>
      <c r="B14" s="14" t="s">
        <v>61</v>
      </c>
      <c r="C14" s="18" t="s">
        <v>62</v>
      </c>
      <c r="D14" s="49">
        <v>100</v>
      </c>
      <c r="E14" s="71">
        <v>100</v>
      </c>
      <c r="F14" s="19"/>
      <c r="G14" s="19"/>
      <c r="H14" s="19">
        <f t="shared" ref="H14:H16" si="3">F14-G14</f>
        <v>0</v>
      </c>
      <c r="I14" s="17"/>
      <c r="J14" s="49">
        <f t="shared" ref="J14:J17" si="4">H14</f>
        <v>0</v>
      </c>
      <c r="K14" s="17">
        <f>E14+H14</f>
        <v>100</v>
      </c>
      <c r="L14" s="93"/>
      <c r="M14" s="3"/>
    </row>
    <row r="15" spans="1:14" s="13" customFormat="1" ht="15.75" customHeight="1">
      <c r="A15" s="5"/>
      <c r="B15" s="14" t="s">
        <v>63</v>
      </c>
      <c r="C15" s="18" t="s">
        <v>6</v>
      </c>
      <c r="D15" s="49"/>
      <c r="E15" s="71"/>
      <c r="F15" s="19"/>
      <c r="G15" s="19"/>
      <c r="H15" s="19">
        <f t="shared" si="3"/>
        <v>0</v>
      </c>
      <c r="I15" s="17"/>
      <c r="J15" s="49">
        <f t="shared" si="4"/>
        <v>0</v>
      </c>
      <c r="K15" s="17">
        <f t="shared" ref="K15:K17" si="5">E15+H15</f>
        <v>0</v>
      </c>
      <c r="L15" s="93"/>
      <c r="M15" s="3"/>
    </row>
    <row r="16" spans="1:14" s="13" customFormat="1" ht="15.75" customHeight="1">
      <c r="A16" s="5"/>
      <c r="B16" s="14" t="s">
        <v>64</v>
      </c>
      <c r="C16" s="18" t="s">
        <v>7</v>
      </c>
      <c r="D16" s="49"/>
      <c r="E16" s="71"/>
      <c r="F16" s="19"/>
      <c r="G16" s="19"/>
      <c r="H16" s="19">
        <f t="shared" si="3"/>
        <v>0</v>
      </c>
      <c r="I16" s="17"/>
      <c r="J16" s="17">
        <f t="shared" si="4"/>
        <v>0</v>
      </c>
      <c r="K16" s="17">
        <f t="shared" si="5"/>
        <v>0</v>
      </c>
      <c r="L16" s="93"/>
      <c r="M16" s="3"/>
    </row>
    <row r="17" spans="1:13" s="13" customFormat="1">
      <c r="A17" s="5"/>
      <c r="B17" s="14" t="s">
        <v>65</v>
      </c>
      <c r="C17" s="18" t="s">
        <v>8</v>
      </c>
      <c r="D17" s="49"/>
      <c r="E17" s="71"/>
      <c r="F17" s="19"/>
      <c r="G17" s="19"/>
      <c r="H17" s="19">
        <v>0</v>
      </c>
      <c r="I17" s="17"/>
      <c r="J17" s="17">
        <f t="shared" si="4"/>
        <v>0</v>
      </c>
      <c r="K17" s="17">
        <f t="shared" si="5"/>
        <v>0</v>
      </c>
      <c r="L17" s="94"/>
      <c r="M17" s="3"/>
    </row>
    <row r="18" spans="1:13" s="33" customFormat="1" ht="23.45" customHeight="1">
      <c r="A18" s="31"/>
      <c r="B18" s="14" t="s">
        <v>66</v>
      </c>
      <c r="C18" s="14" t="s">
        <v>9</v>
      </c>
      <c r="D18" s="48">
        <f>D20+D21+D22+D24+D25+D23</f>
        <v>19816.100000000002</v>
      </c>
      <c r="E18" s="15">
        <f>E20+E21+E22+E24+E25+E23</f>
        <v>19816.100000000002</v>
      </c>
      <c r="F18" s="15">
        <f>F20+F21+F22+F24+F25</f>
        <v>0</v>
      </c>
      <c r="G18" s="15">
        <f>G20+G21+G22+G24+G25</f>
        <v>0</v>
      </c>
      <c r="H18" s="15">
        <f>H20+H21+H22+H24+H25</f>
        <v>0</v>
      </c>
      <c r="I18" s="15">
        <f>I20+I21+I22+I24+I25</f>
        <v>0</v>
      </c>
      <c r="J18" s="15">
        <f>J20+J21+J22+J24+J25</f>
        <v>0</v>
      </c>
      <c r="K18" s="15">
        <f>K20+K21+K22+K24+K25+K23</f>
        <v>19816.100000000002</v>
      </c>
      <c r="L18" s="93"/>
      <c r="M18" s="32"/>
    </row>
    <row r="19" spans="1:13" s="13" customFormat="1" ht="24" customHeight="1">
      <c r="A19" s="5"/>
      <c r="B19" s="14"/>
      <c r="C19" s="18" t="s">
        <v>56</v>
      </c>
      <c r="D19" s="49"/>
      <c r="E19" s="17"/>
      <c r="F19" s="19"/>
      <c r="G19" s="19"/>
      <c r="H19" s="19"/>
      <c r="I19" s="17"/>
      <c r="J19" s="17"/>
      <c r="K19" s="17"/>
      <c r="L19" s="93"/>
      <c r="M19" s="3"/>
    </row>
    <row r="20" spans="1:13" s="13" customFormat="1" ht="37.5">
      <c r="A20" s="5"/>
      <c r="B20" s="21" t="s">
        <v>67</v>
      </c>
      <c r="C20" s="18" t="s">
        <v>68</v>
      </c>
      <c r="D20" s="49">
        <v>15424.2</v>
      </c>
      <c r="E20" s="49">
        <v>15424.2</v>
      </c>
      <c r="F20" s="19"/>
      <c r="G20" s="19"/>
      <c r="H20" s="19">
        <f>F20-G20</f>
        <v>0</v>
      </c>
      <c r="I20" s="17"/>
      <c r="J20" s="17">
        <f>H20</f>
        <v>0</v>
      </c>
      <c r="K20" s="17">
        <f>E20+H20</f>
        <v>15424.2</v>
      </c>
      <c r="L20" s="93"/>
      <c r="M20" s="3"/>
    </row>
    <row r="21" spans="1:13" s="13" customFormat="1" ht="21" customHeight="1">
      <c r="A21" s="5"/>
      <c r="B21" s="21" t="s">
        <v>69</v>
      </c>
      <c r="C21" s="18" t="s">
        <v>5</v>
      </c>
      <c r="D21" s="49">
        <v>210</v>
      </c>
      <c r="E21" s="49">
        <v>210</v>
      </c>
      <c r="F21" s="19"/>
      <c r="G21" s="19"/>
      <c r="H21" s="19">
        <f t="shared" ref="H21:H24" si="6">F21-G21</f>
        <v>0</v>
      </c>
      <c r="I21" s="17"/>
      <c r="J21" s="17">
        <f t="shared" ref="J21:J24" si="7">H21</f>
        <v>0</v>
      </c>
      <c r="K21" s="17">
        <f t="shared" ref="K21:K24" si="8">E21+H21</f>
        <v>210</v>
      </c>
      <c r="L21" s="93"/>
      <c r="M21" s="3"/>
    </row>
    <row r="22" spans="1:13" s="13" customFormat="1" ht="37.5">
      <c r="A22" s="5"/>
      <c r="B22" s="21" t="s">
        <v>70</v>
      </c>
      <c r="C22" s="18" t="s">
        <v>71</v>
      </c>
      <c r="D22" s="49">
        <v>1200</v>
      </c>
      <c r="E22" s="49">
        <v>1200</v>
      </c>
      <c r="F22" s="19"/>
      <c r="G22" s="19"/>
      <c r="H22" s="19">
        <f t="shared" si="6"/>
        <v>0</v>
      </c>
      <c r="I22" s="17"/>
      <c r="J22" s="49">
        <f t="shared" si="7"/>
        <v>0</v>
      </c>
      <c r="K22" s="17">
        <f t="shared" si="8"/>
        <v>1200</v>
      </c>
      <c r="L22" s="93"/>
      <c r="M22" s="3"/>
    </row>
    <row r="23" spans="1:13" s="13" customFormat="1" ht="37.5">
      <c r="A23" s="5"/>
      <c r="B23" s="21" t="s">
        <v>72</v>
      </c>
      <c r="C23" s="18" t="s">
        <v>126</v>
      </c>
      <c r="D23" s="49">
        <v>1751.9</v>
      </c>
      <c r="E23" s="49">
        <v>1751.9</v>
      </c>
      <c r="F23" s="19"/>
      <c r="G23" s="19"/>
      <c r="H23" s="19"/>
      <c r="I23" s="17"/>
      <c r="J23" s="49"/>
      <c r="K23" s="17">
        <f t="shared" si="8"/>
        <v>1751.9</v>
      </c>
      <c r="L23" s="93"/>
      <c r="M23" s="3"/>
    </row>
    <row r="24" spans="1:13" s="13" customFormat="1" ht="18" customHeight="1">
      <c r="A24" s="5"/>
      <c r="B24" s="21" t="s">
        <v>74</v>
      </c>
      <c r="C24" s="18" t="s">
        <v>73</v>
      </c>
      <c r="D24" s="49">
        <v>1230</v>
      </c>
      <c r="E24" s="49">
        <v>1230</v>
      </c>
      <c r="F24" s="19"/>
      <c r="G24" s="19"/>
      <c r="H24" s="19">
        <f t="shared" si="6"/>
        <v>0</v>
      </c>
      <c r="I24" s="17"/>
      <c r="J24" s="17">
        <f t="shared" si="7"/>
        <v>0</v>
      </c>
      <c r="K24" s="17">
        <f t="shared" si="8"/>
        <v>1230</v>
      </c>
      <c r="L24" s="93"/>
      <c r="M24" s="3"/>
    </row>
    <row r="25" spans="1:13" s="13" customFormat="1" ht="37.5">
      <c r="A25" s="5"/>
      <c r="B25" s="21" t="s">
        <v>127</v>
      </c>
      <c r="C25" s="18" t="s">
        <v>75</v>
      </c>
      <c r="D25" s="49"/>
      <c r="E25" s="72"/>
      <c r="F25" s="19"/>
      <c r="G25" s="19"/>
      <c r="H25" s="19"/>
      <c r="I25" s="17"/>
      <c r="J25" s="17"/>
      <c r="K25" s="17"/>
      <c r="L25" s="93"/>
      <c r="M25" s="3"/>
    </row>
    <row r="26" spans="1:13" s="69" customFormat="1" ht="22.5" customHeight="1">
      <c r="A26" s="63"/>
      <c r="B26" s="70" t="s">
        <v>76</v>
      </c>
      <c r="C26" s="64" t="s">
        <v>77</v>
      </c>
      <c r="D26" s="65">
        <f>D28+D29+D30+D31+D32+D33+D34</f>
        <v>3093</v>
      </c>
      <c r="E26" s="66">
        <f t="shared" ref="E26:K26" si="9">E28+E29+E30+E31+E32+E33+E34</f>
        <v>3093</v>
      </c>
      <c r="F26" s="66">
        <f t="shared" si="9"/>
        <v>2260.6999999999998</v>
      </c>
      <c r="G26" s="66">
        <f t="shared" si="9"/>
        <v>0</v>
      </c>
      <c r="H26" s="66">
        <f t="shared" si="9"/>
        <v>2260.6999999999998</v>
      </c>
      <c r="I26" s="66">
        <f t="shared" si="9"/>
        <v>0</v>
      </c>
      <c r="J26" s="91">
        <f t="shared" si="9"/>
        <v>2260.6999999999998</v>
      </c>
      <c r="K26" s="66">
        <f t="shared" si="9"/>
        <v>5353.7</v>
      </c>
      <c r="L26" s="67"/>
      <c r="M26" s="98"/>
    </row>
    <row r="27" spans="1:13" s="13" customFormat="1" ht="22.9" customHeight="1">
      <c r="A27" s="5"/>
      <c r="B27" s="21"/>
      <c r="C27" s="18" t="s">
        <v>59</v>
      </c>
      <c r="D27" s="49"/>
      <c r="E27" s="17">
        <f>D27</f>
        <v>0</v>
      </c>
      <c r="F27" s="19"/>
      <c r="G27" s="19"/>
      <c r="H27" s="19"/>
      <c r="I27" s="17"/>
      <c r="J27" s="17"/>
      <c r="K27" s="17"/>
      <c r="L27" s="16"/>
      <c r="M27" s="3"/>
    </row>
    <row r="28" spans="1:13" s="13" customFormat="1" ht="37.5">
      <c r="A28" s="5"/>
      <c r="B28" s="21" t="s">
        <v>78</v>
      </c>
      <c r="C28" s="18" t="s">
        <v>79</v>
      </c>
      <c r="D28" s="49">
        <v>1182</v>
      </c>
      <c r="E28" s="49">
        <v>1182</v>
      </c>
      <c r="F28" s="19">
        <v>940.4</v>
      </c>
      <c r="G28" s="19"/>
      <c r="H28" s="19">
        <f>F28-G28</f>
        <v>940.4</v>
      </c>
      <c r="I28" s="17"/>
      <c r="J28" s="17">
        <f>H28</f>
        <v>940.4</v>
      </c>
      <c r="K28" s="17">
        <f>E28+H28</f>
        <v>2122.4</v>
      </c>
      <c r="L28" s="16"/>
      <c r="M28" s="3"/>
    </row>
    <row r="29" spans="1:13" s="13" customFormat="1" ht="22.9" customHeight="1">
      <c r="A29" s="5"/>
      <c r="B29" s="21" t="s">
        <v>80</v>
      </c>
      <c r="C29" s="18" t="s">
        <v>81</v>
      </c>
      <c r="D29" s="49">
        <v>178</v>
      </c>
      <c r="E29" s="49">
        <v>178</v>
      </c>
      <c r="F29" s="19">
        <v>475</v>
      </c>
      <c r="G29" s="19"/>
      <c r="H29" s="19">
        <f t="shared" ref="H29:H34" si="10">F29-G29</f>
        <v>475</v>
      </c>
      <c r="I29" s="17"/>
      <c r="J29" s="17">
        <f t="shared" ref="J29:J34" si="11">H29</f>
        <v>475</v>
      </c>
      <c r="K29" s="17">
        <f t="shared" ref="K29:K34" si="12">E29+H29</f>
        <v>653</v>
      </c>
      <c r="L29" s="16"/>
      <c r="M29" s="3"/>
    </row>
    <row r="30" spans="1:13" s="13" customFormat="1" ht="22.9" customHeight="1">
      <c r="A30" s="5"/>
      <c r="B30" s="21" t="s">
        <v>82</v>
      </c>
      <c r="C30" s="18" t="s">
        <v>83</v>
      </c>
      <c r="D30" s="49"/>
      <c r="E30" s="73">
        <v>0</v>
      </c>
      <c r="F30" s="19"/>
      <c r="G30" s="19"/>
      <c r="H30" s="19"/>
      <c r="I30" s="17"/>
      <c r="J30" s="17"/>
      <c r="K30" s="17">
        <f t="shared" si="12"/>
        <v>0</v>
      </c>
      <c r="L30" s="16"/>
      <c r="M30" s="3"/>
    </row>
    <row r="31" spans="1:13" s="13" customFormat="1">
      <c r="A31" s="5"/>
      <c r="B31" s="21" t="s">
        <v>84</v>
      </c>
      <c r="C31" s="18" t="s">
        <v>85</v>
      </c>
      <c r="D31" s="49">
        <v>300</v>
      </c>
      <c r="E31" s="49">
        <v>300</v>
      </c>
      <c r="F31" s="19">
        <v>305</v>
      </c>
      <c r="G31" s="19"/>
      <c r="H31" s="19">
        <f t="shared" si="10"/>
        <v>305</v>
      </c>
      <c r="I31" s="17"/>
      <c r="J31" s="49">
        <f t="shared" si="11"/>
        <v>305</v>
      </c>
      <c r="K31" s="17">
        <f t="shared" si="12"/>
        <v>605</v>
      </c>
      <c r="L31" s="16"/>
      <c r="M31" s="3"/>
    </row>
    <row r="32" spans="1:13" s="13" customFormat="1" ht="22.9" customHeight="1">
      <c r="A32" s="5"/>
      <c r="B32" s="21" t="s">
        <v>86</v>
      </c>
      <c r="C32" s="18" t="s">
        <v>87</v>
      </c>
      <c r="D32" s="49"/>
      <c r="E32" s="73">
        <v>0</v>
      </c>
      <c r="F32" s="19"/>
      <c r="G32" s="19"/>
      <c r="H32" s="19"/>
      <c r="I32" s="17"/>
      <c r="J32" s="17"/>
      <c r="K32" s="17">
        <f t="shared" si="12"/>
        <v>0</v>
      </c>
      <c r="L32" s="16"/>
      <c r="M32" s="3"/>
    </row>
    <row r="33" spans="1:15" s="13" customFormat="1">
      <c r="A33" s="5"/>
      <c r="B33" s="21" t="s">
        <v>88</v>
      </c>
      <c r="C33" s="18" t="s">
        <v>89</v>
      </c>
      <c r="D33" s="49">
        <v>1256</v>
      </c>
      <c r="E33" s="49">
        <v>1256</v>
      </c>
      <c r="F33" s="19">
        <v>540.29999999999995</v>
      </c>
      <c r="G33" s="19"/>
      <c r="H33" s="19">
        <f t="shared" si="10"/>
        <v>540.29999999999995</v>
      </c>
      <c r="I33" s="17"/>
      <c r="J33" s="49">
        <f t="shared" si="11"/>
        <v>540.29999999999995</v>
      </c>
      <c r="K33" s="17">
        <f t="shared" si="12"/>
        <v>1796.3</v>
      </c>
      <c r="L33" s="16"/>
      <c r="M33" s="3"/>
    </row>
    <row r="34" spans="1:15" s="13" customFormat="1" ht="22.9" customHeight="1">
      <c r="A34" s="5"/>
      <c r="B34" s="21" t="s">
        <v>90</v>
      </c>
      <c r="C34" s="18" t="s">
        <v>91</v>
      </c>
      <c r="D34" s="49">
        <v>177</v>
      </c>
      <c r="E34" s="49">
        <v>177</v>
      </c>
      <c r="F34" s="19">
        <v>0</v>
      </c>
      <c r="G34" s="19"/>
      <c r="H34" s="19">
        <f t="shared" si="10"/>
        <v>0</v>
      </c>
      <c r="I34" s="17"/>
      <c r="J34" s="49">
        <f t="shared" si="11"/>
        <v>0</v>
      </c>
      <c r="K34" s="17">
        <f t="shared" si="12"/>
        <v>177</v>
      </c>
      <c r="L34" s="16"/>
      <c r="M34" s="3"/>
    </row>
    <row r="35" spans="1:15" s="61" customFormat="1" ht="59.25" customHeight="1">
      <c r="A35" s="56"/>
      <c r="B35" s="57" t="s">
        <v>93</v>
      </c>
      <c r="C35" s="57" t="s">
        <v>10</v>
      </c>
      <c r="D35" s="51">
        <f t="shared" ref="D35:K35" si="13">D36+D40+D42+D43+D44</f>
        <v>769592.9</v>
      </c>
      <c r="E35" s="51">
        <f t="shared" si="13"/>
        <v>769592.9</v>
      </c>
      <c r="F35" s="51">
        <f>F37+F40+F42+F43</f>
        <v>279543.89999999997</v>
      </c>
      <c r="G35" s="51">
        <f>G37+G40+G42+G43+G44</f>
        <v>10181.700000000001</v>
      </c>
      <c r="H35" s="51">
        <f>F35-G35</f>
        <v>269362.19999999995</v>
      </c>
      <c r="I35" s="51">
        <f>I36+I40+I42+I43+I44</f>
        <v>194711.9</v>
      </c>
      <c r="J35" s="51">
        <f t="shared" si="13"/>
        <v>0</v>
      </c>
      <c r="K35" s="51">
        <f t="shared" si="13"/>
        <v>1038955.1</v>
      </c>
      <c r="L35" s="74"/>
      <c r="M35" s="60"/>
    </row>
    <row r="36" spans="1:15" s="13" customFormat="1" ht="42" customHeight="1">
      <c r="A36" s="5"/>
      <c r="B36" s="14"/>
      <c r="C36" s="18" t="s">
        <v>24</v>
      </c>
      <c r="D36" s="50">
        <f>D37</f>
        <v>311536</v>
      </c>
      <c r="E36" s="50">
        <f t="shared" ref="E36:K36" si="14">E37</f>
        <v>311536</v>
      </c>
      <c r="F36" s="50">
        <f t="shared" si="14"/>
        <v>18391</v>
      </c>
      <c r="G36" s="50">
        <f t="shared" si="14"/>
        <v>0</v>
      </c>
      <c r="H36" s="50">
        <f t="shared" si="14"/>
        <v>18391</v>
      </c>
      <c r="I36" s="50">
        <f t="shared" si="14"/>
        <v>0</v>
      </c>
      <c r="J36" s="50">
        <f t="shared" si="14"/>
        <v>0</v>
      </c>
      <c r="K36" s="50">
        <f t="shared" si="14"/>
        <v>329927</v>
      </c>
      <c r="L36" s="22" t="s">
        <v>130</v>
      </c>
      <c r="M36" s="3"/>
    </row>
    <row r="37" spans="1:15" s="13" customFormat="1" ht="17.25" customHeight="1">
      <c r="A37" s="5"/>
      <c r="B37" s="14" t="s">
        <v>94</v>
      </c>
      <c r="C37" s="18" t="s">
        <v>11</v>
      </c>
      <c r="D37" s="50">
        <f>D38+D39</f>
        <v>311536</v>
      </c>
      <c r="E37" s="50">
        <f t="shared" ref="E37:K37" si="15">E38+E39</f>
        <v>311536</v>
      </c>
      <c r="F37" s="50">
        <f t="shared" si="15"/>
        <v>18391</v>
      </c>
      <c r="G37" s="50">
        <f t="shared" si="15"/>
        <v>0</v>
      </c>
      <c r="H37" s="50">
        <f t="shared" si="15"/>
        <v>18391</v>
      </c>
      <c r="I37" s="50">
        <f t="shared" si="15"/>
        <v>0</v>
      </c>
      <c r="J37" s="50">
        <f t="shared" si="15"/>
        <v>0</v>
      </c>
      <c r="K37" s="50">
        <f t="shared" si="15"/>
        <v>329927</v>
      </c>
      <c r="L37" s="22"/>
      <c r="M37" s="3"/>
    </row>
    <row r="38" spans="1:15" s="13" customFormat="1" ht="17.25" customHeight="1">
      <c r="A38" s="5"/>
      <c r="B38" s="14" t="s">
        <v>95</v>
      </c>
      <c r="C38" s="20" t="s">
        <v>12</v>
      </c>
      <c r="D38" s="50">
        <v>311536</v>
      </c>
      <c r="E38" s="50">
        <v>311536</v>
      </c>
      <c r="F38" s="19">
        <v>18391</v>
      </c>
      <c r="G38" s="19"/>
      <c r="H38" s="15">
        <f t="shared" ref="H38:H44" si="16">F38-G38</f>
        <v>18391</v>
      </c>
      <c r="I38" s="19"/>
      <c r="J38" s="19"/>
      <c r="K38" s="19">
        <f>E38+H38</f>
        <v>329927</v>
      </c>
      <c r="L38" s="22"/>
      <c r="M38" s="3"/>
    </row>
    <row r="39" spans="1:15" s="13" customFormat="1" ht="84" customHeight="1">
      <c r="A39" s="5"/>
      <c r="B39" s="14" t="s">
        <v>96</v>
      </c>
      <c r="C39" s="20" t="s">
        <v>13</v>
      </c>
      <c r="D39" s="50"/>
      <c r="E39" s="75"/>
      <c r="F39" s="43"/>
      <c r="G39" s="19"/>
      <c r="H39" s="15">
        <f t="shared" si="16"/>
        <v>0</v>
      </c>
      <c r="I39" s="43"/>
      <c r="J39" s="19"/>
      <c r="K39" s="19">
        <f t="shared" ref="K39:K44" si="17">E39+H39</f>
        <v>0</v>
      </c>
      <c r="L39" s="22"/>
      <c r="M39" s="3"/>
    </row>
    <row r="40" spans="1:15" s="13" customFormat="1" ht="235.5" customHeight="1">
      <c r="A40" s="5"/>
      <c r="B40" s="14" t="s">
        <v>98</v>
      </c>
      <c r="C40" s="18" t="s">
        <v>25</v>
      </c>
      <c r="D40" s="49">
        <v>125733.5</v>
      </c>
      <c r="E40" s="49">
        <v>125733.5</v>
      </c>
      <c r="F40" s="43">
        <v>218876.9</v>
      </c>
      <c r="G40" s="19">
        <v>10093.200000000001</v>
      </c>
      <c r="H40" s="15">
        <f>F40-G40</f>
        <v>208783.69999999998</v>
      </c>
      <c r="I40" s="43">
        <v>194711.9</v>
      </c>
      <c r="J40" s="15"/>
      <c r="K40" s="17">
        <f>E40+H40</f>
        <v>334517.19999999995</v>
      </c>
      <c r="L40" s="22" t="s">
        <v>134</v>
      </c>
      <c r="M40" s="3"/>
    </row>
    <row r="41" spans="1:15" s="13" customFormat="1" ht="18.75" customHeight="1">
      <c r="A41" s="5"/>
      <c r="B41" s="14" t="s">
        <v>97</v>
      </c>
      <c r="C41" s="20" t="s">
        <v>92</v>
      </c>
      <c r="D41" s="50">
        <v>97931.7</v>
      </c>
      <c r="E41" s="76">
        <v>97931.7</v>
      </c>
      <c r="F41" s="19"/>
      <c r="G41" s="19"/>
      <c r="H41" s="15">
        <f>F41-G41</f>
        <v>0</v>
      </c>
      <c r="I41" s="19"/>
      <c r="J41" s="19"/>
      <c r="K41" s="19">
        <f t="shared" si="17"/>
        <v>97931.7</v>
      </c>
      <c r="L41" s="22"/>
      <c r="M41" s="3"/>
    </row>
    <row r="42" spans="1:15" s="13" customFormat="1" ht="112.5" customHeight="1">
      <c r="A42" s="5"/>
      <c r="B42" s="14" t="s">
        <v>99</v>
      </c>
      <c r="C42" s="18" t="s">
        <v>14</v>
      </c>
      <c r="D42" s="49">
        <v>328624.3</v>
      </c>
      <c r="E42" s="49">
        <v>328624.3</v>
      </c>
      <c r="F42" s="43">
        <v>78.8</v>
      </c>
      <c r="G42" s="43">
        <v>88.5</v>
      </c>
      <c r="H42" s="15">
        <f t="shared" si="16"/>
        <v>-9.7000000000000028</v>
      </c>
      <c r="I42" s="17"/>
      <c r="J42" s="17"/>
      <c r="K42" s="17">
        <f t="shared" si="17"/>
        <v>328614.59999999998</v>
      </c>
      <c r="L42" s="22" t="s">
        <v>133</v>
      </c>
      <c r="M42" s="3"/>
    </row>
    <row r="43" spans="1:15" s="13" customFormat="1" ht="139.5" customHeight="1">
      <c r="A43" s="5"/>
      <c r="B43" s="14" t="s">
        <v>100</v>
      </c>
      <c r="C43" s="18" t="s">
        <v>15</v>
      </c>
      <c r="D43" s="49">
        <v>3699.1</v>
      </c>
      <c r="E43" s="49">
        <v>3699.1</v>
      </c>
      <c r="F43" s="19">
        <v>42197.2</v>
      </c>
      <c r="G43" s="19"/>
      <c r="H43" s="15">
        <f t="shared" si="16"/>
        <v>42197.2</v>
      </c>
      <c r="I43" s="17"/>
      <c r="J43" s="17"/>
      <c r="K43" s="17">
        <f t="shared" si="17"/>
        <v>45896.299999999996</v>
      </c>
      <c r="L43" s="22" t="s">
        <v>132</v>
      </c>
      <c r="M43" s="3"/>
    </row>
    <row r="44" spans="1:15" s="13" customFormat="1" ht="56.25">
      <c r="A44" s="5"/>
      <c r="B44" s="14" t="s">
        <v>101</v>
      </c>
      <c r="C44" s="14" t="s">
        <v>122</v>
      </c>
      <c r="D44" s="50"/>
      <c r="E44" s="17"/>
      <c r="F44" s="19"/>
      <c r="G44" s="19"/>
      <c r="H44" s="15">
        <f t="shared" si="16"/>
        <v>0</v>
      </c>
      <c r="I44" s="19"/>
      <c r="J44" s="19"/>
      <c r="K44" s="17">
        <f t="shared" si="17"/>
        <v>0</v>
      </c>
      <c r="L44" s="23"/>
      <c r="M44" s="3"/>
    </row>
    <row r="45" spans="1:15" s="13" customFormat="1">
      <c r="A45" s="5"/>
      <c r="B45" s="14"/>
      <c r="C45" s="108" t="s">
        <v>48</v>
      </c>
      <c r="D45" s="109"/>
      <c r="E45" s="109"/>
      <c r="F45" s="109"/>
      <c r="G45" s="109"/>
      <c r="H45" s="109"/>
      <c r="I45" s="109"/>
      <c r="J45" s="109"/>
      <c r="K45" s="109"/>
      <c r="L45" s="110"/>
      <c r="M45" s="3"/>
    </row>
    <row r="46" spans="1:15" s="61" customFormat="1">
      <c r="A46" s="56"/>
      <c r="B46" s="57" t="s">
        <v>57</v>
      </c>
      <c r="C46" s="57" t="s">
        <v>22</v>
      </c>
      <c r="D46" s="77">
        <f t="shared" ref="D46:J46" si="18">D47+D54+D70</f>
        <v>922259.60000000009</v>
      </c>
      <c r="E46" s="78">
        <f>E47+E54+E70</f>
        <v>922259.60000000009</v>
      </c>
      <c r="F46" s="77">
        <f t="shared" si="18"/>
        <v>235719.44700000001</v>
      </c>
      <c r="G46" s="77">
        <f t="shared" si="18"/>
        <v>20964.486999999997</v>
      </c>
      <c r="H46" s="77">
        <f t="shared" si="18"/>
        <v>299206.56</v>
      </c>
      <c r="I46" s="77">
        <f t="shared" si="18"/>
        <v>194633.1</v>
      </c>
      <c r="J46" s="77">
        <f t="shared" si="18"/>
        <v>0</v>
      </c>
      <c r="K46" s="78">
        <f>K47+K54+K70</f>
        <v>1221466.1599999999</v>
      </c>
      <c r="L46" s="79"/>
      <c r="M46" s="80"/>
      <c r="N46" s="81"/>
      <c r="O46" s="81"/>
    </row>
    <row r="47" spans="1:15" s="69" customFormat="1" ht="19.5">
      <c r="A47" s="63"/>
      <c r="B47" s="64">
        <v>2</v>
      </c>
      <c r="C47" s="82" t="s">
        <v>17</v>
      </c>
      <c r="D47" s="83">
        <f>D48+D52+D53</f>
        <v>562482</v>
      </c>
      <c r="E47" s="83">
        <f t="shared" ref="E47:K47" si="19">E48+E52+E53</f>
        <v>562482</v>
      </c>
      <c r="F47" s="83">
        <f t="shared" si="19"/>
        <v>0</v>
      </c>
      <c r="G47" s="83">
        <f t="shared" si="19"/>
        <v>0</v>
      </c>
      <c r="H47" s="83">
        <f t="shared" si="19"/>
        <v>84451.6</v>
      </c>
      <c r="I47" s="83">
        <f t="shared" si="19"/>
        <v>0</v>
      </c>
      <c r="J47" s="83">
        <f t="shared" si="19"/>
        <v>0</v>
      </c>
      <c r="K47" s="83">
        <f t="shared" si="19"/>
        <v>646933.6</v>
      </c>
      <c r="L47" s="67"/>
      <c r="M47" s="68"/>
    </row>
    <row r="48" spans="1:15" s="13" customFormat="1" ht="126.75" customHeight="1">
      <c r="A48" s="5"/>
      <c r="B48" s="14">
        <v>3</v>
      </c>
      <c r="C48" s="18" t="s">
        <v>26</v>
      </c>
      <c r="D48" s="49">
        <f>D49+D50+D51</f>
        <v>527239.80000000005</v>
      </c>
      <c r="E48" s="49">
        <f>E49+E50+E51</f>
        <v>527239.80000000005</v>
      </c>
      <c r="F48" s="49"/>
      <c r="G48" s="49">
        <f>G51</f>
        <v>0</v>
      </c>
      <c r="H48" s="49">
        <f t="shared" ref="H48" si="20">H49+H50+H51</f>
        <v>84451.6</v>
      </c>
      <c r="I48" s="49"/>
      <c r="J48" s="49">
        <f>J51</f>
        <v>0</v>
      </c>
      <c r="K48" s="49">
        <f>K49+K50+K51</f>
        <v>611691.4</v>
      </c>
      <c r="L48" s="27" t="s">
        <v>135</v>
      </c>
      <c r="M48" s="25"/>
    </row>
    <row r="49" spans="1:21" s="13" customFormat="1" ht="22.5" customHeight="1">
      <c r="A49" s="5"/>
      <c r="B49" s="14">
        <v>4</v>
      </c>
      <c r="C49" s="20" t="s">
        <v>102</v>
      </c>
      <c r="D49" s="50">
        <v>22596.9</v>
      </c>
      <c r="E49" s="50">
        <v>22596.9</v>
      </c>
      <c r="F49" s="24">
        <v>7208.6</v>
      </c>
      <c r="G49" s="24"/>
      <c r="H49" s="42">
        <f t="shared" ref="H49:H81" si="21">F49+G49</f>
        <v>7208.6</v>
      </c>
      <c r="I49" s="26"/>
      <c r="J49" s="26"/>
      <c r="K49" s="24">
        <f>E49+H49</f>
        <v>29805.5</v>
      </c>
      <c r="L49" s="27"/>
      <c r="M49" s="3"/>
    </row>
    <row r="50" spans="1:21" s="13" customFormat="1">
      <c r="A50" s="5"/>
      <c r="B50" s="14">
        <v>5</v>
      </c>
      <c r="C50" s="20" t="s">
        <v>27</v>
      </c>
      <c r="D50" s="50">
        <v>36381.5</v>
      </c>
      <c r="E50" s="50">
        <v>36381.5</v>
      </c>
      <c r="F50" s="24"/>
      <c r="G50" s="24"/>
      <c r="H50" s="44">
        <f t="shared" si="21"/>
        <v>0</v>
      </c>
      <c r="I50" s="26"/>
      <c r="J50" s="26"/>
      <c r="K50" s="24">
        <f>E50+H50</f>
        <v>36381.5</v>
      </c>
      <c r="L50" s="27"/>
      <c r="M50" s="3"/>
    </row>
    <row r="51" spans="1:21" s="13" customFormat="1" ht="87" customHeight="1">
      <c r="A51" s="5"/>
      <c r="B51" s="14">
        <v>6</v>
      </c>
      <c r="C51" s="20" t="s">
        <v>28</v>
      </c>
      <c r="D51" s="50">
        <v>468261.4</v>
      </c>
      <c r="E51" s="50">
        <v>468261.4</v>
      </c>
      <c r="F51" s="24">
        <v>77243</v>
      </c>
      <c r="G51" s="24"/>
      <c r="H51" s="44">
        <f>F51-G51</f>
        <v>77243</v>
      </c>
      <c r="I51" s="26"/>
      <c r="J51" s="26"/>
      <c r="K51" s="26">
        <f>E51+H51</f>
        <v>545504.4</v>
      </c>
      <c r="L51" s="92"/>
      <c r="M51" s="3"/>
    </row>
    <row r="52" spans="1:21" s="13" customFormat="1" ht="23.25" customHeight="1">
      <c r="A52" s="5"/>
      <c r="B52" s="14">
        <v>7</v>
      </c>
      <c r="C52" s="18" t="s">
        <v>29</v>
      </c>
      <c r="D52" s="49"/>
      <c r="E52" s="89">
        <v>0</v>
      </c>
      <c r="F52" s="24"/>
      <c r="G52" s="24"/>
      <c r="H52" s="42">
        <f t="shared" si="21"/>
        <v>0</v>
      </c>
      <c r="I52" s="24"/>
      <c r="J52" s="24"/>
      <c r="K52" s="26">
        <f t="shared" ref="K52" si="22">E52</f>
        <v>0</v>
      </c>
      <c r="L52" s="27"/>
      <c r="M52" s="3"/>
    </row>
    <row r="53" spans="1:21" s="13" customFormat="1" ht="20.25" customHeight="1">
      <c r="A53" s="5"/>
      <c r="B53" s="14">
        <v>8</v>
      </c>
      <c r="C53" s="18" t="s">
        <v>30</v>
      </c>
      <c r="D53" s="49">
        <v>35242.199999999997</v>
      </c>
      <c r="E53" s="49">
        <v>35242.199999999997</v>
      </c>
      <c r="F53" s="24"/>
      <c r="G53" s="24"/>
      <c r="H53" s="44">
        <f t="shared" si="21"/>
        <v>0</v>
      </c>
      <c r="I53" s="24"/>
      <c r="J53" s="24"/>
      <c r="K53" s="24">
        <f>E53+H53</f>
        <v>35242.199999999997</v>
      </c>
      <c r="M53" s="3"/>
    </row>
    <row r="54" spans="1:21" s="69" customFormat="1" ht="19.5">
      <c r="A54" s="63"/>
      <c r="B54" s="64">
        <v>9</v>
      </c>
      <c r="C54" s="82" t="s">
        <v>18</v>
      </c>
      <c r="D54" s="83">
        <f>D56+D62</f>
        <v>193543.8</v>
      </c>
      <c r="E54" s="83">
        <f t="shared" ref="E54:K54" si="23">E56+E62</f>
        <v>193543.8</v>
      </c>
      <c r="F54" s="83">
        <f t="shared" si="23"/>
        <v>173836.1</v>
      </c>
      <c r="G54" s="83">
        <f t="shared" si="23"/>
        <v>0</v>
      </c>
      <c r="H54" s="83">
        <f t="shared" si="23"/>
        <v>173836.1</v>
      </c>
      <c r="I54" s="83">
        <f t="shared" si="23"/>
        <v>153714.20000000001</v>
      </c>
      <c r="J54" s="83">
        <f>J56+J62</f>
        <v>0</v>
      </c>
      <c r="K54" s="83">
        <f t="shared" si="23"/>
        <v>367379.9</v>
      </c>
      <c r="L54" s="84"/>
      <c r="M54" s="68"/>
    </row>
    <row r="55" spans="1:21" s="13" customFormat="1" ht="37.9" customHeight="1">
      <c r="A55" s="5"/>
      <c r="B55" s="14">
        <v>10</v>
      </c>
      <c r="C55" s="18" t="s">
        <v>116</v>
      </c>
      <c r="D55" s="49">
        <v>0.02</v>
      </c>
      <c r="E55" s="45"/>
      <c r="F55" s="24"/>
      <c r="G55" s="24"/>
      <c r="H55" s="44">
        <f t="shared" si="21"/>
        <v>0</v>
      </c>
      <c r="I55" s="24"/>
      <c r="J55" s="24"/>
      <c r="K55" s="24"/>
      <c r="L55" s="27"/>
      <c r="M55" s="3"/>
    </row>
    <row r="56" spans="1:21" s="13" customFormat="1" ht="67.5" customHeight="1">
      <c r="A56" s="5"/>
      <c r="B56" s="14">
        <v>11</v>
      </c>
      <c r="C56" s="20" t="s">
        <v>19</v>
      </c>
      <c r="D56" s="50">
        <f>D57+D58</f>
        <v>88128.7</v>
      </c>
      <c r="E56" s="50">
        <f>E57+E58</f>
        <v>88128.7</v>
      </c>
      <c r="F56" s="50">
        <f t="shared" ref="F56:J56" si="24">F57+F58</f>
        <v>20121.900000000001</v>
      </c>
      <c r="G56" s="50">
        <f t="shared" si="24"/>
        <v>0</v>
      </c>
      <c r="H56" s="50">
        <f t="shared" si="24"/>
        <v>20121.900000000001</v>
      </c>
      <c r="I56" s="50">
        <f t="shared" si="24"/>
        <v>0</v>
      </c>
      <c r="J56" s="50">
        <f t="shared" si="24"/>
        <v>0</v>
      </c>
      <c r="K56" s="50">
        <f>K57+K58</f>
        <v>108250.6</v>
      </c>
      <c r="L56" s="27"/>
      <c r="M56" s="3"/>
    </row>
    <row r="57" spans="1:21" s="13" customFormat="1" ht="18.75" customHeight="1">
      <c r="A57" s="5"/>
      <c r="B57" s="14">
        <v>12</v>
      </c>
      <c r="C57" s="18" t="s">
        <v>31</v>
      </c>
      <c r="D57" s="49"/>
      <c r="E57" s="90"/>
      <c r="F57" s="24"/>
      <c r="G57" s="24"/>
      <c r="H57" s="44">
        <f t="shared" si="21"/>
        <v>0</v>
      </c>
      <c r="I57" s="24"/>
      <c r="J57" s="24"/>
      <c r="K57" s="24">
        <f>E57+H57</f>
        <v>0</v>
      </c>
      <c r="L57" s="27"/>
      <c r="M57" s="3"/>
    </row>
    <row r="58" spans="1:21" s="13" customFormat="1" ht="79.5" customHeight="1">
      <c r="A58" s="5"/>
      <c r="B58" s="14">
        <v>13</v>
      </c>
      <c r="C58" s="18" t="s">
        <v>103</v>
      </c>
      <c r="D58" s="49">
        <f>D59</f>
        <v>88128.7</v>
      </c>
      <c r="E58" s="49">
        <f>E59</f>
        <v>88128.7</v>
      </c>
      <c r="F58" s="17">
        <f t="shared" ref="F58" si="25">F59</f>
        <v>20121.900000000001</v>
      </c>
      <c r="G58" s="17">
        <f>G59</f>
        <v>0</v>
      </c>
      <c r="H58" s="44">
        <f t="shared" si="21"/>
        <v>20121.900000000001</v>
      </c>
      <c r="I58" s="24">
        <f>I59</f>
        <v>0</v>
      </c>
      <c r="J58" s="24">
        <f>J59</f>
        <v>0</v>
      </c>
      <c r="K58" s="24">
        <f>K59</f>
        <v>108250.6</v>
      </c>
      <c r="L58" s="28"/>
      <c r="M58" s="3"/>
    </row>
    <row r="59" spans="1:21" s="13" customFormat="1" ht="127.5" customHeight="1">
      <c r="A59" s="5"/>
      <c r="B59" s="21" t="s">
        <v>117</v>
      </c>
      <c r="C59" s="18" t="s">
        <v>104</v>
      </c>
      <c r="D59" s="49">
        <v>88128.7</v>
      </c>
      <c r="E59" s="49">
        <v>88128.7</v>
      </c>
      <c r="F59" s="24">
        <v>20121.900000000001</v>
      </c>
      <c r="G59" s="17"/>
      <c r="H59" s="44">
        <f t="shared" si="21"/>
        <v>20121.900000000001</v>
      </c>
      <c r="I59" s="24"/>
      <c r="J59" s="24"/>
      <c r="K59" s="24">
        <f>E59+H59</f>
        <v>108250.6</v>
      </c>
      <c r="L59" s="16" t="s">
        <v>131</v>
      </c>
      <c r="M59" s="3"/>
    </row>
    <row r="60" spans="1:21" s="13" customFormat="1" ht="27" customHeight="1">
      <c r="A60" s="5"/>
      <c r="B60" s="14" t="s">
        <v>118</v>
      </c>
      <c r="C60" s="18" t="s">
        <v>105</v>
      </c>
      <c r="D60" s="49"/>
      <c r="E60" s="90"/>
      <c r="F60" s="24"/>
      <c r="G60" s="17">
        <f>E60-D60</f>
        <v>0</v>
      </c>
      <c r="H60" s="42">
        <f t="shared" si="21"/>
        <v>0</v>
      </c>
      <c r="I60" s="24"/>
      <c r="J60" s="24"/>
      <c r="K60" s="24"/>
      <c r="L60" s="28"/>
      <c r="M60" s="3"/>
    </row>
    <row r="61" spans="1:21" s="13" customFormat="1" ht="37.5">
      <c r="A61" s="5"/>
      <c r="B61" s="14">
        <v>14</v>
      </c>
      <c r="C61" s="18" t="s">
        <v>32</v>
      </c>
      <c r="D61" s="49"/>
      <c r="E61" s="90"/>
      <c r="F61" s="24"/>
      <c r="G61" s="17">
        <f>E61-D61</f>
        <v>0</v>
      </c>
      <c r="H61" s="42">
        <f t="shared" si="21"/>
        <v>0</v>
      </c>
      <c r="I61" s="24"/>
      <c r="J61" s="24"/>
      <c r="K61" s="24"/>
      <c r="L61" s="29"/>
      <c r="M61" s="3"/>
    </row>
    <row r="62" spans="1:21" s="13" customFormat="1">
      <c r="A62" s="5"/>
      <c r="B62" s="14">
        <v>15</v>
      </c>
      <c r="C62" s="20" t="s">
        <v>20</v>
      </c>
      <c r="D62" s="50">
        <f>D63+D66+D67+D69</f>
        <v>105415.1</v>
      </c>
      <c r="E62" s="50">
        <f>E63+E66+E67+E69</f>
        <v>105415.1</v>
      </c>
      <c r="F62" s="50">
        <f t="shared" ref="F62:J62" si="26">F63+F66+F67+F69</f>
        <v>153714.20000000001</v>
      </c>
      <c r="G62" s="50">
        <f t="shared" si="26"/>
        <v>0</v>
      </c>
      <c r="H62" s="50">
        <f t="shared" si="26"/>
        <v>153714.20000000001</v>
      </c>
      <c r="I62" s="50">
        <f t="shared" si="26"/>
        <v>153714.20000000001</v>
      </c>
      <c r="J62" s="50">
        <f t="shared" si="26"/>
        <v>0</v>
      </c>
      <c r="K62" s="24">
        <f t="shared" ref="K62" si="27">E62+H62</f>
        <v>259129.30000000002</v>
      </c>
      <c r="L62" s="29"/>
      <c r="M62" s="3"/>
    </row>
    <row r="63" spans="1:21" s="13" customFormat="1" ht="111.75" customHeight="1">
      <c r="A63" s="5"/>
      <c r="B63" s="14">
        <v>16</v>
      </c>
      <c r="C63" s="18" t="s">
        <v>106</v>
      </c>
      <c r="D63" s="99">
        <v>101965.6</v>
      </c>
      <c r="E63" s="99">
        <v>101965.6</v>
      </c>
      <c r="F63" s="17">
        <v>153714.20000000001</v>
      </c>
      <c r="G63" s="17"/>
      <c r="H63" s="17">
        <f>F63-G63</f>
        <v>153714.20000000001</v>
      </c>
      <c r="I63" s="17">
        <v>153714.20000000001</v>
      </c>
      <c r="J63" s="17"/>
      <c r="K63" s="24">
        <f>E63+H63</f>
        <v>255679.80000000002</v>
      </c>
      <c r="L63" s="95" t="s">
        <v>128</v>
      </c>
      <c r="M63" s="25"/>
      <c r="U63" s="96">
        <f>J51+J59</f>
        <v>0</v>
      </c>
    </row>
    <row r="64" spans="1:21" s="13" customFormat="1" ht="75">
      <c r="A64" s="5"/>
      <c r="B64" s="14" t="s">
        <v>119</v>
      </c>
      <c r="C64" s="18" t="s">
        <v>107</v>
      </c>
      <c r="D64" s="99">
        <v>19775.3</v>
      </c>
      <c r="E64" s="99">
        <v>19775.3</v>
      </c>
      <c r="F64" s="19"/>
      <c r="G64" s="17"/>
      <c r="H64" s="44">
        <f t="shared" si="21"/>
        <v>0</v>
      </c>
      <c r="I64" s="24"/>
      <c r="J64" s="24"/>
      <c r="K64" s="24">
        <f>E64+H64</f>
        <v>19775.3</v>
      </c>
      <c r="L64" s="16" t="s">
        <v>129</v>
      </c>
      <c r="M64" s="25"/>
    </row>
    <row r="65" spans="1:13" s="13" customFormat="1">
      <c r="A65" s="5"/>
      <c r="B65" s="14" t="s">
        <v>120</v>
      </c>
      <c r="C65" s="18" t="s">
        <v>105</v>
      </c>
      <c r="D65" s="99"/>
      <c r="E65" s="101"/>
      <c r="F65" s="19">
        <f>E65-D65</f>
        <v>0</v>
      </c>
      <c r="G65" s="17">
        <f>E65-D65</f>
        <v>0</v>
      </c>
      <c r="H65" s="42">
        <f>F65+G65</f>
        <v>0</v>
      </c>
      <c r="I65" s="24"/>
      <c r="J65" s="24"/>
      <c r="K65" s="24"/>
      <c r="L65" s="28"/>
      <c r="M65" s="25"/>
    </row>
    <row r="66" spans="1:13" s="13" customFormat="1" ht="47.25" customHeight="1">
      <c r="A66" s="5"/>
      <c r="B66" s="14">
        <v>17</v>
      </c>
      <c r="C66" s="18" t="s">
        <v>33</v>
      </c>
      <c r="D66" s="99"/>
      <c r="E66" s="101"/>
      <c r="F66" s="19"/>
      <c r="G66" s="17">
        <f>E66-D66</f>
        <v>0</v>
      </c>
      <c r="H66" s="42">
        <f t="shared" si="21"/>
        <v>0</v>
      </c>
      <c r="I66" s="24"/>
      <c r="J66" s="24"/>
      <c r="K66" s="26">
        <f>E66+H66</f>
        <v>0</v>
      </c>
      <c r="L66" s="30"/>
      <c r="M66" s="3"/>
    </row>
    <row r="67" spans="1:13" s="13" customFormat="1" ht="36" customHeight="1">
      <c r="A67" s="5"/>
      <c r="B67" s="14">
        <v>18</v>
      </c>
      <c r="C67" s="18" t="s">
        <v>34</v>
      </c>
      <c r="D67" s="99">
        <v>3224.6</v>
      </c>
      <c r="E67" s="99">
        <v>3224.6</v>
      </c>
      <c r="F67" s="19">
        <v>0</v>
      </c>
      <c r="G67" s="17">
        <v>0</v>
      </c>
      <c r="H67" s="42">
        <f t="shared" si="21"/>
        <v>0</v>
      </c>
      <c r="I67" s="24"/>
      <c r="J67" s="24"/>
      <c r="K67" s="24">
        <f>E67+H67</f>
        <v>3224.6</v>
      </c>
      <c r="L67" s="28"/>
      <c r="M67" s="3"/>
    </row>
    <row r="68" spans="1:13" s="13" customFormat="1" ht="36" customHeight="1">
      <c r="A68" s="5"/>
      <c r="B68" s="14">
        <v>19</v>
      </c>
      <c r="C68" s="18" t="s">
        <v>35</v>
      </c>
      <c r="D68" s="99"/>
      <c r="E68" s="101"/>
      <c r="F68" s="19">
        <f>E68-D68</f>
        <v>0</v>
      </c>
      <c r="G68" s="17">
        <f>E68-D68</f>
        <v>0</v>
      </c>
      <c r="H68" s="42">
        <f t="shared" si="21"/>
        <v>0</v>
      </c>
      <c r="I68" s="24"/>
      <c r="J68" s="24"/>
      <c r="K68" s="24"/>
      <c r="L68" s="28"/>
      <c r="M68" s="3"/>
    </row>
    <row r="69" spans="1:13" s="13" customFormat="1" ht="36" customHeight="1">
      <c r="A69" s="5"/>
      <c r="B69" s="14">
        <v>20</v>
      </c>
      <c r="C69" s="18" t="s">
        <v>36</v>
      </c>
      <c r="D69" s="99">
        <v>224.9</v>
      </c>
      <c r="E69" s="99">
        <v>224.9</v>
      </c>
      <c r="F69" s="19"/>
      <c r="G69" s="17"/>
      <c r="H69" s="44">
        <f t="shared" si="21"/>
        <v>0</v>
      </c>
      <c r="I69" s="24"/>
      <c r="J69" s="24"/>
      <c r="K69" s="24">
        <f>E69+H69</f>
        <v>224.9</v>
      </c>
      <c r="L69" s="27"/>
      <c r="M69" s="3"/>
    </row>
    <row r="70" spans="1:13" s="88" customFormat="1" ht="19.5">
      <c r="A70" s="85"/>
      <c r="B70" s="64">
        <v>21</v>
      </c>
      <c r="C70" s="82" t="s">
        <v>21</v>
      </c>
      <c r="D70" s="83">
        <f>D71+D72+D73+D74+D75+D76+D77+D78+D79+D80+D81</f>
        <v>166233.80000000002</v>
      </c>
      <c r="E70" s="83">
        <f>E71+E72+E73+E74+E75+E76+E77+E78+E79+E80+E81</f>
        <v>166233.80000000002</v>
      </c>
      <c r="F70" s="83">
        <f>F71+F72+F73+F74+F75+F76+F77+F78+F79+F80+F81</f>
        <v>61883.347000000002</v>
      </c>
      <c r="G70" s="83">
        <f>G71+G72+G73+G74+G75+G76+G77+G78+G79+G80</f>
        <v>20964.486999999997</v>
      </c>
      <c r="H70" s="83">
        <f>H71+H72+H73+H74+H75+H76+H77+H78+H79+H80+H81</f>
        <v>40918.86</v>
      </c>
      <c r="I70" s="83">
        <f t="shared" ref="I70:J70" si="28">I71+I72+I73+I74+I75+I76+I77+I78+I79+I80</f>
        <v>40918.9</v>
      </c>
      <c r="J70" s="83">
        <f t="shared" si="28"/>
        <v>0</v>
      </c>
      <c r="K70" s="83">
        <f>K71+K72+K73+K74+K75+K76+K77+K78+K79+K80+K81</f>
        <v>207152.66</v>
      </c>
      <c r="L70" s="86"/>
      <c r="M70" s="87"/>
    </row>
    <row r="71" spans="1:13" s="13" customFormat="1" ht="42" customHeight="1">
      <c r="A71" s="5"/>
      <c r="B71" s="14">
        <v>22</v>
      </c>
      <c r="C71" s="18" t="s">
        <v>37</v>
      </c>
      <c r="D71" s="49"/>
      <c r="E71" s="45"/>
      <c r="F71" s="24"/>
      <c r="G71" s="24"/>
      <c r="H71" s="42">
        <f t="shared" si="21"/>
        <v>0</v>
      </c>
      <c r="I71" s="24"/>
      <c r="J71" s="24"/>
      <c r="K71" s="24">
        <f>E71+H71</f>
        <v>0</v>
      </c>
      <c r="L71" s="27"/>
      <c r="M71" s="34"/>
    </row>
    <row r="72" spans="1:13" s="13" customFormat="1" ht="39" customHeight="1">
      <c r="A72" s="5"/>
      <c r="B72" s="14">
        <v>23</v>
      </c>
      <c r="C72" s="18" t="s">
        <v>38</v>
      </c>
      <c r="D72" s="49">
        <v>20000</v>
      </c>
      <c r="E72" s="49">
        <v>20000</v>
      </c>
      <c r="F72" s="24"/>
      <c r="G72" s="24"/>
      <c r="H72" s="44"/>
      <c r="I72" s="24"/>
      <c r="J72" s="24"/>
      <c r="K72" s="24">
        <f>E72+H72</f>
        <v>20000</v>
      </c>
      <c r="L72" s="27"/>
      <c r="M72" s="3"/>
    </row>
    <row r="73" spans="1:13" s="13" customFormat="1" ht="34.9" customHeight="1">
      <c r="A73" s="5"/>
      <c r="B73" s="14">
        <v>24</v>
      </c>
      <c r="C73" s="18" t="s">
        <v>39</v>
      </c>
      <c r="D73" s="49">
        <v>1000</v>
      </c>
      <c r="E73" s="49">
        <v>1000</v>
      </c>
      <c r="F73" s="24"/>
      <c r="G73" s="24"/>
      <c r="H73" s="42">
        <f t="shared" si="21"/>
        <v>0</v>
      </c>
      <c r="I73" s="24"/>
      <c r="J73" s="24"/>
      <c r="K73" s="24">
        <f t="shared" ref="K73:K75" si="29">E73+H73</f>
        <v>1000</v>
      </c>
      <c r="L73" s="30"/>
      <c r="M73" s="3"/>
    </row>
    <row r="74" spans="1:13" s="13" customFormat="1" ht="19.5" customHeight="1">
      <c r="A74" s="5"/>
      <c r="B74" s="14">
        <v>25</v>
      </c>
      <c r="C74" s="18" t="s">
        <v>40</v>
      </c>
      <c r="D74" s="50"/>
      <c r="E74" s="45"/>
      <c r="F74" s="24"/>
      <c r="G74" s="24"/>
      <c r="H74" s="42">
        <f t="shared" si="21"/>
        <v>0</v>
      </c>
      <c r="I74" s="24"/>
      <c r="J74" s="24"/>
      <c r="K74" s="24">
        <f t="shared" si="29"/>
        <v>0</v>
      </c>
      <c r="L74" s="27"/>
      <c r="M74" s="3"/>
    </row>
    <row r="75" spans="1:13" s="13" customFormat="1" ht="63" customHeight="1">
      <c r="A75" s="5"/>
      <c r="B75" s="14">
        <v>26</v>
      </c>
      <c r="C75" s="18" t="s">
        <v>41</v>
      </c>
      <c r="D75" s="49"/>
      <c r="E75" s="45"/>
      <c r="F75" s="24"/>
      <c r="G75" s="24"/>
      <c r="H75" s="42">
        <f t="shared" si="21"/>
        <v>0</v>
      </c>
      <c r="I75" s="24"/>
      <c r="J75" s="24"/>
      <c r="K75" s="24">
        <f t="shared" si="29"/>
        <v>0</v>
      </c>
      <c r="L75" s="27"/>
      <c r="M75" s="3"/>
    </row>
    <row r="76" spans="1:13" s="13" customFormat="1">
      <c r="A76" s="5"/>
      <c r="B76" s="14">
        <v>27</v>
      </c>
      <c r="C76" s="18" t="s">
        <v>42</v>
      </c>
      <c r="D76" s="99">
        <v>1000</v>
      </c>
      <c r="E76" s="100">
        <v>1000</v>
      </c>
      <c r="F76" s="24"/>
      <c r="G76" s="24"/>
      <c r="H76" s="42"/>
      <c r="I76" s="24"/>
      <c r="J76" s="24"/>
      <c r="K76" s="24">
        <f>E76+H76</f>
        <v>1000</v>
      </c>
      <c r="L76" s="28"/>
      <c r="M76" s="3"/>
    </row>
    <row r="77" spans="1:13" s="13" customFormat="1">
      <c r="A77" s="5"/>
      <c r="B77" s="14">
        <v>28</v>
      </c>
      <c r="C77" s="18" t="s">
        <v>108</v>
      </c>
      <c r="D77" s="99">
        <f>42954.8-16171.35</f>
        <v>26783.450000000004</v>
      </c>
      <c r="E77" s="99">
        <f>42954.8-16171.35</f>
        <v>26783.450000000004</v>
      </c>
      <c r="F77" s="17">
        <v>0</v>
      </c>
      <c r="G77" s="17">
        <f>5226.187+15659.5</f>
        <v>20885.686999999998</v>
      </c>
      <c r="H77" s="44">
        <f>F77-G77</f>
        <v>-20885.686999999998</v>
      </c>
      <c r="I77" s="17"/>
      <c r="J77" s="15"/>
      <c r="K77" s="24">
        <f>E77+H77</f>
        <v>5897.7630000000063</v>
      </c>
      <c r="L77" s="28"/>
      <c r="M77" s="3"/>
    </row>
    <row r="78" spans="1:13" s="13" customFormat="1" ht="100.5" customHeight="1">
      <c r="A78" s="5"/>
      <c r="B78" s="14">
        <v>29</v>
      </c>
      <c r="C78" s="18" t="s">
        <v>109</v>
      </c>
      <c r="D78" s="99">
        <v>101279</v>
      </c>
      <c r="E78" s="99">
        <v>101279</v>
      </c>
      <c r="F78" s="24">
        <f>40918.86+78.8+5226.187</f>
        <v>46223.847000000002</v>
      </c>
      <c r="G78" s="24">
        <v>78.8</v>
      </c>
      <c r="H78" s="44">
        <f>F78-G78</f>
        <v>46145.046999999999</v>
      </c>
      <c r="I78" s="24">
        <v>40918.9</v>
      </c>
      <c r="J78" s="24"/>
      <c r="K78" s="24">
        <f>E78+H78</f>
        <v>147424.04699999999</v>
      </c>
      <c r="L78" s="28" t="s">
        <v>138</v>
      </c>
      <c r="M78" s="3"/>
    </row>
    <row r="79" spans="1:13" s="13" customFormat="1" ht="31.5" customHeight="1">
      <c r="A79" s="5"/>
      <c r="B79" s="14">
        <v>30</v>
      </c>
      <c r="C79" s="18" t="s">
        <v>110</v>
      </c>
      <c r="D79" s="49"/>
      <c r="E79" s="45"/>
      <c r="F79" s="24"/>
      <c r="G79" s="24"/>
      <c r="H79" s="42">
        <f t="shared" si="21"/>
        <v>0</v>
      </c>
      <c r="I79" s="24"/>
      <c r="J79" s="24"/>
      <c r="K79" s="24">
        <f t="shared" ref="K79:K81" si="30">E79+H79</f>
        <v>0</v>
      </c>
      <c r="L79" s="28"/>
      <c r="M79" s="3"/>
    </row>
    <row r="80" spans="1:13" s="13" customFormat="1" ht="31.5" customHeight="1">
      <c r="A80" s="5"/>
      <c r="B80" s="14">
        <v>31</v>
      </c>
      <c r="C80" s="18" t="s">
        <v>111</v>
      </c>
      <c r="D80" s="49"/>
      <c r="E80" s="45"/>
      <c r="F80" s="24"/>
      <c r="G80" s="24"/>
      <c r="H80" s="42">
        <f t="shared" si="21"/>
        <v>0</v>
      </c>
      <c r="I80" s="24"/>
      <c r="J80" s="24"/>
      <c r="K80" s="24">
        <f t="shared" si="30"/>
        <v>0</v>
      </c>
      <c r="L80" s="28"/>
      <c r="M80" s="3"/>
    </row>
    <row r="81" spans="1:13" s="13" customFormat="1" ht="60.75" customHeight="1">
      <c r="A81" s="5"/>
      <c r="B81" s="14">
        <v>32</v>
      </c>
      <c r="C81" s="3" t="s">
        <v>139</v>
      </c>
      <c r="D81" s="103">
        <v>16171.35</v>
      </c>
      <c r="E81" s="103">
        <v>16171.35</v>
      </c>
      <c r="F81" s="104">
        <v>15659.5</v>
      </c>
      <c r="G81" s="104"/>
      <c r="H81" s="105">
        <f t="shared" si="21"/>
        <v>15659.5</v>
      </c>
      <c r="I81" s="15"/>
      <c r="J81" s="15"/>
      <c r="K81" s="24">
        <f t="shared" si="30"/>
        <v>31830.85</v>
      </c>
      <c r="L81" s="27" t="s">
        <v>140</v>
      </c>
      <c r="M81" s="3"/>
    </row>
    <row r="82" spans="1:13" s="13" customFormat="1">
      <c r="A82" s="5"/>
      <c r="B82" s="14"/>
      <c r="C82" s="14" t="s">
        <v>23</v>
      </c>
      <c r="D82" s="48">
        <f>D9-D46</f>
        <v>0</v>
      </c>
      <c r="E82" s="15">
        <f t="shared" ref="E82:K82" si="31">E9-E46</f>
        <v>0</v>
      </c>
      <c r="F82" s="15">
        <f>F9-F46</f>
        <v>73668.852999999974</v>
      </c>
      <c r="G82" s="15">
        <f t="shared" si="31"/>
        <v>-10782.786999999997</v>
      </c>
      <c r="H82" s="15">
        <f>H9-H46</f>
        <v>3.9999999979045242E-2</v>
      </c>
      <c r="I82" s="15">
        <f t="shared" si="31"/>
        <v>78.799999999988358</v>
      </c>
      <c r="J82" s="15">
        <f t="shared" si="31"/>
        <v>29844.400000000001</v>
      </c>
      <c r="K82" s="15">
        <f t="shared" si="31"/>
        <v>4.0000000037252903E-2</v>
      </c>
      <c r="L82" s="27"/>
      <c r="M82" s="3"/>
    </row>
    <row r="83" spans="1:13" s="13" customFormat="1" ht="37.5">
      <c r="A83" s="5"/>
      <c r="B83" s="14"/>
      <c r="C83" s="14" t="s">
        <v>112</v>
      </c>
      <c r="D83" s="48">
        <v>6854.6</v>
      </c>
      <c r="E83" s="45"/>
      <c r="F83" s="15"/>
      <c r="G83" s="15"/>
      <c r="H83" s="15"/>
      <c r="I83" s="15"/>
      <c r="J83" s="15"/>
      <c r="K83" s="15"/>
      <c r="L83" s="27" t="s">
        <v>136</v>
      </c>
      <c r="M83" s="3"/>
    </row>
    <row r="84" spans="1:13" s="13" customFormat="1">
      <c r="A84" s="5"/>
      <c r="B84" s="14"/>
      <c r="C84" s="14" t="s">
        <v>113</v>
      </c>
      <c r="D84" s="48">
        <v>0</v>
      </c>
      <c r="E84" s="45">
        <f t="shared" ref="E84:E86" si="32">D84</f>
        <v>0</v>
      </c>
      <c r="F84" s="15"/>
      <c r="G84" s="15"/>
      <c r="H84" s="15"/>
      <c r="I84" s="15"/>
      <c r="J84" s="15"/>
      <c r="K84" s="15">
        <v>0</v>
      </c>
      <c r="L84" s="27"/>
      <c r="M84" s="3"/>
    </row>
    <row r="85" spans="1:13" s="13" customFormat="1">
      <c r="A85" s="5"/>
      <c r="B85" s="14"/>
      <c r="C85" s="14" t="s">
        <v>114</v>
      </c>
      <c r="D85" s="48">
        <v>0</v>
      </c>
      <c r="E85" s="45">
        <f t="shared" si="32"/>
        <v>0</v>
      </c>
      <c r="F85" s="15"/>
      <c r="G85" s="15"/>
      <c r="H85" s="15"/>
      <c r="I85" s="15"/>
      <c r="J85" s="15"/>
      <c r="K85" s="15">
        <v>0</v>
      </c>
      <c r="L85" s="27"/>
      <c r="M85" s="3"/>
    </row>
    <row r="86" spans="1:13" s="13" customFormat="1">
      <c r="A86" s="5"/>
      <c r="B86" s="14"/>
      <c r="C86" s="14" t="s">
        <v>115</v>
      </c>
      <c r="D86" s="48">
        <v>0</v>
      </c>
      <c r="E86" s="45">
        <f t="shared" si="32"/>
        <v>0</v>
      </c>
      <c r="F86" s="15"/>
      <c r="G86" s="15"/>
      <c r="H86" s="15"/>
      <c r="I86" s="15"/>
      <c r="J86" s="15"/>
      <c r="K86" s="15">
        <v>0</v>
      </c>
      <c r="L86" s="27"/>
      <c r="M86" s="3"/>
    </row>
    <row r="87" spans="1:13" s="13" customFormat="1">
      <c r="A87" s="5"/>
      <c r="B87" s="14"/>
      <c r="C87" s="14"/>
      <c r="D87" s="48"/>
      <c r="E87" s="15"/>
      <c r="F87" s="15"/>
      <c r="G87" s="15"/>
      <c r="H87" s="15"/>
      <c r="I87" s="15"/>
      <c r="J87" s="15"/>
      <c r="K87" s="15"/>
      <c r="L87" s="27"/>
      <c r="M87" s="3"/>
    </row>
    <row r="88" spans="1:13" s="13" customFormat="1">
      <c r="C88" s="35"/>
      <c r="D88" s="36"/>
      <c r="E88" s="36"/>
      <c r="F88" s="37"/>
      <c r="G88" s="37"/>
      <c r="H88" s="37"/>
      <c r="I88" s="37"/>
      <c r="J88" s="37"/>
      <c r="K88" s="36"/>
      <c r="L88" s="38"/>
      <c r="M88" s="3"/>
    </row>
    <row r="89" spans="1:13" s="13" customFormat="1" ht="18.75" customHeight="1"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3"/>
    </row>
    <row r="90" spans="1:13" s="13" customFormat="1" ht="39.75" hidden="1" customHeight="1"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3"/>
    </row>
    <row r="91" spans="1:13" s="13" customFormat="1" ht="39.75" hidden="1" customHeight="1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"/>
    </row>
    <row r="92" spans="1:13" s="13" customFormat="1" ht="45.75" customHeight="1">
      <c r="C92" s="106" t="s">
        <v>54</v>
      </c>
      <c r="D92" s="106"/>
      <c r="E92" s="106"/>
      <c r="F92" s="40"/>
      <c r="G92" s="40"/>
      <c r="H92" s="40"/>
      <c r="I92" s="102"/>
      <c r="J92" s="102"/>
      <c r="K92" s="40"/>
      <c r="L92" s="41"/>
      <c r="M92" s="3"/>
    </row>
    <row r="93" spans="1:13" s="13" customFormat="1">
      <c r="M93" s="3"/>
    </row>
  </sheetData>
  <mergeCells count="16">
    <mergeCell ref="K1:L1"/>
    <mergeCell ref="C2:L2"/>
    <mergeCell ref="C4:C6"/>
    <mergeCell ref="D4:L4"/>
    <mergeCell ref="D5:D6"/>
    <mergeCell ref="E5:E6"/>
    <mergeCell ref="F5:H5"/>
    <mergeCell ref="I5:I6"/>
    <mergeCell ref="J5:J6"/>
    <mergeCell ref="K5:K6"/>
    <mergeCell ref="C92:E92"/>
    <mergeCell ref="L5:L6"/>
    <mergeCell ref="C8:L8"/>
    <mergeCell ref="C45:L45"/>
    <mergeCell ref="C89:L89"/>
    <mergeCell ref="C90:L90"/>
  </mergeCells>
  <pageMargins left="0.98425196850393704" right="0" top="0.62992125984251968" bottom="0.62992125984251968" header="0.15748031496062992" footer="0.11811023622047245"/>
  <pageSetup paperSize="9" scale="40" fitToHeight="2" orientation="landscape" r:id="rId1"/>
  <headerFooter alignWithMargins="0">
    <oddFooter xml:space="preserve">&amp;C&amp;"Times New Roman,обычный"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9" sqref="L9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измен по 2022 году</vt:lpstr>
      <vt:lpstr>Лист1</vt:lpstr>
      <vt:lpstr>'измен по 2022 году'!Заголовки_для_печати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9911</dc:creator>
  <cp:lastModifiedBy>КСП</cp:lastModifiedBy>
  <cp:lastPrinted>2022-03-14T01:42:34Z</cp:lastPrinted>
  <dcterms:created xsi:type="dcterms:W3CDTF">2010-11-17T11:39:51Z</dcterms:created>
  <dcterms:modified xsi:type="dcterms:W3CDTF">2022-03-18T00:58:40Z</dcterms:modified>
</cp:coreProperties>
</file>