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5990" windowHeight="5775" firstSheet="2" activeTab="7"/>
  </bookViews>
  <sheets>
    <sheet name="пр1-1" sheetId="1" r:id="rId1"/>
    <sheet name="пр1-2" sheetId="2" r:id="rId2"/>
    <sheet name="1-6" sheetId="3" r:id="rId3"/>
    <sheet name="пр1-3" sheetId="4" r:id="rId4"/>
    <sheet name="1-4" sheetId="5" r:id="rId5"/>
    <sheet name="1-5" sheetId="6" r:id="rId6"/>
    <sheet name="пр2" sheetId="7" r:id="rId7"/>
    <sheet name="пр3" sheetId="8" r:id="rId8"/>
    <sheet name="Ист 4 " sheetId="9" r:id="rId9"/>
    <sheet name="дот 5" sheetId="10" r:id="rId10"/>
    <sheet name="сбал 6" sheetId="11" r:id="rId11"/>
    <sheet name="мбт7" sheetId="12" r:id="rId12"/>
    <sheet name="дор8" sheetId="13" r:id="rId13"/>
    <sheet name="модер9" sheetId="14" r:id="rId14"/>
  </sheets>
  <definedNames>
    <definedName name="_xlnm._FilterDatabase" localSheetId="6" hidden="1">пр2!$A$11:$J$151</definedName>
    <definedName name="_xlnm._FilterDatabase" localSheetId="7" hidden="1">пр3!$A$11:$L$414</definedName>
  </definedNames>
  <calcPr calcId="124519"/>
  <extLst>
    <ext uri="GoogleSheetsCustomDataVersion1">
      <go:sheetsCustomData xmlns:go="http://customooxmlschemas.google.com/" r:id="" roundtripDataSignature="AMtx7mglLOVka1FViqsXwAn/3tJNCknUDQ=="/>
    </ext>
  </extLst>
</workbook>
</file>

<file path=xl/calcChain.xml><?xml version="1.0" encoding="utf-8"?>
<calcChain xmlns="http://schemas.openxmlformats.org/spreadsheetml/2006/main">
  <c r="G14" i="8"/>
  <c r="G13" s="1"/>
  <c r="G19"/>
  <c r="G23"/>
  <c r="G27"/>
  <c r="G31"/>
  <c r="G34"/>
  <c r="G37"/>
  <c r="G39"/>
  <c r="G43"/>
  <c r="G42" s="1"/>
  <c r="G46"/>
  <c r="G50"/>
  <c r="G56"/>
  <c r="G55" s="1"/>
  <c r="G54" s="1"/>
  <c r="G79"/>
  <c r="G78" s="1"/>
  <c r="G77" s="1"/>
  <c r="G83"/>
  <c r="G87"/>
  <c r="G89"/>
  <c r="G91"/>
  <c r="G93"/>
  <c r="G96"/>
  <c r="G100"/>
  <c r="G99" s="1"/>
  <c r="G102"/>
  <c r="G107"/>
  <c r="G106" s="1"/>
  <c r="G105" s="1"/>
  <c r="G109"/>
  <c r="G108" s="1"/>
  <c r="G112"/>
  <c r="G111" s="1"/>
  <c r="G114"/>
  <c r="G124"/>
  <c r="G125"/>
  <c r="G126"/>
  <c r="G129"/>
  <c r="G132"/>
  <c r="G131" s="1"/>
  <c r="G135"/>
  <c r="G138"/>
  <c r="G137" s="1"/>
  <c r="G141"/>
  <c r="G140" s="1"/>
  <c r="G145"/>
  <c r="G144" s="1"/>
  <c r="G148"/>
  <c r="G147" s="1"/>
  <c r="G152"/>
  <c r="G151" s="1"/>
  <c r="G150" s="1"/>
  <c r="G156"/>
  <c r="G155" s="1"/>
  <c r="G154" s="1"/>
  <c r="G158"/>
  <c r="G161"/>
  <c r="G160" s="1"/>
  <c r="G165"/>
  <c r="G167"/>
  <c r="G170"/>
  <c r="G173"/>
  <c r="G172" s="1"/>
  <c r="G174"/>
  <c r="G179"/>
  <c r="G178" s="1"/>
  <c r="G177" s="1"/>
  <c r="G187"/>
  <c r="G190"/>
  <c r="G192"/>
  <c r="G196"/>
  <c r="G195" s="1"/>
  <c r="G194" s="1"/>
  <c r="G202"/>
  <c r="G201" s="1"/>
  <c r="G205"/>
  <c r="G204" s="1"/>
  <c r="G208"/>
  <c r="G210"/>
  <c r="G213"/>
  <c r="G212" s="1"/>
  <c r="G217"/>
  <c r="G216" s="1"/>
  <c r="G215" s="1"/>
  <c r="G219"/>
  <c r="G223"/>
  <c r="G222" s="1"/>
  <c r="G221" s="1"/>
  <c r="G228"/>
  <c r="G227" s="1"/>
  <c r="G226" s="1"/>
  <c r="G245"/>
  <c r="G244" s="1"/>
  <c r="G243" s="1"/>
  <c r="G251"/>
  <c r="G250" s="1"/>
  <c r="G249" s="1"/>
  <c r="G248" s="1"/>
  <c r="G266"/>
  <c r="G265" s="1"/>
  <c r="G264" s="1"/>
  <c r="G271"/>
  <c r="G270" s="1"/>
  <c r="G272"/>
  <c r="G275"/>
  <c r="G274" s="1"/>
  <c r="G279"/>
  <c r="G281"/>
  <c r="G283"/>
  <c r="G285"/>
  <c r="G292"/>
  <c r="G293"/>
  <c r="G294"/>
  <c r="G298"/>
  <c r="G297" s="1"/>
  <c r="G296" s="1"/>
  <c r="G303"/>
  <c r="G302" s="1"/>
  <c r="G301" s="1"/>
  <c r="G310"/>
  <c r="G309" s="1"/>
  <c r="G308" s="1"/>
  <c r="G316"/>
  <c r="G314" s="1"/>
  <c r="G317"/>
  <c r="G319"/>
  <c r="G324"/>
  <c r="G322" s="1"/>
  <c r="G325"/>
  <c r="G327"/>
  <c r="G329"/>
  <c r="G332"/>
  <c r="G331" s="1"/>
  <c r="G334"/>
  <c r="G333" s="1"/>
  <c r="G335"/>
  <c r="G337"/>
  <c r="G339"/>
  <c r="G341"/>
  <c r="G343"/>
  <c r="G348"/>
  <c r="G346" s="1"/>
  <c r="G349"/>
  <c r="G352"/>
  <c r="G351" s="1"/>
  <c r="G353"/>
  <c r="G356"/>
  <c r="G355" s="1"/>
  <c r="G359"/>
  <c r="G365"/>
  <c r="G371"/>
  <c r="H371" s="1"/>
  <c r="G372"/>
  <c r="G373"/>
  <c r="G374"/>
  <c r="H374" s="1"/>
  <c r="G375"/>
  <c r="H375" s="1"/>
  <c r="G379"/>
  <c r="G380"/>
  <c r="G381"/>
  <c r="H381" s="1"/>
  <c r="G382"/>
  <c r="H382" s="1"/>
  <c r="G383"/>
  <c r="G384"/>
  <c r="G385"/>
  <c r="G394"/>
  <c r="G396"/>
  <c r="G400"/>
  <c r="G402"/>
  <c r="G404"/>
  <c r="G406"/>
  <c r="G408"/>
  <c r="G413"/>
  <c r="G411" s="1"/>
  <c r="G39" i="7"/>
  <c r="G11" s="1"/>
  <c r="F39"/>
  <c r="F11" s="1"/>
  <c r="G45"/>
  <c r="G44" s="1"/>
  <c r="F45"/>
  <c r="F44" s="1"/>
  <c r="F113"/>
  <c r="F118"/>
  <c r="G118"/>
  <c r="G113" s="1"/>
  <c r="E118"/>
  <c r="E113" s="1"/>
  <c r="I324" i="8"/>
  <c r="I322" s="1"/>
  <c r="H324"/>
  <c r="H322" s="1"/>
  <c r="I245"/>
  <c r="I244" s="1"/>
  <c r="H245"/>
  <c r="H244" s="1"/>
  <c r="E122" i="7"/>
  <c r="H120" i="8"/>
  <c r="D10" i="5"/>
  <c r="D9" s="1"/>
  <c r="D8" s="1"/>
  <c r="E10"/>
  <c r="E9" s="1"/>
  <c r="E8" s="1"/>
  <c r="C11"/>
  <c r="C10" s="1"/>
  <c r="C9" s="1"/>
  <c r="C8" s="1"/>
  <c r="B10" i="14"/>
  <c r="B8" i="13"/>
  <c r="D22" i="11"/>
  <c r="C22"/>
  <c r="B22"/>
  <c r="G23" i="10"/>
  <c r="F23"/>
  <c r="E23"/>
  <c r="D23"/>
  <c r="C23"/>
  <c r="B23"/>
  <c r="F14" i="9"/>
  <c r="F13" s="1"/>
  <c r="F12" s="1"/>
  <c r="F10" s="1"/>
  <c r="F8" s="1"/>
  <c r="E14"/>
  <c r="E13" s="1"/>
  <c r="E12" s="1"/>
  <c r="E10" s="1"/>
  <c r="E8" s="1"/>
  <c r="D14"/>
  <c r="D13" s="1"/>
  <c r="D12" s="1"/>
  <c r="D10" s="1"/>
  <c r="D8" s="1"/>
  <c r="I408" i="8"/>
  <c r="H408"/>
  <c r="I406"/>
  <c r="H406"/>
  <c r="I404"/>
  <c r="H404"/>
  <c r="I402"/>
  <c r="H402"/>
  <c r="I400"/>
  <c r="H400"/>
  <c r="I396"/>
  <c r="H396"/>
  <c r="I394"/>
  <c r="H394"/>
  <c r="I385"/>
  <c r="H385"/>
  <c r="H384"/>
  <c r="H383"/>
  <c r="H380"/>
  <c r="H379"/>
  <c r="I376"/>
  <c r="H373"/>
  <c r="I368"/>
  <c r="I367"/>
  <c r="I365" s="1"/>
  <c r="H367"/>
  <c r="H365" s="1"/>
  <c r="I359"/>
  <c r="H359"/>
  <c r="I356"/>
  <c r="I355" s="1"/>
  <c r="H356"/>
  <c r="H355" s="1"/>
  <c r="I353"/>
  <c r="H353"/>
  <c r="I351"/>
  <c r="H351"/>
  <c r="I349"/>
  <c r="H349"/>
  <c r="H348"/>
  <c r="H346" s="1"/>
  <c r="I346"/>
  <c r="I341"/>
  <c r="H341"/>
  <c r="I339"/>
  <c r="H339"/>
  <c r="I337"/>
  <c r="H337"/>
  <c r="I335"/>
  <c r="H335"/>
  <c r="I333"/>
  <c r="H333"/>
  <c r="I329"/>
  <c r="H329"/>
  <c r="I327"/>
  <c r="H327"/>
  <c r="I325"/>
  <c r="H325"/>
  <c r="I319"/>
  <c r="H319"/>
  <c r="I317"/>
  <c r="H317"/>
  <c r="I316"/>
  <c r="I314" s="1"/>
  <c r="H316"/>
  <c r="H314" s="1"/>
  <c r="H311"/>
  <c r="I311" s="1"/>
  <c r="I310" s="1"/>
  <c r="I309" s="1"/>
  <c r="I308" s="1"/>
  <c r="I302"/>
  <c r="I301" s="1"/>
  <c r="H302"/>
  <c r="H301" s="1"/>
  <c r="H299"/>
  <c r="H298" s="1"/>
  <c r="H297" s="1"/>
  <c r="H296" s="1"/>
  <c r="I295"/>
  <c r="I294" s="1"/>
  <c r="H294"/>
  <c r="H293"/>
  <c r="I288"/>
  <c r="I283"/>
  <c r="H283"/>
  <c r="I282"/>
  <c r="I281" s="1"/>
  <c r="H282"/>
  <c r="H281" s="1"/>
  <c r="I280"/>
  <c r="I279" s="1"/>
  <c r="H280"/>
  <c r="H279" s="1"/>
  <c r="I275"/>
  <c r="I274" s="1"/>
  <c r="H275"/>
  <c r="H274" s="1"/>
  <c r="I272"/>
  <c r="H272"/>
  <c r="I271"/>
  <c r="I270" s="1"/>
  <c r="H271"/>
  <c r="H270" s="1"/>
  <c r="I266"/>
  <c r="I265" s="1"/>
  <c r="I264" s="1"/>
  <c r="H266"/>
  <c r="H265" s="1"/>
  <c r="H264" s="1"/>
  <c r="I251"/>
  <c r="I250" s="1"/>
  <c r="I249" s="1"/>
  <c r="I248" s="1"/>
  <c r="H251"/>
  <c r="H250" s="1"/>
  <c r="H249" s="1"/>
  <c r="H248" s="1"/>
  <c r="I228"/>
  <c r="I227" s="1"/>
  <c r="I226" s="1"/>
  <c r="H228"/>
  <c r="H227" s="1"/>
  <c r="H226" s="1"/>
  <c r="I223"/>
  <c r="I222" s="1"/>
  <c r="I221" s="1"/>
  <c r="H223"/>
  <c r="H222" s="1"/>
  <c r="H221" s="1"/>
  <c r="I219"/>
  <c r="H219"/>
  <c r="I217"/>
  <c r="I216" s="1"/>
  <c r="H217"/>
  <c r="H216" s="1"/>
  <c r="I213"/>
  <c r="I212" s="1"/>
  <c r="H213"/>
  <c r="H212" s="1"/>
  <c r="I210"/>
  <c r="H210"/>
  <c r="I209"/>
  <c r="I208" s="1"/>
  <c r="H209"/>
  <c r="H208" s="1"/>
  <c r="I206"/>
  <c r="I205" s="1"/>
  <c r="I204" s="1"/>
  <c r="H206"/>
  <c r="H205" s="1"/>
  <c r="H204" s="1"/>
  <c r="I202"/>
  <c r="I201" s="1"/>
  <c r="H202"/>
  <c r="H201" s="1"/>
  <c r="I196"/>
  <c r="I195" s="1"/>
  <c r="I194" s="1"/>
  <c r="H196"/>
  <c r="H195" s="1"/>
  <c r="H194" s="1"/>
  <c r="I192"/>
  <c r="H192"/>
  <c r="I190"/>
  <c r="H190"/>
  <c r="I187"/>
  <c r="H187"/>
  <c r="I179"/>
  <c r="I178" s="1"/>
  <c r="I177" s="1"/>
  <c r="H179"/>
  <c r="H178" s="1"/>
  <c r="H177" s="1"/>
  <c r="I174"/>
  <c r="H174"/>
  <c r="I172"/>
  <c r="I170"/>
  <c r="H170"/>
  <c r="I167"/>
  <c r="H167"/>
  <c r="I165"/>
  <c r="H165"/>
  <c r="I161"/>
  <c r="I160" s="1"/>
  <c r="H161"/>
  <c r="H160" s="1"/>
  <c r="I152"/>
  <c r="I151" s="1"/>
  <c r="I150" s="1"/>
  <c r="H152"/>
  <c r="H151" s="1"/>
  <c r="H150" s="1"/>
  <c r="I148"/>
  <c r="I147" s="1"/>
  <c r="H148"/>
  <c r="H147" s="1"/>
  <c r="I145"/>
  <c r="I144" s="1"/>
  <c r="H145"/>
  <c r="H144" s="1"/>
  <c r="H142"/>
  <c r="H141" s="1"/>
  <c r="H140" s="1"/>
  <c r="I141"/>
  <c r="I140" s="1"/>
  <c r="I138"/>
  <c r="I137" s="1"/>
  <c r="H138"/>
  <c r="H137" s="1"/>
  <c r="I135"/>
  <c r="H135"/>
  <c r="I132"/>
  <c r="I131" s="1"/>
  <c r="H132"/>
  <c r="H131" s="1"/>
  <c r="I126"/>
  <c r="H126"/>
  <c r="I120"/>
  <c r="J119"/>
  <c r="I114"/>
  <c r="H114"/>
  <c r="I112"/>
  <c r="H112"/>
  <c r="H109"/>
  <c r="H108" s="1"/>
  <c r="H107"/>
  <c r="H106" s="1"/>
  <c r="H105" s="1"/>
  <c r="I106"/>
  <c r="I105" s="1"/>
  <c r="I96"/>
  <c r="I95" s="1"/>
  <c r="H96"/>
  <c r="H95" s="1"/>
  <c r="H94"/>
  <c r="H93" s="1"/>
  <c r="I93"/>
  <c r="I91"/>
  <c r="H91"/>
  <c r="I89"/>
  <c r="H89"/>
  <c r="I87"/>
  <c r="H87"/>
  <c r="I85"/>
  <c r="I83" s="1"/>
  <c r="H83"/>
  <c r="I73"/>
  <c r="I72" s="1"/>
  <c r="I66"/>
  <c r="G66" s="1"/>
  <c r="G58" s="1"/>
  <c r="G57" s="1"/>
  <c r="H66"/>
  <c r="H58" s="1"/>
  <c r="H57" s="1"/>
  <c r="I55"/>
  <c r="I54" s="1"/>
  <c r="I50"/>
  <c r="H50"/>
  <c r="I46"/>
  <c r="H46"/>
  <c r="I43"/>
  <c r="I42" s="1"/>
  <c r="H43"/>
  <c r="H42" s="1"/>
  <c r="I39"/>
  <c r="H39"/>
  <c r="I37"/>
  <c r="H37"/>
  <c r="I34"/>
  <c r="H34"/>
  <c r="I31"/>
  <c r="H31"/>
  <c r="I27"/>
  <c r="H27"/>
  <c r="I19"/>
  <c r="I18" s="1"/>
  <c r="H19"/>
  <c r="H18" s="1"/>
  <c r="I14"/>
  <c r="I13" s="1"/>
  <c r="H14"/>
  <c r="H13" s="1"/>
  <c r="G97" i="7"/>
  <c r="F97"/>
  <c r="E97"/>
  <c r="G94"/>
  <c r="F94"/>
  <c r="E94"/>
  <c r="G89"/>
  <c r="F89"/>
  <c r="E89"/>
  <c r="G69"/>
  <c r="F69"/>
  <c r="E69"/>
  <c r="E44"/>
  <c r="E11"/>
  <c r="E65" i="6"/>
  <c r="E64" s="1"/>
  <c r="D65"/>
  <c r="C65"/>
  <c r="D64"/>
  <c r="C64"/>
  <c r="E62"/>
  <c r="D62"/>
  <c r="C62"/>
  <c r="E59"/>
  <c r="D59"/>
  <c r="C59"/>
  <c r="E57"/>
  <c r="E56" s="1"/>
  <c r="D57"/>
  <c r="C57"/>
  <c r="E53"/>
  <c r="E52" s="1"/>
  <c r="D53"/>
  <c r="D52" s="1"/>
  <c r="D48" s="1"/>
  <c r="C53"/>
  <c r="C52"/>
  <c r="E50"/>
  <c r="D50"/>
  <c r="C50"/>
  <c r="C49" s="1"/>
  <c r="E49"/>
  <c r="D49"/>
  <c r="E45"/>
  <c r="E44" s="1"/>
  <c r="D45"/>
  <c r="D44" s="1"/>
  <c r="C45"/>
  <c r="C44" s="1"/>
  <c r="E42"/>
  <c r="D42"/>
  <c r="C42"/>
  <c r="E40"/>
  <c r="D40"/>
  <c r="D34" s="1"/>
  <c r="D33" s="1"/>
  <c r="C40"/>
  <c r="E38"/>
  <c r="D38"/>
  <c r="C38"/>
  <c r="C34" s="1"/>
  <c r="C33" s="1"/>
  <c r="E35"/>
  <c r="D35"/>
  <c r="C35"/>
  <c r="E34"/>
  <c r="E33" s="1"/>
  <c r="E31"/>
  <c r="D31"/>
  <c r="C31"/>
  <c r="E28"/>
  <c r="E27" s="1"/>
  <c r="D28"/>
  <c r="C28"/>
  <c r="D27"/>
  <c r="C27"/>
  <c r="E22"/>
  <c r="D22"/>
  <c r="C22"/>
  <c r="E17"/>
  <c r="E16" s="1"/>
  <c r="D17"/>
  <c r="D16" s="1"/>
  <c r="C17"/>
  <c r="C16" s="1"/>
  <c r="E12"/>
  <c r="E11" s="1"/>
  <c r="D12"/>
  <c r="D11" s="1"/>
  <c r="C12"/>
  <c r="C11"/>
  <c r="H173" i="8" l="1"/>
  <c r="H172" s="1"/>
  <c r="H56"/>
  <c r="H55" s="1"/>
  <c r="H54" s="1"/>
  <c r="G189"/>
  <c r="G186" s="1"/>
  <c r="G95"/>
  <c r="G81" s="1"/>
  <c r="G164"/>
  <c r="G120"/>
  <c r="G45"/>
  <c r="G288"/>
  <c r="G287" s="1"/>
  <c r="G368"/>
  <c r="G18"/>
  <c r="G278"/>
  <c r="G207"/>
  <c r="G200" s="1"/>
  <c r="G134"/>
  <c r="G376"/>
  <c r="G399"/>
  <c r="G398" s="1"/>
  <c r="G345"/>
  <c r="G313"/>
  <c r="G269"/>
  <c r="G268" s="1"/>
  <c r="G169"/>
  <c r="G163" s="1"/>
  <c r="G119"/>
  <c r="G118" s="1"/>
  <c r="G104"/>
  <c r="G82"/>
  <c r="G143"/>
  <c r="G26"/>
  <c r="G321"/>
  <c r="G225"/>
  <c r="H292"/>
  <c r="H288" s="1"/>
  <c r="H287" s="1"/>
  <c r="H372"/>
  <c r="E151" i="7"/>
  <c r="H215" i="8"/>
  <c r="I243"/>
  <c r="I225" s="1"/>
  <c r="H243"/>
  <c r="H225" s="1"/>
  <c r="H399"/>
  <c r="H398" s="1"/>
  <c r="H119"/>
  <c r="H118" s="1"/>
  <c r="H104"/>
  <c r="I119"/>
  <c r="I118" s="1"/>
  <c r="I26"/>
  <c r="K404"/>
  <c r="L404"/>
  <c r="H164"/>
  <c r="I299"/>
  <c r="I298" s="1"/>
  <c r="I297" s="1"/>
  <c r="I296" s="1"/>
  <c r="I207"/>
  <c r="I200" s="1"/>
  <c r="H269"/>
  <c r="H268" s="1"/>
  <c r="I345"/>
  <c r="I169"/>
  <c r="I321"/>
  <c r="H26"/>
  <c r="I189"/>
  <c r="I186" s="1"/>
  <c r="H345"/>
  <c r="I164"/>
  <c r="I215"/>
  <c r="I45"/>
  <c r="H278"/>
  <c r="H313"/>
  <c r="I399"/>
  <c r="I398" s="1"/>
  <c r="H45"/>
  <c r="I287"/>
  <c r="I313"/>
  <c r="H189"/>
  <c r="H186" s="1"/>
  <c r="H368"/>
  <c r="E48" i="6"/>
  <c r="I111" i="8"/>
  <c r="I104" s="1"/>
  <c r="H143"/>
  <c r="H169"/>
  <c r="H310"/>
  <c r="H309" s="1"/>
  <c r="H308" s="1"/>
  <c r="I58"/>
  <c r="I57" s="1"/>
  <c r="H82"/>
  <c r="H81" s="1"/>
  <c r="I134"/>
  <c r="H321"/>
  <c r="J404"/>
  <c r="C25" i="10"/>
  <c r="G25"/>
  <c r="C48" i="6"/>
  <c r="C10" s="1"/>
  <c r="I278" i="8"/>
  <c r="I143"/>
  <c r="C56" i="6"/>
  <c r="D56"/>
  <c r="D10" s="1"/>
  <c r="H413" i="8" s="1"/>
  <c r="H411" s="1"/>
  <c r="I82"/>
  <c r="I81" s="1"/>
  <c r="H134"/>
  <c r="H207"/>
  <c r="H200" s="1"/>
  <c r="I269"/>
  <c r="I268" s="1"/>
  <c r="I358"/>
  <c r="E25" i="10"/>
  <c r="E10" i="6"/>
  <c r="I413" i="8" s="1"/>
  <c r="I411" s="1"/>
  <c r="F23" i="9" s="1"/>
  <c r="F22" s="1"/>
  <c r="F21" s="1"/>
  <c r="F20" s="1"/>
  <c r="G151" i="7"/>
  <c r="F151"/>
  <c r="H376" i="8"/>
  <c r="G176" l="1"/>
  <c r="G12"/>
  <c r="G277"/>
  <c r="G263" s="1"/>
  <c r="G117"/>
  <c r="G358"/>
  <c r="G11"/>
  <c r="G312"/>
  <c r="G300" s="1"/>
  <c r="I163"/>
  <c r="I117" s="1"/>
  <c r="H12"/>
  <c r="H11" s="1"/>
  <c r="H176"/>
  <c r="H163"/>
  <c r="H117" s="1"/>
  <c r="H277"/>
  <c r="H263" s="1"/>
  <c r="I176"/>
  <c r="H358"/>
  <c r="H312" s="1"/>
  <c r="H300" s="1"/>
  <c r="I312"/>
  <c r="I300" s="1"/>
  <c r="I277"/>
  <c r="I263" s="1"/>
  <c r="I12"/>
  <c r="I11" s="1"/>
  <c r="D23" i="9"/>
  <c r="D22" s="1"/>
  <c r="D21" s="1"/>
  <c r="D20" s="1"/>
  <c r="E23"/>
  <c r="E22" s="1"/>
  <c r="E21" s="1"/>
  <c r="E20" s="1"/>
  <c r="G410" i="8" l="1"/>
  <c r="G414" s="1"/>
  <c r="H410"/>
  <c r="H414" s="1"/>
  <c r="I410"/>
  <c r="I414" s="1"/>
  <c r="D27" i="9" l="1"/>
  <c r="D26" s="1"/>
  <c r="D25" s="1"/>
  <c r="D24" s="1"/>
  <c r="D19" s="1"/>
  <c r="F27"/>
  <c r="F26" s="1"/>
  <c r="F25" s="1"/>
  <c r="F24" s="1"/>
  <c r="F19" s="1"/>
  <c r="E27"/>
  <c r="E26" s="1"/>
  <c r="E25" s="1"/>
  <c r="E24" s="1"/>
  <c r="E19" s="1"/>
</calcChain>
</file>

<file path=xl/sharedStrings.xml><?xml version="1.0" encoding="utf-8"?>
<sst xmlns="http://schemas.openxmlformats.org/spreadsheetml/2006/main" count="3073" uniqueCount="858">
  <si>
    <t>Приложение 1-1</t>
  </si>
  <si>
    <t>к проекту Решения Совета муниципального района "Агинский район"</t>
  </si>
  <si>
    <t>«О бюджете муниципального района "Агинский район" на 2023 год и плановый период 2024-2025 годов.</t>
  </si>
  <si>
    <t>Перечень</t>
  </si>
  <si>
    <t>кодов бюджетной классификации, закрепленных за  главным администратором доходов бюджета муниципального района «Агинский район» - Комитет по финансам администрации муниципального района «Агинский район» на 2023 год и плановый период 2024-2025 годов</t>
  </si>
  <si>
    <t>Код бюджетной классификации</t>
  </si>
  <si>
    <t>Наименование кода бюджетной классификации</t>
  </si>
  <si>
    <t>Комитет по финансам администрации муниципального района «Агинский район»</t>
  </si>
  <si>
    <t>902 1 11 02033 05 0000 120</t>
  </si>
  <si>
    <t>Доходы от размещения временно свободных средств бюджетов муниципальных районов</t>
  </si>
  <si>
    <t>902 1 11 05013 05 0000 120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</si>
  <si>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</si>
  <si>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902 1 11 05013 13 0000 120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</si>
  <si>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</si>
  <si>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902 1 11 05025 05 0000 120</t>
  </si>
  <si>
    <t>Доходы, получаемые в виде арендной платы, а также средства от продажи права на заключение договоров аренды  за земли, находящиеся в собственности  муниципальных районов (за исключением земельных участков муниципальных бюджетных и автономных учреждений)</t>
  </si>
  <si>
    <t>902 1 11 05035 05 0000 120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</si>
  <si>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</si>
  <si>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902 1 11 05075 05 0000 120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</si>
  <si>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</si>
  <si>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902 1 11 07015 05 0000 120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</si>
  <si>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</si>
  <si>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902 1 11 08050 05 0000 120</t>
  </si>
  <si>
    <t>Средства, получаемые от передачи имущества, находящегося в собственности муниципальных районов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</si>
  <si>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902 1 11 09045 05 0000 120</t>
  </si>
  <si>
    <t>Прочие поступления 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</si>
  <si>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902 1 13 01995 05 0000 130</t>
  </si>
  <si>
    <t>Платежи, взимаемые органами управления (организациями)  муниципальных районов за выполнение определенных функций</t>
  </si>
  <si>
    <t>902 1 13 02995 05 0000 130</t>
  </si>
  <si>
    <t>Прочие доходы от компенсации затрат бюджетов муниципальных районов</t>
  </si>
  <si>
    <t>902 1 14 01050 05 0000 410</t>
  </si>
  <si>
    <t>Доходы от продажи квартир, находящихся в собственности муниципальных районов</t>
  </si>
  <si>
    <t>902 1 14 02050 05 0000 410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</si>
  <si>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</si>
  <si>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</si>
  <si>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 автономных учреждений), в части реализации основных средств по указанному имуществу</t>
  </si>
  <si>
    <t>902 1 14 02053 05 0000 410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</si>
  <si>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том, числе казенных), в части реализации основных средств по указанному имуществу</t>
  </si>
  <si>
    <t>902 1 14 02050 05 0000 440</t>
  </si>
  <si>
    <t>Доходы от реализации 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</si>
  <si>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902 1 14 02052 05 0000 440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</si>
  <si>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 (за исключением имущества муниципальных бюджетных и автономных учреждений), в части реализации материальных  запасов по указанному имуществу</t>
  </si>
  <si>
    <t>902 1 14 02053 05 0000 440</t>
  </si>
  <si>
    <t>Доходы от реализации иного имущества, находящегося в собственности муниципальных  районов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материальных  запасов по указанному имуществу</t>
  </si>
  <si>
    <t>902 1 14 03050 05 0000 410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</si>
  <si>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</si>
  <si>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902 1 14 03050 05 0000 440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</si>
  <si>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</si>
  <si>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902 1 14 04050 05 0000 420</t>
  </si>
  <si>
    <t>Доходы от продажи нематериальных активов, находящихся в собственности муниципальных районов</t>
  </si>
  <si>
    <t>902 1 14 06013 05 0000 430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</si>
  <si>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 сельских поселений и межселенных территорий муниципальных районов                                          </t>
  </si>
  <si>
    <t>902 1 14 06013 13 0000 430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</si>
  <si>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                                           </t>
  </si>
  <si>
    <t>902 1 14 06025 05 0000 430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</si>
  <si>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</si>
  <si>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902 1 15 02050 05 0000 140</t>
  </si>
  <si>
    <t>Денежные взыскания (штрафы) за нарушение бюджетного законодательства (в части бюджетов муниципальных районов)</t>
  </si>
  <si>
    <t>902 1  16  01060  01  0000  140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</si>
  <si>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</si>
  <si>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902 1  16  01063  01  0000  140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</si>
  <si>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</si>
  <si>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902 1  16  01063  01  0101  140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</si>
  <si>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</si>
  <si>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902 1  16  01063  01  9000  140</t>
  </si>
  <si>
    <t>902 1  16  10000  00  0000  140</t>
  </si>
  <si>
    <t>Платежи в целях возмещения причиненного ущерба (убытков)</t>
  </si>
  <si>
    <t>902 1  16  10120  00  0000  140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</si>
  <si>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</si>
  <si>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902 1  16  10123  00  0000  140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</si>
  <si>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</si>
  <si>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902 1  16  10123  01  0051  140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</si>
  <si>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районов)</t>
  </si>
  <si>
    <t>902 1  16  11000  01  0000  140</t>
  </si>
  <si>
    <t>Платежи, уплачиваемые в целях возмещения вреда</t>
  </si>
  <si>
    <t>902 1  16  11050  01  0000  140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</si>
  <si>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</si>
  <si>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902 1  17  05050  05  0000  180</t>
  </si>
  <si>
    <t>Прочие неналоговые доходы бюджетов муниципальных районов</t>
  </si>
  <si>
    <t>902 2  02  15001  00  0000  150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</si>
  <si>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</si>
  <si>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</si>
  <si>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902 2  02  15002  05  0000  150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</si>
  <si>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</si>
  <si>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902 2  02  19999  05  0000  150</t>
  </si>
  <si>
    <t>Прочие дотации бюджетам муниципальных районов</t>
  </si>
  <si>
    <t>902  2  02  20000   00  0000  150</t>
  </si>
  <si>
    <t>Субсидии бюджетам субъектов Российской Федерации и муниципальных образований (межбюджетные субсидии)</t>
  </si>
  <si>
    <t>902 2  02  25097  00  0000  150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</si>
  <si>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</si>
  <si>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902 2  02  25255  05  0000  150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</si>
  <si>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</si>
  <si>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902 2  02  25304  05  0000  150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</si>
  <si>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</si>
  <si>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902 2  02  25306  05  0000  150</t>
  </si>
  <si>
    <t>Субсидии бюджетам муниципальных районов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</si>
  <si>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902 2  02  25467  05  0000  150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</si>
  <si>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</si>
  <si>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902 2  02  25497  05  0000  150</t>
  </si>
  <si>
    <t>Субсидии бюджетам муниципальных районов на реализацию мероприятий по обеспечению жильем молодых семей</t>
  </si>
  <si>
    <t>902 2  02  25513 05  0000  150</t>
  </si>
  <si>
    <t>Субсидии бюджетам муниципальных районов на развитие сети учреждений культурно-досугового типа</t>
  </si>
  <si>
    <t>902 2  02  25516 05  0000  150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</si>
  <si>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</si>
  <si>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902 2  02  25519 05  0000  150</t>
  </si>
  <si>
    <t>Субсидии бюджетам муниципальных районов на поддержку отрасли культуры</t>
  </si>
  <si>
    <t>902 2  02  25555 05  0000  150</t>
  </si>
  <si>
    <t>Субсидии бюджетам муниципальных районов на реализацию программ формирования современной городской среды</t>
  </si>
  <si>
    <t>902 2  02  25576 05  0000  150</t>
  </si>
  <si>
    <t>Субсидии бюджетам на обеспечение комплексного развития сельских территорий</t>
  </si>
  <si>
    <t>902 2  02  25590 05  0000  150</t>
  </si>
  <si>
    <t>Субсидии бюджетам муниципальных районов на техническое оснащение муниципальных музеев</t>
  </si>
  <si>
    <t>902 2  02  25750 05  0000  150</t>
  </si>
  <si>
    <t>Субсидии муниципальных районов на реализацию мероприятий по модернизации школьных систем образования</t>
  </si>
  <si>
    <t>902 2  02  27756 05  0000  150</t>
  </si>
  <si>
    <t>Субсидии бюджетам на софинансирование капитальных капитальных вложений в обьекты государственной (муниципальной) собственности в рамках обеспечения  комплексного развития сельских территорий</t>
  </si>
  <si>
    <t>902 2  02  29999  00  0000  150</t>
  </si>
  <si>
    <t>Прочие субсидии</t>
  </si>
  <si>
    <t>902 2  02  30000  00  0000  150</t>
  </si>
  <si>
    <t>Субвенции бюджетам бюджетной системы Российской Федерации</t>
  </si>
  <si>
    <t>902 2  02  30024  05  0000  150</t>
  </si>
  <si>
    <t>Субвенции бюджетам муниципальных районов на выполнение передаваемых полномочий субъектов Российской Федерации</t>
  </si>
  <si>
    <t>902 2  02  30027  05  0000  150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</si>
  <si>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</si>
  <si>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902 2  02  35469  05  0000  150</t>
  </si>
  <si>
    <t>Субвенции бюджетам муниципальных районов на проведение Всероссийской переписи населения 2020 года</t>
  </si>
  <si>
    <t>902 2  02  40000  00  0000  150</t>
  </si>
  <si>
    <t>Иные межбюджетные трансферты</t>
  </si>
  <si>
    <t>902 2  02  45303  05  0000  150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</si>
  <si>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</si>
  <si>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902 2  02  45454  05  0000  150</t>
  </si>
  <si>
    <t>Межбюджетные трансферты, передаваемые бюджетам на создание модельных муниципальных библиотек</t>
  </si>
  <si>
    <t>902 2  02  45505  05  0000  150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</si>
  <si>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</si>
  <si>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902 2  02  49999  05  0000  150</t>
  </si>
  <si>
    <t>Прочие  межбюджетные трансферты</t>
  </si>
  <si>
    <t>902 2  19  00000  00  0000  150</t>
  </si>
  <si>
    <t>ВОЗВРАТ ОСТАТКОВ СУБСИДИЙ, СУБВЕНЦИЙ И ИНЫХ МЕЖБЮДЖЕТНЫХ ТРАНСФЕРТОВ, ИМЕЮЩИХ ЦЕЛЕВОЕ НАЗНАЧЕНИЕ, ПРОШЛЫХ ЛЕТ</t>
  </si>
  <si>
    <t>902 2  19  60010  05  0000  150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</si>
  <si>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</si>
  <si>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1-2</t>
  </si>
  <si>
    <t>«О бюджете муниципального района "Агинский район" на 2022 год и плановый период 2023-2024 годов.</t>
  </si>
  <si>
    <t>кодов  бюджетной классификации, закрепленных за главным администратором доходов бюджета</t>
  </si>
  <si>
    <t>муниципального района "Агинский район" - Комитет культуры, спорта и молодежной</t>
  </si>
  <si>
    <t>политики администрации муниципального района "Агинский район на 2022 год и плановый период 2023-2024 годов.</t>
  </si>
  <si>
    <t>Комитет культуры, спорта и молодежной политики  муниципального района «Агинский район»</t>
  </si>
  <si>
    <t>904 1 13 01995 05 0000 130</t>
  </si>
  <si>
    <t>Прочие доходы от оказания платных услуг (работ) получателями средств бюджетов муниципальных районов</t>
  </si>
  <si>
    <t>904 1 17 01050 05 0000 180</t>
  </si>
  <si>
    <t>Невыясненные поступления, зачисляемые в бюджеты муниципальных районов</t>
  </si>
  <si>
    <t>904 1 17 05050 05 0000 180</t>
  </si>
  <si>
    <t>904 2  02  25306  05  0000  150</t>
  </si>
  <si>
    <t>904 2  02  25467  05  0000  150</t>
  </si>
  <si>
    <t>904 2  02  25516  05  0000  150</t>
  </si>
  <si>
    <t>904 2  02  25519 05  0000  150</t>
  </si>
  <si>
    <t>904 2  02  45454 05  0000  150</t>
  </si>
  <si>
    <t>Приложение 1-6</t>
  </si>
  <si>
    <t xml:space="preserve">«О бюджете муниципального района "Агинский район" на 2022 год и плановый период 2023-2024 годов.
</t>
  </si>
  <si>
    <t>Нормативы распределения доходов между бюджетом муниципального  района и местными бюджетами на 2022 год и плановый период 2023-2024 годов</t>
  </si>
  <si>
    <t>Наименование дохода</t>
  </si>
  <si>
    <t>Нормативы распределения доходов,</t>
  </si>
  <si>
    <t>подлежащих зачислению</t>
  </si>
  <si>
    <t>в консолидированный бюджет края на 2022 год</t>
  </si>
  <si>
    <t>в консолидированный бюджет края на 2023  год</t>
  </si>
  <si>
    <t>в консолидированный бюджет края на 2024 год</t>
  </si>
  <si>
    <t>(в процентах)</t>
  </si>
  <si>
    <t>бюджеты муниципальных районов</t>
  </si>
  <si>
    <t>бюджеты городских поселений</t>
  </si>
  <si>
    <t>бюджеты сельских поселений</t>
  </si>
  <si>
    <t>Доходы от размещения временно свободных средств бюджетов сельских поселений</t>
  </si>
  <si>
    <t>Доходы от размещения временно свободных средств бюджетов городских поселений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</si>
  <si>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</si>
  <si>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</si>
  <si>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</si>
  <si>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</si>
  <si>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</si>
  <si>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</si>
  <si>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</si>
  <si>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</si>
  <si>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</si>
  <si>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</si>
  <si>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</si>
  <si>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</si>
  <si>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сельских поселений сельских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</si>
  <si>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</si>
  <si>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городских  поселений городских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</si>
  <si>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поселений 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</si>
  <si>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</si>
  <si>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</si>
  <si>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</si>
  <si>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поселений (по обязательствам, возникшим до 1 января 2008 года)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</si>
  <si>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</si>
  <si>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</si>
  <si>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Средства самообложения граждан, зачисляемые в бюджеты муниципальных районов</t>
  </si>
  <si>
    <t>Средства самообложения граждан, зачисляемые в бюджеты сельских поселений</t>
  </si>
  <si>
    <t>Средства самообложения граждан, зачисляемые в бюджеты городских поселений</t>
  </si>
  <si>
    <t>Приложение 1-3</t>
  </si>
  <si>
    <t xml:space="preserve">                                                                 Перечень кодов бюджетной классификации,  закрепленных за главным администратором доходов  бюджета муниципального района "Агинский район" - Комитет образования администрации муниципального района "Агинский район"  на 2022 год и плановый период 2023-2024 годов.</t>
  </si>
  <si>
    <t>Комитет образования администрации муниципального района «Агинский район»</t>
  </si>
  <si>
    <t>926 1 13 01995 05 0000 130</t>
  </si>
  <si>
    <t>926 1 17 01050 05 0000 180</t>
  </si>
  <si>
    <t>926 1 17 05050 05 0000 180</t>
  </si>
  <si>
    <t>926 2  02  25097  00  0000  150</t>
  </si>
  <si>
    <t>926 2  02  25255  05  0000  150</t>
  </si>
  <si>
    <t>926 2  02  25304  05  0000  150</t>
  </si>
  <si>
    <t>926 2  02  29999  05  0000  150</t>
  </si>
  <si>
    <t>Прочие субсидии бюджетам муниципальных районов</t>
  </si>
  <si>
    <t>926 2  02  45303  05  0000  150</t>
  </si>
  <si>
    <t>926 2  02  45505  05  0000  150</t>
  </si>
  <si>
    <t>926 2  02  49999  05  0000  150</t>
  </si>
  <si>
    <t>Прочие межбюджетные трансферты, передаваемые бюджетам муниципальных районов</t>
  </si>
  <si>
    <t>Приложение 1-4</t>
  </si>
  <si>
    <t>Объемы межбюджетных трансфертов, получаемых из других бюджетов бюджетной системы на 2023 год и плановый период 2024-2025 годов</t>
  </si>
  <si>
    <t>Наименование</t>
  </si>
  <si>
    <t>Код дохода</t>
  </si>
  <si>
    <t>БЕЗВОЗМЕЗДНЫЕ ПОСТУПЛЕНИЯ ВСЕГО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</si>
  <si>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</si>
  <si>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</si>
  <si>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</si>
  <si>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</si>
  <si>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</si>
  <si>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Дотации на выравнивание бюджетной обеспеченности</t>
  </si>
  <si>
    <t>2 02 15001 00 0000 150</t>
  </si>
  <si>
    <t>355 285,00</t>
  </si>
  <si>
    <t>285 298,00</t>
  </si>
  <si>
    <t>278 947,00</t>
  </si>
  <si>
    <t>2 02 15001 05 0000 150</t>
  </si>
  <si>
    <t>2 02 15999 05 0000 150</t>
  </si>
  <si>
    <t>2 02 20000 00 0000 150</t>
  </si>
  <si>
    <t>38 100,10</t>
  </si>
  <si>
    <t>14 253,60</t>
  </si>
  <si>
    <t>16 005,30</t>
  </si>
  <si>
    <t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</si>
  <si>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</si>
  <si>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2 700,00</t>
  </si>
  <si>
    <t>-</t>
  </si>
  <si>
    <t>2 02 25497 00 0000 150</t>
  </si>
  <si>
    <t>7 385,40</t>
  </si>
  <si>
    <t>Субсидии бюджетам муниципальных районов на реализацию мероприятий по комплексному развитию сельских территорий (улучшение жилищных условий граждан , проживающих на сельских территориях)</t>
  </si>
  <si>
    <t>2 02 29999 00 0000 150</t>
  </si>
  <si>
    <t>28 014,70</t>
  </si>
  <si>
    <t>6 868,20</t>
  </si>
  <si>
    <t>8 619,90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</si>
  <si>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</si>
  <si>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2 02 29999 05 0000 150</t>
  </si>
  <si>
    <t>4 610,40</t>
  </si>
  <si>
    <t>3 280,80</t>
  </si>
  <si>
    <t>4 125,40</t>
  </si>
  <si>
    <t>Прочие субсидии бюджетам муниципальных районов на реализацию Закона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</si>
  <si>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4 672,40</t>
  </si>
  <si>
    <t>3 587,40</t>
  </si>
  <si>
    <t>4 494,50</t>
  </si>
  <si>
    <t>Субсидии бюджетам муниципальных районов в целях софинансирования расходных обязательств бюджета</t>
  </si>
  <si>
    <t>Субсидии бюджетам муниципальных районов на обеспечение в отношении обьектов капитального ремонта требований к антитеррористической защищенности обьектов (территорий) установленных законодательством</t>
  </si>
  <si>
    <t>3 500,00</t>
  </si>
  <si>
    <t>Субсидии бюджетам муниципальных районов на строительство, реконструкцию, капитальный ремонт и ремонт автомобильных дорог общего пользования местного значения т искусственных сооружений на них ( включая разработку проектной документации и проведение необходимых экспертиз)</t>
  </si>
  <si>
    <t>15 000,00</t>
  </si>
  <si>
    <t>Субсидии бюджетам на обновление в обьектах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дефектности, на 2023 год</t>
  </si>
  <si>
    <t>Субвенции бюджетам субъектов Российской Федерации и муниципальных образований</t>
  </si>
  <si>
    <t>2 02 30000 00 0000 150</t>
  </si>
  <si>
    <t>329 434,60</t>
  </si>
  <si>
    <t>253 759,20</t>
  </si>
  <si>
    <t>317 074,30</t>
  </si>
  <si>
    <t>2 02 30024 05 0000 150</t>
  </si>
  <si>
    <t>329 432,80</t>
  </si>
  <si>
    <t>253 757,20</t>
  </si>
  <si>
    <t>317 072,70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</si>
  <si>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</si>
  <si>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218 851,50</t>
  </si>
  <si>
    <t>274 181,80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</si>
  <si>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</si>
  <si>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</t>
  </si>
  <si>
    <t>2 382,00</t>
  </si>
  <si>
    <t>Субвенции бюджетам муниципальных районов на осуществление государственных полномочий в сфере государственного управления</t>
  </si>
  <si>
    <t>Субвенции бюджетам муниципальных районов и городских округов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№100-ЗЗК "О наделении органов местного самоупраления муниципальных районов и городских округов отдельными государственными полномочиями в сфере государственного управления охраной труда"</t>
  </si>
  <si>
    <t>Субвенции бюджетам муниципальных районов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</si>
  <si>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10 565,90</t>
  </si>
  <si>
    <t>8 122,00</t>
  </si>
  <si>
    <t>10 124,80</t>
  </si>
  <si>
    <t>Субвенции бюджетам муниципальных районов на администрирование государственного полномочия по организации и осуществлению деятельности по опеке ипопечительству над несовершеннолетними</t>
  </si>
  <si>
    <t>2 844,90</t>
  </si>
  <si>
    <t>2 121,50</t>
  </si>
  <si>
    <t>2 589,60</t>
  </si>
  <si>
    <t>Субвеннции бюджетам муниципальных районов на 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</si>
  <si>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1 934,60</t>
  </si>
  <si>
    <t>1 485,40</t>
  </si>
  <si>
    <t>1 861,00</t>
  </si>
  <si>
    <t>Субвеннции бюджетам муниципальных районов на обеспечение бесплатным питанием детей из малоимущих семей,обучающихся в муниципальных общеобразовательных учреждениях</t>
  </si>
  <si>
    <t>6 473,40</t>
  </si>
  <si>
    <t>5 194,10</t>
  </si>
  <si>
    <t>6 507,30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</si>
  <si>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</si>
  <si>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Субвенции бюджетам муниципальных районов на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в Забайкальском крае" на 2019 год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</si>
  <si>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</si>
  <si>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4 305,20</t>
  </si>
  <si>
    <t>3 451,70</t>
  </si>
  <si>
    <t>4 214,10</t>
  </si>
  <si>
    <t>Субвенция на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</si>
  <si>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Субвенция на организацию проведения мероприятий по содержанию безнадзорных животных</t>
  </si>
  <si>
    <t>1 543,20</t>
  </si>
  <si>
    <t>1 182,20</t>
  </si>
  <si>
    <t>1 476,60</t>
  </si>
  <si>
    <t>Субвенция на администрирование государственного полномочия по организации проведения мероприятий по содержанию безнадзорных животных</t>
  </si>
  <si>
    <t>Субвенция на администрирование государственных полномочий в сфере образования,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№ 608-ЗЗК "О межбюджетных отношениях в Забайкальском крае" на 2019 год.</t>
  </si>
  <si>
    <t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</si>
  <si>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</si>
  <si>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>12 392,90</t>
  </si>
  <si>
    <t>9 458,30</t>
  </si>
  <si>
    <t>11 848,90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</si>
  <si>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</si>
  <si>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</si>
  <si>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2 02 40000 00 0000 150</t>
  </si>
  <si>
    <t>23 448,20</t>
  </si>
  <si>
    <t>Иные межбюджетные трансферты на ежемесячное денежное вознагрождение за классное руководство педагогическим работникам государственных и муниципальных общеобразовательны организаций</t>
  </si>
  <si>
    <t>2 02 45303 05 0000 150</t>
  </si>
  <si>
    <t>2 02 49999 05 0000 150</t>
  </si>
  <si>
    <t>2 196,20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</si>
  <si>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</si>
  <si>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 xml:space="preserve">   Приложение  1-5</t>
  </si>
  <si>
    <t xml:space="preserve"> Поступление налоговых и неналоговых доходов в бюджет муниципального района на 2023 год и плановый период 2024-2025 годов.</t>
  </si>
  <si>
    <t>Код доходов</t>
  </si>
  <si>
    <t xml:space="preserve"> НАЛОГОВЫЕ И НЕНАЛОГОВЫЕ ДОХОДЫ ВСЕГО</t>
  </si>
  <si>
    <t>1  00  00000  00  0000  000</t>
  </si>
  <si>
    <t>НАЛОГ НА ДОХОДЫ ФИЗИЧЕСКИХ ЛИЦ</t>
  </si>
  <si>
    <t>1  01  02000  01  0000  110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</si>
  <si>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</si>
  <si>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1  01  02010  01  0000  110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</si>
  <si>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</si>
  <si>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>1  01  02020  01  0000  110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</si>
  <si>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</si>
  <si>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1  01  02030  01  0000  110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</si>
  <si>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</si>
  <si>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</si>
  <si>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</si>
  <si>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</si>
  <si>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</si>
  <si>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</si>
  <si>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</si>
  <si>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</si>
  <si>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</si>
  <si>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</si>
  <si>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</si>
  <si>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</si>
  <si>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</si>
  <si>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</si>
  <si>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НАЛОГИ НА СОВОКУПНЫЙ ДОХОД</t>
  </si>
  <si>
    <t>1  05  00000  00  0000  000</t>
  </si>
  <si>
    <t>Налог, взимаемый в связи с применением упрощенной системы налогообложения</t>
  </si>
  <si>
    <t>1  05  01000  01  0000  110</t>
  </si>
  <si>
    <t>Единый налог на вмененный доход для отдельных видов деятельности</t>
  </si>
  <si>
    <t>1  05  02000  01  0000  110</t>
  </si>
  <si>
    <t>Единый сельскохозяйственный налог</t>
  </si>
  <si>
    <t>1  05  03000  01  0000  110</t>
  </si>
  <si>
    <t>Налог, взимаемый в связи с применением патентной системы налогообложения</t>
  </si>
  <si>
    <t>1  05  04000  02  0000  110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</si>
  <si>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</si>
  <si>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</si>
  <si>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</si>
  <si>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</si>
  <si>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общераспространенных полезных ископаемых</t>
  </si>
  <si>
    <t>1  07  01020  01  0000  110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</si>
  <si>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</si>
  <si>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</si>
  <si>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</si>
  <si>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</si>
  <si>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</si>
  <si>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1  08  03000  01  0000  110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</si>
  <si>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</si>
  <si>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</si>
  <si>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</si>
  <si>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</si>
  <si>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</si>
  <si>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</si>
  <si>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</si>
  <si>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1  11  05013  05  0000  120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</si>
  <si>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</si>
  <si>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1  11  05013  13  0000  120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</si>
  <si>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</si>
  <si>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</si>
  <si>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1  11  05035  05  0000  120</t>
  </si>
  <si>
    <t>1  11  05075  00  0000  120</t>
  </si>
  <si>
    <t>1  11  05075  05  0000  120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</si>
  <si>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</si>
  <si>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</si>
  <si>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</si>
  <si>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</si>
  <si>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</si>
  <si>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</si>
  <si>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</si>
  <si>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</si>
  <si>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</si>
  <si>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</si>
  <si>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</si>
  <si>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</si>
  <si>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>ДОХОДЫ ОТ ПРОДАЖИ МАТЕРИАЛЬНЫХ И НЕМАТЕРИАЛЬНЫХ АКТИВОВ</t>
  </si>
  <si>
    <t>1  14  00000  00  0000  000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</si>
  <si>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</si>
  <si>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</si>
  <si>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</si>
  <si>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</si>
  <si>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</si>
  <si>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</si>
  <si>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</si>
  <si>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</si>
  <si>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</si>
  <si>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</si>
  <si>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</si>
  <si>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1  14  06013  05  0000  430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</si>
  <si>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</si>
  <si>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</si>
  <si>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>ШТРАФЫ, САНКЦИИ, ВОЗМЕЩЕНИЕ УЩЕРБА</t>
  </si>
  <si>
    <t>1  16  00000  00  0000  000</t>
  </si>
  <si>
    <t>1  16  01060  01  0000  140</t>
  </si>
  <si>
    <t>1  16  01063  01  0000  140</t>
  </si>
  <si>
    <t>1  16  10000  00  0000  140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</si>
  <si>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</si>
  <si>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</si>
  <si>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1  16  10120  00  0000  140</t>
  </si>
  <si>
    <t>1  16  11000  01  0000  140</t>
  </si>
  <si>
    <t>1  16  11050  01  0000  140</t>
  </si>
  <si>
    <t>ПРОЧИЕ НЕНАЛОГОВЫЕ ДОХОДЫ</t>
  </si>
  <si>
    <t>1  17  00000  00  0000  000</t>
  </si>
  <si>
    <t>Прочие неналоговые доходы</t>
  </si>
  <si>
    <t>1  17  05000  00  0000  180</t>
  </si>
  <si>
    <t>1  17  05050  05  0000  180</t>
  </si>
  <si>
    <t xml:space="preserve">                                                                     Приложение № 2</t>
  </si>
  <si>
    <t xml:space="preserve">                                                                                    к Решению Совета муниципального района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</si>
  <si>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2023 год  и плановый период 2024-2025 годов.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</si>
  <si>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</si>
  <si>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</si>
  <si>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</si>
  <si>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</si>
  <si>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</si>
  <si>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2023 год</t>
  </si>
  <si>
    <t>2024 год</t>
  </si>
  <si>
    <t>2025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</si>
  <si>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</si>
  <si>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</si>
  <si>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</si>
  <si>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</si>
  <si>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</si>
  <si>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</si>
  <si>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</si>
  <si>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 xml:space="preserve">          Центральный аппарат</t>
  </si>
  <si>
    <t>0103</t>
  </si>
  <si>
    <t>0000020400</t>
  </si>
  <si>
    <t>Совет</t>
  </si>
  <si>
    <t>0000021100</t>
  </si>
  <si>
    <t>0104</t>
  </si>
  <si>
    <t>Центральный аппарат</t>
  </si>
  <si>
    <t>0000020402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</si>
  <si>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</si>
  <si>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</si>
  <si>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</si>
  <si>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</si>
  <si>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 xml:space="preserve">          Осуществление государственного полномочия по созданию комиссий по делам несовершеннолетних и защите их прав и организации деятельности этих комиссий  
</t>
  </si>
  <si>
    <t>0000079220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</si>
  <si>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</si>
  <si>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</si>
  <si>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</si>
  <si>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0106</t>
  </si>
  <si>
    <t>0000020401</t>
  </si>
  <si>
    <t>Руководитель контрольного органа муниципального образования и его заместители</t>
  </si>
  <si>
    <t>0000022400</t>
  </si>
  <si>
    <t>Иные выплаты населению</t>
  </si>
  <si>
    <t>0111</t>
  </si>
  <si>
    <t>0000070050</t>
  </si>
  <si>
    <t>Учреждения по обеспечению хозяйственного обслуживания</t>
  </si>
  <si>
    <t>0113</t>
  </si>
  <si>
    <t>0000093990</t>
  </si>
  <si>
    <t xml:space="preserve">      НАЦИОНАЛЬНАЯ ОБОРОНА</t>
  </si>
  <si>
    <t>0200</t>
  </si>
  <si>
    <t xml:space="preserve">          Подготовка населения и организаций к действиям в чрезвычайной ситуации в мирное и военное время</t>
  </si>
  <si>
    <t>0204</t>
  </si>
  <si>
    <t>0000021901</t>
  </si>
  <si>
    <t xml:space="preserve">  НАЦИОНАЛЬНАЯ БЕЗОПАСНОСТЬ И ПРАВООХРАНИТЕЛЬНАЯ ДЕЯТЕЛЬНОСТЬ</t>
  </si>
  <si>
    <t>0300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</si>
  <si>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</si>
  <si>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</si>
  <si>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</si>
  <si>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</si>
  <si>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</si>
  <si>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</si>
  <si>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</si>
  <si>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</si>
  <si>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Реализация мероприятий на проведение кадастровых работ</t>
  </si>
  <si>
    <t>0000077267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</si>
  <si>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</si>
  <si>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</si>
  <si>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</si>
  <si>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</si>
  <si>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</si>
  <si>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</si>
  <si>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</si>
  <si>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РЦП "Поддержка и развитие малого предпринимательства в муниципальном районе "Агинский район"</t>
  </si>
  <si>
    <t>0412</t>
  </si>
  <si>
    <t>0000079503</t>
  </si>
  <si>
    <t>Финансовое обеспечение дорожной деятельности (текущий ремонт) в рамках реализации мероприятий Планов социального развития центров экономического роста Забайкальского края за счет федерального бюджета</t>
  </si>
  <si>
    <t>000005505М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</si>
  <si>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</si>
  <si>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</si>
  <si>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</si>
  <si>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</si>
  <si>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</si>
  <si>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</si>
  <si>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</si>
  <si>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</si>
  <si>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</si>
  <si>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</si>
  <si>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</si>
  <si>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</si>
  <si>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</si>
  <si>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</si>
  <si>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 xml:space="preserve">          Финансовое обеспечение передаваемых государственных полномочий по расчету и предоставлению дотаций поселениям</t>
  </si>
  <si>
    <t>0000079205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</si>
  <si>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</si>
  <si>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>0000079216</t>
  </si>
  <si>
    <t>Субсидия на строительство, реконструкцию, ремонт автодорог</t>
  </si>
  <si>
    <t>00000S4317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</si>
  <si>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</si>
  <si>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</si>
  <si>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</si>
  <si>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</si>
  <si>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</si>
  <si>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0502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</si>
  <si>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</si>
  <si>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</si>
  <si>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</si>
  <si>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0000074927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</si>
  <si>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</si>
  <si>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</si>
  <si>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</si>
  <si>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 xml:space="preserve">  ФИЗИЧЕСКАЯ КУЛЬТУРА И СПОРТ</t>
  </si>
  <si>
    <t>1100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</si>
  <si>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</si>
  <si>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904</t>
  </si>
  <si>
    <t>1102</t>
  </si>
  <si>
    <t>00000Ц505М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</si>
  <si>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</si>
  <si>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</si>
  <si>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</si>
  <si>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</si>
  <si>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</si>
  <si>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</si>
  <si>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</si>
  <si>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</si>
  <si>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</si>
  <si>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</si>
  <si>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</si>
  <si>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 xml:space="preserve">          Дотация на поддержку мер по обеспечению сбалансированности бюджетов поселений</t>
  </si>
  <si>
    <t>1403</t>
  </si>
  <si>
    <t>0000051702</t>
  </si>
  <si>
    <t>Субвенция по переданным полномочиям</t>
  </si>
  <si>
    <t>0000051703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</si>
  <si>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</si>
  <si>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</si>
  <si>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</si>
  <si>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</si>
  <si>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</si>
  <si>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</si>
  <si>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</si>
  <si>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</si>
  <si>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</si>
  <si>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</si>
  <si>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</si>
  <si>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</si>
  <si>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</si>
  <si>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</si>
  <si>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</si>
  <si>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</si>
  <si>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</si>
  <si>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</si>
  <si>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</si>
  <si>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</si>
  <si>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</si>
  <si>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</si>
  <si>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</si>
  <si>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</si>
  <si>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</si>
  <si>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</si>
  <si>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КУЛЬТУРА, КИНЕМАТОГРАФИЯ, СРЕДСТВА МАССОВОЙ ИНФОРМАЦИИ</t>
  </si>
  <si>
    <t>0800</t>
  </si>
  <si>
    <t xml:space="preserve">          Учреждения культуры и мероприятия в сфере культуры и кинематографии 
</t>
  </si>
  <si>
    <t>0801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</si>
  <si>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</si>
  <si>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</si>
  <si>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</si>
  <si>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</si>
  <si>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</si>
  <si>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</si>
  <si>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</si>
  <si>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</si>
  <si>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</si>
  <si>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</si>
  <si>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</si>
  <si>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</si>
  <si>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Учреждение: Муниципальное казенное учреждение"Центр бухгалтерского учета"</t>
  </si>
  <si>
    <t>ОБЩЕГОСУДАРСТВЕННЫЕ ВОПРОСЫ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</si>
  <si>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</si>
  <si>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</si>
  <si>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 xml:space="preserve">ОБРАЗОВАНИЕ </t>
  </si>
  <si>
    <t>РЦП "Реализация молодежной политики в МР "Агинский район"</t>
  </si>
  <si>
    <t>0707</t>
  </si>
  <si>
    <t>0000079513</t>
  </si>
  <si>
    <t>Реализация мероприятий по укреплению единства российской нации и этнокультурному развитию народов России</t>
  </si>
  <si>
    <t>00000L5160</t>
  </si>
  <si>
    <t>0804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</si>
  <si>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</si>
  <si>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</si>
  <si>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</si>
  <si>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</si>
  <si>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</si>
  <si>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</si>
  <si>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</si>
  <si>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</si>
  <si>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</si>
  <si>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</si>
  <si>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</si>
  <si>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</si>
  <si>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</si>
  <si>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</si>
  <si>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</si>
  <si>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</si>
  <si>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</si>
  <si>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00000S1445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</si>
  <si>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</si>
  <si>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</si>
  <si>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</si>
  <si>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</si>
  <si>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</si>
  <si>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</si>
  <si>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</si>
  <si>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00000R3040</t>
  </si>
  <si>
    <t>Реализация мероприятий по модернизации школьных систем образования</t>
  </si>
  <si>
    <t>00000L7500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</si>
  <si>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</si>
  <si>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</si>
  <si>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</si>
  <si>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0000071101</t>
  </si>
  <si>
    <t>Организация летнего отдыха детей</t>
  </si>
  <si>
    <t>0000071432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</si>
  <si>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</si>
  <si>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</si>
  <si>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</si>
  <si>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</si>
  <si>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</si>
  <si>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</si>
  <si>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 xml:space="preserve">          Осуществление  государственных полномочий в области образования
</t>
  </si>
  <si>
    <t>0000079230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</si>
  <si>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</si>
  <si>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</si>
  <si>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</si>
  <si>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</si>
  <si>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</si>
  <si>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</si>
  <si>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</si>
  <si>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</si>
  <si>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</si>
  <si>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</si>
  <si>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</si>
  <si>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 xml:space="preserve">                                                                     Приложение № 3</t>
  </si>
  <si>
    <t xml:space="preserve">к проекту решения Совета муниципального района "Агинский район"О бюджете муниципального района "Агинский район" на 2023 год и плановый период 2024-2025 годов                </t>
  </si>
  <si>
    <t>ВР</t>
  </si>
  <si>
    <t>Доп. класс</t>
  </si>
  <si>
    <t xml:space="preserve">        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</si>
  <si>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</si>
  <si>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</si>
  <si>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</si>
  <si>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</si>
  <si>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</si>
  <si>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</si>
  <si>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</si>
  <si>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</si>
  <si>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</si>
  <si>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</si>
  <si>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</si>
  <si>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</si>
  <si>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</si>
  <si>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</si>
  <si>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</si>
  <si>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</si>
  <si>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</si>
  <si>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</si>
  <si>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340</t>
  </si>
  <si>
    <t>Судебная система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</si>
  <si>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</si>
  <si>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Резервный фонд</t>
  </si>
  <si>
    <t>Специальные расходы</t>
  </si>
  <si>
    <t>870</t>
  </si>
  <si>
    <t>290</t>
  </si>
  <si>
    <t>Другие общегосударственные расходы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</si>
  <si>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</si>
  <si>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</si>
  <si>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</si>
  <si>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</si>
  <si>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</si>
  <si>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</si>
  <si>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221</t>
  </si>
  <si>
    <t>225</t>
  </si>
  <si>
    <t>310</t>
  </si>
  <si>
    <t xml:space="preserve">  Иные выплаты населению</t>
  </si>
  <si>
    <t>360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</si>
  <si>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</si>
  <si>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</si>
  <si>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</si>
  <si>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</si>
  <si>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</si>
  <si>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</si>
  <si>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 xml:space="preserve">        Мобилизационная подготовка экономики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</si>
  <si>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</si>
  <si>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</si>
  <si>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</si>
  <si>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 xml:space="preserve">  Другие вопросы в области национальной безопасности и правоохранительной деятельности</t>
  </si>
  <si>
    <t xml:space="preserve">  Сельское хозяйство и рыболовство</t>
  </si>
  <si>
    <t>Дорожное хозяйство (дорожные фонды)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</si>
  <si>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</si>
  <si>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</si>
  <si>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</si>
  <si>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 xml:space="preserve">        Пенсионное обеспечение</t>
  </si>
  <si>
    <t xml:space="preserve">            Пособия и компенсации гражданам и иные социальные выплаты, кроме публичных нормативных обязательств</t>
  </si>
  <si>
    <t>312</t>
  </si>
  <si>
    <t>263</t>
  </si>
  <si>
    <t>Социальное обеспечение населения</t>
  </si>
  <si>
    <t>Субсидии гражданам на приобретение жилья</t>
  </si>
  <si>
    <t>322</t>
  </si>
  <si>
    <t>262</t>
  </si>
  <si>
    <t xml:space="preserve">  Другие вопросы в области социальной политики
</t>
  </si>
  <si>
    <t>1</t>
  </si>
  <si>
    <t>222</t>
  </si>
  <si>
    <t>ДРУГИЕ ОБЩЕГОСУДАРСТВЕННЫЕ ВОПРОСЫ</t>
  </si>
  <si>
    <t>Общеэкономические вопросы</t>
  </si>
  <si>
    <t>540</t>
  </si>
  <si>
    <t>251</t>
  </si>
  <si>
    <t xml:space="preserve">  Дорожное хозяйство (дорожные фонды)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</si>
  <si>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</si>
  <si>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</si>
  <si>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 xml:space="preserve">        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</si>
  <si>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</si>
  <si>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</si>
  <si>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</si>
  <si>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Коммунальное хозяйство</t>
  </si>
  <si>
    <t>Благоустройство</t>
  </si>
  <si>
    <t>Массовый спорт</t>
  </si>
  <si>
    <t xml:space="preserve">          Процентные платежи по муниципальному долгу</t>
  </si>
  <si>
    <t>730</t>
  </si>
  <si>
    <t>231</t>
  </si>
  <si>
    <t>511</t>
  </si>
  <si>
    <t>Прочие межбюджетные трансферты</t>
  </si>
  <si>
    <t>Иные дотации</t>
  </si>
  <si>
    <t>Субвенции</t>
  </si>
  <si>
    <t>Субсидии</t>
  </si>
  <si>
    <t>Другие общегосударственные вопросы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</si>
  <si>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</si>
  <si>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</si>
  <si>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</si>
  <si>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</si>
  <si>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 xml:space="preserve">        Другие вопросы в области жилищно-коммунального хозяйства</t>
  </si>
  <si>
    <t xml:space="preserve">        Дошкольное образование</t>
  </si>
  <si>
    <t xml:space="preserve">        Общее образование</t>
  </si>
  <si>
    <t>Дополнительное образование</t>
  </si>
  <si>
    <t xml:space="preserve">        Другие вопросы в области образования</t>
  </si>
  <si>
    <t xml:space="preserve">        Культура</t>
  </si>
  <si>
    <t xml:space="preserve">        Охрана семьи и детства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</si>
  <si>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</si>
  <si>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</si>
  <si>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 xml:space="preserve"> Уплата налога на имущество организаций и земельного налога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</si>
  <si>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</si>
  <si>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</si>
  <si>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</si>
  <si>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241</t>
  </si>
  <si>
    <t>МОЛОДЕЖНАЯ ПОЛИТИКА И ОЗДОРОВЛЕНИЕ ДЕТЕЙ</t>
  </si>
  <si>
    <t>Субсидии бюджетным учреждениям на иные цели</t>
  </si>
  <si>
    <t>612</t>
  </si>
  <si>
    <t xml:space="preserve">  Другие вопросы в области культуры, кинематографии</t>
  </si>
  <si>
    <t>Премии и гранты</t>
  </si>
  <si>
    <t>350</t>
  </si>
  <si>
    <t xml:space="preserve">Уплата прочих налогов, сборов </t>
  </si>
  <si>
    <t xml:space="preserve">  Общеэкономические вопросы</t>
  </si>
  <si>
    <t xml:space="preserve">            Субсидии бюджетным учреждениям на иные цели</t>
  </si>
  <si>
    <t xml:space="preserve">  Прочая закупка товаров, работ и услуг для обеспечения государственных (муниципальных) нужд
</t>
  </si>
  <si>
    <t xml:space="preserve">  Субсидии бюджетным учреждениям на иные цели</t>
  </si>
  <si>
    <t>Дополнительное образование детей</t>
  </si>
  <si>
    <t xml:space="preserve">  Фонд оплаты труда учреждений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</si>
  <si>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</si>
  <si>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</si>
  <si>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</si>
  <si>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</si>
  <si>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Всего доходов</t>
  </si>
  <si>
    <t>безв</t>
  </si>
  <si>
    <t>дох</t>
  </si>
  <si>
    <t xml:space="preserve">Профицит+, дефицит- </t>
  </si>
  <si>
    <t xml:space="preserve">   Приложение 4</t>
  </si>
  <si>
    <t>к проекту решения Совета муниципального района "Агинский район"</t>
  </si>
  <si>
    <t>"О бюджете муниципального района "Агинский район" на 2023 год и плановый период 2024-2025 годов</t>
  </si>
  <si>
    <t>Источники финансирования дефицита бюджета на 2023 год и плановый период 2024-2025 годов</t>
  </si>
  <si>
    <t>\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</si>
  <si>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</si>
  <si>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</si>
  <si>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</si>
  <si>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</si>
  <si>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</si>
  <si>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</si>
  <si>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</si>
  <si>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</si>
  <si>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</si>
  <si>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</si>
  <si>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</si>
  <si>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</si>
  <si>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</si>
  <si>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</si>
  <si>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</si>
  <si>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</si>
  <si>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</si>
  <si>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</si>
  <si>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</si>
  <si>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</si>
  <si>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</si>
  <si>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</si>
  <si>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</si>
  <si>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</si>
  <si>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</si>
  <si>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</si>
  <si>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</si>
  <si>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</si>
  <si>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</si>
  <si>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</si>
  <si>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</si>
  <si>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</si>
  <si>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</si>
  <si>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</si>
  <si>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</si>
  <si>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Приложение 5</t>
  </si>
  <si>
    <t xml:space="preserve">"О бюджете муниципального района "Агинский район" на 2023 год и плановый период 2024-2025 годов.
</t>
  </si>
  <si>
    <t xml:space="preserve">Распределение дотации на выравнивание бюджетной обеспеченности на 2023 год и плановый период 2024-2025 годов  </t>
  </si>
  <si>
    <t>Региональный  ФПП</t>
  </si>
  <si>
    <t>Районный ФПП</t>
  </si>
  <si>
    <t>Новоорловск</t>
  </si>
  <si>
    <t>Орловский</t>
  </si>
  <si>
    <t>Амитхаша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</si>
  <si>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</si>
  <si>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</si>
  <si>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</si>
  <si>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</si>
  <si>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</si>
  <si>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</si>
  <si>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</si>
  <si>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</si>
  <si>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</si>
  <si>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</si>
  <si>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Итого</t>
  </si>
  <si>
    <t xml:space="preserve">   Приложение 6</t>
  </si>
  <si>
    <t xml:space="preserve">Распределение иных межбюджетных трансфертов городских и сельских поселений на 2023 год и плановый период 2024-2025 годов. </t>
  </si>
  <si>
    <t xml:space="preserve">   Приложение 7</t>
  </si>
  <si>
    <t xml:space="preserve">Распределение межбюджетных трансфертов по переданным полномочиям </t>
  </si>
  <si>
    <t>Приложение 8</t>
  </si>
  <si>
    <t>Распределение субсидии на строительство, реконструкцию, ремонт автодорог</t>
  </si>
  <si>
    <t>Приложение 9</t>
  </si>
  <si>
    <t>Распределение субсидии на модернизацию объектов теплоэнергетики и капитальный ремонт объектов коммунальной инфраструктуры, находящихся в муниципальной собственности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</si>
</sst>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"/>
    <numFmt numFmtId="165" formatCode="_-* #,##0.0_р_._-;\-* #,##0.0_р_._-;_-* &quot;-&quot;?????_р_._-;_-@"/>
    <numFmt numFmtId="166" formatCode="_-* #,##0.000_р_._-;\-* #,##0.000_р_._-;_-* &quot;-&quot;?????_р_._-;_-@"/>
    <numFmt numFmtId="167" formatCode="_-* #,##0.000\ _₽_-;\-* #,##0.000\ _₽_-;_-* &quot;-&quot;???\ _₽_-;_-@"/>
    <numFmt numFmtId="168" formatCode="#,##0.00_ ;\-#,##0.00\ "/>
    <numFmt numFmtId="169" formatCode="_-* #,##0.00_р_._-;\-* #,##0.00_р_._-;_-* &quot;-&quot;?????_р_._-;_-@"/>
    <numFmt numFmtId="170" formatCode="_-* #,##0.000_р_._-;\-* #,##0.000_р_._-;_-* &quot;-&quot;???_р_._-;_-@"/>
    <numFmt numFmtId="171" formatCode="#,##0.000"/>
    <numFmt numFmtId="172" formatCode="_-* #,##0.00\ _₽_-;\-* #,##0.00\ _₽_-;_-* &quot;-&quot;??\ _₽_-;_-@"/>
  </numFmts>
  <fonts count="38">
    <font>
      <sz val="10"/>
      <color rgb="FF000000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&quot;Times New Roman&quot;"/>
    </font>
    <font>
      <sz val="14"/>
      <color rgb="FF000000"/>
      <name val="&quot;Times New Roman&quot;"/>
    </font>
    <font>
      <sz val="12"/>
      <color rgb="FF000000"/>
      <name val="&quot;Times New Roman&quot;"/>
    </font>
    <font>
      <sz val="10"/>
      <color rgb="FF000000"/>
      <name val="Arimo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&quot;Times New Roman&quot;"/>
    </font>
    <font>
      <sz val="14"/>
      <color theme="1"/>
      <name val="&quot;Times New Roman&quot;"/>
    </font>
    <font>
      <sz val="14"/>
      <color rgb="FFFF0000"/>
      <name val="&quot;Times New Roman&quot;"/>
    </font>
    <font>
      <sz val="12"/>
      <color theme="1"/>
      <name val="Arimo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Arimo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rgb="FF000000"/>
      <name val="&quot;Times New Roman&quot;"/>
    </font>
    <font>
      <sz val="9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0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5" xfId="0" applyNumberFormat="1" applyFont="1" applyBorder="1"/>
    <xf numFmtId="0" fontId="4" fillId="0" borderId="5" xfId="0" applyFont="1" applyBorder="1" applyAlignment="1">
      <alignment wrapText="1"/>
    </xf>
    <xf numFmtId="49" fontId="5" fillId="0" borderId="5" xfId="0" applyNumberFormat="1" applyFont="1" applyBorder="1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49" fontId="4" fillId="0" borderId="6" xfId="0" applyNumberFormat="1" applyFont="1" applyBorder="1"/>
    <xf numFmtId="0" fontId="4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1" fillId="0" borderId="0" xfId="0" applyFont="1"/>
    <xf numFmtId="0" fontId="7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4" fillId="0" borderId="9" xfId="0" applyNumberFormat="1" applyFont="1" applyBorder="1"/>
    <xf numFmtId="0" fontId="9" fillId="0" borderId="0" xfId="0" applyFont="1" applyAlignment="1">
      <alignment vertical="top" wrapText="1"/>
    </xf>
    <xf numFmtId="0" fontId="13" fillId="0" borderId="17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7" fillId="0" borderId="5" xfId="0" applyFont="1" applyBorder="1"/>
    <xf numFmtId="0" fontId="13" fillId="2" borderId="19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13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6" xfId="0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21" fillId="2" borderId="25" xfId="0" applyFont="1" applyFill="1" applyBorder="1" applyAlignment="1">
      <alignment horizontal="center" wrapText="1"/>
    </xf>
    <xf numFmtId="0" fontId="21" fillId="0" borderId="6" xfId="0" applyFont="1" applyBorder="1" applyAlignment="1">
      <alignment wrapText="1"/>
    </xf>
    <xf numFmtId="0" fontId="21" fillId="0" borderId="25" xfId="0" applyFont="1" applyBorder="1" applyAlignment="1">
      <alignment wrapText="1"/>
    </xf>
    <xf numFmtId="4" fontId="21" fillId="2" borderId="25" xfId="0" applyNumberFormat="1" applyFont="1" applyFill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17" fillId="2" borderId="25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left" wrapText="1"/>
    </xf>
    <xf numFmtId="0" fontId="17" fillId="0" borderId="25" xfId="0" applyFont="1" applyBorder="1" applyAlignment="1">
      <alignment wrapText="1"/>
    </xf>
    <xf numFmtId="0" fontId="17" fillId="0" borderId="0" xfId="0" applyFont="1" applyAlignment="1">
      <alignment wrapText="1"/>
    </xf>
    <xf numFmtId="0" fontId="23" fillId="2" borderId="25" xfId="0" applyFont="1" applyFill="1" applyBorder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21" fillId="2" borderId="25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center" wrapText="1"/>
    </xf>
    <xf numFmtId="0" fontId="16" fillId="0" borderId="0" xfId="0" applyFont="1" applyAlignment="1"/>
    <xf numFmtId="0" fontId="16" fillId="2" borderId="0" xfId="0" applyFont="1" applyFill="1" applyAlignment="1"/>
    <xf numFmtId="0" fontId="17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5" fillId="0" borderId="2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1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0" fontId="24" fillId="0" borderId="0" xfId="0" applyFont="1"/>
    <xf numFmtId="4" fontId="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27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27" xfId="0" applyFont="1" applyFill="1" applyBorder="1" applyAlignment="1">
      <alignment horizontal="center" wrapText="1"/>
    </xf>
    <xf numFmtId="165" fontId="1" fillId="3" borderId="27" xfId="0" applyNumberFormat="1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0" borderId="0" xfId="0" applyFont="1"/>
    <xf numFmtId="0" fontId="25" fillId="4" borderId="5" xfId="0" applyFont="1" applyFill="1" applyBorder="1" applyAlignment="1">
      <alignment horizontal="left" vertical="center" wrapText="1"/>
    </xf>
    <xf numFmtId="49" fontId="25" fillId="4" borderId="5" xfId="0" applyNumberFormat="1" applyFont="1" applyFill="1" applyBorder="1" applyAlignment="1">
      <alignment horizontal="center" vertical="center" shrinkToFit="1"/>
    </xf>
    <xf numFmtId="49" fontId="25" fillId="4" borderId="5" xfId="0" applyNumberFormat="1" applyFont="1" applyFill="1" applyBorder="1" applyAlignment="1">
      <alignment vertical="center" shrinkToFit="1"/>
    </xf>
    <xf numFmtId="166" fontId="25" fillId="4" borderId="5" xfId="0" applyNumberFormat="1" applyFont="1" applyFill="1" applyBorder="1"/>
    <xf numFmtId="0" fontId="26" fillId="4" borderId="27" xfId="0" applyFont="1" applyFill="1" applyBorder="1"/>
    <xf numFmtId="0" fontId="26" fillId="4" borderId="0" xfId="0" applyFont="1" applyFill="1"/>
    <xf numFmtId="0" fontId="8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vertical="center" shrinkToFit="1"/>
    </xf>
    <xf numFmtId="166" fontId="8" fillId="0" borderId="5" xfId="0" applyNumberFormat="1" applyFont="1" applyBorder="1"/>
    <xf numFmtId="167" fontId="8" fillId="0" borderId="0" xfId="0" applyNumberFormat="1" applyFont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/>
    </xf>
    <xf numFmtId="166" fontId="1" fillId="0" borderId="5" xfId="0" applyNumberFormat="1" applyFont="1" applyBorder="1"/>
    <xf numFmtId="167" fontId="1" fillId="0" borderId="0" xfId="0" applyNumberFormat="1" applyFont="1"/>
    <xf numFmtId="0" fontId="10" fillId="2" borderId="5" xfId="0" applyFont="1" applyFill="1" applyBorder="1"/>
    <xf numFmtId="49" fontId="1" fillId="2" borderId="18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/>
    <xf numFmtId="166" fontId="1" fillId="2" borderId="18" xfId="0" applyNumberFormat="1" applyFont="1" applyFill="1" applyBorder="1" applyAlignment="1"/>
    <xf numFmtId="166" fontId="1" fillId="3" borderId="5" xfId="0" applyNumberFormat="1" applyFont="1" applyFill="1" applyBorder="1"/>
    <xf numFmtId="0" fontId="27" fillId="0" borderId="0" xfId="0" applyFont="1"/>
    <xf numFmtId="49" fontId="1" fillId="0" borderId="5" xfId="0" applyNumberFormat="1" applyFont="1" applyBorder="1" applyAlignment="1">
      <alignment vertical="center" shrinkToFit="1"/>
    </xf>
    <xf numFmtId="0" fontId="8" fillId="0" borderId="5" xfId="0" applyFont="1" applyBorder="1"/>
    <xf numFmtId="0" fontId="1" fillId="0" borderId="5" xfId="0" applyFont="1" applyBorder="1"/>
    <xf numFmtId="0" fontId="8" fillId="3" borderId="5" xfId="0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vertical="center" shrinkToFit="1"/>
    </xf>
    <xf numFmtId="0" fontId="10" fillId="3" borderId="5" xfId="0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vertical="center" shrinkToFit="1"/>
    </xf>
    <xf numFmtId="0" fontId="28" fillId="0" borderId="0" xfId="0" applyFont="1"/>
    <xf numFmtId="0" fontId="10" fillId="0" borderId="5" xfId="0" applyFont="1" applyBorder="1" applyAlignment="1">
      <alignment horizontal="left" vertical="center" wrapText="1"/>
    </xf>
    <xf numFmtId="0" fontId="29" fillId="0" borderId="0" xfId="0" applyFont="1" applyAlignment="1"/>
    <xf numFmtId="0" fontId="30" fillId="0" borderId="0" xfId="0" applyFont="1"/>
    <xf numFmtId="0" fontId="1" fillId="0" borderId="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25" xfId="0" applyNumberFormat="1" applyFont="1" applyBorder="1" applyAlignment="1"/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166" fontId="1" fillId="0" borderId="25" xfId="0" applyNumberFormat="1" applyFont="1" applyBorder="1" applyAlignment="1"/>
    <xf numFmtId="167" fontId="4" fillId="4" borderId="27" xfId="0" applyNumberFormat="1" applyFont="1" applyFill="1" applyBorder="1"/>
    <xf numFmtId="0" fontId="4" fillId="4" borderId="27" xfId="0" applyFont="1" applyFill="1" applyBorder="1"/>
    <xf numFmtId="0" fontId="4" fillId="4" borderId="0" xfId="0" applyFont="1" applyFill="1"/>
    <xf numFmtId="166" fontId="8" fillId="3" borderId="5" xfId="0" applyNumberFormat="1" applyFont="1" applyFill="1" applyBorder="1"/>
    <xf numFmtId="0" fontId="10" fillId="0" borderId="5" xfId="0" applyFont="1" applyBorder="1" applyAlignment="1">
      <alignment vertical="top"/>
    </xf>
    <xf numFmtId="49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/>
    <xf numFmtId="166" fontId="8" fillId="3" borderId="18" xfId="0" applyNumberFormat="1" applyFont="1" applyFill="1" applyBorder="1" applyAlignment="1"/>
    <xf numFmtId="0" fontId="1" fillId="0" borderId="0" xfId="0" applyFont="1" applyAlignment="1"/>
    <xf numFmtId="49" fontId="8" fillId="0" borderId="5" xfId="0" applyNumberFormat="1" applyFont="1" applyBorder="1" applyAlignment="1">
      <alignment vertical="center"/>
    </xf>
    <xf numFmtId="0" fontId="18" fillId="0" borderId="5" xfId="0" applyFont="1" applyBorder="1" applyAlignment="1">
      <alignment horizontal="left"/>
    </xf>
    <xf numFmtId="49" fontId="1" fillId="0" borderId="5" xfId="0" applyNumberFormat="1" applyFont="1" applyBorder="1" applyAlignment="1">
      <alignment vertical="center"/>
    </xf>
    <xf numFmtId="0" fontId="31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wrapText="1"/>
    </xf>
    <xf numFmtId="49" fontId="32" fillId="0" borderId="25" xfId="0" applyNumberFormat="1" applyFont="1" applyBorder="1" applyAlignment="1">
      <alignment horizontal="center"/>
    </xf>
    <xf numFmtId="49" fontId="32" fillId="0" borderId="25" xfId="0" applyNumberFormat="1" applyFont="1" applyBorder="1" applyAlignment="1"/>
    <xf numFmtId="166" fontId="32" fillId="3" borderId="25" xfId="0" applyNumberFormat="1" applyFont="1" applyFill="1" applyBorder="1" applyAlignment="1"/>
    <xf numFmtId="0" fontId="10" fillId="0" borderId="5" xfId="0" applyFont="1" applyBorder="1" applyAlignment="1">
      <alignment vertical="center" wrapText="1"/>
    </xf>
    <xf numFmtId="0" fontId="28" fillId="4" borderId="5" xfId="0" applyFont="1" applyFill="1" applyBorder="1" applyAlignment="1">
      <alignment horizontal="left" vertical="center" wrapText="1"/>
    </xf>
    <xf numFmtId="167" fontId="25" fillId="4" borderId="27" xfId="0" applyNumberFormat="1" applyFont="1" applyFill="1" applyBorder="1"/>
    <xf numFmtId="0" fontId="25" fillId="4" borderId="27" xfId="0" applyFont="1" applyFill="1" applyBorder="1"/>
    <xf numFmtId="0" fontId="25" fillId="4" borderId="0" xfId="0" applyFont="1" applyFill="1"/>
    <xf numFmtId="166" fontId="1" fillId="0" borderId="0" xfId="0" applyNumberFormat="1" applyFont="1"/>
    <xf numFmtId="49" fontId="10" fillId="0" borderId="5" xfId="0" applyNumberFormat="1" applyFont="1" applyBorder="1" applyAlignment="1">
      <alignment vertical="top" wrapText="1"/>
    </xf>
    <xf numFmtId="0" fontId="33" fillId="2" borderId="5" xfId="0" applyFont="1" applyFill="1" applyBorder="1" applyAlignment="1">
      <alignment horizontal="left"/>
    </xf>
    <xf numFmtId="49" fontId="33" fillId="2" borderId="18" xfId="0" applyNumberFormat="1" applyFont="1" applyFill="1" applyBorder="1" applyAlignment="1">
      <alignment horizontal="center"/>
    </xf>
    <xf numFmtId="49" fontId="33" fillId="2" borderId="18" xfId="0" applyNumberFormat="1" applyFont="1" applyFill="1" applyBorder="1" applyAlignment="1"/>
    <xf numFmtId="166" fontId="33" fillId="0" borderId="18" xfId="0" applyNumberFormat="1" applyFont="1" applyBorder="1" applyAlignment="1"/>
    <xf numFmtId="167" fontId="25" fillId="3" borderId="27" xfId="0" applyNumberFormat="1" applyFont="1" applyFill="1" applyBorder="1"/>
    <xf numFmtId="0" fontId="25" fillId="3" borderId="27" xfId="0" applyFont="1" applyFill="1" applyBorder="1"/>
    <xf numFmtId="0" fontId="25" fillId="3" borderId="0" xfId="0" applyFont="1" applyFill="1"/>
    <xf numFmtId="0" fontId="18" fillId="2" borderId="6" xfId="0" applyFont="1" applyFill="1" applyBorder="1" applyAlignment="1">
      <alignment vertical="top"/>
    </xf>
    <xf numFmtId="49" fontId="32" fillId="2" borderId="25" xfId="0" applyNumberFormat="1" applyFont="1" applyFill="1" applyBorder="1" applyAlignment="1">
      <alignment horizontal="center"/>
    </xf>
    <xf numFmtId="49" fontId="32" fillId="2" borderId="25" xfId="0" applyNumberFormat="1" applyFont="1" applyFill="1" applyBorder="1" applyAlignment="1"/>
    <xf numFmtId="166" fontId="8" fillId="0" borderId="5" xfId="0" applyNumberFormat="1" applyFont="1" applyBorder="1" applyAlignment="1">
      <alignment horizontal="center"/>
    </xf>
    <xf numFmtId="0" fontId="28" fillId="4" borderId="5" xfId="0" applyFont="1" applyFill="1" applyBorder="1" applyAlignment="1">
      <alignment horizontal="left"/>
    </xf>
    <xf numFmtId="49" fontId="25" fillId="4" borderId="18" xfId="0" applyNumberFormat="1" applyFont="1" applyFill="1" applyBorder="1" applyAlignment="1">
      <alignment horizontal="center"/>
    </xf>
    <xf numFmtId="49" fontId="25" fillId="4" borderId="18" xfId="0" applyNumberFormat="1" applyFont="1" applyFill="1" applyBorder="1" applyAlignment="1"/>
    <xf numFmtId="166" fontId="25" fillId="4" borderId="18" xfId="0" applyNumberFormat="1" applyFont="1" applyFill="1" applyBorder="1" applyAlignment="1"/>
    <xf numFmtId="0" fontId="8" fillId="0" borderId="5" xfId="0" applyFont="1" applyBorder="1" applyAlignment="1">
      <alignment horizontal="left"/>
    </xf>
    <xf numFmtId="49" fontId="8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/>
    <xf numFmtId="166" fontId="8" fillId="0" borderId="18" xfId="0" applyNumberFormat="1" applyFont="1" applyBorder="1" applyAlignment="1"/>
    <xf numFmtId="0" fontId="1" fillId="3" borderId="5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/>
    <xf numFmtId="0" fontId="1" fillId="0" borderId="17" xfId="0" applyFont="1" applyBorder="1" applyAlignment="1">
      <alignment vertical="center" wrapText="1"/>
    </xf>
    <xf numFmtId="166" fontId="30" fillId="0" borderId="5" xfId="0" applyNumberFormat="1" applyFont="1" applyBorder="1"/>
    <xf numFmtId="166" fontId="28" fillId="0" borderId="5" xfId="0" applyNumberFormat="1" applyFont="1" applyBorder="1"/>
    <xf numFmtId="49" fontId="28" fillId="4" borderId="5" xfId="0" applyNumberFormat="1" applyFont="1" applyFill="1" applyBorder="1" applyAlignment="1">
      <alignment horizontal="center" vertical="center" shrinkToFit="1"/>
    </xf>
    <xf numFmtId="49" fontId="1" fillId="4" borderId="5" xfId="0" applyNumberFormat="1" applyFont="1" applyFill="1" applyBorder="1" applyAlignment="1">
      <alignment vertical="center" shrinkToFit="1"/>
    </xf>
    <xf numFmtId="167" fontId="1" fillId="4" borderId="27" xfId="0" applyNumberFormat="1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3" borderId="27" xfId="0" applyFont="1" applyFill="1" applyBorder="1"/>
    <xf numFmtId="0" fontId="1" fillId="3" borderId="0" xfId="0" applyFont="1" applyFill="1"/>
    <xf numFmtId="0" fontId="32" fillId="0" borderId="5" xfId="0" applyFont="1" applyBorder="1" applyAlignment="1">
      <alignment horizontal="left" wrapText="1"/>
    </xf>
    <xf numFmtId="49" fontId="32" fillId="0" borderId="18" xfId="0" applyNumberFormat="1" applyFont="1" applyBorder="1" applyAlignment="1">
      <alignment horizontal="center"/>
    </xf>
    <xf numFmtId="49" fontId="32" fillId="0" borderId="18" xfId="0" applyNumberFormat="1" applyFont="1" applyBorder="1" applyAlignment="1"/>
    <xf numFmtId="166" fontId="32" fillId="3" borderId="18" xfId="0" applyNumberFormat="1" applyFont="1" applyFill="1" applyBorder="1" applyAlignment="1"/>
    <xf numFmtId="0" fontId="32" fillId="0" borderId="6" xfId="0" applyFont="1" applyBorder="1" applyAlignment="1">
      <alignment horizontal="left" wrapText="1"/>
    </xf>
    <xf numFmtId="166" fontId="32" fillId="0" borderId="25" xfId="0" applyNumberFormat="1" applyFont="1" applyBorder="1" applyAlignment="1"/>
    <xf numFmtId="0" fontId="1" fillId="0" borderId="17" xfId="0" applyFont="1" applyBorder="1" applyAlignment="1">
      <alignment horizontal="center" vertical="center" wrapText="1"/>
    </xf>
    <xf numFmtId="166" fontId="1" fillId="3" borderId="5" xfId="0" applyNumberFormat="1" applyFont="1" applyFill="1" applyBorder="1" applyAlignment="1">
      <alignment horizontal="center"/>
    </xf>
    <xf numFmtId="168" fontId="1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49" fontId="4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169" fontId="5" fillId="0" borderId="5" xfId="0" applyNumberFormat="1" applyFont="1" applyBorder="1"/>
    <xf numFmtId="165" fontId="1" fillId="4" borderId="27" xfId="0" applyNumberFormat="1" applyFont="1" applyFill="1" applyBorder="1"/>
    <xf numFmtId="0" fontId="24" fillId="3" borderId="27" xfId="0" applyFont="1" applyFill="1" applyBorder="1"/>
    <xf numFmtId="0" fontId="1" fillId="3" borderId="27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shrinkToFit="1"/>
    </xf>
    <xf numFmtId="166" fontId="1" fillId="0" borderId="5" xfId="0" applyNumberFormat="1" applyFont="1" applyBorder="1" applyAlignment="1"/>
    <xf numFmtId="0" fontId="1" fillId="2" borderId="6" xfId="0" applyFont="1" applyFill="1" applyBorder="1" applyAlignment="1">
      <alignment horizontal="left" wrapText="1"/>
    </xf>
    <xf numFmtId="49" fontId="1" fillId="2" borderId="25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/>
    <xf numFmtId="166" fontId="1" fillId="2" borderId="25" xfId="0" applyNumberFormat="1" applyFont="1" applyFill="1" applyBorder="1" applyAlignment="1"/>
    <xf numFmtId="0" fontId="1" fillId="0" borderId="6" xfId="0" applyFont="1" applyBorder="1" applyAlignment="1">
      <alignment horizontal="left" wrapText="1"/>
    </xf>
    <xf numFmtId="166" fontId="1" fillId="3" borderId="5" xfId="0" applyNumberFormat="1" applyFont="1" applyFill="1" applyBorder="1" applyAlignment="1"/>
    <xf numFmtId="0" fontId="3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8" fillId="0" borderId="18" xfId="0" applyFont="1" applyBorder="1" applyAlignment="1"/>
    <xf numFmtId="0" fontId="1" fillId="0" borderId="25" xfId="0" applyFont="1" applyBorder="1" applyAlignment="1"/>
    <xf numFmtId="0" fontId="1" fillId="0" borderId="9" xfId="0" applyFont="1" applyBorder="1" applyAlignment="1">
      <alignment vertical="center" wrapText="1"/>
    </xf>
    <xf numFmtId="0" fontId="31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66" fontId="30" fillId="2" borderId="25" xfId="0" applyNumberFormat="1" applyFont="1" applyFill="1" applyBorder="1" applyAlignment="1">
      <alignment horizontal="right"/>
    </xf>
    <xf numFmtId="49" fontId="8" fillId="0" borderId="5" xfId="0" applyNumberFormat="1" applyFont="1" applyBorder="1" applyAlignment="1">
      <alignment horizontal="center" shrinkToFit="1"/>
    </xf>
    <xf numFmtId="0" fontId="1" fillId="0" borderId="30" xfId="0" applyFont="1" applyBorder="1" applyAlignment="1">
      <alignment horizontal="left" wrapText="1"/>
    </xf>
    <xf numFmtId="49" fontId="1" fillId="0" borderId="32" xfId="0" applyNumberFormat="1" applyFont="1" applyBorder="1" applyAlignment="1">
      <alignment horizontal="center"/>
    </xf>
    <xf numFmtId="166" fontId="1" fillId="3" borderId="25" xfId="0" applyNumberFormat="1" applyFont="1" applyFill="1" applyBorder="1" applyAlignment="1"/>
    <xf numFmtId="0" fontId="1" fillId="3" borderId="5" xfId="0" applyFont="1" applyFill="1" applyBorder="1" applyAlignment="1"/>
    <xf numFmtId="0" fontId="34" fillId="2" borderId="17" xfId="0" applyFont="1" applyFill="1" applyBorder="1" applyAlignment="1">
      <alignment horizontal="left"/>
    </xf>
    <xf numFmtId="49" fontId="33" fillId="2" borderId="5" xfId="0" applyNumberFormat="1" applyFont="1" applyFill="1" applyBorder="1" applyAlignment="1">
      <alignment horizontal="center"/>
    </xf>
    <xf numFmtId="49" fontId="32" fillId="2" borderId="18" xfId="0" applyNumberFormat="1" applyFont="1" applyFill="1" applyBorder="1" applyAlignment="1"/>
    <xf numFmtId="49" fontId="32" fillId="2" borderId="18" xfId="0" applyNumberFormat="1" applyFont="1" applyFill="1" applyBorder="1" applyAlignment="1">
      <alignment horizontal="center"/>
    </xf>
    <xf numFmtId="49" fontId="32" fillId="0" borderId="25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49" fontId="27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49" fontId="1" fillId="0" borderId="9" xfId="0" applyNumberFormat="1" applyFont="1" applyBorder="1" applyAlignment="1">
      <alignment vertical="center" shrinkToFit="1"/>
    </xf>
    <xf numFmtId="0" fontId="8" fillId="0" borderId="5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3" borderId="5" xfId="0" applyFont="1" applyFill="1" applyBorder="1"/>
    <xf numFmtId="0" fontId="2" fillId="3" borderId="27" xfId="0" applyFont="1" applyFill="1" applyBorder="1"/>
    <xf numFmtId="49" fontId="33" fillId="2" borderId="18" xfId="0" applyNumberFormat="1" applyFont="1" applyFill="1" applyBorder="1" applyAlignment="1">
      <alignment horizontal="center"/>
    </xf>
    <xf numFmtId="0" fontId="33" fillId="2" borderId="6" xfId="0" applyFont="1" applyFill="1" applyBorder="1" applyAlignment="1">
      <alignment horizontal="left"/>
    </xf>
    <xf numFmtId="49" fontId="33" fillId="2" borderId="25" xfId="0" applyNumberFormat="1" applyFont="1" applyFill="1" applyBorder="1" applyAlignment="1">
      <alignment horizontal="center"/>
    </xf>
    <xf numFmtId="49" fontId="33" fillId="2" borderId="25" xfId="0" applyNumberFormat="1" applyFont="1" applyFill="1" applyBorder="1" applyAlignment="1"/>
    <xf numFmtId="49" fontId="33" fillId="2" borderId="25" xfId="0" applyNumberFormat="1" applyFont="1" applyFill="1" applyBorder="1" applyAlignment="1">
      <alignment horizontal="center"/>
    </xf>
    <xf numFmtId="166" fontId="33" fillId="0" borderId="25" xfId="0" applyNumberFormat="1" applyFont="1" applyBorder="1" applyAlignment="1"/>
    <xf numFmtId="0" fontId="32" fillId="2" borderId="6" xfId="0" applyFont="1" applyFill="1" applyBorder="1" applyAlignment="1"/>
    <xf numFmtId="166" fontId="32" fillId="0" borderId="25" xfId="0" applyNumberFormat="1" applyFont="1" applyBorder="1" applyAlignment="1">
      <alignment horizontal="center"/>
    </xf>
    <xf numFmtId="0" fontId="18" fillId="2" borderId="6" xfId="0" applyFont="1" applyFill="1" applyBorder="1" applyAlignment="1"/>
    <xf numFmtId="166" fontId="25" fillId="3" borderId="5" xfId="0" applyNumberFormat="1" applyFont="1" applyFill="1" applyBorder="1"/>
    <xf numFmtId="49" fontId="1" fillId="0" borderId="5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vertical="center" wrapText="1"/>
    </xf>
    <xf numFmtId="49" fontId="1" fillId="3" borderId="34" xfId="0" applyNumberFormat="1" applyFont="1" applyFill="1" applyBorder="1" applyAlignment="1">
      <alignment horizontal="center" vertical="center" shrinkToFit="1"/>
    </xf>
    <xf numFmtId="170" fontId="1" fillId="3" borderId="5" xfId="0" applyNumberFormat="1" applyFont="1" applyFill="1" applyBorder="1" applyAlignment="1"/>
    <xf numFmtId="170" fontId="1" fillId="3" borderId="5" xfId="0" applyNumberFormat="1" applyFont="1" applyFill="1" applyBorder="1"/>
    <xf numFmtId="49" fontId="32" fillId="0" borderId="18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169" fontId="5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9" fontId="17" fillId="2" borderId="0" xfId="0" applyNumberFormat="1" applyFont="1" applyFill="1" applyAlignment="1">
      <alignment horizontal="center"/>
    </xf>
    <xf numFmtId="169" fontId="1" fillId="0" borderId="17" xfId="0" applyNumberFormat="1" applyFont="1" applyBorder="1" applyAlignment="1">
      <alignment horizontal="center"/>
    </xf>
    <xf numFmtId="169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5" fontId="1" fillId="3" borderId="27" xfId="0" applyNumberFormat="1" applyFont="1" applyFill="1" applyBorder="1" applyAlignment="1">
      <alignment horizontal="center"/>
    </xf>
    <xf numFmtId="165" fontId="1" fillId="3" borderId="35" xfId="0" applyNumberFormat="1" applyFont="1" applyFill="1" applyBorder="1"/>
    <xf numFmtId="0" fontId="21" fillId="2" borderId="0" xfId="0" applyFont="1" applyFill="1" applyAlignment="1">
      <alignment horizont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/>
    </xf>
    <xf numFmtId="171" fontId="4" fillId="2" borderId="5" xfId="0" applyNumberFormat="1" applyFont="1" applyFill="1" applyBorder="1" applyAlignment="1">
      <alignment horizontal="center" vertical="center" shrinkToFit="1"/>
    </xf>
    <xf numFmtId="0" fontId="5" fillId="0" borderId="0" xfId="0" applyFont="1"/>
    <xf numFmtId="171" fontId="4" fillId="2" borderId="5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171" fontId="4" fillId="0" borderId="5" xfId="0" applyNumberFormat="1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left"/>
    </xf>
    <xf numFmtId="49" fontId="3" fillId="2" borderId="27" xfId="0" applyNumberFormat="1" applyFont="1" applyFill="1" applyBorder="1"/>
    <xf numFmtId="0" fontId="35" fillId="2" borderId="27" xfId="0" applyFont="1" applyFill="1" applyBorder="1"/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4" fillId="0" borderId="0" xfId="0" applyFont="1" applyAlignment="1"/>
    <xf numFmtId="164" fontId="4" fillId="0" borderId="0" xfId="0" applyNumberFormat="1" applyFont="1"/>
    <xf numFmtId="3" fontId="4" fillId="0" borderId="31" xfId="0" applyNumberFormat="1" applyFont="1" applyBorder="1"/>
    <xf numFmtId="172" fontId="22" fillId="3" borderId="31" xfId="0" applyNumberFormat="1" applyFont="1" applyFill="1" applyBorder="1" applyAlignment="1">
      <alignment horizontal="center"/>
    </xf>
    <xf numFmtId="172" fontId="4" fillId="0" borderId="0" xfId="0" applyNumberFormat="1" applyFont="1" applyAlignment="1"/>
    <xf numFmtId="172" fontId="4" fillId="0" borderId="0" xfId="0" applyNumberFormat="1" applyFont="1"/>
    <xf numFmtId="164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/>
    <xf numFmtId="0" fontId="1" fillId="0" borderId="17" xfId="0" applyFont="1" applyBorder="1"/>
    <xf numFmtId="0" fontId="1" fillId="0" borderId="9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2" fontId="22" fillId="2" borderId="25" xfId="0" applyNumberFormat="1" applyFont="1" applyFill="1" applyBorder="1" applyAlignment="1">
      <alignment horizontal="center" wrapText="1"/>
    </xf>
    <xf numFmtId="2" fontId="17" fillId="2" borderId="2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33" xfId="0" applyFont="1" applyBorder="1" applyAlignment="1"/>
    <xf numFmtId="0" fontId="4" fillId="0" borderId="6" xfId="0" applyFont="1" applyBorder="1" applyAlignment="1">
      <alignment horizontal="center"/>
    </xf>
    <xf numFmtId="0" fontId="5" fillId="0" borderId="3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0" xfId="0" applyFont="1" applyAlignment="1"/>
    <xf numFmtId="0" fontId="15" fillId="0" borderId="0" xfId="0" applyFont="1" applyAlignment="1"/>
    <xf numFmtId="2" fontId="4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64" fontId="1" fillId="0" borderId="5" xfId="0" applyNumberFormat="1" applyFont="1" applyBorder="1"/>
    <xf numFmtId="164" fontId="1" fillId="0" borderId="5" xfId="0" applyNumberFormat="1" applyFont="1" applyBorder="1" applyAlignment="1"/>
    <xf numFmtId="0" fontId="8" fillId="0" borderId="17" xfId="0" applyFont="1" applyBorder="1"/>
    <xf numFmtId="164" fontId="8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wrapText="1"/>
    </xf>
    <xf numFmtId="172" fontId="1" fillId="0" borderId="5" xfId="0" applyNumberFormat="1" applyFont="1" applyBorder="1" applyAlignment="1"/>
    <xf numFmtId="164" fontId="8" fillId="0" borderId="17" xfId="0" applyNumberFormat="1" applyFont="1" applyBorder="1"/>
    <xf numFmtId="164" fontId="1" fillId="0" borderId="0" xfId="0" applyNumberFormat="1" applyFont="1"/>
    <xf numFmtId="164" fontId="8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7" xfId="0" applyFont="1" applyBorder="1"/>
    <xf numFmtId="0" fontId="12" fillId="0" borderId="18" xfId="0" applyFont="1" applyBorder="1"/>
    <xf numFmtId="0" fontId="7" fillId="0" borderId="17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12" fillId="0" borderId="10" xfId="0" applyFont="1" applyBorder="1"/>
    <xf numFmtId="0" fontId="12" fillId="0" borderId="4" xfId="0" applyFont="1" applyBorder="1"/>
    <xf numFmtId="0" fontId="3" fillId="0" borderId="12" xfId="0" applyFont="1" applyBorder="1" applyAlignment="1">
      <alignment horizontal="center" wrapText="1"/>
    </xf>
    <xf numFmtId="0" fontId="12" fillId="0" borderId="15" xfId="0" applyFont="1" applyBorder="1"/>
    <xf numFmtId="0" fontId="12" fillId="0" borderId="14" xfId="0" applyFont="1" applyBorder="1"/>
    <xf numFmtId="0" fontId="12" fillId="0" borderId="7" xfId="0" applyFont="1" applyBorder="1"/>
    <xf numFmtId="0" fontId="3" fillId="0" borderId="11" xfId="0" applyFont="1" applyBorder="1" applyAlignment="1">
      <alignment horizontal="center" wrapText="1"/>
    </xf>
    <xf numFmtId="0" fontId="12" fillId="0" borderId="8" xfId="0" applyFont="1" applyBorder="1"/>
    <xf numFmtId="0" fontId="7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13" fillId="0" borderId="12" xfId="0" applyFont="1" applyBorder="1" applyAlignment="1">
      <alignment horizontal="center" wrapText="1"/>
    </xf>
    <xf numFmtId="0" fontId="12" fillId="0" borderId="13" xfId="0" applyFont="1" applyBorder="1"/>
    <xf numFmtId="0" fontId="14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24" xfId="0" applyFont="1" applyBorder="1" applyAlignment="1">
      <alignment horizontal="center" wrapText="1"/>
    </xf>
    <xf numFmtId="0" fontId="12" fillId="0" borderId="24" xfId="0" applyFont="1" applyBorder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2" fillId="0" borderId="30" xfId="0" applyFont="1" applyBorder="1"/>
    <xf numFmtId="0" fontId="12" fillId="0" borderId="6" xfId="0" applyFont="1" applyBorder="1"/>
    <xf numFmtId="0" fontId="1" fillId="0" borderId="28" xfId="0" applyFont="1" applyBorder="1" applyAlignment="1">
      <alignment horizontal="center" vertical="center" wrapText="1"/>
    </xf>
    <xf numFmtId="0" fontId="12" fillId="0" borderId="26" xfId="0" applyFont="1" applyBorder="1"/>
    <xf numFmtId="0" fontId="12" fillId="0" borderId="29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25" xfId="0" applyFont="1" applyBorder="1"/>
    <xf numFmtId="0" fontId="1" fillId="0" borderId="0" xfId="0" applyFont="1" applyAlignment="1">
      <alignment horizontal="center" vertical="center" wrapText="1"/>
    </xf>
    <xf numFmtId="0" fontId="36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37" fillId="0" borderId="6" xfId="0" applyFont="1" applyBorder="1"/>
    <xf numFmtId="0" fontId="1" fillId="0" borderId="17" xfId="0" applyFont="1" applyBorder="1" applyAlignment="1">
      <alignment horizontal="center"/>
    </xf>
    <xf numFmtId="0" fontId="37" fillId="0" borderId="18" xfId="0" applyFont="1" applyBorder="1"/>
    <xf numFmtId="0" fontId="15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40" customWidth="1"/>
    <col min="2" max="2" width="103.140625" customWidth="1"/>
    <col min="3" max="26" width="8.85546875" customWidth="1"/>
  </cols>
  <sheetData>
    <row r="1" spans="1:26" ht="2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2"/>
      <c r="B2" s="1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2"/>
      <c r="B3" s="1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2"/>
      <c r="B4" s="1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4"/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46" t="s">
        <v>3</v>
      </c>
      <c r="B6" s="34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48" t="s">
        <v>4</v>
      </c>
      <c r="B7" s="34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47"/>
      <c r="B8" s="34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6" t="s">
        <v>5</v>
      </c>
      <c r="B10" s="7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8">
        <v>1</v>
      </c>
      <c r="B11" s="9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10"/>
      <c r="B12" s="11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12" t="s">
        <v>8</v>
      </c>
      <c r="B13" s="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12" t="s">
        <v>10</v>
      </c>
      <c r="B14" s="13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12" t="s">
        <v>12</v>
      </c>
      <c r="B15" s="1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12" t="s">
        <v>14</v>
      </c>
      <c r="B16" s="1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12" t="s">
        <v>16</v>
      </c>
      <c r="B17" s="13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12" t="s">
        <v>18</v>
      </c>
      <c r="B18" s="13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12" t="s">
        <v>20</v>
      </c>
      <c r="B19" s="13" t="s">
        <v>21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12" t="s">
        <v>22</v>
      </c>
      <c r="B20" s="13" t="s">
        <v>23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12" t="s">
        <v>24</v>
      </c>
      <c r="B21" s="13" t="s">
        <v>25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12" t="s">
        <v>26</v>
      </c>
      <c r="B22" s="13" t="s">
        <v>27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12" t="s">
        <v>28</v>
      </c>
      <c r="B23" s="13" t="s">
        <v>29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12" t="s">
        <v>30</v>
      </c>
      <c r="B24" s="13" t="s">
        <v>31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2" t="s">
        <v>32</v>
      </c>
      <c r="B25" s="13" t="s">
        <v>33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2" t="s">
        <v>34</v>
      </c>
      <c r="B26" s="13" t="s">
        <v>35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12" t="s">
        <v>36</v>
      </c>
      <c r="B27" s="13" t="s">
        <v>37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12" t="s">
        <v>38</v>
      </c>
      <c r="B28" s="13" t="s">
        <v>39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12" t="s">
        <v>40</v>
      </c>
      <c r="B29" s="13" t="s">
        <v>41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12" t="s">
        <v>42</v>
      </c>
      <c r="B30" s="13" t="s">
        <v>43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12" t="s">
        <v>44</v>
      </c>
      <c r="B31" s="13" t="s">
        <v>45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12" t="s">
        <v>46</v>
      </c>
      <c r="B32" s="13" t="s">
        <v>47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12" t="s">
        <v>48</v>
      </c>
      <c r="B33" s="13" t="s">
        <v>49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12" t="s">
        <v>50</v>
      </c>
      <c r="B34" s="13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12" t="s">
        <v>52</v>
      </c>
      <c r="B35" s="13" t="s">
        <v>53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12" t="s">
        <v>54</v>
      </c>
      <c r="B36" s="13" t="s">
        <v>55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12" t="s">
        <v>56</v>
      </c>
      <c r="B37" s="13" t="s">
        <v>57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14" t="s">
        <v>58</v>
      </c>
      <c r="B38" s="15" t="s">
        <v>59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14" t="s">
        <v>60</v>
      </c>
      <c r="B39" s="15" t="s">
        <v>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14" t="s">
        <v>62</v>
      </c>
      <c r="B40" s="15" t="s">
        <v>63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14" t="s">
        <v>64</v>
      </c>
      <c r="B41" s="15" t="s">
        <v>63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14" t="s">
        <v>65</v>
      </c>
      <c r="B42" s="15" t="s">
        <v>66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14" t="s">
        <v>67</v>
      </c>
      <c r="B43" s="15" t="s">
        <v>68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14" t="s">
        <v>69</v>
      </c>
      <c r="B44" s="15" t="s">
        <v>70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14" t="s">
        <v>71</v>
      </c>
      <c r="B45" s="15" t="s">
        <v>72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14" t="s">
        <v>73</v>
      </c>
      <c r="B46" s="15" t="s">
        <v>74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14" t="s">
        <v>75</v>
      </c>
      <c r="B47" s="15" t="s">
        <v>76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14" t="s">
        <v>77</v>
      </c>
      <c r="B48" s="13" t="s">
        <v>78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14" t="s">
        <v>79</v>
      </c>
      <c r="B49" s="13" t="s">
        <v>80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14" t="s">
        <v>79</v>
      </c>
      <c r="B50" s="13" t="s">
        <v>81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12" t="s">
        <v>82</v>
      </c>
      <c r="B51" s="13" t="s">
        <v>83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12" t="s">
        <v>84</v>
      </c>
      <c r="B52" s="13" t="s">
        <v>85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62.25" customHeight="1">
      <c r="A53" s="16" t="s">
        <v>86</v>
      </c>
      <c r="B53" s="17" t="s">
        <v>87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59.25" customHeight="1">
      <c r="A54" s="14" t="s">
        <v>88</v>
      </c>
      <c r="B54" s="15" t="s">
        <v>89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8.25" customHeight="1">
      <c r="A55" s="14" t="s">
        <v>90</v>
      </c>
      <c r="B55" s="15" t="s">
        <v>91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68.25" customHeight="1">
      <c r="A56" s="14" t="s">
        <v>92</v>
      </c>
      <c r="B56" s="15" t="s">
        <v>93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82.5" customHeight="1">
      <c r="A57" s="14" t="s">
        <v>94</v>
      </c>
      <c r="B57" s="13" t="s">
        <v>95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14" t="s">
        <v>96</v>
      </c>
      <c r="B58" s="13" t="s">
        <v>97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52.5" customHeight="1">
      <c r="A59" s="14" t="s">
        <v>98</v>
      </c>
      <c r="B59" s="15" t="s">
        <v>99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51" customHeight="1">
      <c r="A60" s="14" t="s">
        <v>100</v>
      </c>
      <c r="B60" s="15" t="s">
        <v>101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8.75" customHeight="1">
      <c r="A61" s="14" t="s">
        <v>102</v>
      </c>
      <c r="B61" s="15" t="s">
        <v>103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14" t="s">
        <v>104</v>
      </c>
      <c r="B62" s="18" t="s">
        <v>105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19" t="s">
        <v>106</v>
      </c>
      <c r="B63" s="20" t="s">
        <v>107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8.5" customHeight="1">
      <c r="A64" s="14" t="s">
        <v>108</v>
      </c>
      <c r="B64" s="18" t="s">
        <v>109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2" customHeight="1">
      <c r="A65" s="14" t="s">
        <v>110</v>
      </c>
      <c r="B65" s="18" t="s">
        <v>111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2" customHeight="1">
      <c r="A66" s="14" t="s">
        <v>112</v>
      </c>
      <c r="B66" s="18" t="s">
        <v>113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42" customHeight="1">
      <c r="A67" s="14" t="s">
        <v>114</v>
      </c>
      <c r="B67" s="18" t="s">
        <v>115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41.25" customHeight="1">
      <c r="A68" s="14" t="s">
        <v>116</v>
      </c>
      <c r="B68" s="15" t="s">
        <v>117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14" t="s">
        <v>118</v>
      </c>
      <c r="B69" s="13" t="s">
        <v>119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14" t="s">
        <v>120</v>
      </c>
      <c r="B70" s="13" t="s">
        <v>121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14" t="s">
        <v>122</v>
      </c>
      <c r="B71" s="13" t="s">
        <v>123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14" t="s">
        <v>124</v>
      </c>
      <c r="B72" s="13" t="s">
        <v>125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14" t="s">
        <v>126</v>
      </c>
      <c r="B73" s="13" t="s">
        <v>127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14" t="s">
        <v>128</v>
      </c>
      <c r="B74" s="21" t="s">
        <v>129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14" t="s">
        <v>130</v>
      </c>
      <c r="B75" s="21" t="s">
        <v>131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14" t="s">
        <v>132</v>
      </c>
      <c r="B76" s="13" t="s">
        <v>133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4" t="s">
        <v>134</v>
      </c>
      <c r="B77" s="13" t="s">
        <v>135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4" t="s">
        <v>136</v>
      </c>
      <c r="B78" s="13" t="s">
        <v>137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4" t="s">
        <v>138</v>
      </c>
      <c r="B79" s="13" t="s">
        <v>139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6:B6"/>
    <mergeCell ref="A7:B8"/>
  </mergeCells>
  <pageMargins left="0.98425196850393704" right="0.19685039370078741" top="0.23622047244094491" bottom="0.2755905511811023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9" customWidth="1"/>
    <col min="2" max="2" width="83.140625" customWidth="1"/>
    <col min="3" max="26" width="8.85546875" customWidth="1"/>
  </cols>
  <sheetData>
    <row r="1" spans="1:26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"/>
      <c r="B3" s="1" t="s">
        <v>140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"/>
      <c r="B4" s="1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2"/>
      <c r="B5" s="1" t="s">
        <v>141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49" t="s">
        <v>3</v>
      </c>
      <c r="B8" s="34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49" t="s">
        <v>142</v>
      </c>
      <c r="B9" s="34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49" t="s">
        <v>143</v>
      </c>
      <c r="B10" s="34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349" t="s">
        <v>144</v>
      </c>
      <c r="B11" s="34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2"/>
      <c r="B12" s="2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4" t="s">
        <v>5</v>
      </c>
      <c r="B14" s="25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26">
        <v>1</v>
      </c>
      <c r="B15" s="27">
        <v>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28"/>
      <c r="B16" s="29" t="s">
        <v>145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28" t="s">
        <v>146</v>
      </c>
      <c r="B17" s="30" t="s">
        <v>147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28" t="s">
        <v>148</v>
      </c>
      <c r="B18" s="30" t="s">
        <v>149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1" t="s">
        <v>150</v>
      </c>
      <c r="B19" s="30" t="s">
        <v>78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4" t="s">
        <v>151</v>
      </c>
      <c r="B20" s="13" t="s">
        <v>95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4" t="s">
        <v>152</v>
      </c>
      <c r="B21" s="13" t="s">
        <v>97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4" t="s">
        <v>153</v>
      </c>
      <c r="B22" s="13" t="s">
        <v>103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2" t="s">
        <v>154</v>
      </c>
      <c r="B23" s="20" t="s">
        <v>105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2" t="s">
        <v>155</v>
      </c>
      <c r="B24" s="15" t="s">
        <v>131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8:B8"/>
    <mergeCell ref="A9:B9"/>
    <mergeCell ref="A10:B10"/>
    <mergeCell ref="A11:B11"/>
  </mergeCells>
  <pageMargins left="0.98425196850393704" right="0.78740157480314965" top="0.98425196850393704" bottom="0.98425196850393704" header="0" footer="0"/>
  <pageSetup paperSize="9" scale="6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G1000"/>
  <sheetViews>
    <sheetView workbookViewId="0"/>
  </sheetViews>
  <sheetFormatPr defaultColWidth="14.42578125" defaultRowHeight="15" customHeight="1"/>
  <cols>
    <col min="1" max="1" width="158.85546875" customWidth="1"/>
    <col min="2" max="2" width="12.5703125" customWidth="1"/>
    <col min="3" max="4" width="8.7109375" customWidth="1"/>
    <col min="5" max="5" width="12.7109375" customWidth="1"/>
    <col min="6" max="13" width="9.140625" customWidth="1"/>
    <col min="14" max="33" width="8.7109375" customWidth="1"/>
  </cols>
  <sheetData>
    <row r="1" spans="1:33" ht="12.75" customHeight="1">
      <c r="F1" s="2"/>
      <c r="G1" s="2"/>
      <c r="H1" s="2"/>
      <c r="I1" s="2"/>
      <c r="J1" s="2"/>
      <c r="K1" s="2"/>
      <c r="L1" s="2"/>
      <c r="M1" s="2"/>
    </row>
    <row r="2" spans="1:33" ht="15" customHeight="1">
      <c r="A2" s="23"/>
      <c r="D2" s="23"/>
      <c r="E2" s="22" t="s">
        <v>156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33" ht="27.75" customHeight="1">
      <c r="A3" s="23"/>
      <c r="B3" s="363" t="s">
        <v>1</v>
      </c>
      <c r="C3" s="347"/>
      <c r="D3" s="347"/>
      <c r="E3" s="347"/>
      <c r="F3" s="347"/>
      <c r="G3" s="347"/>
      <c r="H3" s="347"/>
      <c r="I3" s="347"/>
      <c r="J3" s="347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33" ht="48.75" customHeight="1">
      <c r="A4" s="23"/>
      <c r="B4" s="349" t="s">
        <v>157</v>
      </c>
      <c r="C4" s="347"/>
      <c r="D4" s="347"/>
      <c r="E4" s="347"/>
      <c r="F4" s="347"/>
      <c r="G4" s="347"/>
      <c r="H4" s="347"/>
      <c r="I4" s="347"/>
      <c r="J4" s="347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33" ht="12.75" customHeight="1">
      <c r="A5" s="23"/>
      <c r="B5" s="364"/>
      <c r="C5" s="347"/>
      <c r="D5" s="347"/>
      <c r="E5" s="347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33" ht="12.75" customHeight="1">
      <c r="A6" s="33"/>
      <c r="B6" s="365"/>
      <c r="C6" s="347"/>
      <c r="D6" s="347"/>
      <c r="E6" s="347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33" ht="16.5" customHeight="1">
      <c r="A7" s="366" t="s">
        <v>158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33" ht="12.75" customHeight="1">
      <c r="A8" s="366"/>
      <c r="B8" s="347"/>
      <c r="C8" s="347"/>
      <c r="D8" s="347"/>
      <c r="E8" s="34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33" ht="12.75" customHeight="1">
      <c r="A9" s="370"/>
      <c r="B9" s="354"/>
      <c r="C9" s="354"/>
      <c r="D9" s="354"/>
      <c r="E9" s="35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33" ht="16.5" customHeight="1">
      <c r="A10" s="367" t="s">
        <v>159</v>
      </c>
      <c r="B10" s="371" t="s">
        <v>160</v>
      </c>
      <c r="C10" s="372"/>
      <c r="D10" s="372"/>
      <c r="E10" s="358"/>
      <c r="F10" s="373" t="s">
        <v>160</v>
      </c>
      <c r="G10" s="372"/>
      <c r="H10" s="372"/>
      <c r="I10" s="358"/>
      <c r="J10" s="373" t="s">
        <v>160</v>
      </c>
      <c r="K10" s="372"/>
      <c r="L10" s="372"/>
      <c r="M10" s="358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16.5" customHeight="1">
      <c r="A11" s="361"/>
      <c r="B11" s="374" t="s">
        <v>161</v>
      </c>
      <c r="C11" s="347"/>
      <c r="D11" s="347"/>
      <c r="E11" s="359"/>
      <c r="F11" s="375" t="s">
        <v>161</v>
      </c>
      <c r="G11" s="347"/>
      <c r="H11" s="347"/>
      <c r="I11" s="359"/>
      <c r="J11" s="375" t="s">
        <v>161</v>
      </c>
      <c r="K11" s="347"/>
      <c r="L11" s="347"/>
      <c r="M11" s="359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34.5" customHeight="1">
      <c r="A12" s="361"/>
      <c r="B12" s="374" t="s">
        <v>162</v>
      </c>
      <c r="C12" s="347"/>
      <c r="D12" s="347"/>
      <c r="E12" s="359"/>
      <c r="F12" s="375" t="s">
        <v>163</v>
      </c>
      <c r="G12" s="347"/>
      <c r="H12" s="347"/>
      <c r="I12" s="359"/>
      <c r="J12" s="375" t="s">
        <v>164</v>
      </c>
      <c r="K12" s="347"/>
      <c r="L12" s="347"/>
      <c r="M12" s="359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7.25" customHeight="1">
      <c r="A13" s="361"/>
      <c r="B13" s="376" t="s">
        <v>165</v>
      </c>
      <c r="C13" s="354"/>
      <c r="D13" s="354"/>
      <c r="E13" s="355"/>
      <c r="F13" s="353" t="s">
        <v>165</v>
      </c>
      <c r="G13" s="354"/>
      <c r="H13" s="354"/>
      <c r="I13" s="355"/>
      <c r="J13" s="353" t="s">
        <v>165</v>
      </c>
      <c r="K13" s="354"/>
      <c r="L13" s="354"/>
      <c r="M13" s="355"/>
    </row>
    <row r="14" spans="1:33" ht="12.75" customHeight="1">
      <c r="A14" s="361"/>
      <c r="B14" s="368" t="s">
        <v>166</v>
      </c>
      <c r="C14" s="368" t="s">
        <v>167</v>
      </c>
      <c r="D14" s="358"/>
      <c r="E14" s="369" t="s">
        <v>168</v>
      </c>
      <c r="F14" s="356" t="s">
        <v>166</v>
      </c>
      <c r="G14" s="356" t="s">
        <v>167</v>
      </c>
      <c r="H14" s="358"/>
      <c r="I14" s="360" t="s">
        <v>168</v>
      </c>
      <c r="J14" s="356" t="s">
        <v>166</v>
      </c>
      <c r="K14" s="356" t="s">
        <v>167</v>
      </c>
      <c r="L14" s="358"/>
      <c r="M14" s="360" t="s">
        <v>168</v>
      </c>
    </row>
    <row r="15" spans="1:33" ht="12.75" customHeight="1">
      <c r="A15" s="361"/>
      <c r="B15" s="357"/>
      <c r="C15" s="357"/>
      <c r="D15" s="359"/>
      <c r="E15" s="361"/>
      <c r="F15" s="357"/>
      <c r="G15" s="357"/>
      <c r="H15" s="359"/>
      <c r="I15" s="361"/>
      <c r="J15" s="357"/>
      <c r="K15" s="357"/>
      <c r="L15" s="359"/>
      <c r="M15" s="361"/>
    </row>
    <row r="16" spans="1:33" ht="12.75" customHeight="1">
      <c r="A16" s="34" t="s">
        <v>9</v>
      </c>
      <c r="B16" s="35">
        <v>100</v>
      </c>
      <c r="C16" s="362"/>
      <c r="D16" s="351"/>
      <c r="E16" s="36"/>
      <c r="F16" s="35">
        <v>100</v>
      </c>
      <c r="G16" s="362"/>
      <c r="H16" s="351"/>
      <c r="I16" s="37"/>
      <c r="J16" s="35">
        <v>100</v>
      </c>
      <c r="K16" s="362"/>
      <c r="L16" s="351"/>
      <c r="M16" s="37"/>
    </row>
    <row r="17" spans="1:13" ht="12.75" customHeight="1">
      <c r="A17" s="34" t="s">
        <v>169</v>
      </c>
      <c r="B17" s="38"/>
      <c r="C17" s="350"/>
      <c r="D17" s="351"/>
      <c r="E17" s="38">
        <v>100</v>
      </c>
      <c r="F17" s="38"/>
      <c r="G17" s="350"/>
      <c r="H17" s="351"/>
      <c r="I17" s="38">
        <v>100</v>
      </c>
      <c r="J17" s="38"/>
      <c r="K17" s="350"/>
      <c r="L17" s="351"/>
      <c r="M17" s="38">
        <v>100</v>
      </c>
    </row>
    <row r="18" spans="1:13" ht="12.75" customHeight="1">
      <c r="A18" s="34" t="s">
        <v>170</v>
      </c>
      <c r="B18" s="38"/>
      <c r="C18" s="350">
        <v>100</v>
      </c>
      <c r="D18" s="351"/>
      <c r="E18" s="38"/>
      <c r="F18" s="38"/>
      <c r="G18" s="350">
        <v>100</v>
      </c>
      <c r="H18" s="351"/>
      <c r="I18" s="38"/>
      <c r="J18" s="38"/>
      <c r="K18" s="350">
        <v>100</v>
      </c>
      <c r="L18" s="351"/>
      <c r="M18" s="38"/>
    </row>
    <row r="19" spans="1:13" ht="12.75" customHeight="1">
      <c r="A19" s="39" t="s">
        <v>171</v>
      </c>
      <c r="B19" s="40">
        <v>50</v>
      </c>
      <c r="C19" s="350">
        <v>50</v>
      </c>
      <c r="D19" s="351"/>
      <c r="E19" s="38"/>
      <c r="F19" s="40">
        <v>50</v>
      </c>
      <c r="G19" s="350">
        <v>50</v>
      </c>
      <c r="H19" s="351"/>
      <c r="I19" s="38"/>
      <c r="J19" s="40">
        <v>50</v>
      </c>
      <c r="K19" s="350">
        <v>50</v>
      </c>
      <c r="L19" s="351"/>
      <c r="M19" s="38"/>
    </row>
    <row r="20" spans="1:13" ht="12.75" customHeight="1">
      <c r="A20" s="41" t="s">
        <v>172</v>
      </c>
      <c r="B20" s="40">
        <v>50</v>
      </c>
      <c r="C20" s="350">
        <v>50</v>
      </c>
      <c r="D20" s="351"/>
      <c r="E20" s="38"/>
      <c r="F20" s="40">
        <v>50</v>
      </c>
      <c r="G20" s="350">
        <v>50</v>
      </c>
      <c r="H20" s="351"/>
      <c r="I20" s="38"/>
      <c r="J20" s="40">
        <v>50</v>
      </c>
      <c r="K20" s="350">
        <v>50</v>
      </c>
      <c r="L20" s="351"/>
      <c r="M20" s="38"/>
    </row>
    <row r="21" spans="1:13" ht="12.75" customHeight="1">
      <c r="A21" s="39" t="s">
        <v>147</v>
      </c>
      <c r="B21" s="38">
        <v>100</v>
      </c>
      <c r="C21" s="350"/>
      <c r="D21" s="351"/>
      <c r="E21" s="38"/>
      <c r="F21" s="38">
        <v>100</v>
      </c>
      <c r="G21" s="350"/>
      <c r="H21" s="351"/>
      <c r="I21" s="38"/>
      <c r="J21" s="38">
        <v>100</v>
      </c>
      <c r="K21" s="350"/>
      <c r="L21" s="351"/>
      <c r="M21" s="38"/>
    </row>
    <row r="22" spans="1:13" ht="12.75" customHeight="1">
      <c r="A22" s="39" t="s">
        <v>173</v>
      </c>
      <c r="B22" s="38"/>
      <c r="C22" s="350"/>
      <c r="D22" s="351"/>
      <c r="E22" s="38">
        <v>100</v>
      </c>
      <c r="F22" s="38"/>
      <c r="G22" s="350"/>
      <c r="H22" s="351"/>
      <c r="I22" s="38">
        <v>100</v>
      </c>
      <c r="J22" s="38"/>
      <c r="K22" s="350"/>
      <c r="L22" s="351"/>
      <c r="M22" s="38">
        <v>100</v>
      </c>
    </row>
    <row r="23" spans="1:13" ht="12.75" customHeight="1">
      <c r="A23" s="39" t="s">
        <v>174</v>
      </c>
      <c r="B23" s="38"/>
      <c r="C23" s="350">
        <v>100</v>
      </c>
      <c r="D23" s="351"/>
      <c r="E23" s="38"/>
      <c r="F23" s="38"/>
      <c r="G23" s="350">
        <v>100</v>
      </c>
      <c r="H23" s="351"/>
      <c r="I23" s="38"/>
      <c r="J23" s="38"/>
      <c r="K23" s="350">
        <v>100</v>
      </c>
      <c r="L23" s="351"/>
      <c r="M23" s="38"/>
    </row>
    <row r="24" spans="1:13" ht="12.75" customHeight="1">
      <c r="A24" s="39" t="s">
        <v>175</v>
      </c>
      <c r="B24" s="38">
        <v>100</v>
      </c>
      <c r="C24" s="350"/>
      <c r="D24" s="351"/>
      <c r="E24" s="38"/>
      <c r="F24" s="38">
        <v>100</v>
      </c>
      <c r="G24" s="350"/>
      <c r="H24" s="351"/>
      <c r="I24" s="38"/>
      <c r="J24" s="38">
        <v>100</v>
      </c>
      <c r="K24" s="350"/>
      <c r="L24" s="351"/>
      <c r="M24" s="38"/>
    </row>
    <row r="25" spans="1:13" ht="12.75" customHeight="1">
      <c r="A25" s="39" t="s">
        <v>176</v>
      </c>
      <c r="B25" s="38"/>
      <c r="C25" s="350"/>
      <c r="D25" s="351"/>
      <c r="E25" s="38">
        <v>100</v>
      </c>
      <c r="F25" s="38"/>
      <c r="G25" s="350"/>
      <c r="H25" s="351"/>
      <c r="I25" s="38">
        <v>100</v>
      </c>
      <c r="J25" s="38"/>
      <c r="K25" s="350"/>
      <c r="L25" s="351"/>
      <c r="M25" s="38">
        <v>100</v>
      </c>
    </row>
    <row r="26" spans="1:13" ht="12.75" customHeight="1">
      <c r="A26" s="41" t="s">
        <v>177</v>
      </c>
      <c r="B26" s="38"/>
      <c r="C26" s="350">
        <v>100</v>
      </c>
      <c r="D26" s="351"/>
      <c r="E26" s="38"/>
      <c r="F26" s="38"/>
      <c r="G26" s="350">
        <v>100</v>
      </c>
      <c r="H26" s="351"/>
      <c r="I26" s="38"/>
      <c r="J26" s="38"/>
      <c r="K26" s="350">
        <v>100</v>
      </c>
      <c r="L26" s="351"/>
      <c r="M26" s="38"/>
    </row>
    <row r="27" spans="1:13" ht="12.75" customHeight="1">
      <c r="A27" s="39" t="s">
        <v>29</v>
      </c>
      <c r="B27" s="38">
        <v>100</v>
      </c>
      <c r="C27" s="350"/>
      <c r="D27" s="351"/>
      <c r="E27" s="38"/>
      <c r="F27" s="38">
        <v>100</v>
      </c>
      <c r="G27" s="350"/>
      <c r="H27" s="351"/>
      <c r="I27" s="38"/>
      <c r="J27" s="38">
        <v>100</v>
      </c>
      <c r="K27" s="350"/>
      <c r="L27" s="351"/>
      <c r="M27" s="38"/>
    </row>
    <row r="28" spans="1:13" ht="12.75" customHeight="1">
      <c r="A28" s="39" t="s">
        <v>178</v>
      </c>
      <c r="B28" s="38"/>
      <c r="C28" s="350"/>
      <c r="D28" s="351"/>
      <c r="E28" s="38">
        <v>100</v>
      </c>
      <c r="F28" s="38"/>
      <c r="G28" s="350"/>
      <c r="H28" s="351"/>
      <c r="I28" s="38">
        <v>100</v>
      </c>
      <c r="J28" s="38"/>
      <c r="K28" s="350"/>
      <c r="L28" s="351"/>
      <c r="M28" s="38">
        <v>100</v>
      </c>
    </row>
    <row r="29" spans="1:13" ht="12.75" customHeight="1">
      <c r="A29" s="41" t="s">
        <v>179</v>
      </c>
      <c r="B29" s="38"/>
      <c r="C29" s="350">
        <v>100</v>
      </c>
      <c r="D29" s="351"/>
      <c r="E29" s="38"/>
      <c r="F29" s="38"/>
      <c r="G29" s="350">
        <v>100</v>
      </c>
      <c r="H29" s="351"/>
      <c r="I29" s="38"/>
      <c r="J29" s="38"/>
      <c r="K29" s="350">
        <v>100</v>
      </c>
      <c r="L29" s="351"/>
      <c r="M29" s="38"/>
    </row>
    <row r="30" spans="1:13" ht="12.75" customHeight="1">
      <c r="A30" s="42" t="s">
        <v>180</v>
      </c>
      <c r="B30" s="38">
        <v>100</v>
      </c>
      <c r="C30" s="350"/>
      <c r="D30" s="351"/>
      <c r="E30" s="38"/>
      <c r="F30" s="38">
        <v>100</v>
      </c>
      <c r="G30" s="350"/>
      <c r="H30" s="351"/>
      <c r="I30" s="38"/>
      <c r="J30" s="38">
        <v>100</v>
      </c>
      <c r="K30" s="350"/>
      <c r="L30" s="351"/>
      <c r="M30" s="38"/>
    </row>
    <row r="31" spans="1:13" ht="12.75" customHeight="1">
      <c r="A31" s="42" t="s">
        <v>181</v>
      </c>
      <c r="B31" s="38"/>
      <c r="C31" s="350"/>
      <c r="D31" s="351"/>
      <c r="E31" s="38">
        <v>100</v>
      </c>
      <c r="F31" s="38"/>
      <c r="G31" s="350"/>
      <c r="H31" s="351"/>
      <c r="I31" s="38">
        <v>100</v>
      </c>
      <c r="J31" s="38"/>
      <c r="K31" s="350"/>
      <c r="L31" s="351"/>
      <c r="M31" s="38">
        <v>100</v>
      </c>
    </row>
    <row r="32" spans="1:13" ht="12.75" customHeight="1">
      <c r="A32" s="43" t="s">
        <v>182</v>
      </c>
      <c r="B32" s="38"/>
      <c r="C32" s="350">
        <v>100</v>
      </c>
      <c r="D32" s="351"/>
      <c r="E32" s="38"/>
      <c r="F32" s="38"/>
      <c r="G32" s="350">
        <v>100</v>
      </c>
      <c r="H32" s="351"/>
      <c r="I32" s="38"/>
      <c r="J32" s="38"/>
      <c r="K32" s="350">
        <v>100</v>
      </c>
      <c r="L32" s="351"/>
      <c r="M32" s="38"/>
    </row>
    <row r="33" spans="1:13" ht="12.75" customHeight="1">
      <c r="A33" s="39" t="s">
        <v>183</v>
      </c>
      <c r="B33" s="38"/>
      <c r="C33" s="350"/>
      <c r="D33" s="351"/>
      <c r="E33" s="38">
        <v>100</v>
      </c>
      <c r="F33" s="38"/>
      <c r="G33" s="350"/>
      <c r="H33" s="351"/>
      <c r="I33" s="38">
        <v>100</v>
      </c>
      <c r="J33" s="38"/>
      <c r="K33" s="350"/>
      <c r="L33" s="351"/>
      <c r="M33" s="38">
        <v>100</v>
      </c>
    </row>
    <row r="34" spans="1:13" ht="12.75" customHeight="1">
      <c r="A34" s="39" t="s">
        <v>184</v>
      </c>
      <c r="B34" s="38"/>
      <c r="C34" s="350"/>
      <c r="D34" s="351"/>
      <c r="E34" s="38">
        <v>100</v>
      </c>
      <c r="F34" s="38"/>
      <c r="G34" s="350"/>
      <c r="H34" s="351"/>
      <c r="I34" s="38">
        <v>100</v>
      </c>
      <c r="J34" s="38"/>
      <c r="K34" s="350"/>
      <c r="L34" s="351"/>
      <c r="M34" s="38">
        <v>100</v>
      </c>
    </row>
    <row r="35" spans="1:13" ht="12.75" customHeight="1">
      <c r="A35" s="39" t="s">
        <v>185</v>
      </c>
      <c r="B35" s="38"/>
      <c r="C35" s="350">
        <v>100</v>
      </c>
      <c r="D35" s="351"/>
      <c r="E35" s="38"/>
      <c r="F35" s="38"/>
      <c r="G35" s="350">
        <v>100</v>
      </c>
      <c r="H35" s="351"/>
      <c r="I35" s="38"/>
      <c r="J35" s="38"/>
      <c r="K35" s="350">
        <v>100</v>
      </c>
      <c r="L35" s="351"/>
      <c r="M35" s="38"/>
    </row>
    <row r="36" spans="1:13" ht="12.75" customHeight="1">
      <c r="A36" s="39" t="s">
        <v>186</v>
      </c>
      <c r="B36" s="38"/>
      <c r="C36" s="350">
        <v>100</v>
      </c>
      <c r="D36" s="351"/>
      <c r="E36" s="38"/>
      <c r="F36" s="38"/>
      <c r="G36" s="350">
        <v>100</v>
      </c>
      <c r="H36" s="351"/>
      <c r="I36" s="38"/>
      <c r="J36" s="38"/>
      <c r="K36" s="350">
        <v>100</v>
      </c>
      <c r="L36" s="351"/>
      <c r="M36" s="38"/>
    </row>
    <row r="37" spans="1:13" ht="12.75" customHeight="1">
      <c r="A37" s="39" t="s">
        <v>149</v>
      </c>
      <c r="B37" s="38">
        <v>100</v>
      </c>
      <c r="C37" s="352"/>
      <c r="D37" s="351"/>
      <c r="E37" s="38"/>
      <c r="F37" s="38">
        <v>100</v>
      </c>
      <c r="G37" s="352"/>
      <c r="H37" s="351"/>
      <c r="I37" s="38"/>
      <c r="J37" s="38">
        <v>100</v>
      </c>
      <c r="K37" s="352"/>
      <c r="L37" s="351"/>
      <c r="M37" s="38"/>
    </row>
    <row r="38" spans="1:13" ht="12.75" customHeight="1">
      <c r="A38" s="39" t="s">
        <v>187</v>
      </c>
      <c r="B38" s="38"/>
      <c r="C38" s="350"/>
      <c r="D38" s="351"/>
      <c r="E38" s="38">
        <v>100</v>
      </c>
      <c r="F38" s="38"/>
      <c r="G38" s="350"/>
      <c r="H38" s="351"/>
      <c r="I38" s="38">
        <v>100</v>
      </c>
      <c r="J38" s="38"/>
      <c r="K38" s="350"/>
      <c r="L38" s="351"/>
      <c r="M38" s="38">
        <v>100</v>
      </c>
    </row>
    <row r="39" spans="1:13" ht="12.75" customHeight="1">
      <c r="A39" s="41" t="s">
        <v>188</v>
      </c>
      <c r="B39" s="38"/>
      <c r="C39" s="350">
        <v>100</v>
      </c>
      <c r="D39" s="351"/>
      <c r="E39" s="38"/>
      <c r="F39" s="38"/>
      <c r="G39" s="350">
        <v>100</v>
      </c>
      <c r="H39" s="351"/>
      <c r="I39" s="38"/>
      <c r="J39" s="38"/>
      <c r="K39" s="350">
        <v>100</v>
      </c>
      <c r="L39" s="351"/>
      <c r="M39" s="38"/>
    </row>
    <row r="40" spans="1:13" ht="12.75" customHeight="1">
      <c r="A40" s="39" t="s">
        <v>189</v>
      </c>
      <c r="B40" s="38"/>
      <c r="C40" s="350"/>
      <c r="D40" s="351"/>
      <c r="E40" s="38">
        <v>100</v>
      </c>
      <c r="F40" s="38"/>
      <c r="G40" s="350"/>
      <c r="H40" s="351"/>
      <c r="I40" s="38">
        <v>100</v>
      </c>
      <c r="J40" s="38"/>
      <c r="K40" s="350"/>
      <c r="L40" s="351"/>
      <c r="M40" s="38">
        <v>100</v>
      </c>
    </row>
    <row r="41" spans="1:13" ht="12.75" customHeight="1">
      <c r="A41" s="44" t="s">
        <v>190</v>
      </c>
      <c r="B41" s="38"/>
      <c r="C41" s="350">
        <v>100</v>
      </c>
      <c r="D41" s="351"/>
      <c r="E41" s="38"/>
      <c r="F41" s="38"/>
      <c r="G41" s="350">
        <v>100</v>
      </c>
      <c r="H41" s="351"/>
      <c r="I41" s="38"/>
      <c r="J41" s="38"/>
      <c r="K41" s="350">
        <v>100</v>
      </c>
      <c r="L41" s="351"/>
      <c r="M41" s="38"/>
    </row>
    <row r="42" spans="1:13" ht="12.75" customHeight="1">
      <c r="A42" s="39" t="s">
        <v>78</v>
      </c>
      <c r="B42" s="38">
        <v>100</v>
      </c>
      <c r="C42" s="350"/>
      <c r="D42" s="351"/>
      <c r="E42" s="38"/>
      <c r="F42" s="38">
        <v>100</v>
      </c>
      <c r="G42" s="350"/>
      <c r="H42" s="351"/>
      <c r="I42" s="38"/>
      <c r="J42" s="38">
        <v>100</v>
      </c>
      <c r="K42" s="350"/>
      <c r="L42" s="351"/>
      <c r="M42" s="38"/>
    </row>
    <row r="43" spans="1:13" ht="12.75" customHeight="1">
      <c r="A43" s="41" t="s">
        <v>191</v>
      </c>
      <c r="B43" s="38"/>
      <c r="C43" s="350"/>
      <c r="D43" s="351"/>
      <c r="E43" s="38">
        <v>100</v>
      </c>
      <c r="F43" s="38"/>
      <c r="G43" s="350"/>
      <c r="H43" s="351"/>
      <c r="I43" s="38">
        <v>100</v>
      </c>
      <c r="J43" s="38"/>
      <c r="K43" s="350"/>
      <c r="L43" s="351"/>
      <c r="M43" s="38">
        <v>100</v>
      </c>
    </row>
    <row r="44" spans="1:13" ht="12.75" customHeight="1">
      <c r="A44" s="41" t="s">
        <v>192</v>
      </c>
      <c r="B44" s="38"/>
      <c r="C44" s="350">
        <v>100</v>
      </c>
      <c r="D44" s="351"/>
      <c r="E44" s="38"/>
      <c r="F44" s="38"/>
      <c r="G44" s="350">
        <v>100</v>
      </c>
      <c r="H44" s="351"/>
      <c r="I44" s="38"/>
      <c r="J44" s="38"/>
      <c r="K44" s="350">
        <v>100</v>
      </c>
      <c r="L44" s="351"/>
      <c r="M44" s="38"/>
    </row>
    <row r="45" spans="1:13" ht="12.75" customHeight="1">
      <c r="A45" s="39" t="s">
        <v>193</v>
      </c>
      <c r="B45" s="38">
        <v>100</v>
      </c>
      <c r="C45" s="350"/>
      <c r="D45" s="351"/>
      <c r="E45" s="38"/>
      <c r="F45" s="38">
        <v>100</v>
      </c>
      <c r="G45" s="350"/>
      <c r="H45" s="351"/>
      <c r="I45" s="38"/>
      <c r="J45" s="38">
        <v>100</v>
      </c>
      <c r="K45" s="350"/>
      <c r="L45" s="351"/>
      <c r="M45" s="38"/>
    </row>
    <row r="46" spans="1:13" ht="12.75" customHeight="1">
      <c r="A46" s="41" t="s">
        <v>194</v>
      </c>
      <c r="B46" s="38"/>
      <c r="C46" s="350"/>
      <c r="D46" s="351"/>
      <c r="E46" s="38">
        <v>100</v>
      </c>
      <c r="F46" s="38"/>
      <c r="G46" s="350"/>
      <c r="H46" s="351"/>
      <c r="I46" s="38">
        <v>100</v>
      </c>
      <c r="J46" s="38"/>
      <c r="K46" s="350"/>
      <c r="L46" s="351"/>
      <c r="M46" s="38">
        <v>100</v>
      </c>
    </row>
    <row r="47" spans="1:13" ht="12.75" customHeight="1">
      <c r="A47" s="41" t="s">
        <v>195</v>
      </c>
      <c r="B47" s="38"/>
      <c r="C47" s="350">
        <v>100</v>
      </c>
      <c r="D47" s="351"/>
      <c r="E47" s="38"/>
      <c r="F47" s="38"/>
      <c r="G47" s="350">
        <v>100</v>
      </c>
      <c r="H47" s="351"/>
      <c r="I47" s="38"/>
      <c r="J47" s="38"/>
      <c r="K47" s="350">
        <v>100</v>
      </c>
      <c r="L47" s="351"/>
      <c r="M47" s="38"/>
    </row>
    <row r="48" spans="1:13" ht="12.75" customHeight="1">
      <c r="F48" s="2"/>
      <c r="G48" s="2"/>
      <c r="H48" s="2"/>
      <c r="I48" s="2"/>
      <c r="J48" s="2"/>
      <c r="K48" s="2"/>
      <c r="L48" s="2"/>
      <c r="M48" s="2"/>
    </row>
    <row r="49" spans="6:13" ht="12.75" customHeight="1">
      <c r="F49" s="2"/>
      <c r="G49" s="2"/>
      <c r="H49" s="2"/>
      <c r="I49" s="2"/>
      <c r="J49" s="2"/>
      <c r="K49" s="2"/>
      <c r="L49" s="2"/>
      <c r="M49" s="2"/>
    </row>
    <row r="50" spans="6:13" ht="12.75" customHeight="1">
      <c r="F50" s="2"/>
      <c r="G50" s="2"/>
      <c r="H50" s="2"/>
      <c r="I50" s="2"/>
      <c r="J50" s="2"/>
      <c r="K50" s="2"/>
      <c r="L50" s="2"/>
      <c r="M50" s="2"/>
    </row>
    <row r="51" spans="6:13" ht="12.75" customHeight="1">
      <c r="F51" s="2"/>
      <c r="G51" s="2"/>
      <c r="H51" s="2"/>
      <c r="I51" s="2"/>
      <c r="J51" s="2"/>
      <c r="K51" s="2"/>
      <c r="L51" s="2"/>
      <c r="M51" s="2"/>
    </row>
    <row r="52" spans="6:13" ht="12.75" customHeight="1">
      <c r="F52" s="2"/>
      <c r="G52" s="2"/>
      <c r="H52" s="2"/>
      <c r="I52" s="2"/>
      <c r="J52" s="2"/>
      <c r="K52" s="2"/>
      <c r="L52" s="2"/>
      <c r="M52" s="2"/>
    </row>
    <row r="53" spans="6:13" ht="12.75" customHeight="1">
      <c r="F53" s="2"/>
      <c r="G53" s="2"/>
      <c r="H53" s="2"/>
      <c r="I53" s="2"/>
      <c r="J53" s="2"/>
      <c r="K53" s="2"/>
      <c r="L53" s="2"/>
      <c r="M53" s="2"/>
    </row>
    <row r="54" spans="6:13" ht="12.75" customHeight="1">
      <c r="F54" s="2"/>
      <c r="G54" s="2"/>
      <c r="H54" s="2"/>
      <c r="I54" s="2"/>
      <c r="J54" s="2"/>
      <c r="K54" s="2"/>
      <c r="L54" s="2"/>
      <c r="M54" s="2"/>
    </row>
    <row r="55" spans="6:13" ht="12.75" customHeight="1">
      <c r="F55" s="2"/>
      <c r="G55" s="2"/>
      <c r="H55" s="2"/>
      <c r="I55" s="2"/>
      <c r="J55" s="2"/>
      <c r="K55" s="2"/>
      <c r="L55" s="2"/>
      <c r="M55" s="2"/>
    </row>
    <row r="56" spans="6:13" ht="12.75" customHeight="1">
      <c r="F56" s="2"/>
      <c r="G56" s="2"/>
      <c r="H56" s="2"/>
      <c r="I56" s="2"/>
      <c r="J56" s="2"/>
      <c r="K56" s="2"/>
      <c r="L56" s="2"/>
      <c r="M56" s="2"/>
    </row>
    <row r="57" spans="6:13" ht="12.75" customHeight="1">
      <c r="F57" s="2"/>
      <c r="G57" s="2"/>
      <c r="H57" s="2"/>
      <c r="I57" s="2"/>
      <c r="J57" s="2"/>
      <c r="K57" s="2"/>
      <c r="L57" s="2"/>
      <c r="M57" s="2"/>
    </row>
    <row r="58" spans="6:13" ht="12.75" customHeight="1">
      <c r="F58" s="2"/>
      <c r="G58" s="2"/>
      <c r="H58" s="2"/>
      <c r="I58" s="2"/>
      <c r="J58" s="2"/>
      <c r="K58" s="2"/>
      <c r="L58" s="2"/>
      <c r="M58" s="2"/>
    </row>
    <row r="59" spans="6:13" ht="12.75" customHeight="1">
      <c r="F59" s="2"/>
      <c r="G59" s="2"/>
      <c r="H59" s="2"/>
      <c r="I59" s="2"/>
      <c r="J59" s="2"/>
      <c r="K59" s="2"/>
      <c r="L59" s="2"/>
      <c r="M59" s="2"/>
    </row>
    <row r="60" spans="6:13" ht="12.75" customHeight="1">
      <c r="F60" s="2"/>
      <c r="G60" s="2"/>
      <c r="H60" s="2"/>
      <c r="I60" s="2"/>
      <c r="J60" s="2"/>
      <c r="K60" s="2"/>
      <c r="L60" s="2"/>
      <c r="M60" s="2"/>
    </row>
    <row r="61" spans="6:13" ht="12.75" customHeight="1">
      <c r="F61" s="2"/>
      <c r="G61" s="2"/>
      <c r="H61" s="2"/>
      <c r="I61" s="2"/>
      <c r="J61" s="2"/>
      <c r="K61" s="2"/>
      <c r="L61" s="2"/>
      <c r="M61" s="2"/>
    </row>
    <row r="62" spans="6:13" ht="12.75" customHeight="1">
      <c r="F62" s="2"/>
      <c r="G62" s="2"/>
      <c r="H62" s="2"/>
      <c r="I62" s="2"/>
      <c r="J62" s="2"/>
      <c r="K62" s="2"/>
      <c r="L62" s="2"/>
      <c r="M62" s="2"/>
    </row>
    <row r="63" spans="6:13" ht="12.75" customHeight="1">
      <c r="F63" s="2"/>
      <c r="G63" s="2"/>
      <c r="H63" s="2"/>
      <c r="I63" s="2"/>
      <c r="J63" s="2"/>
      <c r="K63" s="2"/>
      <c r="L63" s="2"/>
      <c r="M63" s="2"/>
    </row>
    <row r="64" spans="6:13" ht="12.75" customHeight="1">
      <c r="F64" s="2"/>
      <c r="G64" s="2"/>
      <c r="H64" s="2"/>
      <c r="I64" s="2"/>
      <c r="J64" s="2"/>
      <c r="K64" s="2"/>
      <c r="L64" s="2"/>
      <c r="M64" s="2"/>
    </row>
    <row r="65" spans="6:13" ht="12.75" customHeight="1">
      <c r="F65" s="2"/>
      <c r="G65" s="2"/>
      <c r="H65" s="2"/>
      <c r="I65" s="2"/>
      <c r="J65" s="2"/>
      <c r="K65" s="2"/>
      <c r="L65" s="2"/>
      <c r="M65" s="2"/>
    </row>
    <row r="66" spans="6:13" ht="12.75" customHeight="1">
      <c r="F66" s="2"/>
      <c r="G66" s="2"/>
      <c r="H66" s="2"/>
      <c r="I66" s="2"/>
      <c r="J66" s="2"/>
      <c r="K66" s="2"/>
      <c r="L66" s="2"/>
      <c r="M66" s="2"/>
    </row>
    <row r="67" spans="6:13" ht="12.75" customHeight="1">
      <c r="F67" s="2"/>
      <c r="G67" s="2"/>
      <c r="H67" s="2"/>
      <c r="I67" s="2"/>
      <c r="J67" s="2"/>
      <c r="K67" s="2"/>
      <c r="L67" s="2"/>
      <c r="M67" s="2"/>
    </row>
    <row r="68" spans="6:13" ht="12.75" customHeight="1">
      <c r="F68" s="2"/>
      <c r="G68" s="2"/>
      <c r="H68" s="2"/>
      <c r="I68" s="2"/>
      <c r="J68" s="2"/>
      <c r="K68" s="2"/>
      <c r="L68" s="2"/>
      <c r="M68" s="2"/>
    </row>
    <row r="69" spans="6:13" ht="12.75" customHeight="1">
      <c r="F69" s="2"/>
      <c r="G69" s="2"/>
      <c r="H69" s="2"/>
      <c r="I69" s="2"/>
      <c r="J69" s="2"/>
      <c r="K69" s="2"/>
      <c r="L69" s="2"/>
      <c r="M69" s="2"/>
    </row>
    <row r="70" spans="6:13" ht="12.75" customHeight="1">
      <c r="F70" s="2"/>
      <c r="G70" s="2"/>
      <c r="H70" s="2"/>
      <c r="I70" s="2"/>
      <c r="J70" s="2"/>
      <c r="K70" s="2"/>
      <c r="L70" s="2"/>
      <c r="M70" s="2"/>
    </row>
    <row r="71" spans="6:13" ht="12.75" customHeight="1">
      <c r="F71" s="2"/>
      <c r="G71" s="2"/>
      <c r="H71" s="2"/>
      <c r="I71" s="2"/>
      <c r="J71" s="2"/>
      <c r="K71" s="2"/>
      <c r="L71" s="2"/>
      <c r="M71" s="2"/>
    </row>
    <row r="72" spans="6:13" ht="12.75" customHeight="1">
      <c r="F72" s="2"/>
      <c r="G72" s="2"/>
      <c r="H72" s="2"/>
      <c r="I72" s="2"/>
      <c r="J72" s="2"/>
      <c r="K72" s="2"/>
      <c r="L72" s="2"/>
      <c r="M72" s="2"/>
    </row>
    <row r="73" spans="6:13" ht="12.75" customHeight="1">
      <c r="F73" s="2"/>
      <c r="G73" s="2"/>
      <c r="H73" s="2"/>
      <c r="I73" s="2"/>
      <c r="J73" s="2"/>
      <c r="K73" s="2"/>
      <c r="L73" s="2"/>
      <c r="M73" s="2"/>
    </row>
    <row r="74" spans="6:13" ht="12.75" customHeight="1">
      <c r="F74" s="2"/>
      <c r="G74" s="2"/>
      <c r="H74" s="2"/>
      <c r="I74" s="2"/>
      <c r="J74" s="2"/>
      <c r="K74" s="2"/>
      <c r="L74" s="2"/>
      <c r="M74" s="2"/>
    </row>
    <row r="75" spans="6:13" ht="12.75" customHeight="1">
      <c r="F75" s="2"/>
      <c r="G75" s="2"/>
      <c r="H75" s="2"/>
      <c r="I75" s="2"/>
      <c r="J75" s="2"/>
      <c r="K75" s="2"/>
      <c r="L75" s="2"/>
      <c r="M75" s="2"/>
    </row>
    <row r="76" spans="6:13" ht="12.75" customHeight="1">
      <c r="F76" s="2"/>
      <c r="G76" s="2"/>
      <c r="H76" s="2"/>
      <c r="I76" s="2"/>
      <c r="J76" s="2"/>
      <c r="K76" s="2"/>
      <c r="L76" s="2"/>
      <c r="M76" s="2"/>
    </row>
    <row r="77" spans="6:13" ht="12.75" customHeight="1">
      <c r="F77" s="2"/>
      <c r="G77" s="2"/>
      <c r="H77" s="2"/>
      <c r="I77" s="2"/>
      <c r="J77" s="2"/>
      <c r="K77" s="2"/>
      <c r="L77" s="2"/>
      <c r="M77" s="2"/>
    </row>
    <row r="78" spans="6:13" ht="12.75" customHeight="1">
      <c r="F78" s="2"/>
      <c r="G78" s="2"/>
      <c r="H78" s="2"/>
      <c r="I78" s="2"/>
      <c r="J78" s="2"/>
      <c r="K78" s="2"/>
      <c r="L78" s="2"/>
      <c r="M78" s="2"/>
    </row>
    <row r="79" spans="6:13" ht="12.75" customHeight="1">
      <c r="F79" s="2"/>
      <c r="G79" s="2"/>
      <c r="H79" s="2"/>
      <c r="I79" s="2"/>
      <c r="J79" s="2"/>
      <c r="K79" s="2"/>
      <c r="L79" s="2"/>
      <c r="M79" s="2"/>
    </row>
    <row r="80" spans="6:13" ht="12.75" customHeight="1">
      <c r="F80" s="2"/>
      <c r="G80" s="2"/>
      <c r="H80" s="2"/>
      <c r="I80" s="2"/>
      <c r="J80" s="2"/>
      <c r="K80" s="2"/>
      <c r="L80" s="2"/>
      <c r="M80" s="2"/>
    </row>
    <row r="81" spans="6:13" ht="12.75" customHeight="1">
      <c r="F81" s="2"/>
      <c r="G81" s="2"/>
      <c r="H81" s="2"/>
      <c r="I81" s="2"/>
      <c r="J81" s="2"/>
      <c r="K81" s="2"/>
      <c r="L81" s="2"/>
      <c r="M81" s="2"/>
    </row>
    <row r="82" spans="6:13" ht="12.75" customHeight="1">
      <c r="F82" s="2"/>
      <c r="G82" s="2"/>
      <c r="H82" s="2"/>
      <c r="I82" s="2"/>
      <c r="J82" s="2"/>
      <c r="K82" s="2"/>
      <c r="L82" s="2"/>
      <c r="M82" s="2"/>
    </row>
    <row r="83" spans="6:13" ht="12.75" customHeight="1">
      <c r="F83" s="2"/>
      <c r="G83" s="2"/>
      <c r="H83" s="2"/>
      <c r="I83" s="2"/>
      <c r="J83" s="2"/>
      <c r="K83" s="2"/>
      <c r="L83" s="2"/>
      <c r="M83" s="2"/>
    </row>
    <row r="84" spans="6:13" ht="12.75" customHeight="1">
      <c r="F84" s="2"/>
      <c r="G84" s="2"/>
      <c r="H84" s="2"/>
      <c r="I84" s="2"/>
      <c r="J84" s="2"/>
      <c r="K84" s="2"/>
      <c r="L84" s="2"/>
      <c r="M84" s="2"/>
    </row>
    <row r="85" spans="6:13" ht="12.75" customHeight="1">
      <c r="F85" s="2"/>
      <c r="G85" s="2"/>
      <c r="H85" s="2"/>
      <c r="I85" s="2"/>
      <c r="J85" s="2"/>
      <c r="K85" s="2"/>
      <c r="L85" s="2"/>
      <c r="M85" s="2"/>
    </row>
    <row r="86" spans="6:13" ht="12.75" customHeight="1">
      <c r="F86" s="2"/>
      <c r="G86" s="2"/>
      <c r="H86" s="2"/>
      <c r="I86" s="2"/>
      <c r="J86" s="2"/>
      <c r="K86" s="2"/>
      <c r="L86" s="2"/>
      <c r="M86" s="2"/>
    </row>
    <row r="87" spans="6:13" ht="12.75" customHeight="1">
      <c r="F87" s="2"/>
      <c r="G87" s="2"/>
      <c r="H87" s="2"/>
      <c r="I87" s="2"/>
      <c r="J87" s="2"/>
      <c r="K87" s="2"/>
      <c r="L87" s="2"/>
      <c r="M87" s="2"/>
    </row>
    <row r="88" spans="6:13" ht="12.75" customHeight="1">
      <c r="F88" s="2"/>
      <c r="G88" s="2"/>
      <c r="H88" s="2"/>
      <c r="I88" s="2"/>
      <c r="J88" s="2"/>
      <c r="K88" s="2"/>
      <c r="L88" s="2"/>
      <c r="M88" s="2"/>
    </row>
    <row r="89" spans="6:13" ht="12.75" customHeight="1">
      <c r="F89" s="2"/>
      <c r="G89" s="2"/>
      <c r="H89" s="2"/>
      <c r="I89" s="2"/>
      <c r="J89" s="2"/>
      <c r="K89" s="2"/>
      <c r="L89" s="2"/>
      <c r="M89" s="2"/>
    </row>
    <row r="90" spans="6:13" ht="12.75" customHeight="1">
      <c r="F90" s="2"/>
      <c r="G90" s="2"/>
      <c r="H90" s="2"/>
      <c r="I90" s="2"/>
      <c r="J90" s="2"/>
      <c r="K90" s="2"/>
      <c r="L90" s="2"/>
      <c r="M90" s="2"/>
    </row>
    <row r="91" spans="6:13" ht="12.75" customHeight="1">
      <c r="F91" s="2"/>
      <c r="G91" s="2"/>
      <c r="H91" s="2"/>
      <c r="I91" s="2"/>
      <c r="J91" s="2"/>
      <c r="K91" s="2"/>
      <c r="L91" s="2"/>
      <c r="M91" s="2"/>
    </row>
    <row r="92" spans="6:13" ht="12.75" customHeight="1">
      <c r="F92" s="2"/>
      <c r="G92" s="2"/>
      <c r="H92" s="2"/>
      <c r="I92" s="2"/>
      <c r="J92" s="2"/>
      <c r="K92" s="2"/>
      <c r="L92" s="2"/>
      <c r="M92" s="2"/>
    </row>
    <row r="93" spans="6:13" ht="12.75" customHeight="1">
      <c r="F93" s="2"/>
      <c r="G93" s="2"/>
      <c r="H93" s="2"/>
      <c r="I93" s="2"/>
      <c r="J93" s="2"/>
      <c r="K93" s="2"/>
      <c r="L93" s="2"/>
      <c r="M93" s="2"/>
    </row>
    <row r="94" spans="6:13" ht="12.75" customHeight="1">
      <c r="F94" s="2"/>
      <c r="G94" s="2"/>
      <c r="H94" s="2"/>
      <c r="I94" s="2"/>
      <c r="J94" s="2"/>
      <c r="K94" s="2"/>
      <c r="L94" s="2"/>
      <c r="M94" s="2"/>
    </row>
    <row r="95" spans="6:13" ht="12.75" customHeight="1">
      <c r="F95" s="2"/>
      <c r="G95" s="2"/>
      <c r="H95" s="2"/>
      <c r="I95" s="2"/>
      <c r="J95" s="2"/>
      <c r="K95" s="2"/>
      <c r="L95" s="2"/>
      <c r="M95" s="2"/>
    </row>
    <row r="96" spans="6:13" ht="12.75" customHeight="1">
      <c r="F96" s="2"/>
      <c r="G96" s="2"/>
      <c r="H96" s="2"/>
      <c r="I96" s="2"/>
      <c r="J96" s="2"/>
      <c r="K96" s="2"/>
      <c r="L96" s="2"/>
      <c r="M96" s="2"/>
    </row>
    <row r="97" spans="6:13" ht="12.75" customHeight="1">
      <c r="F97" s="2"/>
      <c r="G97" s="2"/>
      <c r="H97" s="2"/>
      <c r="I97" s="2"/>
      <c r="J97" s="2"/>
      <c r="K97" s="2"/>
      <c r="L97" s="2"/>
      <c r="M97" s="2"/>
    </row>
    <row r="98" spans="6:13" ht="12.75" customHeight="1">
      <c r="F98" s="2"/>
      <c r="G98" s="2"/>
      <c r="H98" s="2"/>
      <c r="I98" s="2"/>
      <c r="J98" s="2"/>
      <c r="K98" s="2"/>
      <c r="L98" s="2"/>
      <c r="M98" s="2"/>
    </row>
    <row r="99" spans="6:13" ht="12.75" customHeight="1">
      <c r="F99" s="2"/>
      <c r="G99" s="2"/>
      <c r="H99" s="2"/>
      <c r="I99" s="2"/>
      <c r="J99" s="2"/>
      <c r="K99" s="2"/>
      <c r="L99" s="2"/>
      <c r="M99" s="2"/>
    </row>
    <row r="100" spans="6:13" ht="12.75" customHeight="1">
      <c r="F100" s="2"/>
      <c r="G100" s="2"/>
      <c r="H100" s="2"/>
      <c r="I100" s="2"/>
      <c r="J100" s="2"/>
      <c r="K100" s="2"/>
      <c r="L100" s="2"/>
      <c r="M100" s="2"/>
    </row>
    <row r="101" spans="6:13" ht="12.75" customHeight="1">
      <c r="F101" s="2"/>
      <c r="G101" s="2"/>
      <c r="H101" s="2"/>
      <c r="I101" s="2"/>
      <c r="J101" s="2"/>
      <c r="K101" s="2"/>
      <c r="L101" s="2"/>
      <c r="M101" s="2"/>
    </row>
    <row r="102" spans="6:13" ht="12.75" customHeight="1">
      <c r="F102" s="2"/>
      <c r="G102" s="2"/>
      <c r="H102" s="2"/>
      <c r="I102" s="2"/>
      <c r="J102" s="2"/>
      <c r="K102" s="2"/>
      <c r="L102" s="2"/>
      <c r="M102" s="2"/>
    </row>
    <row r="103" spans="6:13" ht="12.75" customHeight="1">
      <c r="F103" s="2"/>
      <c r="G103" s="2"/>
      <c r="H103" s="2"/>
      <c r="I103" s="2"/>
      <c r="J103" s="2"/>
      <c r="K103" s="2"/>
      <c r="L103" s="2"/>
      <c r="M103" s="2"/>
    </row>
    <row r="104" spans="6:13" ht="12.75" customHeight="1">
      <c r="F104" s="2"/>
      <c r="G104" s="2"/>
      <c r="H104" s="2"/>
      <c r="I104" s="2"/>
      <c r="J104" s="2"/>
      <c r="K104" s="2"/>
      <c r="L104" s="2"/>
      <c r="M104" s="2"/>
    </row>
    <row r="105" spans="6:13" ht="12.75" customHeight="1">
      <c r="F105" s="2"/>
      <c r="G105" s="2"/>
      <c r="H105" s="2"/>
      <c r="I105" s="2"/>
      <c r="J105" s="2"/>
      <c r="K105" s="2"/>
      <c r="L105" s="2"/>
      <c r="M105" s="2"/>
    </row>
    <row r="106" spans="6:13" ht="12.75" customHeight="1">
      <c r="F106" s="2"/>
      <c r="G106" s="2"/>
      <c r="H106" s="2"/>
      <c r="I106" s="2"/>
      <c r="J106" s="2"/>
      <c r="K106" s="2"/>
      <c r="L106" s="2"/>
      <c r="M106" s="2"/>
    </row>
    <row r="107" spans="6:13" ht="12.75" customHeight="1">
      <c r="F107" s="2"/>
      <c r="G107" s="2"/>
      <c r="H107" s="2"/>
      <c r="I107" s="2"/>
      <c r="J107" s="2"/>
      <c r="K107" s="2"/>
      <c r="L107" s="2"/>
      <c r="M107" s="2"/>
    </row>
    <row r="108" spans="6:13" ht="12.75" customHeight="1">
      <c r="F108" s="2"/>
      <c r="G108" s="2"/>
      <c r="H108" s="2"/>
      <c r="I108" s="2"/>
      <c r="J108" s="2"/>
      <c r="K108" s="2"/>
      <c r="L108" s="2"/>
      <c r="M108" s="2"/>
    </row>
    <row r="109" spans="6:13" ht="12.75" customHeight="1">
      <c r="F109" s="2"/>
      <c r="G109" s="2"/>
      <c r="H109" s="2"/>
      <c r="I109" s="2"/>
      <c r="J109" s="2"/>
      <c r="K109" s="2"/>
      <c r="L109" s="2"/>
      <c r="M109" s="2"/>
    </row>
    <row r="110" spans="6:13" ht="12.75" customHeight="1">
      <c r="F110" s="2"/>
      <c r="G110" s="2"/>
      <c r="H110" s="2"/>
      <c r="I110" s="2"/>
      <c r="J110" s="2"/>
      <c r="K110" s="2"/>
      <c r="L110" s="2"/>
      <c r="M110" s="2"/>
    </row>
    <row r="111" spans="6:13" ht="12.75" customHeight="1">
      <c r="F111" s="2"/>
      <c r="G111" s="2"/>
      <c r="H111" s="2"/>
      <c r="I111" s="2"/>
      <c r="J111" s="2"/>
      <c r="K111" s="2"/>
      <c r="L111" s="2"/>
      <c r="M111" s="2"/>
    </row>
    <row r="112" spans="6:13" ht="12.75" customHeight="1">
      <c r="F112" s="2"/>
      <c r="G112" s="2"/>
      <c r="H112" s="2"/>
      <c r="I112" s="2"/>
      <c r="J112" s="2"/>
      <c r="K112" s="2"/>
      <c r="L112" s="2"/>
      <c r="M112" s="2"/>
    </row>
    <row r="113" spans="6:13" ht="12.75" customHeight="1">
      <c r="F113" s="2"/>
      <c r="G113" s="2"/>
      <c r="H113" s="2"/>
      <c r="I113" s="2"/>
      <c r="J113" s="2"/>
      <c r="K113" s="2"/>
      <c r="L113" s="2"/>
      <c r="M113" s="2"/>
    </row>
    <row r="114" spans="6:13" ht="12.75" customHeight="1">
      <c r="F114" s="2"/>
      <c r="G114" s="2"/>
      <c r="H114" s="2"/>
      <c r="I114" s="2"/>
      <c r="J114" s="2"/>
      <c r="K114" s="2"/>
      <c r="L114" s="2"/>
      <c r="M114" s="2"/>
    </row>
    <row r="115" spans="6:13" ht="12.75" customHeight="1">
      <c r="F115" s="2"/>
      <c r="G115" s="2"/>
      <c r="H115" s="2"/>
      <c r="I115" s="2"/>
      <c r="J115" s="2"/>
      <c r="K115" s="2"/>
      <c r="L115" s="2"/>
      <c r="M115" s="2"/>
    </row>
    <row r="116" spans="6:13" ht="12.75" customHeight="1">
      <c r="F116" s="2"/>
      <c r="G116" s="2"/>
      <c r="H116" s="2"/>
      <c r="I116" s="2"/>
      <c r="J116" s="2"/>
      <c r="K116" s="2"/>
      <c r="L116" s="2"/>
      <c r="M116" s="2"/>
    </row>
    <row r="117" spans="6:13" ht="12.75" customHeight="1">
      <c r="F117" s="2"/>
      <c r="G117" s="2"/>
      <c r="H117" s="2"/>
      <c r="I117" s="2"/>
      <c r="J117" s="2"/>
      <c r="K117" s="2"/>
      <c r="L117" s="2"/>
      <c r="M117" s="2"/>
    </row>
    <row r="118" spans="6:13" ht="12.75" customHeight="1">
      <c r="F118" s="2"/>
      <c r="G118" s="2"/>
      <c r="H118" s="2"/>
      <c r="I118" s="2"/>
      <c r="J118" s="2"/>
      <c r="K118" s="2"/>
      <c r="L118" s="2"/>
      <c r="M118" s="2"/>
    </row>
    <row r="119" spans="6:13" ht="12.75" customHeight="1">
      <c r="F119" s="2"/>
      <c r="G119" s="2"/>
      <c r="H119" s="2"/>
      <c r="I119" s="2"/>
      <c r="J119" s="2"/>
      <c r="K119" s="2"/>
      <c r="L119" s="2"/>
      <c r="M119" s="2"/>
    </row>
    <row r="120" spans="6:13" ht="12.75" customHeight="1">
      <c r="F120" s="2"/>
      <c r="G120" s="2"/>
      <c r="H120" s="2"/>
      <c r="I120" s="2"/>
      <c r="J120" s="2"/>
      <c r="K120" s="2"/>
      <c r="L120" s="2"/>
      <c r="M120" s="2"/>
    </row>
    <row r="121" spans="6:13" ht="12.75" customHeight="1">
      <c r="F121" s="2"/>
      <c r="G121" s="2"/>
      <c r="H121" s="2"/>
      <c r="I121" s="2"/>
      <c r="J121" s="2"/>
      <c r="K121" s="2"/>
      <c r="L121" s="2"/>
      <c r="M121" s="2"/>
    </row>
    <row r="122" spans="6:13" ht="12.75" customHeight="1">
      <c r="F122" s="2"/>
      <c r="G122" s="2"/>
      <c r="H122" s="2"/>
      <c r="I122" s="2"/>
      <c r="J122" s="2"/>
      <c r="K122" s="2"/>
      <c r="L122" s="2"/>
      <c r="M122" s="2"/>
    </row>
    <row r="123" spans="6:13" ht="12.75" customHeight="1">
      <c r="F123" s="2"/>
      <c r="G123" s="2"/>
      <c r="H123" s="2"/>
      <c r="I123" s="2"/>
      <c r="J123" s="2"/>
      <c r="K123" s="2"/>
      <c r="L123" s="2"/>
      <c r="M123" s="2"/>
    </row>
    <row r="124" spans="6:13" ht="12.75" customHeight="1">
      <c r="F124" s="2"/>
      <c r="G124" s="2"/>
      <c r="H124" s="2"/>
      <c r="I124" s="2"/>
      <c r="J124" s="2"/>
      <c r="K124" s="2"/>
      <c r="L124" s="2"/>
      <c r="M124" s="2"/>
    </row>
    <row r="125" spans="6:13" ht="12.75" customHeight="1">
      <c r="F125" s="2"/>
      <c r="G125" s="2"/>
      <c r="H125" s="2"/>
      <c r="I125" s="2"/>
      <c r="J125" s="2"/>
      <c r="K125" s="2"/>
      <c r="L125" s="2"/>
      <c r="M125" s="2"/>
    </row>
    <row r="126" spans="6:13" ht="12.75" customHeight="1">
      <c r="F126" s="2"/>
      <c r="G126" s="2"/>
      <c r="H126" s="2"/>
      <c r="I126" s="2"/>
      <c r="J126" s="2"/>
      <c r="K126" s="2"/>
      <c r="L126" s="2"/>
      <c r="M126" s="2"/>
    </row>
    <row r="127" spans="6:13" ht="12.75" customHeight="1">
      <c r="F127" s="2"/>
      <c r="G127" s="2"/>
      <c r="H127" s="2"/>
      <c r="I127" s="2"/>
      <c r="J127" s="2"/>
      <c r="K127" s="2"/>
      <c r="L127" s="2"/>
      <c r="M127" s="2"/>
    </row>
    <row r="128" spans="6:13" ht="12.75" customHeight="1">
      <c r="F128" s="2"/>
      <c r="G128" s="2"/>
      <c r="H128" s="2"/>
      <c r="I128" s="2"/>
      <c r="J128" s="2"/>
      <c r="K128" s="2"/>
      <c r="L128" s="2"/>
      <c r="M128" s="2"/>
    </row>
    <row r="129" spans="6:13" ht="12.75" customHeight="1">
      <c r="F129" s="2"/>
      <c r="G129" s="2"/>
      <c r="H129" s="2"/>
      <c r="I129" s="2"/>
      <c r="J129" s="2"/>
      <c r="K129" s="2"/>
      <c r="L129" s="2"/>
      <c r="M129" s="2"/>
    </row>
    <row r="130" spans="6:13" ht="12.75" customHeight="1">
      <c r="F130" s="2"/>
      <c r="G130" s="2"/>
      <c r="H130" s="2"/>
      <c r="I130" s="2"/>
      <c r="J130" s="2"/>
      <c r="K130" s="2"/>
      <c r="L130" s="2"/>
      <c r="M130" s="2"/>
    </row>
    <row r="131" spans="6:13" ht="12.75" customHeight="1">
      <c r="F131" s="2"/>
      <c r="G131" s="2"/>
      <c r="H131" s="2"/>
      <c r="I131" s="2"/>
      <c r="J131" s="2"/>
      <c r="K131" s="2"/>
      <c r="L131" s="2"/>
      <c r="M131" s="2"/>
    </row>
    <row r="132" spans="6:13" ht="12.75" customHeight="1">
      <c r="F132" s="2"/>
      <c r="G132" s="2"/>
      <c r="H132" s="2"/>
      <c r="I132" s="2"/>
      <c r="J132" s="2"/>
      <c r="K132" s="2"/>
      <c r="L132" s="2"/>
      <c r="M132" s="2"/>
    </row>
    <row r="133" spans="6:13" ht="12.75" customHeight="1">
      <c r="F133" s="2"/>
      <c r="G133" s="2"/>
      <c r="H133" s="2"/>
      <c r="I133" s="2"/>
      <c r="J133" s="2"/>
      <c r="K133" s="2"/>
      <c r="L133" s="2"/>
      <c r="M133" s="2"/>
    </row>
    <row r="134" spans="6:13" ht="12.75" customHeight="1">
      <c r="F134" s="2"/>
      <c r="G134" s="2"/>
      <c r="H134" s="2"/>
      <c r="I134" s="2"/>
      <c r="J134" s="2"/>
      <c r="K134" s="2"/>
      <c r="L134" s="2"/>
      <c r="M134" s="2"/>
    </row>
    <row r="135" spans="6:13" ht="12.75" customHeight="1">
      <c r="F135" s="2"/>
      <c r="G135" s="2"/>
      <c r="H135" s="2"/>
      <c r="I135" s="2"/>
      <c r="J135" s="2"/>
      <c r="K135" s="2"/>
      <c r="L135" s="2"/>
      <c r="M135" s="2"/>
    </row>
    <row r="136" spans="6:13" ht="12.75" customHeight="1">
      <c r="F136" s="2"/>
      <c r="G136" s="2"/>
      <c r="H136" s="2"/>
      <c r="I136" s="2"/>
      <c r="J136" s="2"/>
      <c r="K136" s="2"/>
      <c r="L136" s="2"/>
      <c r="M136" s="2"/>
    </row>
    <row r="137" spans="6:13" ht="12.75" customHeight="1">
      <c r="F137" s="2"/>
      <c r="G137" s="2"/>
      <c r="H137" s="2"/>
      <c r="I137" s="2"/>
      <c r="J137" s="2"/>
      <c r="K137" s="2"/>
      <c r="L137" s="2"/>
      <c r="M137" s="2"/>
    </row>
    <row r="138" spans="6:13" ht="12.75" customHeight="1">
      <c r="F138" s="2"/>
      <c r="G138" s="2"/>
      <c r="H138" s="2"/>
      <c r="I138" s="2"/>
      <c r="J138" s="2"/>
      <c r="K138" s="2"/>
      <c r="L138" s="2"/>
      <c r="M138" s="2"/>
    </row>
    <row r="139" spans="6:13" ht="12.75" customHeight="1">
      <c r="F139" s="2"/>
      <c r="G139" s="2"/>
      <c r="H139" s="2"/>
      <c r="I139" s="2"/>
      <c r="J139" s="2"/>
      <c r="K139" s="2"/>
      <c r="L139" s="2"/>
      <c r="M139" s="2"/>
    </row>
    <row r="140" spans="6:13" ht="12.75" customHeight="1">
      <c r="F140" s="2"/>
      <c r="G140" s="2"/>
      <c r="H140" s="2"/>
      <c r="I140" s="2"/>
      <c r="J140" s="2"/>
      <c r="K140" s="2"/>
      <c r="L140" s="2"/>
      <c r="M140" s="2"/>
    </row>
    <row r="141" spans="6:13" ht="12.75" customHeight="1">
      <c r="F141" s="2"/>
      <c r="G141" s="2"/>
      <c r="H141" s="2"/>
      <c r="I141" s="2"/>
      <c r="J141" s="2"/>
      <c r="K141" s="2"/>
      <c r="L141" s="2"/>
      <c r="M141" s="2"/>
    </row>
    <row r="142" spans="6:13" ht="12.75" customHeight="1">
      <c r="F142" s="2"/>
      <c r="G142" s="2"/>
      <c r="H142" s="2"/>
      <c r="I142" s="2"/>
      <c r="J142" s="2"/>
      <c r="K142" s="2"/>
      <c r="L142" s="2"/>
      <c r="M142" s="2"/>
    </row>
    <row r="143" spans="6:13" ht="12.75" customHeight="1">
      <c r="F143" s="2"/>
      <c r="G143" s="2"/>
      <c r="H143" s="2"/>
      <c r="I143" s="2"/>
      <c r="J143" s="2"/>
      <c r="K143" s="2"/>
      <c r="L143" s="2"/>
      <c r="M143" s="2"/>
    </row>
    <row r="144" spans="6:13" ht="12.75" customHeight="1">
      <c r="F144" s="2"/>
      <c r="G144" s="2"/>
      <c r="H144" s="2"/>
      <c r="I144" s="2"/>
      <c r="J144" s="2"/>
      <c r="K144" s="2"/>
      <c r="L144" s="2"/>
      <c r="M144" s="2"/>
    </row>
    <row r="145" spans="6:13" ht="12.75" customHeight="1">
      <c r="F145" s="2"/>
      <c r="G145" s="2"/>
      <c r="H145" s="2"/>
      <c r="I145" s="2"/>
      <c r="J145" s="2"/>
      <c r="K145" s="2"/>
      <c r="L145" s="2"/>
      <c r="M145" s="2"/>
    </row>
    <row r="146" spans="6:13" ht="12.75" customHeight="1">
      <c r="F146" s="2"/>
      <c r="G146" s="2"/>
      <c r="H146" s="2"/>
      <c r="I146" s="2"/>
      <c r="J146" s="2"/>
      <c r="K146" s="2"/>
      <c r="L146" s="2"/>
      <c r="M146" s="2"/>
    </row>
    <row r="147" spans="6:13" ht="12.75" customHeight="1">
      <c r="F147" s="2"/>
      <c r="G147" s="2"/>
      <c r="H147" s="2"/>
      <c r="I147" s="2"/>
      <c r="J147" s="2"/>
      <c r="K147" s="2"/>
      <c r="L147" s="2"/>
      <c r="M147" s="2"/>
    </row>
    <row r="148" spans="6:13" ht="12.75" customHeight="1">
      <c r="F148" s="2"/>
      <c r="G148" s="2"/>
      <c r="H148" s="2"/>
      <c r="I148" s="2"/>
      <c r="J148" s="2"/>
      <c r="K148" s="2"/>
      <c r="L148" s="2"/>
      <c r="M148" s="2"/>
    </row>
    <row r="149" spans="6:13" ht="12.75" customHeight="1">
      <c r="F149" s="2"/>
      <c r="G149" s="2"/>
      <c r="H149" s="2"/>
      <c r="I149" s="2"/>
      <c r="J149" s="2"/>
      <c r="K149" s="2"/>
      <c r="L149" s="2"/>
      <c r="M149" s="2"/>
    </row>
    <row r="150" spans="6:13" ht="12.75" customHeight="1">
      <c r="F150" s="2"/>
      <c r="G150" s="2"/>
      <c r="H150" s="2"/>
      <c r="I150" s="2"/>
      <c r="J150" s="2"/>
      <c r="K150" s="2"/>
      <c r="L150" s="2"/>
      <c r="M150" s="2"/>
    </row>
    <row r="151" spans="6:13" ht="12.75" customHeight="1">
      <c r="F151" s="2"/>
      <c r="G151" s="2"/>
      <c r="H151" s="2"/>
      <c r="I151" s="2"/>
      <c r="J151" s="2"/>
      <c r="K151" s="2"/>
      <c r="L151" s="2"/>
      <c r="M151" s="2"/>
    </row>
    <row r="152" spans="6:13" ht="12.75" customHeight="1">
      <c r="F152" s="2"/>
      <c r="G152" s="2"/>
      <c r="H152" s="2"/>
      <c r="I152" s="2"/>
      <c r="J152" s="2"/>
      <c r="K152" s="2"/>
      <c r="L152" s="2"/>
      <c r="M152" s="2"/>
    </row>
    <row r="153" spans="6:13" ht="12.75" customHeight="1">
      <c r="F153" s="2"/>
      <c r="G153" s="2"/>
      <c r="H153" s="2"/>
      <c r="I153" s="2"/>
      <c r="J153" s="2"/>
      <c r="K153" s="2"/>
      <c r="L153" s="2"/>
      <c r="M153" s="2"/>
    </row>
    <row r="154" spans="6:13" ht="12.75" customHeight="1">
      <c r="F154" s="2"/>
      <c r="G154" s="2"/>
      <c r="H154" s="2"/>
      <c r="I154" s="2"/>
      <c r="J154" s="2"/>
      <c r="K154" s="2"/>
      <c r="L154" s="2"/>
      <c r="M154" s="2"/>
    </row>
    <row r="155" spans="6:13" ht="12.75" customHeight="1">
      <c r="F155" s="2"/>
      <c r="G155" s="2"/>
      <c r="H155" s="2"/>
      <c r="I155" s="2"/>
      <c r="J155" s="2"/>
      <c r="K155" s="2"/>
      <c r="L155" s="2"/>
      <c r="M155" s="2"/>
    </row>
    <row r="156" spans="6:13" ht="12.75" customHeight="1">
      <c r="F156" s="2"/>
      <c r="G156" s="2"/>
      <c r="H156" s="2"/>
      <c r="I156" s="2"/>
      <c r="J156" s="2"/>
      <c r="K156" s="2"/>
      <c r="L156" s="2"/>
      <c r="M156" s="2"/>
    </row>
    <row r="157" spans="6:13" ht="12.75" customHeight="1">
      <c r="F157" s="2"/>
      <c r="G157" s="2"/>
      <c r="H157" s="2"/>
      <c r="I157" s="2"/>
      <c r="J157" s="2"/>
      <c r="K157" s="2"/>
      <c r="L157" s="2"/>
      <c r="M157" s="2"/>
    </row>
    <row r="158" spans="6:13" ht="12.75" customHeight="1">
      <c r="F158" s="2"/>
      <c r="G158" s="2"/>
      <c r="H158" s="2"/>
      <c r="I158" s="2"/>
      <c r="J158" s="2"/>
      <c r="K158" s="2"/>
      <c r="L158" s="2"/>
      <c r="M158" s="2"/>
    </row>
    <row r="159" spans="6:13" ht="12.75" customHeight="1">
      <c r="F159" s="2"/>
      <c r="G159" s="2"/>
      <c r="H159" s="2"/>
      <c r="I159" s="2"/>
      <c r="J159" s="2"/>
      <c r="K159" s="2"/>
      <c r="L159" s="2"/>
      <c r="M159" s="2"/>
    </row>
    <row r="160" spans="6:13" ht="12.75" customHeight="1">
      <c r="F160" s="2"/>
      <c r="G160" s="2"/>
      <c r="H160" s="2"/>
      <c r="I160" s="2"/>
      <c r="J160" s="2"/>
      <c r="K160" s="2"/>
      <c r="L160" s="2"/>
      <c r="M160" s="2"/>
    </row>
    <row r="161" spans="6:13" ht="12.75" customHeight="1">
      <c r="F161" s="2"/>
      <c r="G161" s="2"/>
      <c r="H161" s="2"/>
      <c r="I161" s="2"/>
      <c r="J161" s="2"/>
      <c r="K161" s="2"/>
      <c r="L161" s="2"/>
      <c r="M161" s="2"/>
    </row>
    <row r="162" spans="6:13" ht="12.75" customHeight="1">
      <c r="F162" s="2"/>
      <c r="G162" s="2"/>
      <c r="H162" s="2"/>
      <c r="I162" s="2"/>
      <c r="J162" s="2"/>
      <c r="K162" s="2"/>
      <c r="L162" s="2"/>
      <c r="M162" s="2"/>
    </row>
    <row r="163" spans="6:13" ht="12.75" customHeight="1">
      <c r="F163" s="2"/>
      <c r="G163" s="2"/>
      <c r="H163" s="2"/>
      <c r="I163" s="2"/>
      <c r="J163" s="2"/>
      <c r="K163" s="2"/>
      <c r="L163" s="2"/>
      <c r="M163" s="2"/>
    </row>
    <row r="164" spans="6:13" ht="12.75" customHeight="1">
      <c r="F164" s="2"/>
      <c r="G164" s="2"/>
      <c r="H164" s="2"/>
      <c r="I164" s="2"/>
      <c r="J164" s="2"/>
      <c r="K164" s="2"/>
      <c r="L164" s="2"/>
      <c r="M164" s="2"/>
    </row>
    <row r="165" spans="6:13" ht="12.75" customHeight="1">
      <c r="F165" s="2"/>
      <c r="G165" s="2"/>
      <c r="H165" s="2"/>
      <c r="I165" s="2"/>
      <c r="J165" s="2"/>
      <c r="K165" s="2"/>
      <c r="L165" s="2"/>
      <c r="M165" s="2"/>
    </row>
    <row r="166" spans="6:13" ht="12.75" customHeight="1">
      <c r="F166" s="2"/>
      <c r="G166" s="2"/>
      <c r="H166" s="2"/>
      <c r="I166" s="2"/>
      <c r="J166" s="2"/>
      <c r="K166" s="2"/>
      <c r="L166" s="2"/>
      <c r="M166" s="2"/>
    </row>
    <row r="167" spans="6:13" ht="12.75" customHeight="1">
      <c r="F167" s="2"/>
      <c r="G167" s="2"/>
      <c r="H167" s="2"/>
      <c r="I167" s="2"/>
      <c r="J167" s="2"/>
      <c r="K167" s="2"/>
      <c r="L167" s="2"/>
      <c r="M167" s="2"/>
    </row>
    <row r="168" spans="6:13" ht="12.75" customHeight="1">
      <c r="F168" s="2"/>
      <c r="G168" s="2"/>
      <c r="H168" s="2"/>
      <c r="I168" s="2"/>
      <c r="J168" s="2"/>
      <c r="K168" s="2"/>
      <c r="L168" s="2"/>
      <c r="M168" s="2"/>
    </row>
    <row r="169" spans="6:13" ht="12.75" customHeight="1">
      <c r="F169" s="2"/>
      <c r="G169" s="2"/>
      <c r="H169" s="2"/>
      <c r="I169" s="2"/>
      <c r="J169" s="2"/>
      <c r="K169" s="2"/>
      <c r="L169" s="2"/>
      <c r="M169" s="2"/>
    </row>
    <row r="170" spans="6:13" ht="12.75" customHeight="1">
      <c r="F170" s="2"/>
      <c r="G170" s="2"/>
      <c r="H170" s="2"/>
      <c r="I170" s="2"/>
      <c r="J170" s="2"/>
      <c r="K170" s="2"/>
      <c r="L170" s="2"/>
      <c r="M170" s="2"/>
    </row>
    <row r="171" spans="6:13" ht="12.75" customHeight="1">
      <c r="F171" s="2"/>
      <c r="G171" s="2"/>
      <c r="H171" s="2"/>
      <c r="I171" s="2"/>
      <c r="J171" s="2"/>
      <c r="K171" s="2"/>
      <c r="L171" s="2"/>
      <c r="M171" s="2"/>
    </row>
    <row r="172" spans="6:13" ht="12.75" customHeight="1">
      <c r="F172" s="2"/>
      <c r="G172" s="2"/>
      <c r="H172" s="2"/>
      <c r="I172" s="2"/>
      <c r="J172" s="2"/>
      <c r="K172" s="2"/>
      <c r="L172" s="2"/>
      <c r="M172" s="2"/>
    </row>
    <row r="173" spans="6:13" ht="12.75" customHeight="1">
      <c r="F173" s="2"/>
      <c r="G173" s="2"/>
      <c r="H173" s="2"/>
      <c r="I173" s="2"/>
      <c r="J173" s="2"/>
      <c r="K173" s="2"/>
      <c r="L173" s="2"/>
      <c r="M173" s="2"/>
    </row>
    <row r="174" spans="6:13" ht="12.75" customHeight="1">
      <c r="F174" s="2"/>
      <c r="G174" s="2"/>
      <c r="H174" s="2"/>
      <c r="I174" s="2"/>
      <c r="J174" s="2"/>
      <c r="K174" s="2"/>
      <c r="L174" s="2"/>
      <c r="M174" s="2"/>
    </row>
    <row r="175" spans="6:13" ht="12.75" customHeight="1">
      <c r="F175" s="2"/>
      <c r="G175" s="2"/>
      <c r="H175" s="2"/>
      <c r="I175" s="2"/>
      <c r="J175" s="2"/>
      <c r="K175" s="2"/>
      <c r="L175" s="2"/>
      <c r="M175" s="2"/>
    </row>
    <row r="176" spans="6:13" ht="12.75" customHeight="1">
      <c r="F176" s="2"/>
      <c r="G176" s="2"/>
      <c r="H176" s="2"/>
      <c r="I176" s="2"/>
      <c r="J176" s="2"/>
      <c r="K176" s="2"/>
      <c r="L176" s="2"/>
      <c r="M176" s="2"/>
    </row>
    <row r="177" spans="6:13" ht="12.75" customHeight="1">
      <c r="F177" s="2"/>
      <c r="G177" s="2"/>
      <c r="H177" s="2"/>
      <c r="I177" s="2"/>
      <c r="J177" s="2"/>
      <c r="K177" s="2"/>
      <c r="L177" s="2"/>
      <c r="M177" s="2"/>
    </row>
    <row r="178" spans="6:13" ht="12.75" customHeight="1">
      <c r="F178" s="2"/>
      <c r="G178" s="2"/>
      <c r="H178" s="2"/>
      <c r="I178" s="2"/>
      <c r="J178" s="2"/>
      <c r="K178" s="2"/>
      <c r="L178" s="2"/>
      <c r="M178" s="2"/>
    </row>
    <row r="179" spans="6:13" ht="12.75" customHeight="1">
      <c r="F179" s="2"/>
      <c r="G179" s="2"/>
      <c r="H179" s="2"/>
      <c r="I179" s="2"/>
      <c r="J179" s="2"/>
      <c r="K179" s="2"/>
      <c r="L179" s="2"/>
      <c r="M179" s="2"/>
    </row>
    <row r="180" spans="6:13" ht="12.75" customHeight="1">
      <c r="F180" s="2"/>
      <c r="G180" s="2"/>
      <c r="H180" s="2"/>
      <c r="I180" s="2"/>
      <c r="J180" s="2"/>
      <c r="K180" s="2"/>
      <c r="L180" s="2"/>
      <c r="M180" s="2"/>
    </row>
    <row r="181" spans="6:13" ht="12.75" customHeight="1">
      <c r="F181" s="2"/>
      <c r="G181" s="2"/>
      <c r="H181" s="2"/>
      <c r="I181" s="2"/>
      <c r="J181" s="2"/>
      <c r="K181" s="2"/>
      <c r="L181" s="2"/>
      <c r="M181" s="2"/>
    </row>
    <row r="182" spans="6:13" ht="12.75" customHeight="1">
      <c r="F182" s="2"/>
      <c r="G182" s="2"/>
      <c r="H182" s="2"/>
      <c r="I182" s="2"/>
      <c r="J182" s="2"/>
      <c r="K182" s="2"/>
      <c r="L182" s="2"/>
      <c r="M182" s="2"/>
    </row>
    <row r="183" spans="6:13" ht="12.75" customHeight="1">
      <c r="F183" s="2"/>
      <c r="G183" s="2"/>
      <c r="H183" s="2"/>
      <c r="I183" s="2"/>
      <c r="J183" s="2"/>
      <c r="K183" s="2"/>
      <c r="L183" s="2"/>
      <c r="M183" s="2"/>
    </row>
    <row r="184" spans="6:13" ht="12.75" customHeight="1">
      <c r="F184" s="2"/>
      <c r="G184" s="2"/>
      <c r="H184" s="2"/>
      <c r="I184" s="2"/>
      <c r="J184" s="2"/>
      <c r="K184" s="2"/>
      <c r="L184" s="2"/>
      <c r="M184" s="2"/>
    </row>
    <row r="185" spans="6:13" ht="12.75" customHeight="1">
      <c r="F185" s="2"/>
      <c r="G185" s="2"/>
      <c r="H185" s="2"/>
      <c r="I185" s="2"/>
      <c r="J185" s="2"/>
      <c r="K185" s="2"/>
      <c r="L185" s="2"/>
      <c r="M185" s="2"/>
    </row>
    <row r="186" spans="6:13" ht="12.75" customHeight="1">
      <c r="F186" s="2"/>
      <c r="G186" s="2"/>
      <c r="H186" s="2"/>
      <c r="I186" s="2"/>
      <c r="J186" s="2"/>
      <c r="K186" s="2"/>
      <c r="L186" s="2"/>
      <c r="M186" s="2"/>
    </row>
    <row r="187" spans="6:13" ht="12.75" customHeight="1">
      <c r="F187" s="2"/>
      <c r="G187" s="2"/>
      <c r="H187" s="2"/>
      <c r="I187" s="2"/>
      <c r="J187" s="2"/>
      <c r="K187" s="2"/>
      <c r="L187" s="2"/>
      <c r="M187" s="2"/>
    </row>
    <row r="188" spans="6:13" ht="12.75" customHeight="1">
      <c r="F188" s="2"/>
      <c r="G188" s="2"/>
      <c r="H188" s="2"/>
      <c r="I188" s="2"/>
      <c r="J188" s="2"/>
      <c r="K188" s="2"/>
      <c r="L188" s="2"/>
      <c r="M188" s="2"/>
    </row>
    <row r="189" spans="6:13" ht="12.75" customHeight="1">
      <c r="F189" s="2"/>
      <c r="G189" s="2"/>
      <c r="H189" s="2"/>
      <c r="I189" s="2"/>
      <c r="J189" s="2"/>
      <c r="K189" s="2"/>
      <c r="L189" s="2"/>
      <c r="M189" s="2"/>
    </row>
    <row r="190" spans="6:13" ht="12.75" customHeight="1">
      <c r="F190" s="2"/>
      <c r="G190" s="2"/>
      <c r="H190" s="2"/>
      <c r="I190" s="2"/>
      <c r="J190" s="2"/>
      <c r="K190" s="2"/>
      <c r="L190" s="2"/>
      <c r="M190" s="2"/>
    </row>
    <row r="191" spans="6:13" ht="12.75" customHeight="1">
      <c r="F191" s="2"/>
      <c r="G191" s="2"/>
      <c r="H191" s="2"/>
      <c r="I191" s="2"/>
      <c r="J191" s="2"/>
      <c r="K191" s="2"/>
      <c r="L191" s="2"/>
      <c r="M191" s="2"/>
    </row>
    <row r="192" spans="6:13" ht="12.75" customHeight="1">
      <c r="F192" s="2"/>
      <c r="G192" s="2"/>
      <c r="H192" s="2"/>
      <c r="I192" s="2"/>
      <c r="J192" s="2"/>
      <c r="K192" s="2"/>
      <c r="L192" s="2"/>
      <c r="M192" s="2"/>
    </row>
    <row r="193" spans="6:13" ht="12.75" customHeight="1">
      <c r="F193" s="2"/>
      <c r="G193" s="2"/>
      <c r="H193" s="2"/>
      <c r="I193" s="2"/>
      <c r="J193" s="2"/>
      <c r="K193" s="2"/>
      <c r="L193" s="2"/>
      <c r="M193" s="2"/>
    </row>
    <row r="194" spans="6:13" ht="12.75" customHeight="1">
      <c r="F194" s="2"/>
      <c r="G194" s="2"/>
      <c r="H194" s="2"/>
      <c r="I194" s="2"/>
      <c r="J194" s="2"/>
      <c r="K194" s="2"/>
      <c r="L194" s="2"/>
      <c r="M194" s="2"/>
    </row>
    <row r="195" spans="6:13" ht="12.75" customHeight="1">
      <c r="F195" s="2"/>
      <c r="G195" s="2"/>
      <c r="H195" s="2"/>
      <c r="I195" s="2"/>
      <c r="J195" s="2"/>
      <c r="K195" s="2"/>
      <c r="L195" s="2"/>
      <c r="M195" s="2"/>
    </row>
    <row r="196" spans="6:13" ht="12.75" customHeight="1">
      <c r="F196" s="2"/>
      <c r="G196" s="2"/>
      <c r="H196" s="2"/>
      <c r="I196" s="2"/>
      <c r="J196" s="2"/>
      <c r="K196" s="2"/>
      <c r="L196" s="2"/>
      <c r="M196" s="2"/>
    </row>
    <row r="197" spans="6:13" ht="12.75" customHeight="1">
      <c r="F197" s="2"/>
      <c r="G197" s="2"/>
      <c r="H197" s="2"/>
      <c r="I197" s="2"/>
      <c r="J197" s="2"/>
      <c r="K197" s="2"/>
      <c r="L197" s="2"/>
      <c r="M197" s="2"/>
    </row>
    <row r="198" spans="6:13" ht="12.75" customHeight="1">
      <c r="F198" s="2"/>
      <c r="G198" s="2"/>
      <c r="H198" s="2"/>
      <c r="I198" s="2"/>
      <c r="J198" s="2"/>
      <c r="K198" s="2"/>
      <c r="L198" s="2"/>
      <c r="M198" s="2"/>
    </row>
    <row r="199" spans="6:13" ht="12.75" customHeight="1">
      <c r="F199" s="2"/>
      <c r="G199" s="2"/>
      <c r="H199" s="2"/>
      <c r="I199" s="2"/>
      <c r="J199" s="2"/>
      <c r="K199" s="2"/>
      <c r="L199" s="2"/>
      <c r="M199" s="2"/>
    </row>
    <row r="200" spans="6:13" ht="12.75" customHeight="1">
      <c r="F200" s="2"/>
      <c r="G200" s="2"/>
      <c r="H200" s="2"/>
      <c r="I200" s="2"/>
      <c r="J200" s="2"/>
      <c r="K200" s="2"/>
      <c r="L200" s="2"/>
      <c r="M200" s="2"/>
    </row>
    <row r="201" spans="6:13" ht="12.75" customHeight="1">
      <c r="F201" s="2"/>
      <c r="G201" s="2"/>
      <c r="H201" s="2"/>
      <c r="I201" s="2"/>
      <c r="J201" s="2"/>
      <c r="K201" s="2"/>
      <c r="L201" s="2"/>
      <c r="M201" s="2"/>
    </row>
    <row r="202" spans="6:13" ht="12.75" customHeight="1">
      <c r="F202" s="2"/>
      <c r="G202" s="2"/>
      <c r="H202" s="2"/>
      <c r="I202" s="2"/>
      <c r="J202" s="2"/>
      <c r="K202" s="2"/>
      <c r="L202" s="2"/>
      <c r="M202" s="2"/>
    </row>
    <row r="203" spans="6:13" ht="12.75" customHeight="1">
      <c r="F203" s="2"/>
      <c r="G203" s="2"/>
      <c r="H203" s="2"/>
      <c r="I203" s="2"/>
      <c r="J203" s="2"/>
      <c r="K203" s="2"/>
      <c r="L203" s="2"/>
      <c r="M203" s="2"/>
    </row>
    <row r="204" spans="6:13" ht="12.75" customHeight="1">
      <c r="F204" s="2"/>
      <c r="G204" s="2"/>
      <c r="H204" s="2"/>
      <c r="I204" s="2"/>
      <c r="J204" s="2"/>
      <c r="K204" s="2"/>
      <c r="L204" s="2"/>
      <c r="M204" s="2"/>
    </row>
    <row r="205" spans="6:13" ht="12.75" customHeight="1">
      <c r="F205" s="2"/>
      <c r="G205" s="2"/>
      <c r="H205" s="2"/>
      <c r="I205" s="2"/>
      <c r="J205" s="2"/>
      <c r="K205" s="2"/>
      <c r="L205" s="2"/>
      <c r="M205" s="2"/>
    </row>
    <row r="206" spans="6:13" ht="12.75" customHeight="1">
      <c r="F206" s="2"/>
      <c r="G206" s="2"/>
      <c r="H206" s="2"/>
      <c r="I206" s="2"/>
      <c r="J206" s="2"/>
      <c r="K206" s="2"/>
      <c r="L206" s="2"/>
      <c r="M206" s="2"/>
    </row>
    <row r="207" spans="6:13" ht="12.75" customHeight="1">
      <c r="F207" s="2"/>
      <c r="G207" s="2"/>
      <c r="H207" s="2"/>
      <c r="I207" s="2"/>
      <c r="J207" s="2"/>
      <c r="K207" s="2"/>
      <c r="L207" s="2"/>
      <c r="M207" s="2"/>
    </row>
    <row r="208" spans="6:13" ht="12.75" customHeight="1">
      <c r="F208" s="2"/>
      <c r="G208" s="2"/>
      <c r="H208" s="2"/>
      <c r="I208" s="2"/>
      <c r="J208" s="2"/>
      <c r="K208" s="2"/>
      <c r="L208" s="2"/>
      <c r="M208" s="2"/>
    </row>
    <row r="209" spans="6:13" ht="12.75" customHeight="1">
      <c r="F209" s="2"/>
      <c r="G209" s="2"/>
      <c r="H209" s="2"/>
      <c r="I209" s="2"/>
      <c r="J209" s="2"/>
      <c r="K209" s="2"/>
      <c r="L209" s="2"/>
      <c r="M209" s="2"/>
    </row>
    <row r="210" spans="6:13" ht="12.75" customHeight="1">
      <c r="F210" s="2"/>
      <c r="G210" s="2"/>
      <c r="H210" s="2"/>
      <c r="I210" s="2"/>
      <c r="J210" s="2"/>
      <c r="K210" s="2"/>
      <c r="L210" s="2"/>
      <c r="M210" s="2"/>
    </row>
    <row r="211" spans="6:13" ht="12.75" customHeight="1">
      <c r="F211" s="2"/>
      <c r="G211" s="2"/>
      <c r="H211" s="2"/>
      <c r="I211" s="2"/>
      <c r="J211" s="2"/>
      <c r="K211" s="2"/>
      <c r="L211" s="2"/>
      <c r="M211" s="2"/>
    </row>
    <row r="212" spans="6:13" ht="12.75" customHeight="1">
      <c r="F212" s="2"/>
      <c r="G212" s="2"/>
      <c r="H212" s="2"/>
      <c r="I212" s="2"/>
      <c r="J212" s="2"/>
      <c r="K212" s="2"/>
      <c r="L212" s="2"/>
      <c r="M212" s="2"/>
    </row>
    <row r="213" spans="6:13" ht="12.75" customHeight="1">
      <c r="F213" s="2"/>
      <c r="G213" s="2"/>
      <c r="H213" s="2"/>
      <c r="I213" s="2"/>
      <c r="J213" s="2"/>
      <c r="K213" s="2"/>
      <c r="L213" s="2"/>
      <c r="M213" s="2"/>
    </row>
    <row r="214" spans="6:13" ht="12.75" customHeight="1">
      <c r="F214" s="2"/>
      <c r="G214" s="2"/>
      <c r="H214" s="2"/>
      <c r="I214" s="2"/>
      <c r="J214" s="2"/>
      <c r="K214" s="2"/>
      <c r="L214" s="2"/>
      <c r="M214" s="2"/>
    </row>
    <row r="215" spans="6:13" ht="12.75" customHeight="1">
      <c r="F215" s="2"/>
      <c r="G215" s="2"/>
      <c r="H215" s="2"/>
      <c r="I215" s="2"/>
      <c r="J215" s="2"/>
      <c r="K215" s="2"/>
      <c r="L215" s="2"/>
      <c r="M215" s="2"/>
    </row>
    <row r="216" spans="6:13" ht="12.75" customHeight="1">
      <c r="F216" s="2"/>
      <c r="G216" s="2"/>
      <c r="H216" s="2"/>
      <c r="I216" s="2"/>
      <c r="J216" s="2"/>
      <c r="K216" s="2"/>
      <c r="L216" s="2"/>
      <c r="M216" s="2"/>
    </row>
    <row r="217" spans="6:13" ht="12.75" customHeight="1">
      <c r="F217" s="2"/>
      <c r="G217" s="2"/>
      <c r="H217" s="2"/>
      <c r="I217" s="2"/>
      <c r="J217" s="2"/>
      <c r="K217" s="2"/>
      <c r="L217" s="2"/>
      <c r="M217" s="2"/>
    </row>
    <row r="218" spans="6:13" ht="12.75" customHeight="1">
      <c r="F218" s="2"/>
      <c r="G218" s="2"/>
      <c r="H218" s="2"/>
      <c r="I218" s="2"/>
      <c r="J218" s="2"/>
      <c r="K218" s="2"/>
      <c r="L218" s="2"/>
      <c r="M218" s="2"/>
    </row>
    <row r="219" spans="6:13" ht="12.75" customHeight="1">
      <c r="F219" s="2"/>
      <c r="G219" s="2"/>
      <c r="H219" s="2"/>
      <c r="I219" s="2"/>
      <c r="J219" s="2"/>
      <c r="K219" s="2"/>
      <c r="L219" s="2"/>
      <c r="M219" s="2"/>
    </row>
    <row r="220" spans="6:13" ht="12.75" customHeight="1">
      <c r="F220" s="2"/>
      <c r="G220" s="2"/>
      <c r="H220" s="2"/>
      <c r="I220" s="2"/>
      <c r="J220" s="2"/>
      <c r="K220" s="2"/>
      <c r="L220" s="2"/>
      <c r="M220" s="2"/>
    </row>
    <row r="221" spans="6:13" ht="12.75" customHeight="1">
      <c r="F221" s="2"/>
      <c r="G221" s="2"/>
      <c r="H221" s="2"/>
      <c r="I221" s="2"/>
      <c r="J221" s="2"/>
      <c r="K221" s="2"/>
      <c r="L221" s="2"/>
      <c r="M221" s="2"/>
    </row>
    <row r="222" spans="6:13" ht="12.75" customHeight="1">
      <c r="F222" s="2"/>
      <c r="G222" s="2"/>
      <c r="H222" s="2"/>
      <c r="I222" s="2"/>
      <c r="J222" s="2"/>
      <c r="K222" s="2"/>
      <c r="L222" s="2"/>
      <c r="M222" s="2"/>
    </row>
    <row r="223" spans="6:13" ht="12.75" customHeight="1">
      <c r="F223" s="2"/>
      <c r="G223" s="2"/>
      <c r="H223" s="2"/>
      <c r="I223" s="2"/>
      <c r="J223" s="2"/>
      <c r="K223" s="2"/>
      <c r="L223" s="2"/>
      <c r="M223" s="2"/>
    </row>
    <row r="224" spans="6:13" ht="12.75" customHeight="1">
      <c r="F224" s="2"/>
      <c r="G224" s="2"/>
      <c r="H224" s="2"/>
      <c r="I224" s="2"/>
      <c r="J224" s="2"/>
      <c r="K224" s="2"/>
      <c r="L224" s="2"/>
      <c r="M224" s="2"/>
    </row>
    <row r="225" spans="6:13" ht="12.75" customHeight="1">
      <c r="F225" s="2"/>
      <c r="G225" s="2"/>
      <c r="H225" s="2"/>
      <c r="I225" s="2"/>
      <c r="J225" s="2"/>
      <c r="K225" s="2"/>
      <c r="L225" s="2"/>
      <c r="M225" s="2"/>
    </row>
    <row r="226" spans="6:13" ht="12.75" customHeight="1">
      <c r="F226" s="2"/>
      <c r="G226" s="2"/>
      <c r="H226" s="2"/>
      <c r="I226" s="2"/>
      <c r="J226" s="2"/>
      <c r="K226" s="2"/>
      <c r="L226" s="2"/>
      <c r="M226" s="2"/>
    </row>
    <row r="227" spans="6:13" ht="12.75" customHeight="1">
      <c r="F227" s="2"/>
      <c r="G227" s="2"/>
      <c r="H227" s="2"/>
      <c r="I227" s="2"/>
      <c r="J227" s="2"/>
      <c r="K227" s="2"/>
      <c r="L227" s="2"/>
      <c r="M227" s="2"/>
    </row>
    <row r="228" spans="6:13" ht="12.75" customHeight="1">
      <c r="F228" s="2"/>
      <c r="G228" s="2"/>
      <c r="H228" s="2"/>
      <c r="I228" s="2"/>
      <c r="J228" s="2"/>
      <c r="K228" s="2"/>
      <c r="L228" s="2"/>
      <c r="M228" s="2"/>
    </row>
    <row r="229" spans="6:13" ht="12.75" customHeight="1">
      <c r="F229" s="2"/>
      <c r="G229" s="2"/>
      <c r="H229" s="2"/>
      <c r="I229" s="2"/>
      <c r="J229" s="2"/>
      <c r="K229" s="2"/>
      <c r="L229" s="2"/>
      <c r="M229" s="2"/>
    </row>
    <row r="230" spans="6:13" ht="12.75" customHeight="1">
      <c r="F230" s="2"/>
      <c r="G230" s="2"/>
      <c r="H230" s="2"/>
      <c r="I230" s="2"/>
      <c r="J230" s="2"/>
      <c r="K230" s="2"/>
      <c r="L230" s="2"/>
      <c r="M230" s="2"/>
    </row>
    <row r="231" spans="6:13" ht="12.75" customHeight="1">
      <c r="F231" s="2"/>
      <c r="G231" s="2"/>
      <c r="H231" s="2"/>
      <c r="I231" s="2"/>
      <c r="J231" s="2"/>
      <c r="K231" s="2"/>
      <c r="L231" s="2"/>
      <c r="M231" s="2"/>
    </row>
    <row r="232" spans="6:13" ht="12.75" customHeight="1">
      <c r="F232" s="2"/>
      <c r="G232" s="2"/>
      <c r="H232" s="2"/>
      <c r="I232" s="2"/>
      <c r="J232" s="2"/>
      <c r="K232" s="2"/>
      <c r="L232" s="2"/>
      <c r="M232" s="2"/>
    </row>
    <row r="233" spans="6:13" ht="12.75" customHeight="1">
      <c r="F233" s="2"/>
      <c r="G233" s="2"/>
      <c r="H233" s="2"/>
      <c r="I233" s="2"/>
      <c r="J233" s="2"/>
      <c r="K233" s="2"/>
      <c r="L233" s="2"/>
      <c r="M233" s="2"/>
    </row>
    <row r="234" spans="6:13" ht="12.75" customHeight="1">
      <c r="F234" s="2"/>
      <c r="G234" s="2"/>
      <c r="H234" s="2"/>
      <c r="I234" s="2"/>
      <c r="J234" s="2"/>
      <c r="K234" s="2"/>
      <c r="L234" s="2"/>
      <c r="M234" s="2"/>
    </row>
    <row r="235" spans="6:13" ht="12.75" customHeight="1">
      <c r="F235" s="2"/>
      <c r="G235" s="2"/>
      <c r="H235" s="2"/>
      <c r="I235" s="2"/>
      <c r="J235" s="2"/>
      <c r="K235" s="2"/>
      <c r="L235" s="2"/>
      <c r="M235" s="2"/>
    </row>
    <row r="236" spans="6:13" ht="12.75" customHeight="1">
      <c r="F236" s="2"/>
      <c r="G236" s="2"/>
      <c r="H236" s="2"/>
      <c r="I236" s="2"/>
      <c r="J236" s="2"/>
      <c r="K236" s="2"/>
      <c r="L236" s="2"/>
      <c r="M236" s="2"/>
    </row>
    <row r="237" spans="6:13" ht="12.75" customHeight="1">
      <c r="F237" s="2"/>
      <c r="G237" s="2"/>
      <c r="H237" s="2"/>
      <c r="I237" s="2"/>
      <c r="J237" s="2"/>
      <c r="K237" s="2"/>
      <c r="L237" s="2"/>
      <c r="M237" s="2"/>
    </row>
    <row r="238" spans="6:13" ht="12.75" customHeight="1">
      <c r="F238" s="2"/>
      <c r="G238" s="2"/>
      <c r="H238" s="2"/>
      <c r="I238" s="2"/>
      <c r="J238" s="2"/>
      <c r="K238" s="2"/>
      <c r="L238" s="2"/>
      <c r="M238" s="2"/>
    </row>
    <row r="239" spans="6:13" ht="12.75" customHeight="1">
      <c r="F239" s="2"/>
      <c r="G239" s="2"/>
      <c r="H239" s="2"/>
      <c r="I239" s="2"/>
      <c r="J239" s="2"/>
      <c r="K239" s="2"/>
      <c r="L239" s="2"/>
      <c r="M239" s="2"/>
    </row>
    <row r="240" spans="6:13" ht="12.75" customHeight="1">
      <c r="F240" s="2"/>
      <c r="G240" s="2"/>
      <c r="H240" s="2"/>
      <c r="I240" s="2"/>
      <c r="J240" s="2"/>
      <c r="K240" s="2"/>
      <c r="L240" s="2"/>
      <c r="M240" s="2"/>
    </row>
    <row r="241" spans="6:13" ht="12.75" customHeight="1">
      <c r="F241" s="2"/>
      <c r="G241" s="2"/>
      <c r="H241" s="2"/>
      <c r="I241" s="2"/>
      <c r="J241" s="2"/>
      <c r="K241" s="2"/>
      <c r="L241" s="2"/>
      <c r="M241" s="2"/>
    </row>
    <row r="242" spans="6:13" ht="12.75" customHeight="1">
      <c r="F242" s="2"/>
      <c r="G242" s="2"/>
      <c r="H242" s="2"/>
      <c r="I242" s="2"/>
      <c r="J242" s="2"/>
      <c r="K242" s="2"/>
      <c r="L242" s="2"/>
      <c r="M242" s="2"/>
    </row>
    <row r="243" spans="6:13" ht="12.75" customHeight="1">
      <c r="F243" s="2"/>
      <c r="G243" s="2"/>
      <c r="H243" s="2"/>
      <c r="I243" s="2"/>
      <c r="J243" s="2"/>
      <c r="K243" s="2"/>
      <c r="L243" s="2"/>
      <c r="M243" s="2"/>
    </row>
    <row r="244" spans="6:13" ht="12.75" customHeight="1">
      <c r="F244" s="2"/>
      <c r="G244" s="2"/>
      <c r="H244" s="2"/>
      <c r="I244" s="2"/>
      <c r="J244" s="2"/>
      <c r="K244" s="2"/>
      <c r="L244" s="2"/>
      <c r="M244" s="2"/>
    </row>
    <row r="245" spans="6:13" ht="12.75" customHeight="1">
      <c r="F245" s="2"/>
      <c r="G245" s="2"/>
      <c r="H245" s="2"/>
      <c r="I245" s="2"/>
      <c r="J245" s="2"/>
      <c r="K245" s="2"/>
      <c r="L245" s="2"/>
      <c r="M245" s="2"/>
    </row>
    <row r="246" spans="6:13" ht="12.75" customHeight="1">
      <c r="F246" s="2"/>
      <c r="G246" s="2"/>
      <c r="H246" s="2"/>
      <c r="I246" s="2"/>
      <c r="J246" s="2"/>
      <c r="K246" s="2"/>
      <c r="L246" s="2"/>
      <c r="M246" s="2"/>
    </row>
    <row r="247" spans="6:13" ht="12.75" customHeight="1">
      <c r="F247" s="2"/>
      <c r="G247" s="2"/>
      <c r="H247" s="2"/>
      <c r="I247" s="2"/>
      <c r="J247" s="2"/>
      <c r="K247" s="2"/>
      <c r="L247" s="2"/>
      <c r="M247" s="2"/>
    </row>
    <row r="248" spans="6:13" ht="12.75" customHeight="1">
      <c r="F248" s="2"/>
      <c r="G248" s="2"/>
      <c r="H248" s="2"/>
      <c r="I248" s="2"/>
      <c r="J248" s="2"/>
      <c r="K248" s="2"/>
      <c r="L248" s="2"/>
      <c r="M248" s="2"/>
    </row>
    <row r="249" spans="6:13" ht="12.75" customHeight="1">
      <c r="F249" s="2"/>
      <c r="G249" s="2"/>
      <c r="H249" s="2"/>
      <c r="I249" s="2"/>
      <c r="J249" s="2"/>
      <c r="K249" s="2"/>
      <c r="L249" s="2"/>
      <c r="M249" s="2"/>
    </row>
    <row r="250" spans="6:13" ht="12.75" customHeight="1">
      <c r="F250" s="2"/>
      <c r="G250" s="2"/>
      <c r="H250" s="2"/>
      <c r="I250" s="2"/>
      <c r="J250" s="2"/>
      <c r="K250" s="2"/>
      <c r="L250" s="2"/>
      <c r="M250" s="2"/>
    </row>
    <row r="251" spans="6:13" ht="12.75" customHeight="1">
      <c r="F251" s="2"/>
      <c r="G251" s="2"/>
      <c r="H251" s="2"/>
      <c r="I251" s="2"/>
      <c r="J251" s="2"/>
      <c r="K251" s="2"/>
      <c r="L251" s="2"/>
      <c r="M251" s="2"/>
    </row>
    <row r="252" spans="6:13" ht="12.75" customHeight="1">
      <c r="F252" s="2"/>
      <c r="G252" s="2"/>
      <c r="H252" s="2"/>
      <c r="I252" s="2"/>
      <c r="J252" s="2"/>
      <c r="K252" s="2"/>
      <c r="L252" s="2"/>
      <c r="M252" s="2"/>
    </row>
    <row r="253" spans="6:13" ht="12.75" customHeight="1">
      <c r="F253" s="2"/>
      <c r="G253" s="2"/>
      <c r="H253" s="2"/>
      <c r="I253" s="2"/>
      <c r="J253" s="2"/>
      <c r="K253" s="2"/>
      <c r="L253" s="2"/>
      <c r="M253" s="2"/>
    </row>
    <row r="254" spans="6:13" ht="12.75" customHeight="1">
      <c r="F254" s="2"/>
      <c r="G254" s="2"/>
      <c r="H254" s="2"/>
      <c r="I254" s="2"/>
      <c r="J254" s="2"/>
      <c r="K254" s="2"/>
      <c r="L254" s="2"/>
      <c r="M254" s="2"/>
    </row>
    <row r="255" spans="6:13" ht="12.75" customHeight="1">
      <c r="F255" s="2"/>
      <c r="G255" s="2"/>
      <c r="H255" s="2"/>
      <c r="I255" s="2"/>
      <c r="J255" s="2"/>
      <c r="K255" s="2"/>
      <c r="L255" s="2"/>
      <c r="M255" s="2"/>
    </row>
    <row r="256" spans="6:13" ht="12.75" customHeight="1">
      <c r="F256" s="2"/>
      <c r="G256" s="2"/>
      <c r="H256" s="2"/>
      <c r="I256" s="2"/>
      <c r="J256" s="2"/>
      <c r="K256" s="2"/>
      <c r="L256" s="2"/>
      <c r="M256" s="2"/>
    </row>
    <row r="257" spans="6:13" ht="12.75" customHeight="1">
      <c r="F257" s="2"/>
      <c r="G257" s="2"/>
      <c r="H257" s="2"/>
      <c r="I257" s="2"/>
      <c r="J257" s="2"/>
      <c r="K257" s="2"/>
      <c r="L257" s="2"/>
      <c r="M257" s="2"/>
    </row>
    <row r="258" spans="6:13" ht="12.75" customHeight="1">
      <c r="F258" s="2"/>
      <c r="G258" s="2"/>
      <c r="H258" s="2"/>
      <c r="I258" s="2"/>
      <c r="J258" s="2"/>
      <c r="K258" s="2"/>
      <c r="L258" s="2"/>
      <c r="M258" s="2"/>
    </row>
    <row r="259" spans="6:13" ht="12.75" customHeight="1">
      <c r="F259" s="2"/>
      <c r="G259" s="2"/>
      <c r="H259" s="2"/>
      <c r="I259" s="2"/>
      <c r="J259" s="2"/>
      <c r="K259" s="2"/>
      <c r="L259" s="2"/>
      <c r="M259" s="2"/>
    </row>
    <row r="260" spans="6:13" ht="12.75" customHeight="1">
      <c r="F260" s="2"/>
      <c r="G260" s="2"/>
      <c r="H260" s="2"/>
      <c r="I260" s="2"/>
      <c r="J260" s="2"/>
      <c r="K260" s="2"/>
      <c r="L260" s="2"/>
      <c r="M260" s="2"/>
    </row>
    <row r="261" spans="6:13" ht="12.75" customHeight="1">
      <c r="F261" s="2"/>
      <c r="G261" s="2"/>
      <c r="H261" s="2"/>
      <c r="I261" s="2"/>
      <c r="J261" s="2"/>
      <c r="K261" s="2"/>
      <c r="L261" s="2"/>
      <c r="M261" s="2"/>
    </row>
    <row r="262" spans="6:13" ht="12.75" customHeight="1">
      <c r="F262" s="2"/>
      <c r="G262" s="2"/>
      <c r="H262" s="2"/>
      <c r="I262" s="2"/>
      <c r="J262" s="2"/>
      <c r="K262" s="2"/>
      <c r="L262" s="2"/>
      <c r="M262" s="2"/>
    </row>
    <row r="263" spans="6:13" ht="12.75" customHeight="1">
      <c r="F263" s="2"/>
      <c r="G263" s="2"/>
      <c r="H263" s="2"/>
      <c r="I263" s="2"/>
      <c r="J263" s="2"/>
      <c r="K263" s="2"/>
      <c r="L263" s="2"/>
      <c r="M263" s="2"/>
    </row>
    <row r="264" spans="6:13" ht="12.75" customHeight="1">
      <c r="F264" s="2"/>
      <c r="G264" s="2"/>
      <c r="H264" s="2"/>
      <c r="I264" s="2"/>
      <c r="J264" s="2"/>
      <c r="K264" s="2"/>
      <c r="L264" s="2"/>
      <c r="M264" s="2"/>
    </row>
    <row r="265" spans="6:13" ht="12.75" customHeight="1">
      <c r="F265" s="2"/>
      <c r="G265" s="2"/>
      <c r="H265" s="2"/>
      <c r="I265" s="2"/>
      <c r="J265" s="2"/>
      <c r="K265" s="2"/>
      <c r="L265" s="2"/>
      <c r="M265" s="2"/>
    </row>
    <row r="266" spans="6:13" ht="12.75" customHeight="1">
      <c r="F266" s="2"/>
      <c r="G266" s="2"/>
      <c r="H266" s="2"/>
      <c r="I266" s="2"/>
      <c r="J266" s="2"/>
      <c r="K266" s="2"/>
      <c r="L266" s="2"/>
      <c r="M266" s="2"/>
    </row>
    <row r="267" spans="6:13" ht="12.75" customHeight="1">
      <c r="F267" s="2"/>
      <c r="G267" s="2"/>
      <c r="H267" s="2"/>
      <c r="I267" s="2"/>
      <c r="J267" s="2"/>
      <c r="K267" s="2"/>
      <c r="L267" s="2"/>
      <c r="M267" s="2"/>
    </row>
    <row r="268" spans="6:13" ht="12.75" customHeight="1">
      <c r="F268" s="2"/>
      <c r="G268" s="2"/>
      <c r="H268" s="2"/>
      <c r="I268" s="2"/>
      <c r="J268" s="2"/>
      <c r="K268" s="2"/>
      <c r="L268" s="2"/>
      <c r="M268" s="2"/>
    </row>
    <row r="269" spans="6:13" ht="12.75" customHeight="1">
      <c r="F269" s="2"/>
      <c r="G269" s="2"/>
      <c r="H269" s="2"/>
      <c r="I269" s="2"/>
      <c r="J269" s="2"/>
      <c r="K269" s="2"/>
      <c r="L269" s="2"/>
      <c r="M269" s="2"/>
    </row>
    <row r="270" spans="6:13" ht="12.75" customHeight="1">
      <c r="F270" s="2"/>
      <c r="G270" s="2"/>
      <c r="H270" s="2"/>
      <c r="I270" s="2"/>
      <c r="J270" s="2"/>
      <c r="K270" s="2"/>
      <c r="L270" s="2"/>
      <c r="M270" s="2"/>
    </row>
    <row r="271" spans="6:13" ht="12.75" customHeight="1">
      <c r="F271" s="2"/>
      <c r="G271" s="2"/>
      <c r="H271" s="2"/>
      <c r="I271" s="2"/>
      <c r="J271" s="2"/>
      <c r="K271" s="2"/>
      <c r="L271" s="2"/>
      <c r="M271" s="2"/>
    </row>
    <row r="272" spans="6:13" ht="12.75" customHeight="1">
      <c r="F272" s="2"/>
      <c r="G272" s="2"/>
      <c r="H272" s="2"/>
      <c r="I272" s="2"/>
      <c r="J272" s="2"/>
      <c r="K272" s="2"/>
      <c r="L272" s="2"/>
      <c r="M272" s="2"/>
    </row>
    <row r="273" spans="6:13" ht="12.75" customHeight="1">
      <c r="F273" s="2"/>
      <c r="G273" s="2"/>
      <c r="H273" s="2"/>
      <c r="I273" s="2"/>
      <c r="J273" s="2"/>
      <c r="K273" s="2"/>
      <c r="L273" s="2"/>
      <c r="M273" s="2"/>
    </row>
    <row r="274" spans="6:13" ht="12.75" customHeight="1">
      <c r="F274" s="2"/>
      <c r="G274" s="2"/>
      <c r="H274" s="2"/>
      <c r="I274" s="2"/>
      <c r="J274" s="2"/>
      <c r="K274" s="2"/>
      <c r="L274" s="2"/>
      <c r="M274" s="2"/>
    </row>
    <row r="275" spans="6:13" ht="12.75" customHeight="1">
      <c r="F275" s="2"/>
      <c r="G275" s="2"/>
      <c r="H275" s="2"/>
      <c r="I275" s="2"/>
      <c r="J275" s="2"/>
      <c r="K275" s="2"/>
      <c r="L275" s="2"/>
      <c r="M275" s="2"/>
    </row>
    <row r="276" spans="6:13" ht="12.75" customHeight="1">
      <c r="F276" s="2"/>
      <c r="G276" s="2"/>
      <c r="H276" s="2"/>
      <c r="I276" s="2"/>
      <c r="J276" s="2"/>
      <c r="K276" s="2"/>
      <c r="L276" s="2"/>
      <c r="M276" s="2"/>
    </row>
    <row r="277" spans="6:13" ht="12.75" customHeight="1">
      <c r="F277" s="2"/>
      <c r="G277" s="2"/>
      <c r="H277" s="2"/>
      <c r="I277" s="2"/>
      <c r="J277" s="2"/>
      <c r="K277" s="2"/>
      <c r="L277" s="2"/>
      <c r="M277" s="2"/>
    </row>
    <row r="278" spans="6:13" ht="12.75" customHeight="1">
      <c r="F278" s="2"/>
      <c r="G278" s="2"/>
      <c r="H278" s="2"/>
      <c r="I278" s="2"/>
      <c r="J278" s="2"/>
      <c r="K278" s="2"/>
      <c r="L278" s="2"/>
      <c r="M278" s="2"/>
    </row>
    <row r="279" spans="6:13" ht="12.75" customHeight="1">
      <c r="F279" s="2"/>
      <c r="G279" s="2"/>
      <c r="H279" s="2"/>
      <c r="I279" s="2"/>
      <c r="J279" s="2"/>
      <c r="K279" s="2"/>
      <c r="L279" s="2"/>
      <c r="M279" s="2"/>
    </row>
    <row r="280" spans="6:13" ht="12.75" customHeight="1">
      <c r="F280" s="2"/>
      <c r="G280" s="2"/>
      <c r="H280" s="2"/>
      <c r="I280" s="2"/>
      <c r="J280" s="2"/>
      <c r="K280" s="2"/>
      <c r="L280" s="2"/>
      <c r="M280" s="2"/>
    </row>
    <row r="281" spans="6:13" ht="12.75" customHeight="1">
      <c r="F281" s="2"/>
      <c r="G281" s="2"/>
      <c r="H281" s="2"/>
      <c r="I281" s="2"/>
      <c r="J281" s="2"/>
      <c r="K281" s="2"/>
      <c r="L281" s="2"/>
      <c r="M281" s="2"/>
    </row>
    <row r="282" spans="6:13" ht="12.75" customHeight="1">
      <c r="F282" s="2"/>
      <c r="G282" s="2"/>
      <c r="H282" s="2"/>
      <c r="I282" s="2"/>
      <c r="J282" s="2"/>
      <c r="K282" s="2"/>
      <c r="L282" s="2"/>
      <c r="M282" s="2"/>
    </row>
    <row r="283" spans="6:13" ht="12.75" customHeight="1">
      <c r="F283" s="2"/>
      <c r="G283" s="2"/>
      <c r="H283" s="2"/>
      <c r="I283" s="2"/>
      <c r="J283" s="2"/>
      <c r="K283" s="2"/>
      <c r="L283" s="2"/>
      <c r="M283" s="2"/>
    </row>
    <row r="284" spans="6:13" ht="12.75" customHeight="1">
      <c r="F284" s="2"/>
      <c r="G284" s="2"/>
      <c r="H284" s="2"/>
      <c r="I284" s="2"/>
      <c r="J284" s="2"/>
      <c r="K284" s="2"/>
      <c r="L284" s="2"/>
      <c r="M284" s="2"/>
    </row>
    <row r="285" spans="6:13" ht="12.75" customHeight="1">
      <c r="F285" s="2"/>
      <c r="G285" s="2"/>
      <c r="H285" s="2"/>
      <c r="I285" s="2"/>
      <c r="J285" s="2"/>
      <c r="K285" s="2"/>
      <c r="L285" s="2"/>
      <c r="M285" s="2"/>
    </row>
    <row r="286" spans="6:13" ht="12.75" customHeight="1">
      <c r="F286" s="2"/>
      <c r="G286" s="2"/>
      <c r="H286" s="2"/>
      <c r="I286" s="2"/>
      <c r="J286" s="2"/>
      <c r="K286" s="2"/>
      <c r="L286" s="2"/>
      <c r="M286" s="2"/>
    </row>
    <row r="287" spans="6:13" ht="12.75" customHeight="1">
      <c r="F287" s="2"/>
      <c r="G287" s="2"/>
      <c r="H287" s="2"/>
      <c r="I287" s="2"/>
      <c r="J287" s="2"/>
      <c r="K287" s="2"/>
      <c r="L287" s="2"/>
      <c r="M287" s="2"/>
    </row>
    <row r="288" spans="6:13" ht="12.75" customHeight="1">
      <c r="F288" s="2"/>
      <c r="G288" s="2"/>
      <c r="H288" s="2"/>
      <c r="I288" s="2"/>
      <c r="J288" s="2"/>
      <c r="K288" s="2"/>
      <c r="L288" s="2"/>
      <c r="M288" s="2"/>
    </row>
    <row r="289" spans="6:13" ht="12.75" customHeight="1">
      <c r="F289" s="2"/>
      <c r="G289" s="2"/>
      <c r="H289" s="2"/>
      <c r="I289" s="2"/>
      <c r="J289" s="2"/>
      <c r="K289" s="2"/>
      <c r="L289" s="2"/>
      <c r="M289" s="2"/>
    </row>
    <row r="290" spans="6:13" ht="12.75" customHeight="1">
      <c r="F290" s="2"/>
      <c r="G290" s="2"/>
      <c r="H290" s="2"/>
      <c r="I290" s="2"/>
      <c r="J290" s="2"/>
      <c r="K290" s="2"/>
      <c r="L290" s="2"/>
      <c r="M290" s="2"/>
    </row>
    <row r="291" spans="6:13" ht="12.75" customHeight="1">
      <c r="F291" s="2"/>
      <c r="G291" s="2"/>
      <c r="H291" s="2"/>
      <c r="I291" s="2"/>
      <c r="J291" s="2"/>
      <c r="K291" s="2"/>
      <c r="L291" s="2"/>
      <c r="M291" s="2"/>
    </row>
    <row r="292" spans="6:13" ht="12.75" customHeight="1">
      <c r="F292" s="2"/>
      <c r="G292" s="2"/>
      <c r="H292" s="2"/>
      <c r="I292" s="2"/>
      <c r="J292" s="2"/>
      <c r="K292" s="2"/>
      <c r="L292" s="2"/>
      <c r="M292" s="2"/>
    </row>
    <row r="293" spans="6:13" ht="12.75" customHeight="1">
      <c r="F293" s="2"/>
      <c r="G293" s="2"/>
      <c r="H293" s="2"/>
      <c r="I293" s="2"/>
      <c r="J293" s="2"/>
      <c r="K293" s="2"/>
      <c r="L293" s="2"/>
      <c r="M293" s="2"/>
    </row>
    <row r="294" spans="6:13" ht="12.75" customHeight="1">
      <c r="F294" s="2"/>
      <c r="G294" s="2"/>
      <c r="H294" s="2"/>
      <c r="I294" s="2"/>
      <c r="J294" s="2"/>
      <c r="K294" s="2"/>
      <c r="L294" s="2"/>
      <c r="M294" s="2"/>
    </row>
    <row r="295" spans="6:13" ht="12.75" customHeight="1">
      <c r="F295" s="2"/>
      <c r="G295" s="2"/>
      <c r="H295" s="2"/>
      <c r="I295" s="2"/>
      <c r="J295" s="2"/>
      <c r="K295" s="2"/>
      <c r="L295" s="2"/>
      <c r="M295" s="2"/>
    </row>
    <row r="296" spans="6:13" ht="12.75" customHeight="1">
      <c r="F296" s="2"/>
      <c r="G296" s="2"/>
      <c r="H296" s="2"/>
      <c r="I296" s="2"/>
      <c r="J296" s="2"/>
      <c r="K296" s="2"/>
      <c r="L296" s="2"/>
      <c r="M296" s="2"/>
    </row>
    <row r="297" spans="6:13" ht="12.75" customHeight="1">
      <c r="F297" s="2"/>
      <c r="G297" s="2"/>
      <c r="H297" s="2"/>
      <c r="I297" s="2"/>
      <c r="J297" s="2"/>
      <c r="K297" s="2"/>
      <c r="L297" s="2"/>
      <c r="M297" s="2"/>
    </row>
    <row r="298" spans="6:13" ht="12.75" customHeight="1">
      <c r="F298" s="2"/>
      <c r="G298" s="2"/>
      <c r="H298" s="2"/>
      <c r="I298" s="2"/>
      <c r="J298" s="2"/>
      <c r="K298" s="2"/>
      <c r="L298" s="2"/>
      <c r="M298" s="2"/>
    </row>
    <row r="299" spans="6:13" ht="12.75" customHeight="1">
      <c r="F299" s="2"/>
      <c r="G299" s="2"/>
      <c r="H299" s="2"/>
      <c r="I299" s="2"/>
      <c r="J299" s="2"/>
      <c r="K299" s="2"/>
      <c r="L299" s="2"/>
      <c r="M299" s="2"/>
    </row>
    <row r="300" spans="6:13" ht="12.75" customHeight="1">
      <c r="F300" s="2"/>
      <c r="G300" s="2"/>
      <c r="H300" s="2"/>
      <c r="I300" s="2"/>
      <c r="J300" s="2"/>
      <c r="K300" s="2"/>
      <c r="L300" s="2"/>
      <c r="M300" s="2"/>
    </row>
    <row r="301" spans="6:13" ht="12.75" customHeight="1">
      <c r="F301" s="2"/>
      <c r="G301" s="2"/>
      <c r="H301" s="2"/>
      <c r="I301" s="2"/>
      <c r="J301" s="2"/>
      <c r="K301" s="2"/>
      <c r="L301" s="2"/>
      <c r="M301" s="2"/>
    </row>
    <row r="302" spans="6:13" ht="12.75" customHeight="1">
      <c r="F302" s="2"/>
      <c r="G302" s="2"/>
      <c r="H302" s="2"/>
      <c r="I302" s="2"/>
      <c r="J302" s="2"/>
      <c r="K302" s="2"/>
      <c r="L302" s="2"/>
      <c r="M302" s="2"/>
    </row>
    <row r="303" spans="6:13" ht="12.75" customHeight="1">
      <c r="F303" s="2"/>
      <c r="G303" s="2"/>
      <c r="H303" s="2"/>
      <c r="I303" s="2"/>
      <c r="J303" s="2"/>
      <c r="K303" s="2"/>
      <c r="L303" s="2"/>
      <c r="M303" s="2"/>
    </row>
    <row r="304" spans="6:13" ht="12.75" customHeight="1">
      <c r="F304" s="2"/>
      <c r="G304" s="2"/>
      <c r="H304" s="2"/>
      <c r="I304" s="2"/>
      <c r="J304" s="2"/>
      <c r="K304" s="2"/>
      <c r="L304" s="2"/>
      <c r="M304" s="2"/>
    </row>
    <row r="305" spans="6:13" ht="12.75" customHeight="1">
      <c r="F305" s="2"/>
      <c r="G305" s="2"/>
      <c r="H305" s="2"/>
      <c r="I305" s="2"/>
      <c r="J305" s="2"/>
      <c r="K305" s="2"/>
      <c r="L305" s="2"/>
      <c r="M305" s="2"/>
    </row>
    <row r="306" spans="6:13" ht="12.75" customHeight="1">
      <c r="F306" s="2"/>
      <c r="G306" s="2"/>
      <c r="H306" s="2"/>
      <c r="I306" s="2"/>
      <c r="J306" s="2"/>
      <c r="K306" s="2"/>
      <c r="L306" s="2"/>
      <c r="M306" s="2"/>
    </row>
    <row r="307" spans="6:13" ht="12.75" customHeight="1">
      <c r="F307" s="2"/>
      <c r="G307" s="2"/>
      <c r="H307" s="2"/>
      <c r="I307" s="2"/>
      <c r="J307" s="2"/>
      <c r="K307" s="2"/>
      <c r="L307" s="2"/>
      <c r="M307" s="2"/>
    </row>
    <row r="308" spans="6:13" ht="12.75" customHeight="1">
      <c r="F308" s="2"/>
      <c r="G308" s="2"/>
      <c r="H308" s="2"/>
      <c r="I308" s="2"/>
      <c r="J308" s="2"/>
      <c r="K308" s="2"/>
      <c r="L308" s="2"/>
      <c r="M308" s="2"/>
    </row>
    <row r="309" spans="6:13" ht="12.75" customHeight="1">
      <c r="F309" s="2"/>
      <c r="G309" s="2"/>
      <c r="H309" s="2"/>
      <c r="I309" s="2"/>
      <c r="J309" s="2"/>
      <c r="K309" s="2"/>
      <c r="L309" s="2"/>
      <c r="M309" s="2"/>
    </row>
    <row r="310" spans="6:13" ht="12.75" customHeight="1">
      <c r="F310" s="2"/>
      <c r="G310" s="2"/>
      <c r="H310" s="2"/>
      <c r="I310" s="2"/>
      <c r="J310" s="2"/>
      <c r="K310" s="2"/>
      <c r="L310" s="2"/>
      <c r="M310" s="2"/>
    </row>
    <row r="311" spans="6:13" ht="12.75" customHeight="1">
      <c r="F311" s="2"/>
      <c r="G311" s="2"/>
      <c r="H311" s="2"/>
      <c r="I311" s="2"/>
      <c r="J311" s="2"/>
      <c r="K311" s="2"/>
      <c r="L311" s="2"/>
      <c r="M311" s="2"/>
    </row>
    <row r="312" spans="6:13" ht="12.75" customHeight="1">
      <c r="F312" s="2"/>
      <c r="G312" s="2"/>
      <c r="H312" s="2"/>
      <c r="I312" s="2"/>
      <c r="J312" s="2"/>
      <c r="K312" s="2"/>
      <c r="L312" s="2"/>
      <c r="M312" s="2"/>
    </row>
    <row r="313" spans="6:13" ht="12.75" customHeight="1">
      <c r="F313" s="2"/>
      <c r="G313" s="2"/>
      <c r="H313" s="2"/>
      <c r="I313" s="2"/>
      <c r="J313" s="2"/>
      <c r="K313" s="2"/>
      <c r="L313" s="2"/>
      <c r="M313" s="2"/>
    </row>
    <row r="314" spans="6:13" ht="12.75" customHeight="1">
      <c r="F314" s="2"/>
      <c r="G314" s="2"/>
      <c r="H314" s="2"/>
      <c r="I314" s="2"/>
      <c r="J314" s="2"/>
      <c r="K314" s="2"/>
      <c r="L314" s="2"/>
      <c r="M314" s="2"/>
    </row>
    <row r="315" spans="6:13" ht="12.75" customHeight="1">
      <c r="F315" s="2"/>
      <c r="G315" s="2"/>
      <c r="H315" s="2"/>
      <c r="I315" s="2"/>
      <c r="J315" s="2"/>
      <c r="K315" s="2"/>
      <c r="L315" s="2"/>
      <c r="M315" s="2"/>
    </row>
    <row r="316" spans="6:13" ht="12.75" customHeight="1">
      <c r="F316" s="2"/>
      <c r="G316" s="2"/>
      <c r="H316" s="2"/>
      <c r="I316" s="2"/>
      <c r="J316" s="2"/>
      <c r="K316" s="2"/>
      <c r="L316" s="2"/>
      <c r="M316" s="2"/>
    </row>
    <row r="317" spans="6:13" ht="12.75" customHeight="1">
      <c r="F317" s="2"/>
      <c r="G317" s="2"/>
      <c r="H317" s="2"/>
      <c r="I317" s="2"/>
      <c r="J317" s="2"/>
      <c r="K317" s="2"/>
      <c r="L317" s="2"/>
      <c r="M317" s="2"/>
    </row>
    <row r="318" spans="6:13" ht="12.75" customHeight="1">
      <c r="F318" s="2"/>
      <c r="G318" s="2"/>
      <c r="H318" s="2"/>
      <c r="I318" s="2"/>
      <c r="J318" s="2"/>
      <c r="K318" s="2"/>
      <c r="L318" s="2"/>
      <c r="M318" s="2"/>
    </row>
    <row r="319" spans="6:13" ht="12.75" customHeight="1">
      <c r="F319" s="2"/>
      <c r="G319" s="2"/>
      <c r="H319" s="2"/>
      <c r="I319" s="2"/>
      <c r="J319" s="2"/>
      <c r="K319" s="2"/>
      <c r="L319" s="2"/>
      <c r="M319" s="2"/>
    </row>
    <row r="320" spans="6:13" ht="12.75" customHeight="1">
      <c r="F320" s="2"/>
      <c r="G320" s="2"/>
      <c r="H320" s="2"/>
      <c r="I320" s="2"/>
      <c r="J320" s="2"/>
      <c r="K320" s="2"/>
      <c r="L320" s="2"/>
      <c r="M320" s="2"/>
    </row>
    <row r="321" spans="6:13" ht="12.75" customHeight="1">
      <c r="F321" s="2"/>
      <c r="G321" s="2"/>
      <c r="H321" s="2"/>
      <c r="I321" s="2"/>
      <c r="J321" s="2"/>
      <c r="K321" s="2"/>
      <c r="L321" s="2"/>
      <c r="M321" s="2"/>
    </row>
    <row r="322" spans="6:13" ht="12.75" customHeight="1">
      <c r="F322" s="2"/>
      <c r="G322" s="2"/>
      <c r="H322" s="2"/>
      <c r="I322" s="2"/>
      <c r="J322" s="2"/>
      <c r="K322" s="2"/>
      <c r="L322" s="2"/>
      <c r="M322" s="2"/>
    </row>
    <row r="323" spans="6:13" ht="12.75" customHeight="1">
      <c r="F323" s="2"/>
      <c r="G323" s="2"/>
      <c r="H323" s="2"/>
      <c r="I323" s="2"/>
      <c r="J323" s="2"/>
      <c r="K323" s="2"/>
      <c r="L323" s="2"/>
      <c r="M323" s="2"/>
    </row>
    <row r="324" spans="6:13" ht="12.75" customHeight="1">
      <c r="F324" s="2"/>
      <c r="G324" s="2"/>
      <c r="H324" s="2"/>
      <c r="I324" s="2"/>
      <c r="J324" s="2"/>
      <c r="K324" s="2"/>
      <c r="L324" s="2"/>
      <c r="M324" s="2"/>
    </row>
    <row r="325" spans="6:13" ht="12.75" customHeight="1">
      <c r="F325" s="2"/>
      <c r="G325" s="2"/>
      <c r="H325" s="2"/>
      <c r="I325" s="2"/>
      <c r="J325" s="2"/>
      <c r="K325" s="2"/>
      <c r="L325" s="2"/>
      <c r="M325" s="2"/>
    </row>
    <row r="326" spans="6:13" ht="12.75" customHeight="1">
      <c r="F326" s="2"/>
      <c r="G326" s="2"/>
      <c r="H326" s="2"/>
      <c r="I326" s="2"/>
      <c r="J326" s="2"/>
      <c r="K326" s="2"/>
      <c r="L326" s="2"/>
      <c r="M326" s="2"/>
    </row>
    <row r="327" spans="6:13" ht="12.75" customHeight="1">
      <c r="F327" s="2"/>
      <c r="G327" s="2"/>
      <c r="H327" s="2"/>
      <c r="I327" s="2"/>
      <c r="J327" s="2"/>
      <c r="K327" s="2"/>
      <c r="L327" s="2"/>
      <c r="M327" s="2"/>
    </row>
    <row r="328" spans="6:13" ht="12.75" customHeight="1">
      <c r="F328" s="2"/>
      <c r="G328" s="2"/>
      <c r="H328" s="2"/>
      <c r="I328" s="2"/>
      <c r="J328" s="2"/>
      <c r="K328" s="2"/>
      <c r="L328" s="2"/>
      <c r="M328" s="2"/>
    </row>
    <row r="329" spans="6:13" ht="12.75" customHeight="1">
      <c r="F329" s="2"/>
      <c r="G329" s="2"/>
      <c r="H329" s="2"/>
      <c r="I329" s="2"/>
      <c r="J329" s="2"/>
      <c r="K329" s="2"/>
      <c r="L329" s="2"/>
      <c r="M329" s="2"/>
    </row>
    <row r="330" spans="6:13" ht="12.75" customHeight="1">
      <c r="F330" s="2"/>
      <c r="G330" s="2"/>
      <c r="H330" s="2"/>
      <c r="I330" s="2"/>
      <c r="J330" s="2"/>
      <c r="K330" s="2"/>
      <c r="L330" s="2"/>
      <c r="M330" s="2"/>
    </row>
    <row r="331" spans="6:13" ht="12.75" customHeight="1">
      <c r="F331" s="2"/>
      <c r="G331" s="2"/>
      <c r="H331" s="2"/>
      <c r="I331" s="2"/>
      <c r="J331" s="2"/>
      <c r="K331" s="2"/>
      <c r="L331" s="2"/>
      <c r="M331" s="2"/>
    </row>
    <row r="332" spans="6:13" ht="12.75" customHeight="1">
      <c r="F332" s="2"/>
      <c r="G332" s="2"/>
      <c r="H332" s="2"/>
      <c r="I332" s="2"/>
      <c r="J332" s="2"/>
      <c r="K332" s="2"/>
      <c r="L332" s="2"/>
      <c r="M332" s="2"/>
    </row>
    <row r="333" spans="6:13" ht="12.75" customHeight="1">
      <c r="F333" s="2"/>
      <c r="G333" s="2"/>
      <c r="H333" s="2"/>
      <c r="I333" s="2"/>
      <c r="J333" s="2"/>
      <c r="K333" s="2"/>
      <c r="L333" s="2"/>
      <c r="M333" s="2"/>
    </row>
    <row r="334" spans="6:13" ht="12.75" customHeight="1">
      <c r="F334" s="2"/>
      <c r="G334" s="2"/>
      <c r="H334" s="2"/>
      <c r="I334" s="2"/>
      <c r="J334" s="2"/>
      <c r="K334" s="2"/>
      <c r="L334" s="2"/>
      <c r="M334" s="2"/>
    </row>
    <row r="335" spans="6:13" ht="12.75" customHeight="1">
      <c r="F335" s="2"/>
      <c r="G335" s="2"/>
      <c r="H335" s="2"/>
      <c r="I335" s="2"/>
      <c r="J335" s="2"/>
      <c r="K335" s="2"/>
      <c r="L335" s="2"/>
      <c r="M335" s="2"/>
    </row>
    <row r="336" spans="6:13" ht="12.75" customHeight="1">
      <c r="F336" s="2"/>
      <c r="G336" s="2"/>
      <c r="H336" s="2"/>
      <c r="I336" s="2"/>
      <c r="J336" s="2"/>
      <c r="K336" s="2"/>
      <c r="L336" s="2"/>
      <c r="M336" s="2"/>
    </row>
    <row r="337" spans="6:13" ht="12.75" customHeight="1">
      <c r="F337" s="2"/>
      <c r="G337" s="2"/>
      <c r="H337" s="2"/>
      <c r="I337" s="2"/>
      <c r="J337" s="2"/>
      <c r="K337" s="2"/>
      <c r="L337" s="2"/>
      <c r="M337" s="2"/>
    </row>
    <row r="338" spans="6:13" ht="12.75" customHeight="1">
      <c r="F338" s="2"/>
      <c r="G338" s="2"/>
      <c r="H338" s="2"/>
      <c r="I338" s="2"/>
      <c r="J338" s="2"/>
      <c r="K338" s="2"/>
      <c r="L338" s="2"/>
      <c r="M338" s="2"/>
    </row>
    <row r="339" spans="6:13" ht="12.75" customHeight="1">
      <c r="F339" s="2"/>
      <c r="G339" s="2"/>
      <c r="H339" s="2"/>
      <c r="I339" s="2"/>
      <c r="J339" s="2"/>
      <c r="K339" s="2"/>
      <c r="L339" s="2"/>
      <c r="M339" s="2"/>
    </row>
    <row r="340" spans="6:13" ht="12.75" customHeight="1">
      <c r="F340" s="2"/>
      <c r="G340" s="2"/>
      <c r="H340" s="2"/>
      <c r="I340" s="2"/>
      <c r="J340" s="2"/>
      <c r="K340" s="2"/>
      <c r="L340" s="2"/>
      <c r="M340" s="2"/>
    </row>
    <row r="341" spans="6:13" ht="12.75" customHeight="1">
      <c r="F341" s="2"/>
      <c r="G341" s="2"/>
      <c r="H341" s="2"/>
      <c r="I341" s="2"/>
      <c r="J341" s="2"/>
      <c r="K341" s="2"/>
      <c r="L341" s="2"/>
      <c r="M341" s="2"/>
    </row>
    <row r="342" spans="6:13" ht="12.75" customHeight="1">
      <c r="F342" s="2"/>
      <c r="G342" s="2"/>
      <c r="H342" s="2"/>
      <c r="I342" s="2"/>
      <c r="J342" s="2"/>
      <c r="K342" s="2"/>
      <c r="L342" s="2"/>
      <c r="M342" s="2"/>
    </row>
    <row r="343" spans="6:13" ht="12.75" customHeight="1">
      <c r="F343" s="2"/>
      <c r="G343" s="2"/>
      <c r="H343" s="2"/>
      <c r="I343" s="2"/>
      <c r="J343" s="2"/>
      <c r="K343" s="2"/>
      <c r="L343" s="2"/>
      <c r="M343" s="2"/>
    </row>
    <row r="344" spans="6:13" ht="12.75" customHeight="1">
      <c r="F344" s="2"/>
      <c r="G344" s="2"/>
      <c r="H344" s="2"/>
      <c r="I344" s="2"/>
      <c r="J344" s="2"/>
      <c r="K344" s="2"/>
      <c r="L344" s="2"/>
      <c r="M344" s="2"/>
    </row>
    <row r="345" spans="6:13" ht="12.75" customHeight="1">
      <c r="F345" s="2"/>
      <c r="G345" s="2"/>
      <c r="H345" s="2"/>
      <c r="I345" s="2"/>
      <c r="J345" s="2"/>
      <c r="K345" s="2"/>
      <c r="L345" s="2"/>
      <c r="M345" s="2"/>
    </row>
    <row r="346" spans="6:13" ht="12.75" customHeight="1">
      <c r="F346" s="2"/>
      <c r="G346" s="2"/>
      <c r="H346" s="2"/>
      <c r="I346" s="2"/>
      <c r="J346" s="2"/>
      <c r="K346" s="2"/>
      <c r="L346" s="2"/>
      <c r="M346" s="2"/>
    </row>
    <row r="347" spans="6:13" ht="12.75" customHeight="1">
      <c r="F347" s="2"/>
      <c r="G347" s="2"/>
      <c r="H347" s="2"/>
      <c r="I347" s="2"/>
      <c r="J347" s="2"/>
      <c r="K347" s="2"/>
      <c r="L347" s="2"/>
      <c r="M347" s="2"/>
    </row>
    <row r="348" spans="6:13" ht="12.75" customHeight="1">
      <c r="F348" s="2"/>
      <c r="G348" s="2"/>
      <c r="H348" s="2"/>
      <c r="I348" s="2"/>
      <c r="J348" s="2"/>
      <c r="K348" s="2"/>
      <c r="L348" s="2"/>
      <c r="M348" s="2"/>
    </row>
    <row r="349" spans="6:13" ht="12.75" customHeight="1">
      <c r="F349" s="2"/>
      <c r="G349" s="2"/>
      <c r="H349" s="2"/>
      <c r="I349" s="2"/>
      <c r="J349" s="2"/>
      <c r="K349" s="2"/>
      <c r="L349" s="2"/>
      <c r="M349" s="2"/>
    </row>
    <row r="350" spans="6:13" ht="12.75" customHeight="1">
      <c r="F350" s="2"/>
      <c r="G350" s="2"/>
      <c r="H350" s="2"/>
      <c r="I350" s="2"/>
      <c r="J350" s="2"/>
      <c r="K350" s="2"/>
      <c r="L350" s="2"/>
      <c r="M350" s="2"/>
    </row>
    <row r="351" spans="6:13" ht="12.75" customHeight="1">
      <c r="F351" s="2"/>
      <c r="G351" s="2"/>
      <c r="H351" s="2"/>
      <c r="I351" s="2"/>
      <c r="J351" s="2"/>
      <c r="K351" s="2"/>
      <c r="L351" s="2"/>
      <c r="M351" s="2"/>
    </row>
    <row r="352" spans="6:13" ht="12.75" customHeight="1">
      <c r="F352" s="2"/>
      <c r="G352" s="2"/>
      <c r="H352" s="2"/>
      <c r="I352" s="2"/>
      <c r="J352" s="2"/>
      <c r="K352" s="2"/>
      <c r="L352" s="2"/>
      <c r="M352" s="2"/>
    </row>
    <row r="353" spans="6:13" ht="12.75" customHeight="1">
      <c r="F353" s="2"/>
      <c r="G353" s="2"/>
      <c r="H353" s="2"/>
      <c r="I353" s="2"/>
      <c r="J353" s="2"/>
      <c r="K353" s="2"/>
      <c r="L353" s="2"/>
      <c r="M353" s="2"/>
    </row>
    <row r="354" spans="6:13" ht="12.75" customHeight="1">
      <c r="F354" s="2"/>
      <c r="G354" s="2"/>
      <c r="H354" s="2"/>
      <c r="I354" s="2"/>
      <c r="J354" s="2"/>
      <c r="K354" s="2"/>
      <c r="L354" s="2"/>
      <c r="M354" s="2"/>
    </row>
    <row r="355" spans="6:13" ht="12.75" customHeight="1">
      <c r="F355" s="2"/>
      <c r="G355" s="2"/>
      <c r="H355" s="2"/>
      <c r="I355" s="2"/>
      <c r="J355" s="2"/>
      <c r="K355" s="2"/>
      <c r="L355" s="2"/>
      <c r="M355" s="2"/>
    </row>
    <row r="356" spans="6:13" ht="12.75" customHeight="1">
      <c r="F356" s="2"/>
      <c r="G356" s="2"/>
      <c r="H356" s="2"/>
      <c r="I356" s="2"/>
      <c r="J356" s="2"/>
      <c r="K356" s="2"/>
      <c r="L356" s="2"/>
      <c r="M356" s="2"/>
    </row>
    <row r="357" spans="6:13" ht="12.75" customHeight="1">
      <c r="F357" s="2"/>
      <c r="G357" s="2"/>
      <c r="H357" s="2"/>
      <c r="I357" s="2"/>
      <c r="J357" s="2"/>
      <c r="K357" s="2"/>
      <c r="L357" s="2"/>
      <c r="M357" s="2"/>
    </row>
    <row r="358" spans="6:13" ht="12.75" customHeight="1">
      <c r="F358" s="2"/>
      <c r="G358" s="2"/>
      <c r="H358" s="2"/>
      <c r="I358" s="2"/>
      <c r="J358" s="2"/>
      <c r="K358" s="2"/>
      <c r="L358" s="2"/>
      <c r="M358" s="2"/>
    </row>
    <row r="359" spans="6:13" ht="12.75" customHeight="1">
      <c r="F359" s="2"/>
      <c r="G359" s="2"/>
      <c r="H359" s="2"/>
      <c r="I359" s="2"/>
      <c r="J359" s="2"/>
      <c r="K359" s="2"/>
      <c r="L359" s="2"/>
      <c r="M359" s="2"/>
    </row>
    <row r="360" spans="6:13" ht="12.75" customHeight="1">
      <c r="F360" s="2"/>
      <c r="G360" s="2"/>
      <c r="H360" s="2"/>
      <c r="I360" s="2"/>
      <c r="J360" s="2"/>
      <c r="K360" s="2"/>
      <c r="L360" s="2"/>
      <c r="M360" s="2"/>
    </row>
    <row r="361" spans="6:13" ht="12.75" customHeight="1">
      <c r="F361" s="2"/>
      <c r="G361" s="2"/>
      <c r="H361" s="2"/>
      <c r="I361" s="2"/>
      <c r="J361" s="2"/>
      <c r="K361" s="2"/>
      <c r="L361" s="2"/>
      <c r="M361" s="2"/>
    </row>
    <row r="362" spans="6:13" ht="12.75" customHeight="1">
      <c r="F362" s="2"/>
      <c r="G362" s="2"/>
      <c r="H362" s="2"/>
      <c r="I362" s="2"/>
      <c r="J362" s="2"/>
      <c r="K362" s="2"/>
      <c r="L362" s="2"/>
      <c r="M362" s="2"/>
    </row>
    <row r="363" spans="6:13" ht="12.75" customHeight="1">
      <c r="F363" s="2"/>
      <c r="G363" s="2"/>
      <c r="H363" s="2"/>
      <c r="I363" s="2"/>
      <c r="J363" s="2"/>
      <c r="K363" s="2"/>
      <c r="L363" s="2"/>
      <c r="M363" s="2"/>
    </row>
    <row r="364" spans="6:13" ht="12.75" customHeight="1">
      <c r="F364" s="2"/>
      <c r="G364" s="2"/>
      <c r="H364" s="2"/>
      <c r="I364" s="2"/>
      <c r="J364" s="2"/>
      <c r="K364" s="2"/>
      <c r="L364" s="2"/>
      <c r="M364" s="2"/>
    </row>
    <row r="365" spans="6:13" ht="12.75" customHeight="1">
      <c r="F365" s="2"/>
      <c r="G365" s="2"/>
      <c r="H365" s="2"/>
      <c r="I365" s="2"/>
      <c r="J365" s="2"/>
      <c r="K365" s="2"/>
      <c r="L365" s="2"/>
      <c r="M365" s="2"/>
    </row>
    <row r="366" spans="6:13" ht="12.75" customHeight="1">
      <c r="F366" s="2"/>
      <c r="G366" s="2"/>
      <c r="H366" s="2"/>
      <c r="I366" s="2"/>
      <c r="J366" s="2"/>
      <c r="K366" s="2"/>
      <c r="L366" s="2"/>
      <c r="M366" s="2"/>
    </row>
    <row r="367" spans="6:13" ht="12.75" customHeight="1">
      <c r="F367" s="2"/>
      <c r="G367" s="2"/>
      <c r="H367" s="2"/>
      <c r="I367" s="2"/>
      <c r="J367" s="2"/>
      <c r="K367" s="2"/>
      <c r="L367" s="2"/>
      <c r="M367" s="2"/>
    </row>
    <row r="368" spans="6:13" ht="12.75" customHeight="1">
      <c r="F368" s="2"/>
      <c r="G368" s="2"/>
      <c r="H368" s="2"/>
      <c r="I368" s="2"/>
      <c r="J368" s="2"/>
      <c r="K368" s="2"/>
      <c r="L368" s="2"/>
      <c r="M368" s="2"/>
    </row>
    <row r="369" spans="6:13" ht="12.75" customHeight="1">
      <c r="F369" s="2"/>
      <c r="G369" s="2"/>
      <c r="H369" s="2"/>
      <c r="I369" s="2"/>
      <c r="J369" s="2"/>
      <c r="K369" s="2"/>
      <c r="L369" s="2"/>
      <c r="M369" s="2"/>
    </row>
    <row r="370" spans="6:13" ht="12.75" customHeight="1">
      <c r="F370" s="2"/>
      <c r="G370" s="2"/>
      <c r="H370" s="2"/>
      <c r="I370" s="2"/>
      <c r="J370" s="2"/>
      <c r="K370" s="2"/>
      <c r="L370" s="2"/>
      <c r="M370" s="2"/>
    </row>
    <row r="371" spans="6:13" ht="12.75" customHeight="1">
      <c r="F371" s="2"/>
      <c r="G371" s="2"/>
      <c r="H371" s="2"/>
      <c r="I371" s="2"/>
      <c r="J371" s="2"/>
      <c r="K371" s="2"/>
      <c r="L371" s="2"/>
      <c r="M371" s="2"/>
    </row>
    <row r="372" spans="6:13" ht="12.75" customHeight="1">
      <c r="F372" s="2"/>
      <c r="G372" s="2"/>
      <c r="H372" s="2"/>
      <c r="I372" s="2"/>
      <c r="J372" s="2"/>
      <c r="K372" s="2"/>
      <c r="L372" s="2"/>
      <c r="M372" s="2"/>
    </row>
    <row r="373" spans="6:13" ht="12.75" customHeight="1">
      <c r="F373" s="2"/>
      <c r="G373" s="2"/>
      <c r="H373" s="2"/>
      <c r="I373" s="2"/>
      <c r="J373" s="2"/>
      <c r="K373" s="2"/>
      <c r="L373" s="2"/>
      <c r="M373" s="2"/>
    </row>
    <row r="374" spans="6:13" ht="12.75" customHeight="1">
      <c r="F374" s="2"/>
      <c r="G374" s="2"/>
      <c r="H374" s="2"/>
      <c r="I374" s="2"/>
      <c r="J374" s="2"/>
      <c r="K374" s="2"/>
      <c r="L374" s="2"/>
      <c r="M374" s="2"/>
    </row>
    <row r="375" spans="6:13" ht="12.75" customHeight="1">
      <c r="F375" s="2"/>
      <c r="G375" s="2"/>
      <c r="H375" s="2"/>
      <c r="I375" s="2"/>
      <c r="J375" s="2"/>
      <c r="K375" s="2"/>
      <c r="L375" s="2"/>
      <c r="M375" s="2"/>
    </row>
    <row r="376" spans="6:13" ht="12.75" customHeight="1">
      <c r="F376" s="2"/>
      <c r="G376" s="2"/>
      <c r="H376" s="2"/>
      <c r="I376" s="2"/>
      <c r="J376" s="2"/>
      <c r="K376" s="2"/>
      <c r="L376" s="2"/>
      <c r="M376" s="2"/>
    </row>
    <row r="377" spans="6:13" ht="12.75" customHeight="1">
      <c r="F377" s="2"/>
      <c r="G377" s="2"/>
      <c r="H377" s="2"/>
      <c r="I377" s="2"/>
      <c r="J377" s="2"/>
      <c r="K377" s="2"/>
      <c r="L377" s="2"/>
      <c r="M377" s="2"/>
    </row>
    <row r="378" spans="6:13" ht="12.75" customHeight="1">
      <c r="F378" s="2"/>
      <c r="G378" s="2"/>
      <c r="H378" s="2"/>
      <c r="I378" s="2"/>
      <c r="J378" s="2"/>
      <c r="K378" s="2"/>
      <c r="L378" s="2"/>
      <c r="M378" s="2"/>
    </row>
    <row r="379" spans="6:13" ht="12.75" customHeight="1">
      <c r="F379" s="2"/>
      <c r="G379" s="2"/>
      <c r="H379" s="2"/>
      <c r="I379" s="2"/>
      <c r="J379" s="2"/>
      <c r="K379" s="2"/>
      <c r="L379" s="2"/>
      <c r="M379" s="2"/>
    </row>
    <row r="380" spans="6:13" ht="12.75" customHeight="1">
      <c r="F380" s="2"/>
      <c r="G380" s="2"/>
      <c r="H380" s="2"/>
      <c r="I380" s="2"/>
      <c r="J380" s="2"/>
      <c r="K380" s="2"/>
      <c r="L380" s="2"/>
      <c r="M380" s="2"/>
    </row>
    <row r="381" spans="6:13" ht="12.75" customHeight="1">
      <c r="F381" s="2"/>
      <c r="G381" s="2"/>
      <c r="H381" s="2"/>
      <c r="I381" s="2"/>
      <c r="J381" s="2"/>
      <c r="K381" s="2"/>
      <c r="L381" s="2"/>
      <c r="M381" s="2"/>
    </row>
    <row r="382" spans="6:13" ht="12.75" customHeight="1">
      <c r="F382" s="2"/>
      <c r="G382" s="2"/>
      <c r="H382" s="2"/>
      <c r="I382" s="2"/>
      <c r="J382" s="2"/>
      <c r="K382" s="2"/>
      <c r="L382" s="2"/>
      <c r="M382" s="2"/>
    </row>
    <row r="383" spans="6:13" ht="12.75" customHeight="1">
      <c r="F383" s="2"/>
      <c r="G383" s="2"/>
      <c r="H383" s="2"/>
      <c r="I383" s="2"/>
      <c r="J383" s="2"/>
      <c r="K383" s="2"/>
      <c r="L383" s="2"/>
      <c r="M383" s="2"/>
    </row>
    <row r="384" spans="6:13" ht="12.75" customHeight="1">
      <c r="F384" s="2"/>
      <c r="G384" s="2"/>
      <c r="H384" s="2"/>
      <c r="I384" s="2"/>
      <c r="J384" s="2"/>
      <c r="K384" s="2"/>
      <c r="L384" s="2"/>
      <c r="M384" s="2"/>
    </row>
    <row r="385" spans="6:13" ht="12.75" customHeight="1">
      <c r="F385" s="2"/>
      <c r="G385" s="2"/>
      <c r="H385" s="2"/>
      <c r="I385" s="2"/>
      <c r="J385" s="2"/>
      <c r="K385" s="2"/>
      <c r="L385" s="2"/>
      <c r="M385" s="2"/>
    </row>
    <row r="386" spans="6:13" ht="12.75" customHeight="1">
      <c r="F386" s="2"/>
      <c r="G386" s="2"/>
      <c r="H386" s="2"/>
      <c r="I386" s="2"/>
      <c r="J386" s="2"/>
      <c r="K386" s="2"/>
      <c r="L386" s="2"/>
      <c r="M386" s="2"/>
    </row>
    <row r="387" spans="6:13" ht="12.75" customHeight="1">
      <c r="F387" s="2"/>
      <c r="G387" s="2"/>
      <c r="H387" s="2"/>
      <c r="I387" s="2"/>
      <c r="J387" s="2"/>
      <c r="K387" s="2"/>
      <c r="L387" s="2"/>
      <c r="M387" s="2"/>
    </row>
    <row r="388" spans="6:13" ht="12.75" customHeight="1">
      <c r="F388" s="2"/>
      <c r="G388" s="2"/>
      <c r="H388" s="2"/>
      <c r="I388" s="2"/>
      <c r="J388" s="2"/>
      <c r="K388" s="2"/>
      <c r="L388" s="2"/>
      <c r="M388" s="2"/>
    </row>
    <row r="389" spans="6:13" ht="12.75" customHeight="1">
      <c r="F389" s="2"/>
      <c r="G389" s="2"/>
      <c r="H389" s="2"/>
      <c r="I389" s="2"/>
      <c r="J389" s="2"/>
      <c r="K389" s="2"/>
      <c r="L389" s="2"/>
      <c r="M389" s="2"/>
    </row>
    <row r="390" spans="6:13" ht="12.75" customHeight="1">
      <c r="F390" s="2"/>
      <c r="G390" s="2"/>
      <c r="H390" s="2"/>
      <c r="I390" s="2"/>
      <c r="J390" s="2"/>
      <c r="K390" s="2"/>
      <c r="L390" s="2"/>
      <c r="M390" s="2"/>
    </row>
    <row r="391" spans="6:13" ht="12.75" customHeight="1">
      <c r="F391" s="2"/>
      <c r="G391" s="2"/>
      <c r="H391" s="2"/>
      <c r="I391" s="2"/>
      <c r="J391" s="2"/>
      <c r="K391" s="2"/>
      <c r="L391" s="2"/>
      <c r="M391" s="2"/>
    </row>
    <row r="392" spans="6:13" ht="12.75" customHeight="1">
      <c r="F392" s="2"/>
      <c r="G392" s="2"/>
      <c r="H392" s="2"/>
      <c r="I392" s="2"/>
      <c r="J392" s="2"/>
      <c r="K392" s="2"/>
      <c r="L392" s="2"/>
      <c r="M392" s="2"/>
    </row>
    <row r="393" spans="6:13" ht="12.75" customHeight="1">
      <c r="F393" s="2"/>
      <c r="G393" s="2"/>
      <c r="H393" s="2"/>
      <c r="I393" s="2"/>
      <c r="J393" s="2"/>
      <c r="K393" s="2"/>
      <c r="L393" s="2"/>
      <c r="M393" s="2"/>
    </row>
    <row r="394" spans="6:13" ht="12.75" customHeight="1">
      <c r="F394" s="2"/>
      <c r="G394" s="2"/>
      <c r="H394" s="2"/>
      <c r="I394" s="2"/>
      <c r="J394" s="2"/>
      <c r="K394" s="2"/>
      <c r="L394" s="2"/>
      <c r="M394" s="2"/>
    </row>
    <row r="395" spans="6:13" ht="12.75" customHeight="1">
      <c r="F395" s="2"/>
      <c r="G395" s="2"/>
      <c r="H395" s="2"/>
      <c r="I395" s="2"/>
      <c r="J395" s="2"/>
      <c r="K395" s="2"/>
      <c r="L395" s="2"/>
      <c r="M395" s="2"/>
    </row>
    <row r="396" spans="6:13" ht="12.75" customHeight="1">
      <c r="F396" s="2"/>
      <c r="G396" s="2"/>
      <c r="H396" s="2"/>
      <c r="I396" s="2"/>
      <c r="J396" s="2"/>
      <c r="K396" s="2"/>
      <c r="L396" s="2"/>
      <c r="M396" s="2"/>
    </row>
    <row r="397" spans="6:13" ht="12.75" customHeight="1">
      <c r="F397" s="2"/>
      <c r="G397" s="2"/>
      <c r="H397" s="2"/>
      <c r="I397" s="2"/>
      <c r="J397" s="2"/>
      <c r="K397" s="2"/>
      <c r="L397" s="2"/>
      <c r="M397" s="2"/>
    </row>
    <row r="398" spans="6:13" ht="12.75" customHeight="1">
      <c r="F398" s="2"/>
      <c r="G398" s="2"/>
      <c r="H398" s="2"/>
      <c r="I398" s="2"/>
      <c r="J398" s="2"/>
      <c r="K398" s="2"/>
      <c r="L398" s="2"/>
      <c r="M398" s="2"/>
    </row>
    <row r="399" spans="6:13" ht="12.75" customHeight="1">
      <c r="F399" s="2"/>
      <c r="G399" s="2"/>
      <c r="H399" s="2"/>
      <c r="I399" s="2"/>
      <c r="J399" s="2"/>
      <c r="K399" s="2"/>
      <c r="L399" s="2"/>
      <c r="M399" s="2"/>
    </row>
    <row r="400" spans="6:13" ht="12.75" customHeight="1">
      <c r="F400" s="2"/>
      <c r="G400" s="2"/>
      <c r="H400" s="2"/>
      <c r="I400" s="2"/>
      <c r="J400" s="2"/>
      <c r="K400" s="2"/>
      <c r="L400" s="2"/>
      <c r="M400" s="2"/>
    </row>
    <row r="401" spans="6:13" ht="12.75" customHeight="1">
      <c r="F401" s="2"/>
      <c r="G401" s="2"/>
      <c r="H401" s="2"/>
      <c r="I401" s="2"/>
      <c r="J401" s="2"/>
      <c r="K401" s="2"/>
      <c r="L401" s="2"/>
      <c r="M401" s="2"/>
    </row>
    <row r="402" spans="6:13" ht="12.75" customHeight="1">
      <c r="F402" s="2"/>
      <c r="G402" s="2"/>
      <c r="H402" s="2"/>
      <c r="I402" s="2"/>
      <c r="J402" s="2"/>
      <c r="K402" s="2"/>
      <c r="L402" s="2"/>
      <c r="M402" s="2"/>
    </row>
    <row r="403" spans="6:13" ht="12.75" customHeight="1">
      <c r="F403" s="2"/>
      <c r="G403" s="2"/>
      <c r="H403" s="2"/>
      <c r="I403" s="2"/>
      <c r="J403" s="2"/>
      <c r="K403" s="2"/>
      <c r="L403" s="2"/>
      <c r="M403" s="2"/>
    </row>
    <row r="404" spans="6:13" ht="12.75" customHeight="1">
      <c r="F404" s="2"/>
      <c r="G404" s="2"/>
      <c r="H404" s="2"/>
      <c r="I404" s="2"/>
      <c r="J404" s="2"/>
      <c r="K404" s="2"/>
      <c r="L404" s="2"/>
      <c r="M404" s="2"/>
    </row>
    <row r="405" spans="6:13" ht="12.75" customHeight="1">
      <c r="F405" s="2"/>
      <c r="G405" s="2"/>
      <c r="H405" s="2"/>
      <c r="I405" s="2"/>
      <c r="J405" s="2"/>
      <c r="K405" s="2"/>
      <c r="L405" s="2"/>
      <c r="M405" s="2"/>
    </row>
    <row r="406" spans="6:13" ht="12.75" customHeight="1">
      <c r="F406" s="2"/>
      <c r="G406" s="2"/>
      <c r="H406" s="2"/>
      <c r="I406" s="2"/>
      <c r="J406" s="2"/>
      <c r="K406" s="2"/>
      <c r="L406" s="2"/>
      <c r="M406" s="2"/>
    </row>
    <row r="407" spans="6:13" ht="12.75" customHeight="1">
      <c r="F407" s="2"/>
      <c r="G407" s="2"/>
      <c r="H407" s="2"/>
      <c r="I407" s="2"/>
      <c r="J407" s="2"/>
      <c r="K407" s="2"/>
      <c r="L407" s="2"/>
      <c r="M407" s="2"/>
    </row>
    <row r="408" spans="6:13" ht="12.75" customHeight="1">
      <c r="F408" s="2"/>
      <c r="G408" s="2"/>
      <c r="H408" s="2"/>
      <c r="I408" s="2"/>
      <c r="J408" s="2"/>
      <c r="K408" s="2"/>
      <c r="L408" s="2"/>
      <c r="M408" s="2"/>
    </row>
    <row r="409" spans="6:13" ht="12.75" customHeight="1">
      <c r="F409" s="2"/>
      <c r="G409" s="2"/>
      <c r="H409" s="2"/>
      <c r="I409" s="2"/>
      <c r="J409" s="2"/>
      <c r="K409" s="2"/>
      <c r="L409" s="2"/>
      <c r="M409" s="2"/>
    </row>
    <row r="410" spans="6:13" ht="12.75" customHeight="1">
      <c r="F410" s="2"/>
      <c r="G410" s="2"/>
      <c r="H410" s="2"/>
      <c r="I410" s="2"/>
      <c r="J410" s="2"/>
      <c r="K410" s="2"/>
      <c r="L410" s="2"/>
      <c r="M410" s="2"/>
    </row>
    <row r="411" spans="6:13" ht="12.75" customHeight="1">
      <c r="F411" s="2"/>
      <c r="G411" s="2"/>
      <c r="H411" s="2"/>
      <c r="I411" s="2"/>
      <c r="J411" s="2"/>
      <c r="K411" s="2"/>
      <c r="L411" s="2"/>
      <c r="M411" s="2"/>
    </row>
    <row r="412" spans="6:13" ht="12.75" customHeight="1">
      <c r="F412" s="2"/>
      <c r="G412" s="2"/>
      <c r="H412" s="2"/>
      <c r="I412" s="2"/>
      <c r="J412" s="2"/>
      <c r="K412" s="2"/>
      <c r="L412" s="2"/>
      <c r="M412" s="2"/>
    </row>
    <row r="413" spans="6:13" ht="12.75" customHeight="1">
      <c r="F413" s="2"/>
      <c r="G413" s="2"/>
      <c r="H413" s="2"/>
      <c r="I413" s="2"/>
      <c r="J413" s="2"/>
      <c r="K413" s="2"/>
      <c r="L413" s="2"/>
      <c r="M413" s="2"/>
    </row>
    <row r="414" spans="6:13" ht="12.75" customHeight="1">
      <c r="F414" s="2"/>
      <c r="G414" s="2"/>
      <c r="H414" s="2"/>
      <c r="I414" s="2"/>
      <c r="J414" s="2"/>
      <c r="K414" s="2"/>
      <c r="L414" s="2"/>
      <c r="M414" s="2"/>
    </row>
    <row r="415" spans="6:13" ht="12.75" customHeight="1">
      <c r="F415" s="2"/>
      <c r="G415" s="2"/>
      <c r="H415" s="2"/>
      <c r="I415" s="2"/>
      <c r="J415" s="2"/>
      <c r="K415" s="2"/>
      <c r="L415" s="2"/>
      <c r="M415" s="2"/>
    </row>
    <row r="416" spans="6:13" ht="12.75" customHeight="1">
      <c r="F416" s="2"/>
      <c r="G416" s="2"/>
      <c r="H416" s="2"/>
      <c r="I416" s="2"/>
      <c r="J416" s="2"/>
      <c r="K416" s="2"/>
      <c r="L416" s="2"/>
      <c r="M416" s="2"/>
    </row>
    <row r="417" spans="6:13" ht="12.75" customHeight="1">
      <c r="F417" s="2"/>
      <c r="G417" s="2"/>
      <c r="H417" s="2"/>
      <c r="I417" s="2"/>
      <c r="J417" s="2"/>
      <c r="K417" s="2"/>
      <c r="L417" s="2"/>
      <c r="M417" s="2"/>
    </row>
    <row r="418" spans="6:13" ht="12.75" customHeight="1">
      <c r="F418" s="2"/>
      <c r="G418" s="2"/>
      <c r="H418" s="2"/>
      <c r="I418" s="2"/>
      <c r="J418" s="2"/>
      <c r="K418" s="2"/>
      <c r="L418" s="2"/>
      <c r="M418" s="2"/>
    </row>
    <row r="419" spans="6:13" ht="12.75" customHeight="1">
      <c r="F419" s="2"/>
      <c r="G419" s="2"/>
      <c r="H419" s="2"/>
      <c r="I419" s="2"/>
      <c r="J419" s="2"/>
      <c r="K419" s="2"/>
      <c r="L419" s="2"/>
      <c r="M419" s="2"/>
    </row>
    <row r="420" spans="6:13" ht="12.75" customHeight="1">
      <c r="F420" s="2"/>
      <c r="G420" s="2"/>
      <c r="H420" s="2"/>
      <c r="I420" s="2"/>
      <c r="J420" s="2"/>
      <c r="K420" s="2"/>
      <c r="L420" s="2"/>
      <c r="M420" s="2"/>
    </row>
    <row r="421" spans="6:13" ht="12.75" customHeight="1">
      <c r="F421" s="2"/>
      <c r="G421" s="2"/>
      <c r="H421" s="2"/>
      <c r="I421" s="2"/>
      <c r="J421" s="2"/>
      <c r="K421" s="2"/>
      <c r="L421" s="2"/>
      <c r="M421" s="2"/>
    </row>
    <row r="422" spans="6:13" ht="12.75" customHeight="1">
      <c r="F422" s="2"/>
      <c r="G422" s="2"/>
      <c r="H422" s="2"/>
      <c r="I422" s="2"/>
      <c r="J422" s="2"/>
      <c r="K422" s="2"/>
      <c r="L422" s="2"/>
      <c r="M422" s="2"/>
    </row>
    <row r="423" spans="6:13" ht="12.75" customHeight="1">
      <c r="F423" s="2"/>
      <c r="G423" s="2"/>
      <c r="H423" s="2"/>
      <c r="I423" s="2"/>
      <c r="J423" s="2"/>
      <c r="K423" s="2"/>
      <c r="L423" s="2"/>
      <c r="M423" s="2"/>
    </row>
    <row r="424" spans="6:13" ht="12.75" customHeight="1">
      <c r="F424" s="2"/>
      <c r="G424" s="2"/>
      <c r="H424" s="2"/>
      <c r="I424" s="2"/>
      <c r="J424" s="2"/>
      <c r="K424" s="2"/>
      <c r="L424" s="2"/>
      <c r="M424" s="2"/>
    </row>
    <row r="425" spans="6:13" ht="12.75" customHeight="1">
      <c r="F425" s="2"/>
      <c r="G425" s="2"/>
      <c r="H425" s="2"/>
      <c r="I425" s="2"/>
      <c r="J425" s="2"/>
      <c r="K425" s="2"/>
      <c r="L425" s="2"/>
      <c r="M425" s="2"/>
    </row>
    <row r="426" spans="6:13" ht="12.75" customHeight="1">
      <c r="F426" s="2"/>
      <c r="G426" s="2"/>
      <c r="H426" s="2"/>
      <c r="I426" s="2"/>
      <c r="J426" s="2"/>
      <c r="K426" s="2"/>
      <c r="L426" s="2"/>
      <c r="M426" s="2"/>
    </row>
    <row r="427" spans="6:13" ht="12.75" customHeight="1">
      <c r="F427" s="2"/>
      <c r="G427" s="2"/>
      <c r="H427" s="2"/>
      <c r="I427" s="2"/>
      <c r="J427" s="2"/>
      <c r="K427" s="2"/>
      <c r="L427" s="2"/>
      <c r="M427" s="2"/>
    </row>
    <row r="428" spans="6:13" ht="12.75" customHeight="1">
      <c r="F428" s="2"/>
      <c r="G428" s="2"/>
      <c r="H428" s="2"/>
      <c r="I428" s="2"/>
      <c r="J428" s="2"/>
      <c r="K428" s="2"/>
      <c r="L428" s="2"/>
      <c r="M428" s="2"/>
    </row>
    <row r="429" spans="6:13" ht="12.75" customHeight="1">
      <c r="F429" s="2"/>
      <c r="G429" s="2"/>
      <c r="H429" s="2"/>
      <c r="I429" s="2"/>
      <c r="J429" s="2"/>
      <c r="K429" s="2"/>
      <c r="L429" s="2"/>
      <c r="M429" s="2"/>
    </row>
    <row r="430" spans="6:13" ht="12.75" customHeight="1">
      <c r="F430" s="2"/>
      <c r="G430" s="2"/>
      <c r="H430" s="2"/>
      <c r="I430" s="2"/>
      <c r="J430" s="2"/>
      <c r="K430" s="2"/>
      <c r="L430" s="2"/>
      <c r="M430" s="2"/>
    </row>
    <row r="431" spans="6:13" ht="12.75" customHeight="1">
      <c r="F431" s="2"/>
      <c r="G431" s="2"/>
      <c r="H431" s="2"/>
      <c r="I431" s="2"/>
      <c r="J431" s="2"/>
      <c r="K431" s="2"/>
      <c r="L431" s="2"/>
      <c r="M431" s="2"/>
    </row>
    <row r="432" spans="6:13" ht="12.75" customHeight="1">
      <c r="F432" s="2"/>
      <c r="G432" s="2"/>
      <c r="H432" s="2"/>
      <c r="I432" s="2"/>
      <c r="J432" s="2"/>
      <c r="K432" s="2"/>
      <c r="L432" s="2"/>
      <c r="M432" s="2"/>
    </row>
    <row r="433" spans="6:13" ht="12.75" customHeight="1">
      <c r="F433" s="2"/>
      <c r="G433" s="2"/>
      <c r="H433" s="2"/>
      <c r="I433" s="2"/>
      <c r="J433" s="2"/>
      <c r="K433" s="2"/>
      <c r="L433" s="2"/>
      <c r="M433" s="2"/>
    </row>
    <row r="434" spans="6:13" ht="12.75" customHeight="1">
      <c r="F434" s="2"/>
      <c r="G434" s="2"/>
      <c r="H434" s="2"/>
      <c r="I434" s="2"/>
      <c r="J434" s="2"/>
      <c r="K434" s="2"/>
      <c r="L434" s="2"/>
      <c r="M434" s="2"/>
    </row>
    <row r="435" spans="6:13" ht="12.75" customHeight="1">
      <c r="F435" s="2"/>
      <c r="G435" s="2"/>
      <c r="H435" s="2"/>
      <c r="I435" s="2"/>
      <c r="J435" s="2"/>
      <c r="K435" s="2"/>
      <c r="L435" s="2"/>
      <c r="M435" s="2"/>
    </row>
    <row r="436" spans="6:13" ht="12.75" customHeight="1">
      <c r="F436" s="2"/>
      <c r="G436" s="2"/>
      <c r="H436" s="2"/>
      <c r="I436" s="2"/>
      <c r="J436" s="2"/>
      <c r="K436" s="2"/>
      <c r="L436" s="2"/>
      <c r="M436" s="2"/>
    </row>
    <row r="437" spans="6:13" ht="12.75" customHeight="1">
      <c r="F437" s="2"/>
      <c r="G437" s="2"/>
      <c r="H437" s="2"/>
      <c r="I437" s="2"/>
      <c r="J437" s="2"/>
      <c r="K437" s="2"/>
      <c r="L437" s="2"/>
      <c r="M437" s="2"/>
    </row>
    <row r="438" spans="6:13" ht="12.75" customHeight="1">
      <c r="F438" s="2"/>
      <c r="G438" s="2"/>
      <c r="H438" s="2"/>
      <c r="I438" s="2"/>
      <c r="J438" s="2"/>
      <c r="K438" s="2"/>
      <c r="L438" s="2"/>
      <c r="M438" s="2"/>
    </row>
    <row r="439" spans="6:13" ht="12.75" customHeight="1">
      <c r="F439" s="2"/>
      <c r="G439" s="2"/>
      <c r="H439" s="2"/>
      <c r="I439" s="2"/>
      <c r="J439" s="2"/>
      <c r="K439" s="2"/>
      <c r="L439" s="2"/>
      <c r="M439" s="2"/>
    </row>
    <row r="440" spans="6:13" ht="12.75" customHeight="1">
      <c r="F440" s="2"/>
      <c r="G440" s="2"/>
      <c r="H440" s="2"/>
      <c r="I440" s="2"/>
      <c r="J440" s="2"/>
      <c r="K440" s="2"/>
      <c r="L440" s="2"/>
      <c r="M440" s="2"/>
    </row>
    <row r="441" spans="6:13" ht="12.75" customHeight="1">
      <c r="F441" s="2"/>
      <c r="G441" s="2"/>
      <c r="H441" s="2"/>
      <c r="I441" s="2"/>
      <c r="J441" s="2"/>
      <c r="K441" s="2"/>
      <c r="L441" s="2"/>
      <c r="M441" s="2"/>
    </row>
    <row r="442" spans="6:13" ht="12.75" customHeight="1">
      <c r="F442" s="2"/>
      <c r="G442" s="2"/>
      <c r="H442" s="2"/>
      <c r="I442" s="2"/>
      <c r="J442" s="2"/>
      <c r="K442" s="2"/>
      <c r="L442" s="2"/>
      <c r="M442" s="2"/>
    </row>
    <row r="443" spans="6:13" ht="12.75" customHeight="1">
      <c r="F443" s="2"/>
      <c r="G443" s="2"/>
      <c r="H443" s="2"/>
      <c r="I443" s="2"/>
      <c r="J443" s="2"/>
      <c r="K443" s="2"/>
      <c r="L443" s="2"/>
      <c r="M443" s="2"/>
    </row>
    <row r="444" spans="6:13" ht="12.75" customHeight="1">
      <c r="F444" s="2"/>
      <c r="G444" s="2"/>
      <c r="H444" s="2"/>
      <c r="I444" s="2"/>
      <c r="J444" s="2"/>
      <c r="K444" s="2"/>
      <c r="L444" s="2"/>
      <c r="M444" s="2"/>
    </row>
    <row r="445" spans="6:13" ht="12.75" customHeight="1">
      <c r="F445" s="2"/>
      <c r="G445" s="2"/>
      <c r="H445" s="2"/>
      <c r="I445" s="2"/>
      <c r="J445" s="2"/>
      <c r="K445" s="2"/>
      <c r="L445" s="2"/>
      <c r="M445" s="2"/>
    </row>
    <row r="446" spans="6:13" ht="12.75" customHeight="1">
      <c r="F446" s="2"/>
      <c r="G446" s="2"/>
      <c r="H446" s="2"/>
      <c r="I446" s="2"/>
      <c r="J446" s="2"/>
      <c r="K446" s="2"/>
      <c r="L446" s="2"/>
      <c r="M446" s="2"/>
    </row>
    <row r="447" spans="6:13" ht="12.75" customHeight="1">
      <c r="F447" s="2"/>
      <c r="G447" s="2"/>
      <c r="H447" s="2"/>
      <c r="I447" s="2"/>
      <c r="J447" s="2"/>
      <c r="K447" s="2"/>
      <c r="L447" s="2"/>
      <c r="M447" s="2"/>
    </row>
    <row r="448" spans="6:13" ht="12.75" customHeight="1">
      <c r="F448" s="2"/>
      <c r="G448" s="2"/>
      <c r="H448" s="2"/>
      <c r="I448" s="2"/>
      <c r="J448" s="2"/>
      <c r="K448" s="2"/>
      <c r="L448" s="2"/>
      <c r="M448" s="2"/>
    </row>
    <row r="449" spans="6:13" ht="12.75" customHeight="1">
      <c r="F449" s="2"/>
      <c r="G449" s="2"/>
      <c r="H449" s="2"/>
      <c r="I449" s="2"/>
      <c r="J449" s="2"/>
      <c r="K449" s="2"/>
      <c r="L449" s="2"/>
      <c r="M449" s="2"/>
    </row>
    <row r="450" spans="6:13" ht="12.75" customHeight="1">
      <c r="F450" s="2"/>
      <c r="G450" s="2"/>
      <c r="H450" s="2"/>
      <c r="I450" s="2"/>
      <c r="J450" s="2"/>
      <c r="K450" s="2"/>
      <c r="L450" s="2"/>
      <c r="M450" s="2"/>
    </row>
    <row r="451" spans="6:13" ht="12.75" customHeight="1">
      <c r="F451" s="2"/>
      <c r="G451" s="2"/>
      <c r="H451" s="2"/>
      <c r="I451" s="2"/>
      <c r="J451" s="2"/>
      <c r="K451" s="2"/>
      <c r="L451" s="2"/>
      <c r="M451" s="2"/>
    </row>
    <row r="452" spans="6:13" ht="12.75" customHeight="1">
      <c r="F452" s="2"/>
      <c r="G452" s="2"/>
      <c r="H452" s="2"/>
      <c r="I452" s="2"/>
      <c r="J452" s="2"/>
      <c r="K452" s="2"/>
      <c r="L452" s="2"/>
      <c r="M452" s="2"/>
    </row>
    <row r="453" spans="6:13" ht="12.75" customHeight="1">
      <c r="F453" s="2"/>
      <c r="G453" s="2"/>
      <c r="H453" s="2"/>
      <c r="I453" s="2"/>
      <c r="J453" s="2"/>
      <c r="K453" s="2"/>
      <c r="L453" s="2"/>
      <c r="M453" s="2"/>
    </row>
    <row r="454" spans="6:13" ht="12.75" customHeight="1">
      <c r="F454" s="2"/>
      <c r="G454" s="2"/>
      <c r="H454" s="2"/>
      <c r="I454" s="2"/>
      <c r="J454" s="2"/>
      <c r="K454" s="2"/>
      <c r="L454" s="2"/>
      <c r="M454" s="2"/>
    </row>
    <row r="455" spans="6:13" ht="12.75" customHeight="1">
      <c r="F455" s="2"/>
      <c r="G455" s="2"/>
      <c r="H455" s="2"/>
      <c r="I455" s="2"/>
      <c r="J455" s="2"/>
      <c r="K455" s="2"/>
      <c r="L455" s="2"/>
      <c r="M455" s="2"/>
    </row>
    <row r="456" spans="6:13" ht="12.75" customHeight="1">
      <c r="F456" s="2"/>
      <c r="G456" s="2"/>
      <c r="H456" s="2"/>
      <c r="I456" s="2"/>
      <c r="J456" s="2"/>
      <c r="K456" s="2"/>
      <c r="L456" s="2"/>
      <c r="M456" s="2"/>
    </row>
    <row r="457" spans="6:13" ht="12.75" customHeight="1">
      <c r="F457" s="2"/>
      <c r="G457" s="2"/>
      <c r="H457" s="2"/>
      <c r="I457" s="2"/>
      <c r="J457" s="2"/>
      <c r="K457" s="2"/>
      <c r="L457" s="2"/>
      <c r="M457" s="2"/>
    </row>
    <row r="458" spans="6:13" ht="12.75" customHeight="1">
      <c r="F458" s="2"/>
      <c r="G458" s="2"/>
      <c r="H458" s="2"/>
      <c r="I458" s="2"/>
      <c r="J458" s="2"/>
      <c r="K458" s="2"/>
      <c r="L458" s="2"/>
      <c r="M458" s="2"/>
    </row>
    <row r="459" spans="6:13" ht="12.75" customHeight="1">
      <c r="F459" s="2"/>
      <c r="G459" s="2"/>
      <c r="H459" s="2"/>
      <c r="I459" s="2"/>
      <c r="J459" s="2"/>
      <c r="K459" s="2"/>
      <c r="L459" s="2"/>
      <c r="M459" s="2"/>
    </row>
    <row r="460" spans="6:13" ht="12.75" customHeight="1">
      <c r="F460" s="2"/>
      <c r="G460" s="2"/>
      <c r="H460" s="2"/>
      <c r="I460" s="2"/>
      <c r="J460" s="2"/>
      <c r="K460" s="2"/>
      <c r="L460" s="2"/>
      <c r="M460" s="2"/>
    </row>
    <row r="461" spans="6:13" ht="12.75" customHeight="1">
      <c r="F461" s="2"/>
      <c r="G461" s="2"/>
      <c r="H461" s="2"/>
      <c r="I461" s="2"/>
      <c r="J461" s="2"/>
      <c r="K461" s="2"/>
      <c r="L461" s="2"/>
      <c r="M461" s="2"/>
    </row>
    <row r="462" spans="6:13" ht="12.75" customHeight="1">
      <c r="F462" s="2"/>
      <c r="G462" s="2"/>
      <c r="H462" s="2"/>
      <c r="I462" s="2"/>
      <c r="J462" s="2"/>
      <c r="K462" s="2"/>
      <c r="L462" s="2"/>
      <c r="M462" s="2"/>
    </row>
    <row r="463" spans="6:13" ht="12.75" customHeight="1">
      <c r="F463" s="2"/>
      <c r="G463" s="2"/>
      <c r="H463" s="2"/>
      <c r="I463" s="2"/>
      <c r="J463" s="2"/>
      <c r="K463" s="2"/>
      <c r="L463" s="2"/>
      <c r="M463" s="2"/>
    </row>
    <row r="464" spans="6:13" ht="12.75" customHeight="1">
      <c r="F464" s="2"/>
      <c r="G464" s="2"/>
      <c r="H464" s="2"/>
      <c r="I464" s="2"/>
      <c r="J464" s="2"/>
      <c r="K464" s="2"/>
      <c r="L464" s="2"/>
      <c r="M464" s="2"/>
    </row>
    <row r="465" spans="6:13" ht="12.75" customHeight="1">
      <c r="F465" s="2"/>
      <c r="G465" s="2"/>
      <c r="H465" s="2"/>
      <c r="I465" s="2"/>
      <c r="J465" s="2"/>
      <c r="K465" s="2"/>
      <c r="L465" s="2"/>
      <c r="M465" s="2"/>
    </row>
    <row r="466" spans="6:13" ht="12.75" customHeight="1">
      <c r="F466" s="2"/>
      <c r="G466" s="2"/>
      <c r="H466" s="2"/>
      <c r="I466" s="2"/>
      <c r="J466" s="2"/>
      <c r="K466" s="2"/>
      <c r="L466" s="2"/>
      <c r="M466" s="2"/>
    </row>
    <row r="467" spans="6:13" ht="12.75" customHeight="1">
      <c r="F467" s="2"/>
      <c r="G467" s="2"/>
      <c r="H467" s="2"/>
      <c r="I467" s="2"/>
      <c r="J467" s="2"/>
      <c r="K467" s="2"/>
      <c r="L467" s="2"/>
      <c r="M467" s="2"/>
    </row>
    <row r="468" spans="6:13" ht="12.75" customHeight="1">
      <c r="F468" s="2"/>
      <c r="G468" s="2"/>
      <c r="H468" s="2"/>
      <c r="I468" s="2"/>
      <c r="J468" s="2"/>
      <c r="K468" s="2"/>
      <c r="L468" s="2"/>
      <c r="M468" s="2"/>
    </row>
    <row r="469" spans="6:13" ht="12.75" customHeight="1">
      <c r="F469" s="2"/>
      <c r="G469" s="2"/>
      <c r="H469" s="2"/>
      <c r="I469" s="2"/>
      <c r="J469" s="2"/>
      <c r="K469" s="2"/>
      <c r="L469" s="2"/>
      <c r="M469" s="2"/>
    </row>
    <row r="470" spans="6:13" ht="12.75" customHeight="1">
      <c r="F470" s="2"/>
      <c r="G470" s="2"/>
      <c r="H470" s="2"/>
      <c r="I470" s="2"/>
      <c r="J470" s="2"/>
      <c r="K470" s="2"/>
      <c r="L470" s="2"/>
      <c r="M470" s="2"/>
    </row>
    <row r="471" spans="6:13" ht="12.75" customHeight="1">
      <c r="F471" s="2"/>
      <c r="G471" s="2"/>
      <c r="H471" s="2"/>
      <c r="I471" s="2"/>
      <c r="J471" s="2"/>
      <c r="K471" s="2"/>
      <c r="L471" s="2"/>
      <c r="M471" s="2"/>
    </row>
    <row r="472" spans="6:13" ht="12.75" customHeight="1">
      <c r="F472" s="2"/>
      <c r="G472" s="2"/>
      <c r="H472" s="2"/>
      <c r="I472" s="2"/>
      <c r="J472" s="2"/>
      <c r="K472" s="2"/>
      <c r="L472" s="2"/>
      <c r="M472" s="2"/>
    </row>
    <row r="473" spans="6:13" ht="12.75" customHeight="1">
      <c r="F473" s="2"/>
      <c r="G473" s="2"/>
      <c r="H473" s="2"/>
      <c r="I473" s="2"/>
      <c r="J473" s="2"/>
      <c r="K473" s="2"/>
      <c r="L473" s="2"/>
      <c r="M473" s="2"/>
    </row>
    <row r="474" spans="6:13" ht="12.75" customHeight="1">
      <c r="F474" s="2"/>
      <c r="G474" s="2"/>
      <c r="H474" s="2"/>
      <c r="I474" s="2"/>
      <c r="J474" s="2"/>
      <c r="K474" s="2"/>
      <c r="L474" s="2"/>
      <c r="M474" s="2"/>
    </row>
    <row r="475" spans="6:13" ht="12.75" customHeight="1">
      <c r="F475" s="2"/>
      <c r="G475" s="2"/>
      <c r="H475" s="2"/>
      <c r="I475" s="2"/>
      <c r="J475" s="2"/>
      <c r="K475" s="2"/>
      <c r="L475" s="2"/>
      <c r="M475" s="2"/>
    </row>
    <row r="476" spans="6:13" ht="12.75" customHeight="1">
      <c r="F476" s="2"/>
      <c r="G476" s="2"/>
      <c r="H476" s="2"/>
      <c r="I476" s="2"/>
      <c r="J476" s="2"/>
      <c r="K476" s="2"/>
      <c r="L476" s="2"/>
      <c r="M476" s="2"/>
    </row>
    <row r="477" spans="6:13" ht="12.75" customHeight="1">
      <c r="F477" s="2"/>
      <c r="G477" s="2"/>
      <c r="H477" s="2"/>
      <c r="I477" s="2"/>
      <c r="J477" s="2"/>
      <c r="K477" s="2"/>
      <c r="L477" s="2"/>
      <c r="M477" s="2"/>
    </row>
    <row r="478" spans="6:13" ht="12.75" customHeight="1">
      <c r="F478" s="2"/>
      <c r="G478" s="2"/>
      <c r="H478" s="2"/>
      <c r="I478" s="2"/>
      <c r="J478" s="2"/>
      <c r="K478" s="2"/>
      <c r="L478" s="2"/>
      <c r="M478" s="2"/>
    </row>
    <row r="479" spans="6:13" ht="12.75" customHeight="1">
      <c r="F479" s="2"/>
      <c r="G479" s="2"/>
      <c r="H479" s="2"/>
      <c r="I479" s="2"/>
      <c r="J479" s="2"/>
      <c r="K479" s="2"/>
      <c r="L479" s="2"/>
      <c r="M479" s="2"/>
    </row>
    <row r="480" spans="6:13" ht="12.75" customHeight="1">
      <c r="F480" s="2"/>
      <c r="G480" s="2"/>
      <c r="H480" s="2"/>
      <c r="I480" s="2"/>
      <c r="J480" s="2"/>
      <c r="K480" s="2"/>
      <c r="L480" s="2"/>
      <c r="M480" s="2"/>
    </row>
    <row r="481" spans="6:13" ht="12.75" customHeight="1">
      <c r="F481" s="2"/>
      <c r="G481" s="2"/>
      <c r="H481" s="2"/>
      <c r="I481" s="2"/>
      <c r="J481" s="2"/>
      <c r="K481" s="2"/>
      <c r="L481" s="2"/>
      <c r="M481" s="2"/>
    </row>
    <row r="482" spans="6:13" ht="12.75" customHeight="1">
      <c r="F482" s="2"/>
      <c r="G482" s="2"/>
      <c r="H482" s="2"/>
      <c r="I482" s="2"/>
      <c r="J482" s="2"/>
      <c r="K482" s="2"/>
      <c r="L482" s="2"/>
      <c r="M482" s="2"/>
    </row>
    <row r="483" spans="6:13" ht="12.75" customHeight="1">
      <c r="F483" s="2"/>
      <c r="G483" s="2"/>
      <c r="H483" s="2"/>
      <c r="I483" s="2"/>
      <c r="J483" s="2"/>
      <c r="K483" s="2"/>
      <c r="L483" s="2"/>
      <c r="M483" s="2"/>
    </row>
    <row r="484" spans="6:13" ht="12.75" customHeight="1">
      <c r="F484" s="2"/>
      <c r="G484" s="2"/>
      <c r="H484" s="2"/>
      <c r="I484" s="2"/>
      <c r="J484" s="2"/>
      <c r="K484" s="2"/>
      <c r="L484" s="2"/>
      <c r="M484" s="2"/>
    </row>
    <row r="485" spans="6:13" ht="12.75" customHeight="1">
      <c r="F485" s="2"/>
      <c r="G485" s="2"/>
      <c r="H485" s="2"/>
      <c r="I485" s="2"/>
      <c r="J485" s="2"/>
      <c r="K485" s="2"/>
      <c r="L485" s="2"/>
      <c r="M485" s="2"/>
    </row>
    <row r="486" spans="6:13" ht="12.75" customHeight="1">
      <c r="F486" s="2"/>
      <c r="G486" s="2"/>
      <c r="H486" s="2"/>
      <c r="I486" s="2"/>
      <c r="J486" s="2"/>
      <c r="K486" s="2"/>
      <c r="L486" s="2"/>
      <c r="M486" s="2"/>
    </row>
    <row r="487" spans="6:13" ht="12.75" customHeight="1">
      <c r="F487" s="2"/>
      <c r="G487" s="2"/>
      <c r="H487" s="2"/>
      <c r="I487" s="2"/>
      <c r="J487" s="2"/>
      <c r="K487" s="2"/>
      <c r="L487" s="2"/>
      <c r="M487" s="2"/>
    </row>
    <row r="488" spans="6:13" ht="12.75" customHeight="1">
      <c r="F488" s="2"/>
      <c r="G488" s="2"/>
      <c r="H488" s="2"/>
      <c r="I488" s="2"/>
      <c r="J488" s="2"/>
      <c r="K488" s="2"/>
      <c r="L488" s="2"/>
      <c r="M488" s="2"/>
    </row>
    <row r="489" spans="6:13" ht="12.75" customHeight="1">
      <c r="F489" s="2"/>
      <c r="G489" s="2"/>
      <c r="H489" s="2"/>
      <c r="I489" s="2"/>
      <c r="J489" s="2"/>
      <c r="K489" s="2"/>
      <c r="L489" s="2"/>
      <c r="M489" s="2"/>
    </row>
    <row r="490" spans="6:13" ht="12.75" customHeight="1">
      <c r="F490" s="2"/>
      <c r="G490" s="2"/>
      <c r="H490" s="2"/>
      <c r="I490" s="2"/>
      <c r="J490" s="2"/>
      <c r="K490" s="2"/>
      <c r="L490" s="2"/>
      <c r="M490" s="2"/>
    </row>
    <row r="491" spans="6:13" ht="12.75" customHeight="1">
      <c r="F491" s="2"/>
      <c r="G491" s="2"/>
      <c r="H491" s="2"/>
      <c r="I491" s="2"/>
      <c r="J491" s="2"/>
      <c r="K491" s="2"/>
      <c r="L491" s="2"/>
      <c r="M491" s="2"/>
    </row>
    <row r="492" spans="6:13" ht="12.75" customHeight="1">
      <c r="F492" s="2"/>
      <c r="G492" s="2"/>
      <c r="H492" s="2"/>
      <c r="I492" s="2"/>
      <c r="J492" s="2"/>
      <c r="K492" s="2"/>
      <c r="L492" s="2"/>
      <c r="M492" s="2"/>
    </row>
    <row r="493" spans="6:13" ht="12.75" customHeight="1">
      <c r="F493" s="2"/>
      <c r="G493" s="2"/>
      <c r="H493" s="2"/>
      <c r="I493" s="2"/>
      <c r="J493" s="2"/>
      <c r="K493" s="2"/>
      <c r="L493" s="2"/>
      <c r="M493" s="2"/>
    </row>
    <row r="494" spans="6:13" ht="12.75" customHeight="1">
      <c r="F494" s="2"/>
      <c r="G494" s="2"/>
      <c r="H494" s="2"/>
      <c r="I494" s="2"/>
      <c r="J494" s="2"/>
      <c r="K494" s="2"/>
      <c r="L494" s="2"/>
      <c r="M494" s="2"/>
    </row>
    <row r="495" spans="6:13" ht="12.75" customHeight="1">
      <c r="F495" s="2"/>
      <c r="G495" s="2"/>
      <c r="H495" s="2"/>
      <c r="I495" s="2"/>
      <c r="J495" s="2"/>
      <c r="K495" s="2"/>
      <c r="L495" s="2"/>
      <c r="M495" s="2"/>
    </row>
    <row r="496" spans="6:13" ht="12.75" customHeight="1">
      <c r="F496" s="2"/>
      <c r="G496" s="2"/>
      <c r="H496" s="2"/>
      <c r="I496" s="2"/>
      <c r="J496" s="2"/>
      <c r="K496" s="2"/>
      <c r="L496" s="2"/>
      <c r="M496" s="2"/>
    </row>
    <row r="497" spans="6:13" ht="12.75" customHeight="1">
      <c r="F497" s="2"/>
      <c r="G497" s="2"/>
      <c r="H497" s="2"/>
      <c r="I497" s="2"/>
      <c r="J497" s="2"/>
      <c r="K497" s="2"/>
      <c r="L497" s="2"/>
      <c r="M497" s="2"/>
    </row>
    <row r="498" spans="6:13" ht="12.75" customHeight="1">
      <c r="F498" s="2"/>
      <c r="G498" s="2"/>
      <c r="H498" s="2"/>
      <c r="I498" s="2"/>
      <c r="J498" s="2"/>
      <c r="K498" s="2"/>
      <c r="L498" s="2"/>
      <c r="M498" s="2"/>
    </row>
    <row r="499" spans="6:13" ht="12.75" customHeight="1">
      <c r="F499" s="2"/>
      <c r="G499" s="2"/>
      <c r="H499" s="2"/>
      <c r="I499" s="2"/>
      <c r="J499" s="2"/>
      <c r="K499" s="2"/>
      <c r="L499" s="2"/>
      <c r="M499" s="2"/>
    </row>
    <row r="500" spans="6:13" ht="12.75" customHeight="1">
      <c r="F500" s="2"/>
      <c r="G500" s="2"/>
      <c r="H500" s="2"/>
      <c r="I500" s="2"/>
      <c r="J500" s="2"/>
      <c r="K500" s="2"/>
      <c r="L500" s="2"/>
      <c r="M500" s="2"/>
    </row>
    <row r="501" spans="6:13" ht="12.75" customHeight="1">
      <c r="F501" s="2"/>
      <c r="G501" s="2"/>
      <c r="H501" s="2"/>
      <c r="I501" s="2"/>
      <c r="J501" s="2"/>
      <c r="K501" s="2"/>
      <c r="L501" s="2"/>
      <c r="M501" s="2"/>
    </row>
    <row r="502" spans="6:13" ht="12.75" customHeight="1">
      <c r="F502" s="2"/>
      <c r="G502" s="2"/>
      <c r="H502" s="2"/>
      <c r="I502" s="2"/>
      <c r="J502" s="2"/>
      <c r="K502" s="2"/>
      <c r="L502" s="2"/>
      <c r="M502" s="2"/>
    </row>
    <row r="503" spans="6:13" ht="12.75" customHeight="1">
      <c r="F503" s="2"/>
      <c r="G503" s="2"/>
      <c r="H503" s="2"/>
      <c r="I503" s="2"/>
      <c r="J503" s="2"/>
      <c r="K503" s="2"/>
      <c r="L503" s="2"/>
      <c r="M503" s="2"/>
    </row>
    <row r="504" spans="6:13" ht="12.75" customHeight="1">
      <c r="F504" s="2"/>
      <c r="G504" s="2"/>
      <c r="H504" s="2"/>
      <c r="I504" s="2"/>
      <c r="J504" s="2"/>
      <c r="K504" s="2"/>
      <c r="L504" s="2"/>
      <c r="M504" s="2"/>
    </row>
    <row r="505" spans="6:13" ht="12.75" customHeight="1">
      <c r="F505" s="2"/>
      <c r="G505" s="2"/>
      <c r="H505" s="2"/>
      <c r="I505" s="2"/>
      <c r="J505" s="2"/>
      <c r="K505" s="2"/>
      <c r="L505" s="2"/>
      <c r="M505" s="2"/>
    </row>
    <row r="506" spans="6:13" ht="12.75" customHeight="1">
      <c r="F506" s="2"/>
      <c r="G506" s="2"/>
      <c r="H506" s="2"/>
      <c r="I506" s="2"/>
      <c r="J506" s="2"/>
      <c r="K506" s="2"/>
      <c r="L506" s="2"/>
      <c r="M506" s="2"/>
    </row>
    <row r="507" spans="6:13" ht="12.75" customHeight="1">
      <c r="F507" s="2"/>
      <c r="G507" s="2"/>
      <c r="H507" s="2"/>
      <c r="I507" s="2"/>
      <c r="J507" s="2"/>
      <c r="K507" s="2"/>
      <c r="L507" s="2"/>
      <c r="M507" s="2"/>
    </row>
    <row r="508" spans="6:13" ht="12.75" customHeight="1">
      <c r="F508" s="2"/>
      <c r="G508" s="2"/>
      <c r="H508" s="2"/>
      <c r="I508" s="2"/>
      <c r="J508" s="2"/>
      <c r="K508" s="2"/>
      <c r="L508" s="2"/>
      <c r="M508" s="2"/>
    </row>
    <row r="509" spans="6:13" ht="12.75" customHeight="1">
      <c r="F509" s="2"/>
      <c r="G509" s="2"/>
      <c r="H509" s="2"/>
      <c r="I509" s="2"/>
      <c r="J509" s="2"/>
      <c r="K509" s="2"/>
      <c r="L509" s="2"/>
      <c r="M509" s="2"/>
    </row>
    <row r="510" spans="6:13" ht="12.75" customHeight="1">
      <c r="F510" s="2"/>
      <c r="G510" s="2"/>
      <c r="H510" s="2"/>
      <c r="I510" s="2"/>
      <c r="J510" s="2"/>
      <c r="K510" s="2"/>
      <c r="L510" s="2"/>
      <c r="M510" s="2"/>
    </row>
    <row r="511" spans="6:13" ht="12.75" customHeight="1">
      <c r="F511" s="2"/>
      <c r="G511" s="2"/>
      <c r="H511" s="2"/>
      <c r="I511" s="2"/>
      <c r="J511" s="2"/>
      <c r="K511" s="2"/>
      <c r="L511" s="2"/>
      <c r="M511" s="2"/>
    </row>
    <row r="512" spans="6:13" ht="12.75" customHeight="1">
      <c r="F512" s="2"/>
      <c r="G512" s="2"/>
      <c r="H512" s="2"/>
      <c r="I512" s="2"/>
      <c r="J512" s="2"/>
      <c r="K512" s="2"/>
      <c r="L512" s="2"/>
      <c r="M512" s="2"/>
    </row>
    <row r="513" spans="6:13" ht="12.75" customHeight="1">
      <c r="F513" s="2"/>
      <c r="G513" s="2"/>
      <c r="H513" s="2"/>
      <c r="I513" s="2"/>
      <c r="J513" s="2"/>
      <c r="K513" s="2"/>
      <c r="L513" s="2"/>
      <c r="M513" s="2"/>
    </row>
    <row r="514" spans="6:13" ht="12.75" customHeight="1">
      <c r="F514" s="2"/>
      <c r="G514" s="2"/>
      <c r="H514" s="2"/>
      <c r="I514" s="2"/>
      <c r="J514" s="2"/>
      <c r="K514" s="2"/>
      <c r="L514" s="2"/>
      <c r="M514" s="2"/>
    </row>
    <row r="515" spans="6:13" ht="12.75" customHeight="1">
      <c r="F515" s="2"/>
      <c r="G515" s="2"/>
      <c r="H515" s="2"/>
      <c r="I515" s="2"/>
      <c r="J515" s="2"/>
      <c r="K515" s="2"/>
      <c r="L515" s="2"/>
      <c r="M515" s="2"/>
    </row>
    <row r="516" spans="6:13" ht="12.75" customHeight="1">
      <c r="F516" s="2"/>
      <c r="G516" s="2"/>
      <c r="H516" s="2"/>
      <c r="I516" s="2"/>
      <c r="J516" s="2"/>
      <c r="K516" s="2"/>
      <c r="L516" s="2"/>
      <c r="M516" s="2"/>
    </row>
    <row r="517" spans="6:13" ht="12.75" customHeight="1">
      <c r="F517" s="2"/>
      <c r="G517" s="2"/>
      <c r="H517" s="2"/>
      <c r="I517" s="2"/>
      <c r="J517" s="2"/>
      <c r="K517" s="2"/>
      <c r="L517" s="2"/>
      <c r="M517" s="2"/>
    </row>
    <row r="518" spans="6:13" ht="12.75" customHeight="1">
      <c r="F518" s="2"/>
      <c r="G518" s="2"/>
      <c r="H518" s="2"/>
      <c r="I518" s="2"/>
      <c r="J518" s="2"/>
      <c r="K518" s="2"/>
      <c r="L518" s="2"/>
      <c r="M518" s="2"/>
    </row>
    <row r="519" spans="6:13" ht="12.75" customHeight="1">
      <c r="F519" s="2"/>
      <c r="G519" s="2"/>
      <c r="H519" s="2"/>
      <c r="I519" s="2"/>
      <c r="J519" s="2"/>
      <c r="K519" s="2"/>
      <c r="L519" s="2"/>
      <c r="M519" s="2"/>
    </row>
    <row r="520" spans="6:13" ht="12.75" customHeight="1">
      <c r="F520" s="2"/>
      <c r="G520" s="2"/>
      <c r="H520" s="2"/>
      <c r="I520" s="2"/>
      <c r="J520" s="2"/>
      <c r="K520" s="2"/>
      <c r="L520" s="2"/>
      <c r="M520" s="2"/>
    </row>
    <row r="521" spans="6:13" ht="12.75" customHeight="1">
      <c r="F521" s="2"/>
      <c r="G521" s="2"/>
      <c r="H521" s="2"/>
      <c r="I521" s="2"/>
      <c r="J521" s="2"/>
      <c r="K521" s="2"/>
      <c r="L521" s="2"/>
      <c r="M521" s="2"/>
    </row>
    <row r="522" spans="6:13" ht="12.75" customHeight="1">
      <c r="F522" s="2"/>
      <c r="G522" s="2"/>
      <c r="H522" s="2"/>
      <c r="I522" s="2"/>
      <c r="J522" s="2"/>
      <c r="K522" s="2"/>
      <c r="L522" s="2"/>
      <c r="M522" s="2"/>
    </row>
    <row r="523" spans="6:13" ht="12.75" customHeight="1">
      <c r="F523" s="2"/>
      <c r="G523" s="2"/>
      <c r="H523" s="2"/>
      <c r="I523" s="2"/>
      <c r="J523" s="2"/>
      <c r="K523" s="2"/>
      <c r="L523" s="2"/>
      <c r="M523" s="2"/>
    </row>
    <row r="524" spans="6:13" ht="12.75" customHeight="1">
      <c r="F524" s="2"/>
      <c r="G524" s="2"/>
      <c r="H524" s="2"/>
      <c r="I524" s="2"/>
      <c r="J524" s="2"/>
      <c r="K524" s="2"/>
      <c r="L524" s="2"/>
      <c r="M524" s="2"/>
    </row>
    <row r="525" spans="6:13" ht="12.75" customHeight="1">
      <c r="F525" s="2"/>
      <c r="G525" s="2"/>
      <c r="H525" s="2"/>
      <c r="I525" s="2"/>
      <c r="J525" s="2"/>
      <c r="K525" s="2"/>
      <c r="L525" s="2"/>
      <c r="M525" s="2"/>
    </row>
    <row r="526" spans="6:13" ht="12.75" customHeight="1">
      <c r="F526" s="2"/>
      <c r="G526" s="2"/>
      <c r="H526" s="2"/>
      <c r="I526" s="2"/>
      <c r="J526" s="2"/>
      <c r="K526" s="2"/>
      <c r="L526" s="2"/>
      <c r="M526" s="2"/>
    </row>
    <row r="527" spans="6:13" ht="12.75" customHeight="1">
      <c r="F527" s="2"/>
      <c r="G527" s="2"/>
      <c r="H527" s="2"/>
      <c r="I527" s="2"/>
      <c r="J527" s="2"/>
      <c r="K527" s="2"/>
      <c r="L527" s="2"/>
      <c r="M527" s="2"/>
    </row>
    <row r="528" spans="6:13" ht="12.75" customHeight="1">
      <c r="F528" s="2"/>
      <c r="G528" s="2"/>
      <c r="H528" s="2"/>
      <c r="I528" s="2"/>
      <c r="J528" s="2"/>
      <c r="K528" s="2"/>
      <c r="L528" s="2"/>
      <c r="M528" s="2"/>
    </row>
    <row r="529" spans="6:13" ht="12.75" customHeight="1">
      <c r="F529" s="2"/>
      <c r="G529" s="2"/>
      <c r="H529" s="2"/>
      <c r="I529" s="2"/>
      <c r="J529" s="2"/>
      <c r="K529" s="2"/>
      <c r="L529" s="2"/>
      <c r="M529" s="2"/>
    </row>
    <row r="530" spans="6:13" ht="12.75" customHeight="1">
      <c r="F530" s="2"/>
      <c r="G530" s="2"/>
      <c r="H530" s="2"/>
      <c r="I530" s="2"/>
      <c r="J530" s="2"/>
      <c r="K530" s="2"/>
      <c r="L530" s="2"/>
      <c r="M530" s="2"/>
    </row>
    <row r="531" spans="6:13" ht="12.75" customHeight="1">
      <c r="F531" s="2"/>
      <c r="G531" s="2"/>
      <c r="H531" s="2"/>
      <c r="I531" s="2"/>
      <c r="J531" s="2"/>
      <c r="K531" s="2"/>
      <c r="L531" s="2"/>
      <c r="M531" s="2"/>
    </row>
    <row r="532" spans="6:13" ht="12.75" customHeight="1">
      <c r="F532" s="2"/>
      <c r="G532" s="2"/>
      <c r="H532" s="2"/>
      <c r="I532" s="2"/>
      <c r="J532" s="2"/>
      <c r="K532" s="2"/>
      <c r="L532" s="2"/>
      <c r="M532" s="2"/>
    </row>
    <row r="533" spans="6:13" ht="12.75" customHeight="1">
      <c r="F533" s="2"/>
      <c r="G533" s="2"/>
      <c r="H533" s="2"/>
      <c r="I533" s="2"/>
      <c r="J533" s="2"/>
      <c r="K533" s="2"/>
      <c r="L533" s="2"/>
      <c r="M533" s="2"/>
    </row>
    <row r="534" spans="6:13" ht="12.75" customHeight="1">
      <c r="F534" s="2"/>
      <c r="G534" s="2"/>
      <c r="H534" s="2"/>
      <c r="I534" s="2"/>
      <c r="J534" s="2"/>
      <c r="K534" s="2"/>
      <c r="L534" s="2"/>
      <c r="M534" s="2"/>
    </row>
    <row r="535" spans="6:13" ht="12.75" customHeight="1">
      <c r="F535" s="2"/>
      <c r="G535" s="2"/>
      <c r="H535" s="2"/>
      <c r="I535" s="2"/>
      <c r="J535" s="2"/>
      <c r="K535" s="2"/>
      <c r="L535" s="2"/>
      <c r="M535" s="2"/>
    </row>
    <row r="536" spans="6:13" ht="12.75" customHeight="1">
      <c r="F536" s="2"/>
      <c r="G536" s="2"/>
      <c r="H536" s="2"/>
      <c r="I536" s="2"/>
      <c r="J536" s="2"/>
      <c r="K536" s="2"/>
      <c r="L536" s="2"/>
      <c r="M536" s="2"/>
    </row>
    <row r="537" spans="6:13" ht="12.75" customHeight="1">
      <c r="F537" s="2"/>
      <c r="G537" s="2"/>
      <c r="H537" s="2"/>
      <c r="I537" s="2"/>
      <c r="J537" s="2"/>
      <c r="K537" s="2"/>
      <c r="L537" s="2"/>
      <c r="M537" s="2"/>
    </row>
    <row r="538" spans="6:13" ht="12.75" customHeight="1">
      <c r="F538" s="2"/>
      <c r="G538" s="2"/>
      <c r="H538" s="2"/>
      <c r="I538" s="2"/>
      <c r="J538" s="2"/>
      <c r="K538" s="2"/>
      <c r="L538" s="2"/>
      <c r="M538" s="2"/>
    </row>
    <row r="539" spans="6:13" ht="12.75" customHeight="1">
      <c r="F539" s="2"/>
      <c r="G539" s="2"/>
      <c r="H539" s="2"/>
      <c r="I539" s="2"/>
      <c r="J539" s="2"/>
      <c r="K539" s="2"/>
      <c r="L539" s="2"/>
      <c r="M539" s="2"/>
    </row>
    <row r="540" spans="6:13" ht="12.75" customHeight="1">
      <c r="F540" s="2"/>
      <c r="G540" s="2"/>
      <c r="H540" s="2"/>
      <c r="I540" s="2"/>
      <c r="J540" s="2"/>
      <c r="K540" s="2"/>
      <c r="L540" s="2"/>
      <c r="M540" s="2"/>
    </row>
    <row r="541" spans="6:13" ht="12.75" customHeight="1">
      <c r="F541" s="2"/>
      <c r="G541" s="2"/>
      <c r="H541" s="2"/>
      <c r="I541" s="2"/>
      <c r="J541" s="2"/>
      <c r="K541" s="2"/>
      <c r="L541" s="2"/>
      <c r="M541" s="2"/>
    </row>
    <row r="542" spans="6:13" ht="12.75" customHeight="1">
      <c r="F542" s="2"/>
      <c r="G542" s="2"/>
      <c r="H542" s="2"/>
      <c r="I542" s="2"/>
      <c r="J542" s="2"/>
      <c r="K542" s="2"/>
      <c r="L542" s="2"/>
      <c r="M542" s="2"/>
    </row>
    <row r="543" spans="6:13" ht="12.75" customHeight="1">
      <c r="F543" s="2"/>
      <c r="G543" s="2"/>
      <c r="H543" s="2"/>
      <c r="I543" s="2"/>
      <c r="J543" s="2"/>
      <c r="K543" s="2"/>
      <c r="L543" s="2"/>
      <c r="M543" s="2"/>
    </row>
    <row r="544" spans="6:13" ht="12.75" customHeight="1">
      <c r="F544" s="2"/>
      <c r="G544" s="2"/>
      <c r="H544" s="2"/>
      <c r="I544" s="2"/>
      <c r="J544" s="2"/>
      <c r="K544" s="2"/>
      <c r="L544" s="2"/>
      <c r="M544" s="2"/>
    </row>
    <row r="545" spans="6:13" ht="12.75" customHeight="1">
      <c r="F545" s="2"/>
      <c r="G545" s="2"/>
      <c r="H545" s="2"/>
      <c r="I545" s="2"/>
      <c r="J545" s="2"/>
      <c r="K545" s="2"/>
      <c r="L545" s="2"/>
      <c r="M545" s="2"/>
    </row>
    <row r="546" spans="6:13" ht="12.75" customHeight="1">
      <c r="F546" s="2"/>
      <c r="G546" s="2"/>
      <c r="H546" s="2"/>
      <c r="I546" s="2"/>
      <c r="J546" s="2"/>
      <c r="K546" s="2"/>
      <c r="L546" s="2"/>
      <c r="M546" s="2"/>
    </row>
    <row r="547" spans="6:13" ht="12.75" customHeight="1">
      <c r="F547" s="2"/>
      <c r="G547" s="2"/>
      <c r="H547" s="2"/>
      <c r="I547" s="2"/>
      <c r="J547" s="2"/>
      <c r="K547" s="2"/>
      <c r="L547" s="2"/>
      <c r="M547" s="2"/>
    </row>
    <row r="548" spans="6:13" ht="12.75" customHeight="1">
      <c r="F548" s="2"/>
      <c r="G548" s="2"/>
      <c r="H548" s="2"/>
      <c r="I548" s="2"/>
      <c r="J548" s="2"/>
      <c r="K548" s="2"/>
      <c r="L548" s="2"/>
      <c r="M548" s="2"/>
    </row>
    <row r="549" spans="6:13" ht="12.75" customHeight="1">
      <c r="F549" s="2"/>
      <c r="G549" s="2"/>
      <c r="H549" s="2"/>
      <c r="I549" s="2"/>
      <c r="J549" s="2"/>
      <c r="K549" s="2"/>
      <c r="L549" s="2"/>
      <c r="M549" s="2"/>
    </row>
    <row r="550" spans="6:13" ht="12.75" customHeight="1">
      <c r="F550" s="2"/>
      <c r="G550" s="2"/>
      <c r="H550" s="2"/>
      <c r="I550" s="2"/>
      <c r="J550" s="2"/>
      <c r="K550" s="2"/>
      <c r="L550" s="2"/>
      <c r="M550" s="2"/>
    </row>
    <row r="551" spans="6:13" ht="12.75" customHeight="1">
      <c r="F551" s="2"/>
      <c r="G551" s="2"/>
      <c r="H551" s="2"/>
      <c r="I551" s="2"/>
      <c r="J551" s="2"/>
      <c r="K551" s="2"/>
      <c r="L551" s="2"/>
      <c r="M551" s="2"/>
    </row>
    <row r="552" spans="6:13" ht="12.75" customHeight="1">
      <c r="F552" s="2"/>
      <c r="G552" s="2"/>
      <c r="H552" s="2"/>
      <c r="I552" s="2"/>
      <c r="J552" s="2"/>
      <c r="K552" s="2"/>
      <c r="L552" s="2"/>
      <c r="M552" s="2"/>
    </row>
    <row r="553" spans="6:13" ht="12.75" customHeight="1">
      <c r="F553" s="2"/>
      <c r="G553" s="2"/>
      <c r="H553" s="2"/>
      <c r="I553" s="2"/>
      <c r="J553" s="2"/>
      <c r="K553" s="2"/>
      <c r="L553" s="2"/>
      <c r="M553" s="2"/>
    </row>
    <row r="554" spans="6:13" ht="12.75" customHeight="1">
      <c r="F554" s="2"/>
      <c r="G554" s="2"/>
      <c r="H554" s="2"/>
      <c r="I554" s="2"/>
      <c r="J554" s="2"/>
      <c r="K554" s="2"/>
      <c r="L554" s="2"/>
      <c r="M554" s="2"/>
    </row>
    <row r="555" spans="6:13" ht="12.75" customHeight="1">
      <c r="F555" s="2"/>
      <c r="G555" s="2"/>
      <c r="H555" s="2"/>
      <c r="I555" s="2"/>
      <c r="J555" s="2"/>
      <c r="K555" s="2"/>
      <c r="L555" s="2"/>
      <c r="M555" s="2"/>
    </row>
    <row r="556" spans="6:13" ht="12.75" customHeight="1">
      <c r="F556" s="2"/>
      <c r="G556" s="2"/>
      <c r="H556" s="2"/>
      <c r="I556" s="2"/>
      <c r="J556" s="2"/>
      <c r="K556" s="2"/>
      <c r="L556" s="2"/>
      <c r="M556" s="2"/>
    </row>
    <row r="557" spans="6:13" ht="12.75" customHeight="1">
      <c r="F557" s="2"/>
      <c r="G557" s="2"/>
      <c r="H557" s="2"/>
      <c r="I557" s="2"/>
      <c r="J557" s="2"/>
      <c r="K557" s="2"/>
      <c r="L557" s="2"/>
      <c r="M557" s="2"/>
    </row>
    <row r="558" spans="6:13" ht="12.75" customHeight="1">
      <c r="F558" s="2"/>
      <c r="G558" s="2"/>
      <c r="H558" s="2"/>
      <c r="I558" s="2"/>
      <c r="J558" s="2"/>
      <c r="K558" s="2"/>
      <c r="L558" s="2"/>
      <c r="M558" s="2"/>
    </row>
    <row r="559" spans="6:13" ht="12.75" customHeight="1">
      <c r="F559" s="2"/>
      <c r="G559" s="2"/>
      <c r="H559" s="2"/>
      <c r="I559" s="2"/>
      <c r="J559" s="2"/>
      <c r="K559" s="2"/>
      <c r="L559" s="2"/>
      <c r="M559" s="2"/>
    </row>
    <row r="560" spans="6:13" ht="12.75" customHeight="1">
      <c r="F560" s="2"/>
      <c r="G560" s="2"/>
      <c r="H560" s="2"/>
      <c r="I560" s="2"/>
      <c r="J560" s="2"/>
      <c r="K560" s="2"/>
      <c r="L560" s="2"/>
      <c r="M560" s="2"/>
    </row>
    <row r="561" spans="6:13" ht="12.75" customHeight="1">
      <c r="F561" s="2"/>
      <c r="G561" s="2"/>
      <c r="H561" s="2"/>
      <c r="I561" s="2"/>
      <c r="J561" s="2"/>
      <c r="K561" s="2"/>
      <c r="L561" s="2"/>
      <c r="M561" s="2"/>
    </row>
    <row r="562" spans="6:13" ht="12.75" customHeight="1">
      <c r="F562" s="2"/>
      <c r="G562" s="2"/>
      <c r="H562" s="2"/>
      <c r="I562" s="2"/>
      <c r="J562" s="2"/>
      <c r="K562" s="2"/>
      <c r="L562" s="2"/>
      <c r="M562" s="2"/>
    </row>
    <row r="563" spans="6:13" ht="12.75" customHeight="1">
      <c r="F563" s="2"/>
      <c r="G563" s="2"/>
      <c r="H563" s="2"/>
      <c r="I563" s="2"/>
      <c r="J563" s="2"/>
      <c r="K563" s="2"/>
      <c r="L563" s="2"/>
      <c r="M563" s="2"/>
    </row>
    <row r="564" spans="6:13" ht="12.75" customHeight="1">
      <c r="F564" s="2"/>
      <c r="G564" s="2"/>
      <c r="H564" s="2"/>
      <c r="I564" s="2"/>
      <c r="J564" s="2"/>
      <c r="K564" s="2"/>
      <c r="L564" s="2"/>
      <c r="M564" s="2"/>
    </row>
    <row r="565" spans="6:13" ht="12.75" customHeight="1">
      <c r="F565" s="2"/>
      <c r="G565" s="2"/>
      <c r="H565" s="2"/>
      <c r="I565" s="2"/>
      <c r="J565" s="2"/>
      <c r="K565" s="2"/>
      <c r="L565" s="2"/>
      <c r="M565" s="2"/>
    </row>
    <row r="566" spans="6:13" ht="12.75" customHeight="1">
      <c r="F566" s="2"/>
      <c r="G566" s="2"/>
      <c r="H566" s="2"/>
      <c r="I566" s="2"/>
      <c r="J566" s="2"/>
      <c r="K566" s="2"/>
      <c r="L566" s="2"/>
      <c r="M566" s="2"/>
    </row>
    <row r="567" spans="6:13" ht="12.75" customHeight="1">
      <c r="F567" s="2"/>
      <c r="G567" s="2"/>
      <c r="H567" s="2"/>
      <c r="I567" s="2"/>
      <c r="J567" s="2"/>
      <c r="K567" s="2"/>
      <c r="L567" s="2"/>
      <c r="M567" s="2"/>
    </row>
    <row r="568" spans="6:13" ht="12.75" customHeight="1">
      <c r="F568" s="2"/>
      <c r="G568" s="2"/>
      <c r="H568" s="2"/>
      <c r="I568" s="2"/>
      <c r="J568" s="2"/>
      <c r="K568" s="2"/>
      <c r="L568" s="2"/>
      <c r="M568" s="2"/>
    </row>
    <row r="569" spans="6:13" ht="12.75" customHeight="1">
      <c r="F569" s="2"/>
      <c r="G569" s="2"/>
      <c r="H569" s="2"/>
      <c r="I569" s="2"/>
      <c r="J569" s="2"/>
      <c r="K569" s="2"/>
      <c r="L569" s="2"/>
      <c r="M569" s="2"/>
    </row>
    <row r="570" spans="6:13" ht="12.75" customHeight="1">
      <c r="F570" s="2"/>
      <c r="G570" s="2"/>
      <c r="H570" s="2"/>
      <c r="I570" s="2"/>
      <c r="J570" s="2"/>
      <c r="K570" s="2"/>
      <c r="L570" s="2"/>
      <c r="M570" s="2"/>
    </row>
    <row r="571" spans="6:13" ht="12.75" customHeight="1">
      <c r="F571" s="2"/>
      <c r="G571" s="2"/>
      <c r="H571" s="2"/>
      <c r="I571" s="2"/>
      <c r="J571" s="2"/>
      <c r="K571" s="2"/>
      <c r="L571" s="2"/>
      <c r="M571" s="2"/>
    </row>
    <row r="572" spans="6:13" ht="12.75" customHeight="1">
      <c r="F572" s="2"/>
      <c r="G572" s="2"/>
      <c r="H572" s="2"/>
      <c r="I572" s="2"/>
      <c r="J572" s="2"/>
      <c r="K572" s="2"/>
      <c r="L572" s="2"/>
      <c r="M572" s="2"/>
    </row>
    <row r="573" spans="6:13" ht="12.75" customHeight="1">
      <c r="F573" s="2"/>
      <c r="G573" s="2"/>
      <c r="H573" s="2"/>
      <c r="I573" s="2"/>
      <c r="J573" s="2"/>
      <c r="K573" s="2"/>
      <c r="L573" s="2"/>
      <c r="M573" s="2"/>
    </row>
    <row r="574" spans="6:13" ht="12.75" customHeight="1">
      <c r="F574" s="2"/>
      <c r="G574" s="2"/>
      <c r="H574" s="2"/>
      <c r="I574" s="2"/>
      <c r="J574" s="2"/>
      <c r="K574" s="2"/>
      <c r="L574" s="2"/>
      <c r="M574" s="2"/>
    </row>
    <row r="575" spans="6:13" ht="12.75" customHeight="1">
      <c r="F575" s="2"/>
      <c r="G575" s="2"/>
      <c r="H575" s="2"/>
      <c r="I575" s="2"/>
      <c r="J575" s="2"/>
      <c r="K575" s="2"/>
      <c r="L575" s="2"/>
      <c r="M575" s="2"/>
    </row>
    <row r="576" spans="6:13" ht="12.75" customHeight="1">
      <c r="F576" s="2"/>
      <c r="G576" s="2"/>
      <c r="H576" s="2"/>
      <c r="I576" s="2"/>
      <c r="J576" s="2"/>
      <c r="K576" s="2"/>
      <c r="L576" s="2"/>
      <c r="M576" s="2"/>
    </row>
    <row r="577" spans="6:13" ht="12.75" customHeight="1">
      <c r="F577" s="2"/>
      <c r="G577" s="2"/>
      <c r="H577" s="2"/>
      <c r="I577" s="2"/>
      <c r="J577" s="2"/>
      <c r="K577" s="2"/>
      <c r="L577" s="2"/>
      <c r="M577" s="2"/>
    </row>
    <row r="578" spans="6:13" ht="12.75" customHeight="1">
      <c r="F578" s="2"/>
      <c r="G578" s="2"/>
      <c r="H578" s="2"/>
      <c r="I578" s="2"/>
      <c r="J578" s="2"/>
      <c r="K578" s="2"/>
      <c r="L578" s="2"/>
      <c r="M578" s="2"/>
    </row>
    <row r="579" spans="6:13" ht="12.75" customHeight="1">
      <c r="F579" s="2"/>
      <c r="G579" s="2"/>
      <c r="H579" s="2"/>
      <c r="I579" s="2"/>
      <c r="J579" s="2"/>
      <c r="K579" s="2"/>
      <c r="L579" s="2"/>
      <c r="M579" s="2"/>
    </row>
    <row r="580" spans="6:13" ht="12.75" customHeight="1">
      <c r="F580" s="2"/>
      <c r="G580" s="2"/>
      <c r="H580" s="2"/>
      <c r="I580" s="2"/>
      <c r="J580" s="2"/>
      <c r="K580" s="2"/>
      <c r="L580" s="2"/>
      <c r="M580" s="2"/>
    </row>
    <row r="581" spans="6:13" ht="12.75" customHeight="1">
      <c r="F581" s="2"/>
      <c r="G581" s="2"/>
      <c r="H581" s="2"/>
      <c r="I581" s="2"/>
      <c r="J581" s="2"/>
      <c r="K581" s="2"/>
      <c r="L581" s="2"/>
      <c r="M581" s="2"/>
    </row>
    <row r="582" spans="6:13" ht="12.75" customHeight="1">
      <c r="F582" s="2"/>
      <c r="G582" s="2"/>
      <c r="H582" s="2"/>
      <c r="I582" s="2"/>
      <c r="J582" s="2"/>
      <c r="K582" s="2"/>
      <c r="L582" s="2"/>
      <c r="M582" s="2"/>
    </row>
    <row r="583" spans="6:13" ht="12.75" customHeight="1">
      <c r="F583" s="2"/>
      <c r="G583" s="2"/>
      <c r="H583" s="2"/>
      <c r="I583" s="2"/>
      <c r="J583" s="2"/>
      <c r="K583" s="2"/>
      <c r="L583" s="2"/>
      <c r="M583" s="2"/>
    </row>
    <row r="584" spans="6:13" ht="12.75" customHeight="1">
      <c r="F584" s="2"/>
      <c r="G584" s="2"/>
      <c r="H584" s="2"/>
      <c r="I584" s="2"/>
      <c r="J584" s="2"/>
      <c r="K584" s="2"/>
      <c r="L584" s="2"/>
      <c r="M584" s="2"/>
    </row>
    <row r="585" spans="6:13" ht="12.75" customHeight="1">
      <c r="F585" s="2"/>
      <c r="G585" s="2"/>
      <c r="H585" s="2"/>
      <c r="I585" s="2"/>
      <c r="J585" s="2"/>
      <c r="K585" s="2"/>
      <c r="L585" s="2"/>
      <c r="M585" s="2"/>
    </row>
    <row r="586" spans="6:13" ht="12.75" customHeight="1">
      <c r="F586" s="2"/>
      <c r="G586" s="2"/>
      <c r="H586" s="2"/>
      <c r="I586" s="2"/>
      <c r="J586" s="2"/>
      <c r="K586" s="2"/>
      <c r="L586" s="2"/>
      <c r="M586" s="2"/>
    </row>
    <row r="587" spans="6:13" ht="12.75" customHeight="1">
      <c r="F587" s="2"/>
      <c r="G587" s="2"/>
      <c r="H587" s="2"/>
      <c r="I587" s="2"/>
      <c r="J587" s="2"/>
      <c r="K587" s="2"/>
      <c r="L587" s="2"/>
      <c r="M587" s="2"/>
    </row>
    <row r="588" spans="6:13" ht="12.75" customHeight="1">
      <c r="F588" s="2"/>
      <c r="G588" s="2"/>
      <c r="H588" s="2"/>
      <c r="I588" s="2"/>
      <c r="J588" s="2"/>
      <c r="K588" s="2"/>
      <c r="L588" s="2"/>
      <c r="M588" s="2"/>
    </row>
    <row r="589" spans="6:13" ht="12.75" customHeight="1">
      <c r="F589" s="2"/>
      <c r="G589" s="2"/>
      <c r="H589" s="2"/>
      <c r="I589" s="2"/>
      <c r="J589" s="2"/>
      <c r="K589" s="2"/>
      <c r="L589" s="2"/>
      <c r="M589" s="2"/>
    </row>
    <row r="590" spans="6:13" ht="12.75" customHeight="1">
      <c r="F590" s="2"/>
      <c r="G590" s="2"/>
      <c r="H590" s="2"/>
      <c r="I590" s="2"/>
      <c r="J590" s="2"/>
      <c r="K590" s="2"/>
      <c r="L590" s="2"/>
      <c r="M590" s="2"/>
    </row>
    <row r="591" spans="6:13" ht="12.75" customHeight="1">
      <c r="F591" s="2"/>
      <c r="G591" s="2"/>
      <c r="H591" s="2"/>
      <c r="I591" s="2"/>
      <c r="J591" s="2"/>
      <c r="K591" s="2"/>
      <c r="L591" s="2"/>
      <c r="M591" s="2"/>
    </row>
    <row r="592" spans="6:13" ht="12.75" customHeight="1">
      <c r="F592" s="2"/>
      <c r="G592" s="2"/>
      <c r="H592" s="2"/>
      <c r="I592" s="2"/>
      <c r="J592" s="2"/>
      <c r="K592" s="2"/>
      <c r="L592" s="2"/>
      <c r="M592" s="2"/>
    </row>
    <row r="593" spans="6:13" ht="12.75" customHeight="1">
      <c r="F593" s="2"/>
      <c r="G593" s="2"/>
      <c r="H593" s="2"/>
      <c r="I593" s="2"/>
      <c r="J593" s="2"/>
      <c r="K593" s="2"/>
      <c r="L593" s="2"/>
      <c r="M593" s="2"/>
    </row>
    <row r="594" spans="6:13" ht="12.75" customHeight="1">
      <c r="F594" s="2"/>
      <c r="G594" s="2"/>
      <c r="H594" s="2"/>
      <c r="I594" s="2"/>
      <c r="J594" s="2"/>
      <c r="K594" s="2"/>
      <c r="L594" s="2"/>
      <c r="M594" s="2"/>
    </row>
    <row r="595" spans="6:13" ht="12.75" customHeight="1">
      <c r="F595" s="2"/>
      <c r="G595" s="2"/>
      <c r="H595" s="2"/>
      <c r="I595" s="2"/>
      <c r="J595" s="2"/>
      <c r="K595" s="2"/>
      <c r="L595" s="2"/>
      <c r="M595" s="2"/>
    </row>
    <row r="596" spans="6:13" ht="12.75" customHeight="1">
      <c r="F596" s="2"/>
      <c r="G596" s="2"/>
      <c r="H596" s="2"/>
      <c r="I596" s="2"/>
      <c r="J596" s="2"/>
      <c r="K596" s="2"/>
      <c r="L596" s="2"/>
      <c r="M596" s="2"/>
    </row>
    <row r="597" spans="6:13" ht="12.75" customHeight="1">
      <c r="F597" s="2"/>
      <c r="G597" s="2"/>
      <c r="H597" s="2"/>
      <c r="I597" s="2"/>
      <c r="J597" s="2"/>
      <c r="K597" s="2"/>
      <c r="L597" s="2"/>
      <c r="M597" s="2"/>
    </row>
    <row r="598" spans="6:13" ht="12.75" customHeight="1">
      <c r="F598" s="2"/>
      <c r="G598" s="2"/>
      <c r="H598" s="2"/>
      <c r="I598" s="2"/>
      <c r="J598" s="2"/>
      <c r="K598" s="2"/>
      <c r="L598" s="2"/>
      <c r="M598" s="2"/>
    </row>
    <row r="599" spans="6:13" ht="12.75" customHeight="1">
      <c r="F599" s="2"/>
      <c r="G599" s="2"/>
      <c r="H599" s="2"/>
      <c r="I599" s="2"/>
      <c r="J599" s="2"/>
      <c r="K599" s="2"/>
      <c r="L599" s="2"/>
      <c r="M599" s="2"/>
    </row>
    <row r="600" spans="6:13" ht="12.75" customHeight="1">
      <c r="F600" s="2"/>
      <c r="G600" s="2"/>
      <c r="H600" s="2"/>
      <c r="I600" s="2"/>
      <c r="J600" s="2"/>
      <c r="K600" s="2"/>
      <c r="L600" s="2"/>
      <c r="M600" s="2"/>
    </row>
    <row r="601" spans="6:13" ht="12.75" customHeight="1">
      <c r="F601" s="2"/>
      <c r="G601" s="2"/>
      <c r="H601" s="2"/>
      <c r="I601" s="2"/>
      <c r="J601" s="2"/>
      <c r="K601" s="2"/>
      <c r="L601" s="2"/>
      <c r="M601" s="2"/>
    </row>
    <row r="602" spans="6:13" ht="12.75" customHeight="1">
      <c r="F602" s="2"/>
      <c r="G602" s="2"/>
      <c r="H602" s="2"/>
      <c r="I602" s="2"/>
      <c r="J602" s="2"/>
      <c r="K602" s="2"/>
      <c r="L602" s="2"/>
      <c r="M602" s="2"/>
    </row>
    <row r="603" spans="6:13" ht="12.75" customHeight="1">
      <c r="F603" s="2"/>
      <c r="G603" s="2"/>
      <c r="H603" s="2"/>
      <c r="I603" s="2"/>
      <c r="J603" s="2"/>
      <c r="K603" s="2"/>
      <c r="L603" s="2"/>
      <c r="M603" s="2"/>
    </row>
    <row r="604" spans="6:13" ht="12.75" customHeight="1">
      <c r="F604" s="2"/>
      <c r="G604" s="2"/>
      <c r="H604" s="2"/>
      <c r="I604" s="2"/>
      <c r="J604" s="2"/>
      <c r="K604" s="2"/>
      <c r="L604" s="2"/>
      <c r="M604" s="2"/>
    </row>
    <row r="605" spans="6:13" ht="12.75" customHeight="1">
      <c r="F605" s="2"/>
      <c r="G605" s="2"/>
      <c r="H605" s="2"/>
      <c r="I605" s="2"/>
      <c r="J605" s="2"/>
      <c r="K605" s="2"/>
      <c r="L605" s="2"/>
      <c r="M605" s="2"/>
    </row>
    <row r="606" spans="6:13" ht="12.75" customHeight="1">
      <c r="F606" s="2"/>
      <c r="G606" s="2"/>
      <c r="H606" s="2"/>
      <c r="I606" s="2"/>
      <c r="J606" s="2"/>
      <c r="K606" s="2"/>
      <c r="L606" s="2"/>
      <c r="M606" s="2"/>
    </row>
    <row r="607" spans="6:13" ht="12.75" customHeight="1">
      <c r="F607" s="2"/>
      <c r="G607" s="2"/>
      <c r="H607" s="2"/>
      <c r="I607" s="2"/>
      <c r="J607" s="2"/>
      <c r="K607" s="2"/>
      <c r="L607" s="2"/>
      <c r="M607" s="2"/>
    </row>
    <row r="608" spans="6:13" ht="12.75" customHeight="1">
      <c r="F608" s="2"/>
      <c r="G608" s="2"/>
      <c r="H608" s="2"/>
      <c r="I608" s="2"/>
      <c r="J608" s="2"/>
      <c r="K608" s="2"/>
      <c r="L608" s="2"/>
      <c r="M608" s="2"/>
    </row>
    <row r="609" spans="6:13" ht="12.75" customHeight="1">
      <c r="F609" s="2"/>
      <c r="G609" s="2"/>
      <c r="H609" s="2"/>
      <c r="I609" s="2"/>
      <c r="J609" s="2"/>
      <c r="K609" s="2"/>
      <c r="L609" s="2"/>
      <c r="M609" s="2"/>
    </row>
    <row r="610" spans="6:13" ht="12.75" customHeight="1">
      <c r="F610" s="2"/>
      <c r="G610" s="2"/>
      <c r="H610" s="2"/>
      <c r="I610" s="2"/>
      <c r="J610" s="2"/>
      <c r="K610" s="2"/>
      <c r="L610" s="2"/>
      <c r="M610" s="2"/>
    </row>
    <row r="611" spans="6:13" ht="12.75" customHeight="1">
      <c r="F611" s="2"/>
      <c r="G611" s="2"/>
      <c r="H611" s="2"/>
      <c r="I611" s="2"/>
      <c r="J611" s="2"/>
      <c r="K611" s="2"/>
      <c r="L611" s="2"/>
      <c r="M611" s="2"/>
    </row>
    <row r="612" spans="6:13" ht="12.75" customHeight="1">
      <c r="F612" s="2"/>
      <c r="G612" s="2"/>
      <c r="H612" s="2"/>
      <c r="I612" s="2"/>
      <c r="J612" s="2"/>
      <c r="K612" s="2"/>
      <c r="L612" s="2"/>
      <c r="M612" s="2"/>
    </row>
    <row r="613" spans="6:13" ht="12.75" customHeight="1">
      <c r="F613" s="2"/>
      <c r="G613" s="2"/>
      <c r="H613" s="2"/>
      <c r="I613" s="2"/>
      <c r="J613" s="2"/>
      <c r="K613" s="2"/>
      <c r="L613" s="2"/>
      <c r="M613" s="2"/>
    </row>
    <row r="614" spans="6:13" ht="12.75" customHeight="1">
      <c r="F614" s="2"/>
      <c r="G614" s="2"/>
      <c r="H614" s="2"/>
      <c r="I614" s="2"/>
      <c r="J614" s="2"/>
      <c r="K614" s="2"/>
      <c r="L614" s="2"/>
      <c r="M614" s="2"/>
    </row>
    <row r="615" spans="6:13" ht="12.75" customHeight="1">
      <c r="F615" s="2"/>
      <c r="G615" s="2"/>
      <c r="H615" s="2"/>
      <c r="I615" s="2"/>
      <c r="J615" s="2"/>
      <c r="K615" s="2"/>
      <c r="L615" s="2"/>
      <c r="M615" s="2"/>
    </row>
    <row r="616" spans="6:13" ht="12.75" customHeight="1">
      <c r="F616" s="2"/>
      <c r="G616" s="2"/>
      <c r="H616" s="2"/>
      <c r="I616" s="2"/>
      <c r="J616" s="2"/>
      <c r="K616" s="2"/>
      <c r="L616" s="2"/>
      <c r="M616" s="2"/>
    </row>
    <row r="617" spans="6:13" ht="12.75" customHeight="1">
      <c r="F617" s="2"/>
      <c r="G617" s="2"/>
      <c r="H617" s="2"/>
      <c r="I617" s="2"/>
      <c r="J617" s="2"/>
      <c r="K617" s="2"/>
      <c r="L617" s="2"/>
      <c r="M617" s="2"/>
    </row>
    <row r="618" spans="6:13" ht="12.75" customHeight="1">
      <c r="F618" s="2"/>
      <c r="G618" s="2"/>
      <c r="H618" s="2"/>
      <c r="I618" s="2"/>
      <c r="J618" s="2"/>
      <c r="K618" s="2"/>
      <c r="L618" s="2"/>
      <c r="M618" s="2"/>
    </row>
    <row r="619" spans="6:13" ht="12.75" customHeight="1">
      <c r="F619" s="2"/>
      <c r="G619" s="2"/>
      <c r="H619" s="2"/>
      <c r="I619" s="2"/>
      <c r="J619" s="2"/>
      <c r="K619" s="2"/>
      <c r="L619" s="2"/>
      <c r="M619" s="2"/>
    </row>
    <row r="620" spans="6:13" ht="12.75" customHeight="1">
      <c r="F620" s="2"/>
      <c r="G620" s="2"/>
      <c r="H620" s="2"/>
      <c r="I620" s="2"/>
      <c r="J620" s="2"/>
      <c r="K620" s="2"/>
      <c r="L620" s="2"/>
      <c r="M620" s="2"/>
    </row>
    <row r="621" spans="6:13" ht="12.75" customHeight="1">
      <c r="F621" s="2"/>
      <c r="G621" s="2"/>
      <c r="H621" s="2"/>
      <c r="I621" s="2"/>
      <c r="J621" s="2"/>
      <c r="K621" s="2"/>
      <c r="L621" s="2"/>
      <c r="M621" s="2"/>
    </row>
    <row r="622" spans="6:13" ht="12.75" customHeight="1">
      <c r="F622" s="2"/>
      <c r="G622" s="2"/>
      <c r="H622" s="2"/>
      <c r="I622" s="2"/>
      <c r="J622" s="2"/>
      <c r="K622" s="2"/>
      <c r="L622" s="2"/>
      <c r="M622" s="2"/>
    </row>
    <row r="623" spans="6:13" ht="12.75" customHeight="1">
      <c r="F623" s="2"/>
      <c r="G623" s="2"/>
      <c r="H623" s="2"/>
      <c r="I623" s="2"/>
      <c r="J623" s="2"/>
      <c r="K623" s="2"/>
      <c r="L623" s="2"/>
      <c r="M623" s="2"/>
    </row>
    <row r="624" spans="6:13" ht="12.75" customHeight="1">
      <c r="F624" s="2"/>
      <c r="G624" s="2"/>
      <c r="H624" s="2"/>
      <c r="I624" s="2"/>
      <c r="J624" s="2"/>
      <c r="K624" s="2"/>
      <c r="L624" s="2"/>
      <c r="M624" s="2"/>
    </row>
    <row r="625" spans="6:13" ht="12.75" customHeight="1">
      <c r="F625" s="2"/>
      <c r="G625" s="2"/>
      <c r="H625" s="2"/>
      <c r="I625" s="2"/>
      <c r="J625" s="2"/>
      <c r="K625" s="2"/>
      <c r="L625" s="2"/>
      <c r="M625" s="2"/>
    </row>
    <row r="626" spans="6:13" ht="12.75" customHeight="1">
      <c r="F626" s="2"/>
      <c r="G626" s="2"/>
      <c r="H626" s="2"/>
      <c r="I626" s="2"/>
      <c r="J626" s="2"/>
      <c r="K626" s="2"/>
      <c r="L626" s="2"/>
      <c r="M626" s="2"/>
    </row>
    <row r="627" spans="6:13" ht="12.75" customHeight="1">
      <c r="F627" s="2"/>
      <c r="G627" s="2"/>
      <c r="H627" s="2"/>
      <c r="I627" s="2"/>
      <c r="J627" s="2"/>
      <c r="K627" s="2"/>
      <c r="L627" s="2"/>
      <c r="M627" s="2"/>
    </row>
    <row r="628" spans="6:13" ht="12.75" customHeight="1">
      <c r="F628" s="2"/>
      <c r="G628" s="2"/>
      <c r="H628" s="2"/>
      <c r="I628" s="2"/>
      <c r="J628" s="2"/>
      <c r="K628" s="2"/>
      <c r="L628" s="2"/>
      <c r="M628" s="2"/>
    </row>
    <row r="629" spans="6:13" ht="12.75" customHeight="1">
      <c r="F629" s="2"/>
      <c r="G629" s="2"/>
      <c r="H629" s="2"/>
      <c r="I629" s="2"/>
      <c r="J629" s="2"/>
      <c r="K629" s="2"/>
      <c r="L629" s="2"/>
      <c r="M629" s="2"/>
    </row>
    <row r="630" spans="6:13" ht="12.75" customHeight="1">
      <c r="F630" s="2"/>
      <c r="G630" s="2"/>
      <c r="H630" s="2"/>
      <c r="I630" s="2"/>
      <c r="J630" s="2"/>
      <c r="K630" s="2"/>
      <c r="L630" s="2"/>
      <c r="M630" s="2"/>
    </row>
    <row r="631" spans="6:13" ht="12.75" customHeight="1">
      <c r="F631" s="2"/>
      <c r="G631" s="2"/>
      <c r="H631" s="2"/>
      <c r="I631" s="2"/>
      <c r="J631" s="2"/>
      <c r="K631" s="2"/>
      <c r="L631" s="2"/>
      <c r="M631" s="2"/>
    </row>
    <row r="632" spans="6:13" ht="12.75" customHeight="1">
      <c r="F632" s="2"/>
      <c r="G632" s="2"/>
      <c r="H632" s="2"/>
      <c r="I632" s="2"/>
      <c r="J632" s="2"/>
      <c r="K632" s="2"/>
      <c r="L632" s="2"/>
      <c r="M632" s="2"/>
    </row>
    <row r="633" spans="6:13" ht="12.75" customHeight="1">
      <c r="F633" s="2"/>
      <c r="G633" s="2"/>
      <c r="H633" s="2"/>
      <c r="I633" s="2"/>
      <c r="J633" s="2"/>
      <c r="K633" s="2"/>
      <c r="L633" s="2"/>
      <c r="M633" s="2"/>
    </row>
    <row r="634" spans="6:13" ht="12.75" customHeight="1">
      <c r="F634" s="2"/>
      <c r="G634" s="2"/>
      <c r="H634" s="2"/>
      <c r="I634" s="2"/>
      <c r="J634" s="2"/>
      <c r="K634" s="2"/>
      <c r="L634" s="2"/>
      <c r="M634" s="2"/>
    </row>
    <row r="635" spans="6:13" ht="12.75" customHeight="1">
      <c r="F635" s="2"/>
      <c r="G635" s="2"/>
      <c r="H635" s="2"/>
      <c r="I635" s="2"/>
      <c r="J635" s="2"/>
      <c r="K635" s="2"/>
      <c r="L635" s="2"/>
      <c r="M635" s="2"/>
    </row>
    <row r="636" spans="6:13" ht="12.75" customHeight="1">
      <c r="F636" s="2"/>
      <c r="G636" s="2"/>
      <c r="H636" s="2"/>
      <c r="I636" s="2"/>
      <c r="J636" s="2"/>
      <c r="K636" s="2"/>
      <c r="L636" s="2"/>
      <c r="M636" s="2"/>
    </row>
    <row r="637" spans="6:13" ht="12.75" customHeight="1">
      <c r="F637" s="2"/>
      <c r="G637" s="2"/>
      <c r="H637" s="2"/>
      <c r="I637" s="2"/>
      <c r="J637" s="2"/>
      <c r="K637" s="2"/>
      <c r="L637" s="2"/>
      <c r="M637" s="2"/>
    </row>
    <row r="638" spans="6:13" ht="12.75" customHeight="1">
      <c r="F638" s="2"/>
      <c r="G638" s="2"/>
      <c r="H638" s="2"/>
      <c r="I638" s="2"/>
      <c r="J638" s="2"/>
      <c r="K638" s="2"/>
      <c r="L638" s="2"/>
      <c r="M638" s="2"/>
    </row>
    <row r="639" spans="6:13" ht="12.75" customHeight="1">
      <c r="F639" s="2"/>
      <c r="G639" s="2"/>
      <c r="H639" s="2"/>
      <c r="I639" s="2"/>
      <c r="J639" s="2"/>
      <c r="K639" s="2"/>
      <c r="L639" s="2"/>
      <c r="M639" s="2"/>
    </row>
    <row r="640" spans="6:13" ht="12.75" customHeight="1">
      <c r="F640" s="2"/>
      <c r="G640" s="2"/>
      <c r="H640" s="2"/>
      <c r="I640" s="2"/>
      <c r="J640" s="2"/>
      <c r="K640" s="2"/>
      <c r="L640" s="2"/>
      <c r="M640" s="2"/>
    </row>
    <row r="641" spans="6:13" ht="12.75" customHeight="1">
      <c r="F641" s="2"/>
      <c r="G641" s="2"/>
      <c r="H641" s="2"/>
      <c r="I641" s="2"/>
      <c r="J641" s="2"/>
      <c r="K641" s="2"/>
      <c r="L641" s="2"/>
      <c r="M641" s="2"/>
    </row>
    <row r="642" spans="6:13" ht="12.75" customHeight="1">
      <c r="F642" s="2"/>
      <c r="G642" s="2"/>
      <c r="H642" s="2"/>
      <c r="I642" s="2"/>
      <c r="J642" s="2"/>
      <c r="K642" s="2"/>
      <c r="L642" s="2"/>
      <c r="M642" s="2"/>
    </row>
    <row r="643" spans="6:13" ht="12.75" customHeight="1">
      <c r="F643" s="2"/>
      <c r="G643" s="2"/>
      <c r="H643" s="2"/>
      <c r="I643" s="2"/>
      <c r="J643" s="2"/>
      <c r="K643" s="2"/>
      <c r="L643" s="2"/>
      <c r="M643" s="2"/>
    </row>
    <row r="644" spans="6:13" ht="12.75" customHeight="1">
      <c r="F644" s="2"/>
      <c r="G644" s="2"/>
      <c r="H644" s="2"/>
      <c r="I644" s="2"/>
      <c r="J644" s="2"/>
      <c r="K644" s="2"/>
      <c r="L644" s="2"/>
      <c r="M644" s="2"/>
    </row>
    <row r="645" spans="6:13" ht="12.75" customHeight="1">
      <c r="F645" s="2"/>
      <c r="G645" s="2"/>
      <c r="H645" s="2"/>
      <c r="I645" s="2"/>
      <c r="J645" s="2"/>
      <c r="K645" s="2"/>
      <c r="L645" s="2"/>
      <c r="M645" s="2"/>
    </row>
    <row r="646" spans="6:13" ht="12.75" customHeight="1">
      <c r="F646" s="2"/>
      <c r="G646" s="2"/>
      <c r="H646" s="2"/>
      <c r="I646" s="2"/>
      <c r="J646" s="2"/>
      <c r="K646" s="2"/>
      <c r="L646" s="2"/>
      <c r="M646" s="2"/>
    </row>
    <row r="647" spans="6:13" ht="12.75" customHeight="1">
      <c r="F647" s="2"/>
      <c r="G647" s="2"/>
      <c r="H647" s="2"/>
      <c r="I647" s="2"/>
      <c r="J647" s="2"/>
      <c r="K647" s="2"/>
      <c r="L647" s="2"/>
      <c r="M647" s="2"/>
    </row>
    <row r="648" spans="6:13" ht="12.75" customHeight="1">
      <c r="F648" s="2"/>
      <c r="G648" s="2"/>
      <c r="H648" s="2"/>
      <c r="I648" s="2"/>
      <c r="J648" s="2"/>
      <c r="K648" s="2"/>
      <c r="L648" s="2"/>
      <c r="M648" s="2"/>
    </row>
    <row r="649" spans="6:13" ht="12.75" customHeight="1">
      <c r="F649" s="2"/>
      <c r="G649" s="2"/>
      <c r="H649" s="2"/>
      <c r="I649" s="2"/>
      <c r="J649" s="2"/>
      <c r="K649" s="2"/>
      <c r="L649" s="2"/>
      <c r="M649" s="2"/>
    </row>
    <row r="650" spans="6:13" ht="12.75" customHeight="1">
      <c r="F650" s="2"/>
      <c r="G650" s="2"/>
      <c r="H650" s="2"/>
      <c r="I650" s="2"/>
      <c r="J650" s="2"/>
      <c r="K650" s="2"/>
      <c r="L650" s="2"/>
      <c r="M650" s="2"/>
    </row>
    <row r="651" spans="6:13" ht="12.75" customHeight="1">
      <c r="F651" s="2"/>
      <c r="G651" s="2"/>
      <c r="H651" s="2"/>
      <c r="I651" s="2"/>
      <c r="J651" s="2"/>
      <c r="K651" s="2"/>
      <c r="L651" s="2"/>
      <c r="M651" s="2"/>
    </row>
    <row r="652" spans="6:13" ht="12.75" customHeight="1">
      <c r="F652" s="2"/>
      <c r="G652" s="2"/>
      <c r="H652" s="2"/>
      <c r="I652" s="2"/>
      <c r="J652" s="2"/>
      <c r="K652" s="2"/>
      <c r="L652" s="2"/>
      <c r="M652" s="2"/>
    </row>
    <row r="653" spans="6:13" ht="12.75" customHeight="1">
      <c r="F653" s="2"/>
      <c r="G653" s="2"/>
      <c r="H653" s="2"/>
      <c r="I653" s="2"/>
      <c r="J653" s="2"/>
      <c r="K653" s="2"/>
      <c r="L653" s="2"/>
      <c r="M653" s="2"/>
    </row>
    <row r="654" spans="6:13" ht="12.75" customHeight="1">
      <c r="F654" s="2"/>
      <c r="G654" s="2"/>
      <c r="H654" s="2"/>
      <c r="I654" s="2"/>
      <c r="J654" s="2"/>
      <c r="K654" s="2"/>
      <c r="L654" s="2"/>
      <c r="M654" s="2"/>
    </row>
    <row r="655" spans="6:13" ht="12.75" customHeight="1">
      <c r="F655" s="2"/>
      <c r="G655" s="2"/>
      <c r="H655" s="2"/>
      <c r="I655" s="2"/>
      <c r="J655" s="2"/>
      <c r="K655" s="2"/>
      <c r="L655" s="2"/>
      <c r="M655" s="2"/>
    </row>
    <row r="656" spans="6:13" ht="12.75" customHeight="1">
      <c r="F656" s="2"/>
      <c r="G656" s="2"/>
      <c r="H656" s="2"/>
      <c r="I656" s="2"/>
      <c r="J656" s="2"/>
      <c r="K656" s="2"/>
      <c r="L656" s="2"/>
      <c r="M656" s="2"/>
    </row>
    <row r="657" spans="6:13" ht="12.75" customHeight="1">
      <c r="F657" s="2"/>
      <c r="G657" s="2"/>
      <c r="H657" s="2"/>
      <c r="I657" s="2"/>
      <c r="J657" s="2"/>
      <c r="K657" s="2"/>
      <c r="L657" s="2"/>
      <c r="M657" s="2"/>
    </row>
    <row r="658" spans="6:13" ht="12.75" customHeight="1">
      <c r="F658" s="2"/>
      <c r="G658" s="2"/>
      <c r="H658" s="2"/>
      <c r="I658" s="2"/>
      <c r="J658" s="2"/>
      <c r="K658" s="2"/>
      <c r="L658" s="2"/>
      <c r="M658" s="2"/>
    </row>
    <row r="659" spans="6:13" ht="12.75" customHeight="1">
      <c r="F659" s="2"/>
      <c r="G659" s="2"/>
      <c r="H659" s="2"/>
      <c r="I659" s="2"/>
      <c r="J659" s="2"/>
      <c r="K659" s="2"/>
      <c r="L659" s="2"/>
      <c r="M659" s="2"/>
    </row>
    <row r="660" spans="6:13" ht="12.75" customHeight="1">
      <c r="F660" s="2"/>
      <c r="G660" s="2"/>
      <c r="H660" s="2"/>
      <c r="I660" s="2"/>
      <c r="J660" s="2"/>
      <c r="K660" s="2"/>
      <c r="L660" s="2"/>
      <c r="M660" s="2"/>
    </row>
    <row r="661" spans="6:13" ht="12.75" customHeight="1">
      <c r="F661" s="2"/>
      <c r="G661" s="2"/>
      <c r="H661" s="2"/>
      <c r="I661" s="2"/>
      <c r="J661" s="2"/>
      <c r="K661" s="2"/>
      <c r="L661" s="2"/>
      <c r="M661" s="2"/>
    </row>
    <row r="662" spans="6:13" ht="12.75" customHeight="1">
      <c r="F662" s="2"/>
      <c r="G662" s="2"/>
      <c r="H662" s="2"/>
      <c r="I662" s="2"/>
      <c r="J662" s="2"/>
      <c r="K662" s="2"/>
      <c r="L662" s="2"/>
      <c r="M662" s="2"/>
    </row>
    <row r="663" spans="6:13" ht="12.75" customHeight="1">
      <c r="F663" s="2"/>
      <c r="G663" s="2"/>
      <c r="H663" s="2"/>
      <c r="I663" s="2"/>
      <c r="J663" s="2"/>
      <c r="K663" s="2"/>
      <c r="L663" s="2"/>
      <c r="M663" s="2"/>
    </row>
    <row r="664" spans="6:13" ht="12.75" customHeight="1">
      <c r="F664" s="2"/>
      <c r="G664" s="2"/>
      <c r="H664" s="2"/>
      <c r="I664" s="2"/>
      <c r="J664" s="2"/>
      <c r="K664" s="2"/>
      <c r="L664" s="2"/>
      <c r="M664" s="2"/>
    </row>
    <row r="665" spans="6:13" ht="12.75" customHeight="1">
      <c r="F665" s="2"/>
      <c r="G665" s="2"/>
      <c r="H665" s="2"/>
      <c r="I665" s="2"/>
      <c r="J665" s="2"/>
      <c r="K665" s="2"/>
      <c r="L665" s="2"/>
      <c r="M665" s="2"/>
    </row>
    <row r="666" spans="6:13" ht="12.75" customHeight="1">
      <c r="F666" s="2"/>
      <c r="G666" s="2"/>
      <c r="H666" s="2"/>
      <c r="I666" s="2"/>
      <c r="J666" s="2"/>
      <c r="K666" s="2"/>
      <c r="L666" s="2"/>
      <c r="M666" s="2"/>
    </row>
    <row r="667" spans="6:13" ht="12.75" customHeight="1">
      <c r="F667" s="2"/>
      <c r="G667" s="2"/>
      <c r="H667" s="2"/>
      <c r="I667" s="2"/>
      <c r="J667" s="2"/>
      <c r="K667" s="2"/>
      <c r="L667" s="2"/>
      <c r="M667" s="2"/>
    </row>
    <row r="668" spans="6:13" ht="12.75" customHeight="1">
      <c r="F668" s="2"/>
      <c r="G668" s="2"/>
      <c r="H668" s="2"/>
      <c r="I668" s="2"/>
      <c r="J668" s="2"/>
      <c r="K668" s="2"/>
      <c r="L668" s="2"/>
      <c r="M668" s="2"/>
    </row>
    <row r="669" spans="6:13" ht="12.75" customHeight="1">
      <c r="F669" s="2"/>
      <c r="G669" s="2"/>
      <c r="H669" s="2"/>
      <c r="I669" s="2"/>
      <c r="J669" s="2"/>
      <c r="K669" s="2"/>
      <c r="L669" s="2"/>
      <c r="M669" s="2"/>
    </row>
    <row r="670" spans="6:13" ht="12.75" customHeight="1">
      <c r="F670" s="2"/>
      <c r="G670" s="2"/>
      <c r="H670" s="2"/>
      <c r="I670" s="2"/>
      <c r="J670" s="2"/>
      <c r="K670" s="2"/>
      <c r="L670" s="2"/>
      <c r="M670" s="2"/>
    </row>
    <row r="671" spans="6:13" ht="12.75" customHeight="1">
      <c r="F671" s="2"/>
      <c r="G671" s="2"/>
      <c r="H671" s="2"/>
      <c r="I671" s="2"/>
      <c r="J671" s="2"/>
      <c r="K671" s="2"/>
      <c r="L671" s="2"/>
      <c r="M671" s="2"/>
    </row>
    <row r="672" spans="6:13" ht="12.75" customHeight="1">
      <c r="F672" s="2"/>
      <c r="G672" s="2"/>
      <c r="H672" s="2"/>
      <c r="I672" s="2"/>
      <c r="J672" s="2"/>
      <c r="K672" s="2"/>
      <c r="L672" s="2"/>
      <c r="M672" s="2"/>
    </row>
    <row r="673" spans="6:13" ht="12.75" customHeight="1">
      <c r="F673" s="2"/>
      <c r="G673" s="2"/>
      <c r="H673" s="2"/>
      <c r="I673" s="2"/>
      <c r="J673" s="2"/>
      <c r="K673" s="2"/>
      <c r="L673" s="2"/>
      <c r="M673" s="2"/>
    </row>
    <row r="674" spans="6:13" ht="12.75" customHeight="1">
      <c r="F674" s="2"/>
      <c r="G674" s="2"/>
      <c r="H674" s="2"/>
      <c r="I674" s="2"/>
      <c r="J674" s="2"/>
      <c r="K674" s="2"/>
      <c r="L674" s="2"/>
      <c r="M674" s="2"/>
    </row>
    <row r="675" spans="6:13" ht="12.75" customHeight="1">
      <c r="F675" s="2"/>
      <c r="G675" s="2"/>
      <c r="H675" s="2"/>
      <c r="I675" s="2"/>
      <c r="J675" s="2"/>
      <c r="K675" s="2"/>
      <c r="L675" s="2"/>
      <c r="M675" s="2"/>
    </row>
    <row r="676" spans="6:13" ht="12.75" customHeight="1">
      <c r="F676" s="2"/>
      <c r="G676" s="2"/>
      <c r="H676" s="2"/>
      <c r="I676" s="2"/>
      <c r="J676" s="2"/>
      <c r="K676" s="2"/>
      <c r="L676" s="2"/>
      <c r="M676" s="2"/>
    </row>
    <row r="677" spans="6:13" ht="12.75" customHeight="1">
      <c r="F677" s="2"/>
      <c r="G677" s="2"/>
      <c r="H677" s="2"/>
      <c r="I677" s="2"/>
      <c r="J677" s="2"/>
      <c r="K677" s="2"/>
      <c r="L677" s="2"/>
      <c r="M677" s="2"/>
    </row>
    <row r="678" spans="6:13" ht="12.75" customHeight="1">
      <c r="F678" s="2"/>
      <c r="G678" s="2"/>
      <c r="H678" s="2"/>
      <c r="I678" s="2"/>
      <c r="J678" s="2"/>
      <c r="K678" s="2"/>
      <c r="L678" s="2"/>
      <c r="M678" s="2"/>
    </row>
    <row r="679" spans="6:13" ht="12.75" customHeight="1">
      <c r="F679" s="2"/>
      <c r="G679" s="2"/>
      <c r="H679" s="2"/>
      <c r="I679" s="2"/>
      <c r="J679" s="2"/>
      <c r="K679" s="2"/>
      <c r="L679" s="2"/>
      <c r="M679" s="2"/>
    </row>
    <row r="680" spans="6:13" ht="12.75" customHeight="1">
      <c r="F680" s="2"/>
      <c r="G680" s="2"/>
      <c r="H680" s="2"/>
      <c r="I680" s="2"/>
      <c r="J680" s="2"/>
      <c r="K680" s="2"/>
      <c r="L680" s="2"/>
      <c r="M680" s="2"/>
    </row>
    <row r="681" spans="6:13" ht="12.75" customHeight="1">
      <c r="F681" s="2"/>
      <c r="G681" s="2"/>
      <c r="H681" s="2"/>
      <c r="I681" s="2"/>
      <c r="J681" s="2"/>
      <c r="K681" s="2"/>
      <c r="L681" s="2"/>
      <c r="M681" s="2"/>
    </row>
    <row r="682" spans="6:13" ht="12.75" customHeight="1">
      <c r="F682" s="2"/>
      <c r="G682" s="2"/>
      <c r="H682" s="2"/>
      <c r="I682" s="2"/>
      <c r="J682" s="2"/>
      <c r="K682" s="2"/>
      <c r="L682" s="2"/>
      <c r="M682" s="2"/>
    </row>
    <row r="683" spans="6:13" ht="12.75" customHeight="1">
      <c r="F683" s="2"/>
      <c r="G683" s="2"/>
      <c r="H683" s="2"/>
      <c r="I683" s="2"/>
      <c r="J683" s="2"/>
      <c r="K683" s="2"/>
      <c r="L683" s="2"/>
      <c r="M683" s="2"/>
    </row>
    <row r="684" spans="6:13" ht="12.75" customHeight="1">
      <c r="F684" s="2"/>
      <c r="G684" s="2"/>
      <c r="H684" s="2"/>
      <c r="I684" s="2"/>
      <c r="J684" s="2"/>
      <c r="K684" s="2"/>
      <c r="L684" s="2"/>
      <c r="M684" s="2"/>
    </row>
    <row r="685" spans="6:13" ht="12.75" customHeight="1">
      <c r="F685" s="2"/>
      <c r="G685" s="2"/>
      <c r="H685" s="2"/>
      <c r="I685" s="2"/>
      <c r="J685" s="2"/>
      <c r="K685" s="2"/>
      <c r="L685" s="2"/>
      <c r="M685" s="2"/>
    </row>
    <row r="686" spans="6:13" ht="12.75" customHeight="1">
      <c r="F686" s="2"/>
      <c r="G686" s="2"/>
      <c r="H686" s="2"/>
      <c r="I686" s="2"/>
      <c r="J686" s="2"/>
      <c r="K686" s="2"/>
      <c r="L686" s="2"/>
      <c r="M686" s="2"/>
    </row>
    <row r="687" spans="6:13" ht="12.75" customHeight="1">
      <c r="F687" s="2"/>
      <c r="G687" s="2"/>
      <c r="H687" s="2"/>
      <c r="I687" s="2"/>
      <c r="J687" s="2"/>
      <c r="K687" s="2"/>
      <c r="L687" s="2"/>
      <c r="M687" s="2"/>
    </row>
    <row r="688" spans="6:13" ht="12.75" customHeight="1">
      <c r="F688" s="2"/>
      <c r="G688" s="2"/>
      <c r="H688" s="2"/>
      <c r="I688" s="2"/>
      <c r="J688" s="2"/>
      <c r="K688" s="2"/>
      <c r="L688" s="2"/>
      <c r="M688" s="2"/>
    </row>
    <row r="689" spans="6:13" ht="12.75" customHeight="1">
      <c r="F689" s="2"/>
      <c r="G689" s="2"/>
      <c r="H689" s="2"/>
      <c r="I689" s="2"/>
      <c r="J689" s="2"/>
      <c r="K689" s="2"/>
      <c r="L689" s="2"/>
      <c r="M689" s="2"/>
    </row>
    <row r="690" spans="6:13" ht="12.75" customHeight="1">
      <c r="F690" s="2"/>
      <c r="G690" s="2"/>
      <c r="H690" s="2"/>
      <c r="I690" s="2"/>
      <c r="J690" s="2"/>
      <c r="K690" s="2"/>
      <c r="L690" s="2"/>
      <c r="M690" s="2"/>
    </row>
    <row r="691" spans="6:13" ht="12.75" customHeight="1">
      <c r="F691" s="2"/>
      <c r="G691" s="2"/>
      <c r="H691" s="2"/>
      <c r="I691" s="2"/>
      <c r="J691" s="2"/>
      <c r="K691" s="2"/>
      <c r="L691" s="2"/>
      <c r="M691" s="2"/>
    </row>
    <row r="692" spans="6:13" ht="12.75" customHeight="1">
      <c r="F692" s="2"/>
      <c r="G692" s="2"/>
      <c r="H692" s="2"/>
      <c r="I692" s="2"/>
      <c r="J692" s="2"/>
      <c r="K692" s="2"/>
      <c r="L692" s="2"/>
      <c r="M692" s="2"/>
    </row>
    <row r="693" spans="6:13" ht="12.75" customHeight="1">
      <c r="F693" s="2"/>
      <c r="G693" s="2"/>
      <c r="H693" s="2"/>
      <c r="I693" s="2"/>
      <c r="J693" s="2"/>
      <c r="K693" s="2"/>
      <c r="L693" s="2"/>
      <c r="M693" s="2"/>
    </row>
    <row r="694" spans="6:13" ht="12.75" customHeight="1">
      <c r="F694" s="2"/>
      <c r="G694" s="2"/>
      <c r="H694" s="2"/>
      <c r="I694" s="2"/>
      <c r="J694" s="2"/>
      <c r="K694" s="2"/>
      <c r="L694" s="2"/>
      <c r="M694" s="2"/>
    </row>
    <row r="695" spans="6:13" ht="12.75" customHeight="1">
      <c r="F695" s="2"/>
      <c r="G695" s="2"/>
      <c r="H695" s="2"/>
      <c r="I695" s="2"/>
      <c r="J695" s="2"/>
      <c r="K695" s="2"/>
      <c r="L695" s="2"/>
      <c r="M695" s="2"/>
    </row>
    <row r="696" spans="6:13" ht="12.75" customHeight="1">
      <c r="F696" s="2"/>
      <c r="G696" s="2"/>
      <c r="H696" s="2"/>
      <c r="I696" s="2"/>
      <c r="J696" s="2"/>
      <c r="K696" s="2"/>
      <c r="L696" s="2"/>
      <c r="M696" s="2"/>
    </row>
    <row r="697" spans="6:13" ht="12.75" customHeight="1">
      <c r="F697" s="2"/>
      <c r="G697" s="2"/>
      <c r="H697" s="2"/>
      <c r="I697" s="2"/>
      <c r="J697" s="2"/>
      <c r="K697" s="2"/>
      <c r="L697" s="2"/>
      <c r="M697" s="2"/>
    </row>
    <row r="698" spans="6:13" ht="12.75" customHeight="1">
      <c r="F698" s="2"/>
      <c r="G698" s="2"/>
      <c r="H698" s="2"/>
      <c r="I698" s="2"/>
      <c r="J698" s="2"/>
      <c r="K698" s="2"/>
      <c r="L698" s="2"/>
      <c r="M698" s="2"/>
    </row>
    <row r="699" spans="6:13" ht="12.75" customHeight="1">
      <c r="F699" s="2"/>
      <c r="G699" s="2"/>
      <c r="H699" s="2"/>
      <c r="I699" s="2"/>
      <c r="J699" s="2"/>
      <c r="K699" s="2"/>
      <c r="L699" s="2"/>
      <c r="M699" s="2"/>
    </row>
    <row r="700" spans="6:13" ht="12.75" customHeight="1">
      <c r="F700" s="2"/>
      <c r="G700" s="2"/>
      <c r="H700" s="2"/>
      <c r="I700" s="2"/>
      <c r="J700" s="2"/>
      <c r="K700" s="2"/>
      <c r="L700" s="2"/>
      <c r="M700" s="2"/>
    </row>
    <row r="701" spans="6:13" ht="12.75" customHeight="1">
      <c r="F701" s="2"/>
      <c r="G701" s="2"/>
      <c r="H701" s="2"/>
      <c r="I701" s="2"/>
      <c r="J701" s="2"/>
      <c r="K701" s="2"/>
      <c r="L701" s="2"/>
      <c r="M701" s="2"/>
    </row>
    <row r="702" spans="6:13" ht="12.75" customHeight="1">
      <c r="F702" s="2"/>
      <c r="G702" s="2"/>
      <c r="H702" s="2"/>
      <c r="I702" s="2"/>
      <c r="J702" s="2"/>
      <c r="K702" s="2"/>
      <c r="L702" s="2"/>
      <c r="M702" s="2"/>
    </row>
    <row r="703" spans="6:13" ht="12.75" customHeight="1">
      <c r="F703" s="2"/>
      <c r="G703" s="2"/>
      <c r="H703" s="2"/>
      <c r="I703" s="2"/>
      <c r="J703" s="2"/>
      <c r="K703" s="2"/>
      <c r="L703" s="2"/>
      <c r="M703" s="2"/>
    </row>
    <row r="704" spans="6:13" ht="12.75" customHeight="1">
      <c r="F704" s="2"/>
      <c r="G704" s="2"/>
      <c r="H704" s="2"/>
      <c r="I704" s="2"/>
      <c r="J704" s="2"/>
      <c r="K704" s="2"/>
      <c r="L704" s="2"/>
      <c r="M704" s="2"/>
    </row>
    <row r="705" spans="6:13" ht="12.75" customHeight="1">
      <c r="F705" s="2"/>
      <c r="G705" s="2"/>
      <c r="H705" s="2"/>
      <c r="I705" s="2"/>
      <c r="J705" s="2"/>
      <c r="K705" s="2"/>
      <c r="L705" s="2"/>
      <c r="M705" s="2"/>
    </row>
    <row r="706" spans="6:13" ht="12.75" customHeight="1">
      <c r="F706" s="2"/>
      <c r="G706" s="2"/>
      <c r="H706" s="2"/>
      <c r="I706" s="2"/>
      <c r="J706" s="2"/>
      <c r="K706" s="2"/>
      <c r="L706" s="2"/>
      <c r="M706" s="2"/>
    </row>
    <row r="707" spans="6:13" ht="12.75" customHeight="1">
      <c r="F707" s="2"/>
      <c r="G707" s="2"/>
      <c r="H707" s="2"/>
      <c r="I707" s="2"/>
      <c r="J707" s="2"/>
      <c r="K707" s="2"/>
      <c r="L707" s="2"/>
      <c r="M707" s="2"/>
    </row>
    <row r="708" spans="6:13" ht="12.75" customHeight="1">
      <c r="F708" s="2"/>
      <c r="G708" s="2"/>
      <c r="H708" s="2"/>
      <c r="I708" s="2"/>
      <c r="J708" s="2"/>
      <c r="K708" s="2"/>
      <c r="L708" s="2"/>
      <c r="M708" s="2"/>
    </row>
    <row r="709" spans="6:13" ht="12.75" customHeight="1">
      <c r="F709" s="2"/>
      <c r="G709" s="2"/>
      <c r="H709" s="2"/>
      <c r="I709" s="2"/>
      <c r="J709" s="2"/>
      <c r="K709" s="2"/>
      <c r="L709" s="2"/>
      <c r="M709" s="2"/>
    </row>
    <row r="710" spans="6:13" ht="12.75" customHeight="1">
      <c r="F710" s="2"/>
      <c r="G710" s="2"/>
      <c r="H710" s="2"/>
      <c r="I710" s="2"/>
      <c r="J710" s="2"/>
      <c r="K710" s="2"/>
      <c r="L710" s="2"/>
      <c r="M710" s="2"/>
    </row>
    <row r="711" spans="6:13" ht="12.75" customHeight="1">
      <c r="F711" s="2"/>
      <c r="G711" s="2"/>
      <c r="H711" s="2"/>
      <c r="I711" s="2"/>
      <c r="J711" s="2"/>
      <c r="K711" s="2"/>
      <c r="L711" s="2"/>
      <c r="M711" s="2"/>
    </row>
    <row r="712" spans="6:13" ht="12.75" customHeight="1">
      <c r="F712" s="2"/>
      <c r="G712" s="2"/>
      <c r="H712" s="2"/>
      <c r="I712" s="2"/>
      <c r="J712" s="2"/>
      <c r="K712" s="2"/>
      <c r="L712" s="2"/>
      <c r="M712" s="2"/>
    </row>
    <row r="713" spans="6:13" ht="12.75" customHeight="1">
      <c r="F713" s="2"/>
      <c r="G713" s="2"/>
      <c r="H713" s="2"/>
      <c r="I713" s="2"/>
      <c r="J713" s="2"/>
      <c r="K713" s="2"/>
      <c r="L713" s="2"/>
      <c r="M713" s="2"/>
    </row>
    <row r="714" spans="6:13" ht="12.75" customHeight="1">
      <c r="F714" s="2"/>
      <c r="G714" s="2"/>
      <c r="H714" s="2"/>
      <c r="I714" s="2"/>
      <c r="J714" s="2"/>
      <c r="K714" s="2"/>
      <c r="L714" s="2"/>
      <c r="M714" s="2"/>
    </row>
    <row r="715" spans="6:13" ht="12.75" customHeight="1">
      <c r="F715" s="2"/>
      <c r="G715" s="2"/>
      <c r="H715" s="2"/>
      <c r="I715" s="2"/>
      <c r="J715" s="2"/>
      <c r="K715" s="2"/>
      <c r="L715" s="2"/>
      <c r="M715" s="2"/>
    </row>
    <row r="716" spans="6:13" ht="12.75" customHeight="1">
      <c r="F716" s="2"/>
      <c r="G716" s="2"/>
      <c r="H716" s="2"/>
      <c r="I716" s="2"/>
      <c r="J716" s="2"/>
      <c r="K716" s="2"/>
      <c r="L716" s="2"/>
      <c r="M716" s="2"/>
    </row>
    <row r="717" spans="6:13" ht="12.75" customHeight="1">
      <c r="F717" s="2"/>
      <c r="G717" s="2"/>
      <c r="H717" s="2"/>
      <c r="I717" s="2"/>
      <c r="J717" s="2"/>
      <c r="K717" s="2"/>
      <c r="L717" s="2"/>
      <c r="M717" s="2"/>
    </row>
    <row r="718" spans="6:13" ht="12.75" customHeight="1">
      <c r="F718" s="2"/>
      <c r="G718" s="2"/>
      <c r="H718" s="2"/>
      <c r="I718" s="2"/>
      <c r="J718" s="2"/>
      <c r="K718" s="2"/>
      <c r="L718" s="2"/>
      <c r="M718" s="2"/>
    </row>
    <row r="719" spans="6:13" ht="12.75" customHeight="1">
      <c r="F719" s="2"/>
      <c r="G719" s="2"/>
      <c r="H719" s="2"/>
      <c r="I719" s="2"/>
      <c r="J719" s="2"/>
      <c r="K719" s="2"/>
      <c r="L719" s="2"/>
      <c r="M719" s="2"/>
    </row>
    <row r="720" spans="6:13" ht="12.75" customHeight="1">
      <c r="F720" s="2"/>
      <c r="G720" s="2"/>
      <c r="H720" s="2"/>
      <c r="I720" s="2"/>
      <c r="J720" s="2"/>
      <c r="K720" s="2"/>
      <c r="L720" s="2"/>
      <c r="M720" s="2"/>
    </row>
    <row r="721" spans="6:13" ht="12.75" customHeight="1">
      <c r="F721" s="2"/>
      <c r="G721" s="2"/>
      <c r="H721" s="2"/>
      <c r="I721" s="2"/>
      <c r="J721" s="2"/>
      <c r="K721" s="2"/>
      <c r="L721" s="2"/>
      <c r="M721" s="2"/>
    </row>
    <row r="722" spans="6:13" ht="12.75" customHeight="1">
      <c r="F722" s="2"/>
      <c r="G722" s="2"/>
      <c r="H722" s="2"/>
      <c r="I722" s="2"/>
      <c r="J722" s="2"/>
      <c r="K722" s="2"/>
      <c r="L722" s="2"/>
      <c r="M722" s="2"/>
    </row>
    <row r="723" spans="6:13" ht="12.75" customHeight="1">
      <c r="F723" s="2"/>
      <c r="G723" s="2"/>
      <c r="H723" s="2"/>
      <c r="I723" s="2"/>
      <c r="J723" s="2"/>
      <c r="K723" s="2"/>
      <c r="L723" s="2"/>
      <c r="M723" s="2"/>
    </row>
    <row r="724" spans="6:13" ht="12.75" customHeight="1">
      <c r="F724" s="2"/>
      <c r="G724" s="2"/>
      <c r="H724" s="2"/>
      <c r="I724" s="2"/>
      <c r="J724" s="2"/>
      <c r="K724" s="2"/>
      <c r="L724" s="2"/>
      <c r="M724" s="2"/>
    </row>
    <row r="725" spans="6:13" ht="12.75" customHeight="1">
      <c r="F725" s="2"/>
      <c r="G725" s="2"/>
      <c r="H725" s="2"/>
      <c r="I725" s="2"/>
      <c r="J725" s="2"/>
      <c r="K725" s="2"/>
      <c r="L725" s="2"/>
      <c r="M725" s="2"/>
    </row>
    <row r="726" spans="6:13" ht="12.75" customHeight="1">
      <c r="F726" s="2"/>
      <c r="G726" s="2"/>
      <c r="H726" s="2"/>
      <c r="I726" s="2"/>
      <c r="J726" s="2"/>
      <c r="K726" s="2"/>
      <c r="L726" s="2"/>
      <c r="M726" s="2"/>
    </row>
    <row r="727" spans="6:13" ht="12.75" customHeight="1">
      <c r="F727" s="2"/>
      <c r="G727" s="2"/>
      <c r="H727" s="2"/>
      <c r="I727" s="2"/>
      <c r="J727" s="2"/>
      <c r="K727" s="2"/>
      <c r="L727" s="2"/>
      <c r="M727" s="2"/>
    </row>
    <row r="728" spans="6:13" ht="12.75" customHeight="1">
      <c r="F728" s="2"/>
      <c r="G728" s="2"/>
      <c r="H728" s="2"/>
      <c r="I728" s="2"/>
      <c r="J728" s="2"/>
      <c r="K728" s="2"/>
      <c r="L728" s="2"/>
      <c r="M728" s="2"/>
    </row>
    <row r="729" spans="6:13" ht="12.75" customHeight="1">
      <c r="F729" s="2"/>
      <c r="G729" s="2"/>
      <c r="H729" s="2"/>
      <c r="I729" s="2"/>
      <c r="J729" s="2"/>
      <c r="K729" s="2"/>
      <c r="L729" s="2"/>
      <c r="M729" s="2"/>
    </row>
    <row r="730" spans="6:13" ht="12.75" customHeight="1">
      <c r="F730" s="2"/>
      <c r="G730" s="2"/>
      <c r="H730" s="2"/>
      <c r="I730" s="2"/>
      <c r="J730" s="2"/>
      <c r="K730" s="2"/>
      <c r="L730" s="2"/>
      <c r="M730" s="2"/>
    </row>
    <row r="731" spans="6:13" ht="12.75" customHeight="1">
      <c r="F731" s="2"/>
      <c r="G731" s="2"/>
      <c r="H731" s="2"/>
      <c r="I731" s="2"/>
      <c r="J731" s="2"/>
      <c r="K731" s="2"/>
      <c r="L731" s="2"/>
      <c r="M731" s="2"/>
    </row>
    <row r="732" spans="6:13" ht="12.75" customHeight="1">
      <c r="F732" s="2"/>
      <c r="G732" s="2"/>
      <c r="H732" s="2"/>
      <c r="I732" s="2"/>
      <c r="J732" s="2"/>
      <c r="K732" s="2"/>
      <c r="L732" s="2"/>
      <c r="M732" s="2"/>
    </row>
    <row r="733" spans="6:13" ht="12.75" customHeight="1">
      <c r="F733" s="2"/>
      <c r="G733" s="2"/>
      <c r="H733" s="2"/>
      <c r="I733" s="2"/>
      <c r="J733" s="2"/>
      <c r="K733" s="2"/>
      <c r="L733" s="2"/>
      <c r="M733" s="2"/>
    </row>
    <row r="734" spans="6:13" ht="12.75" customHeight="1">
      <c r="F734" s="2"/>
      <c r="G734" s="2"/>
      <c r="H734" s="2"/>
      <c r="I734" s="2"/>
      <c r="J734" s="2"/>
      <c r="K734" s="2"/>
      <c r="L734" s="2"/>
      <c r="M734" s="2"/>
    </row>
    <row r="735" spans="6:13" ht="12.75" customHeight="1">
      <c r="F735" s="2"/>
      <c r="G735" s="2"/>
      <c r="H735" s="2"/>
      <c r="I735" s="2"/>
      <c r="J735" s="2"/>
      <c r="K735" s="2"/>
      <c r="L735" s="2"/>
      <c r="M735" s="2"/>
    </row>
    <row r="736" spans="6:13" ht="12.75" customHeight="1">
      <c r="F736" s="2"/>
      <c r="G736" s="2"/>
      <c r="H736" s="2"/>
      <c r="I736" s="2"/>
      <c r="J736" s="2"/>
      <c r="K736" s="2"/>
      <c r="L736" s="2"/>
      <c r="M736" s="2"/>
    </row>
    <row r="737" spans="6:13" ht="12.75" customHeight="1">
      <c r="F737" s="2"/>
      <c r="G737" s="2"/>
      <c r="H737" s="2"/>
      <c r="I737" s="2"/>
      <c r="J737" s="2"/>
      <c r="K737" s="2"/>
      <c r="L737" s="2"/>
      <c r="M737" s="2"/>
    </row>
    <row r="738" spans="6:13" ht="12.75" customHeight="1">
      <c r="F738" s="2"/>
      <c r="G738" s="2"/>
      <c r="H738" s="2"/>
      <c r="I738" s="2"/>
      <c r="J738" s="2"/>
      <c r="K738" s="2"/>
      <c r="L738" s="2"/>
      <c r="M738" s="2"/>
    </row>
    <row r="739" spans="6:13" ht="12.75" customHeight="1">
      <c r="F739" s="2"/>
      <c r="G739" s="2"/>
      <c r="H739" s="2"/>
      <c r="I739" s="2"/>
      <c r="J739" s="2"/>
      <c r="K739" s="2"/>
      <c r="L739" s="2"/>
      <c r="M739" s="2"/>
    </row>
    <row r="740" spans="6:13" ht="12.75" customHeight="1">
      <c r="F740" s="2"/>
      <c r="G740" s="2"/>
      <c r="H740" s="2"/>
      <c r="I740" s="2"/>
      <c r="J740" s="2"/>
      <c r="K740" s="2"/>
      <c r="L740" s="2"/>
      <c r="M740" s="2"/>
    </row>
    <row r="741" spans="6:13" ht="12.75" customHeight="1">
      <c r="F741" s="2"/>
      <c r="G741" s="2"/>
      <c r="H741" s="2"/>
      <c r="I741" s="2"/>
      <c r="J741" s="2"/>
      <c r="K741" s="2"/>
      <c r="L741" s="2"/>
      <c r="M741" s="2"/>
    </row>
    <row r="742" spans="6:13" ht="12.75" customHeight="1">
      <c r="F742" s="2"/>
      <c r="G742" s="2"/>
      <c r="H742" s="2"/>
      <c r="I742" s="2"/>
      <c r="J742" s="2"/>
      <c r="K742" s="2"/>
      <c r="L742" s="2"/>
      <c r="M742" s="2"/>
    </row>
    <row r="743" spans="6:13" ht="12.75" customHeight="1">
      <c r="F743" s="2"/>
      <c r="G743" s="2"/>
      <c r="H743" s="2"/>
      <c r="I743" s="2"/>
      <c r="J743" s="2"/>
      <c r="K743" s="2"/>
      <c r="L743" s="2"/>
      <c r="M743" s="2"/>
    </row>
    <row r="744" spans="6:13" ht="12.75" customHeight="1">
      <c r="F744" s="2"/>
      <c r="G744" s="2"/>
      <c r="H744" s="2"/>
      <c r="I744" s="2"/>
      <c r="J744" s="2"/>
      <c r="K744" s="2"/>
      <c r="L744" s="2"/>
      <c r="M744" s="2"/>
    </row>
    <row r="745" spans="6:13" ht="12.75" customHeight="1">
      <c r="F745" s="2"/>
      <c r="G745" s="2"/>
      <c r="H745" s="2"/>
      <c r="I745" s="2"/>
      <c r="J745" s="2"/>
      <c r="K745" s="2"/>
      <c r="L745" s="2"/>
      <c r="M745" s="2"/>
    </row>
    <row r="746" spans="6:13" ht="12.75" customHeight="1">
      <c r="F746" s="2"/>
      <c r="G746" s="2"/>
      <c r="H746" s="2"/>
      <c r="I746" s="2"/>
      <c r="J746" s="2"/>
      <c r="K746" s="2"/>
      <c r="L746" s="2"/>
      <c r="M746" s="2"/>
    </row>
    <row r="747" spans="6:13" ht="12.75" customHeight="1">
      <c r="F747" s="2"/>
      <c r="G747" s="2"/>
      <c r="H747" s="2"/>
      <c r="I747" s="2"/>
      <c r="J747" s="2"/>
      <c r="K747" s="2"/>
      <c r="L747" s="2"/>
      <c r="M747" s="2"/>
    </row>
    <row r="748" spans="6:13" ht="12.75" customHeight="1">
      <c r="F748" s="2"/>
      <c r="G748" s="2"/>
      <c r="H748" s="2"/>
      <c r="I748" s="2"/>
      <c r="J748" s="2"/>
      <c r="K748" s="2"/>
      <c r="L748" s="2"/>
      <c r="M748" s="2"/>
    </row>
    <row r="749" spans="6:13" ht="12.75" customHeight="1">
      <c r="F749" s="2"/>
      <c r="G749" s="2"/>
      <c r="H749" s="2"/>
      <c r="I749" s="2"/>
      <c r="J749" s="2"/>
      <c r="K749" s="2"/>
      <c r="L749" s="2"/>
      <c r="M749" s="2"/>
    </row>
    <row r="750" spans="6:13" ht="12.75" customHeight="1">
      <c r="F750" s="2"/>
      <c r="G750" s="2"/>
      <c r="H750" s="2"/>
      <c r="I750" s="2"/>
      <c r="J750" s="2"/>
      <c r="K750" s="2"/>
      <c r="L750" s="2"/>
      <c r="M750" s="2"/>
    </row>
    <row r="751" spans="6:13" ht="12.75" customHeight="1">
      <c r="F751" s="2"/>
      <c r="G751" s="2"/>
      <c r="H751" s="2"/>
      <c r="I751" s="2"/>
      <c r="J751" s="2"/>
      <c r="K751" s="2"/>
      <c r="L751" s="2"/>
      <c r="M751" s="2"/>
    </row>
    <row r="752" spans="6:13" ht="12.75" customHeight="1">
      <c r="F752" s="2"/>
      <c r="G752" s="2"/>
      <c r="H752" s="2"/>
      <c r="I752" s="2"/>
      <c r="J752" s="2"/>
      <c r="K752" s="2"/>
      <c r="L752" s="2"/>
      <c r="M752" s="2"/>
    </row>
    <row r="753" spans="6:13" ht="12.75" customHeight="1">
      <c r="F753" s="2"/>
      <c r="G753" s="2"/>
      <c r="H753" s="2"/>
      <c r="I753" s="2"/>
      <c r="J753" s="2"/>
      <c r="K753" s="2"/>
      <c r="L753" s="2"/>
      <c r="M753" s="2"/>
    </row>
    <row r="754" spans="6:13" ht="12.75" customHeight="1">
      <c r="F754" s="2"/>
      <c r="G754" s="2"/>
      <c r="H754" s="2"/>
      <c r="I754" s="2"/>
      <c r="J754" s="2"/>
      <c r="K754" s="2"/>
      <c r="L754" s="2"/>
      <c r="M754" s="2"/>
    </row>
    <row r="755" spans="6:13" ht="12.75" customHeight="1">
      <c r="F755" s="2"/>
      <c r="G755" s="2"/>
      <c r="H755" s="2"/>
      <c r="I755" s="2"/>
      <c r="J755" s="2"/>
      <c r="K755" s="2"/>
      <c r="L755" s="2"/>
      <c r="M755" s="2"/>
    </row>
    <row r="756" spans="6:13" ht="12.75" customHeight="1">
      <c r="F756" s="2"/>
      <c r="G756" s="2"/>
      <c r="H756" s="2"/>
      <c r="I756" s="2"/>
      <c r="J756" s="2"/>
      <c r="K756" s="2"/>
      <c r="L756" s="2"/>
      <c r="M756" s="2"/>
    </row>
    <row r="757" spans="6:13" ht="12.75" customHeight="1">
      <c r="F757" s="2"/>
      <c r="G757" s="2"/>
      <c r="H757" s="2"/>
      <c r="I757" s="2"/>
      <c r="J757" s="2"/>
      <c r="K757" s="2"/>
      <c r="L757" s="2"/>
      <c r="M757" s="2"/>
    </row>
    <row r="758" spans="6:13" ht="12.75" customHeight="1">
      <c r="F758" s="2"/>
      <c r="G758" s="2"/>
      <c r="H758" s="2"/>
      <c r="I758" s="2"/>
      <c r="J758" s="2"/>
      <c r="K758" s="2"/>
      <c r="L758" s="2"/>
      <c r="M758" s="2"/>
    </row>
    <row r="759" spans="6:13" ht="12.75" customHeight="1">
      <c r="F759" s="2"/>
      <c r="G759" s="2"/>
      <c r="H759" s="2"/>
      <c r="I759" s="2"/>
      <c r="J759" s="2"/>
      <c r="K759" s="2"/>
      <c r="L759" s="2"/>
      <c r="M759" s="2"/>
    </row>
    <row r="760" spans="6:13" ht="12.75" customHeight="1">
      <c r="F760" s="2"/>
      <c r="G760" s="2"/>
      <c r="H760" s="2"/>
      <c r="I760" s="2"/>
      <c r="J760" s="2"/>
      <c r="K760" s="2"/>
      <c r="L760" s="2"/>
      <c r="M760" s="2"/>
    </row>
    <row r="761" spans="6:13" ht="12.75" customHeight="1">
      <c r="F761" s="2"/>
      <c r="G761" s="2"/>
      <c r="H761" s="2"/>
      <c r="I761" s="2"/>
      <c r="J761" s="2"/>
      <c r="K761" s="2"/>
      <c r="L761" s="2"/>
      <c r="M761" s="2"/>
    </row>
    <row r="762" spans="6:13" ht="12.75" customHeight="1">
      <c r="F762" s="2"/>
      <c r="G762" s="2"/>
      <c r="H762" s="2"/>
      <c r="I762" s="2"/>
      <c r="J762" s="2"/>
      <c r="K762" s="2"/>
      <c r="L762" s="2"/>
      <c r="M762" s="2"/>
    </row>
    <row r="763" spans="6:13" ht="12.75" customHeight="1">
      <c r="F763" s="2"/>
      <c r="G763" s="2"/>
      <c r="H763" s="2"/>
      <c r="I763" s="2"/>
      <c r="J763" s="2"/>
      <c r="K763" s="2"/>
      <c r="L763" s="2"/>
      <c r="M763" s="2"/>
    </row>
    <row r="764" spans="6:13" ht="12.75" customHeight="1">
      <c r="F764" s="2"/>
      <c r="G764" s="2"/>
      <c r="H764" s="2"/>
      <c r="I764" s="2"/>
      <c r="J764" s="2"/>
      <c r="K764" s="2"/>
      <c r="L764" s="2"/>
      <c r="M764" s="2"/>
    </row>
    <row r="765" spans="6:13" ht="12.75" customHeight="1">
      <c r="F765" s="2"/>
      <c r="G765" s="2"/>
      <c r="H765" s="2"/>
      <c r="I765" s="2"/>
      <c r="J765" s="2"/>
      <c r="K765" s="2"/>
      <c r="L765" s="2"/>
      <c r="M765" s="2"/>
    </row>
    <row r="766" spans="6:13" ht="12.75" customHeight="1">
      <c r="F766" s="2"/>
      <c r="G766" s="2"/>
      <c r="H766" s="2"/>
      <c r="I766" s="2"/>
      <c r="J766" s="2"/>
      <c r="K766" s="2"/>
      <c r="L766" s="2"/>
      <c r="M766" s="2"/>
    </row>
    <row r="767" spans="6:13" ht="12.75" customHeight="1">
      <c r="F767" s="2"/>
      <c r="G767" s="2"/>
      <c r="H767" s="2"/>
      <c r="I767" s="2"/>
      <c r="J767" s="2"/>
      <c r="K767" s="2"/>
      <c r="L767" s="2"/>
      <c r="M767" s="2"/>
    </row>
    <row r="768" spans="6:13" ht="12.75" customHeight="1">
      <c r="F768" s="2"/>
      <c r="G768" s="2"/>
      <c r="H768" s="2"/>
      <c r="I768" s="2"/>
      <c r="J768" s="2"/>
      <c r="K768" s="2"/>
      <c r="L768" s="2"/>
      <c r="M768" s="2"/>
    </row>
    <row r="769" spans="6:13" ht="12.75" customHeight="1">
      <c r="F769" s="2"/>
      <c r="G769" s="2"/>
      <c r="H769" s="2"/>
      <c r="I769" s="2"/>
      <c r="J769" s="2"/>
      <c r="K769" s="2"/>
      <c r="L769" s="2"/>
      <c r="M769" s="2"/>
    </row>
    <row r="770" spans="6:13" ht="12.75" customHeight="1">
      <c r="F770" s="2"/>
      <c r="G770" s="2"/>
      <c r="H770" s="2"/>
      <c r="I770" s="2"/>
      <c r="J770" s="2"/>
      <c r="K770" s="2"/>
      <c r="L770" s="2"/>
      <c r="M770" s="2"/>
    </row>
    <row r="771" spans="6:13" ht="12.75" customHeight="1">
      <c r="F771" s="2"/>
      <c r="G771" s="2"/>
      <c r="H771" s="2"/>
      <c r="I771" s="2"/>
      <c r="J771" s="2"/>
      <c r="K771" s="2"/>
      <c r="L771" s="2"/>
      <c r="M771" s="2"/>
    </row>
    <row r="772" spans="6:13" ht="12.75" customHeight="1">
      <c r="F772" s="2"/>
      <c r="G772" s="2"/>
      <c r="H772" s="2"/>
      <c r="I772" s="2"/>
      <c r="J772" s="2"/>
      <c r="K772" s="2"/>
      <c r="L772" s="2"/>
      <c r="M772" s="2"/>
    </row>
    <row r="773" spans="6:13" ht="12.75" customHeight="1">
      <c r="F773" s="2"/>
      <c r="G773" s="2"/>
      <c r="H773" s="2"/>
      <c r="I773" s="2"/>
      <c r="J773" s="2"/>
      <c r="K773" s="2"/>
      <c r="L773" s="2"/>
      <c r="M773" s="2"/>
    </row>
    <row r="774" spans="6:13" ht="12.75" customHeight="1">
      <c r="F774" s="2"/>
      <c r="G774" s="2"/>
      <c r="H774" s="2"/>
      <c r="I774" s="2"/>
      <c r="J774" s="2"/>
      <c r="K774" s="2"/>
      <c r="L774" s="2"/>
      <c r="M774" s="2"/>
    </row>
    <row r="775" spans="6:13" ht="12.75" customHeight="1">
      <c r="F775" s="2"/>
      <c r="G775" s="2"/>
      <c r="H775" s="2"/>
      <c r="I775" s="2"/>
      <c r="J775" s="2"/>
      <c r="K775" s="2"/>
      <c r="L775" s="2"/>
      <c r="M775" s="2"/>
    </row>
    <row r="776" spans="6:13" ht="12.75" customHeight="1">
      <c r="F776" s="2"/>
      <c r="G776" s="2"/>
      <c r="H776" s="2"/>
      <c r="I776" s="2"/>
      <c r="J776" s="2"/>
      <c r="K776" s="2"/>
      <c r="L776" s="2"/>
      <c r="M776" s="2"/>
    </row>
    <row r="777" spans="6:13" ht="12.75" customHeight="1">
      <c r="F777" s="2"/>
      <c r="G777" s="2"/>
      <c r="H777" s="2"/>
      <c r="I777" s="2"/>
      <c r="J777" s="2"/>
      <c r="K777" s="2"/>
      <c r="L777" s="2"/>
      <c r="M777" s="2"/>
    </row>
    <row r="778" spans="6:13" ht="12.75" customHeight="1">
      <c r="F778" s="2"/>
      <c r="G778" s="2"/>
      <c r="H778" s="2"/>
      <c r="I778" s="2"/>
      <c r="J778" s="2"/>
      <c r="K778" s="2"/>
      <c r="L778" s="2"/>
      <c r="M778" s="2"/>
    </row>
    <row r="779" spans="6:13" ht="12.75" customHeight="1">
      <c r="F779" s="2"/>
      <c r="G779" s="2"/>
      <c r="H779" s="2"/>
      <c r="I779" s="2"/>
      <c r="J779" s="2"/>
      <c r="K779" s="2"/>
      <c r="L779" s="2"/>
      <c r="M779" s="2"/>
    </row>
    <row r="780" spans="6:13" ht="12.75" customHeight="1">
      <c r="F780" s="2"/>
      <c r="G780" s="2"/>
      <c r="H780" s="2"/>
      <c r="I780" s="2"/>
      <c r="J780" s="2"/>
      <c r="K780" s="2"/>
      <c r="L780" s="2"/>
      <c r="M780" s="2"/>
    </row>
    <row r="781" spans="6:13" ht="12.75" customHeight="1">
      <c r="F781" s="2"/>
      <c r="G781" s="2"/>
      <c r="H781" s="2"/>
      <c r="I781" s="2"/>
      <c r="J781" s="2"/>
      <c r="K781" s="2"/>
      <c r="L781" s="2"/>
      <c r="M781" s="2"/>
    </row>
    <row r="782" spans="6:13" ht="12.75" customHeight="1">
      <c r="F782" s="2"/>
      <c r="G782" s="2"/>
      <c r="H782" s="2"/>
      <c r="I782" s="2"/>
      <c r="J782" s="2"/>
      <c r="K782" s="2"/>
      <c r="L782" s="2"/>
      <c r="M782" s="2"/>
    </row>
    <row r="783" spans="6:13" ht="12.75" customHeight="1">
      <c r="F783" s="2"/>
      <c r="G783" s="2"/>
      <c r="H783" s="2"/>
      <c r="I783" s="2"/>
      <c r="J783" s="2"/>
      <c r="K783" s="2"/>
      <c r="L783" s="2"/>
      <c r="M783" s="2"/>
    </row>
    <row r="784" spans="6:13" ht="12.75" customHeight="1">
      <c r="F784" s="2"/>
      <c r="G784" s="2"/>
      <c r="H784" s="2"/>
      <c r="I784" s="2"/>
      <c r="J784" s="2"/>
      <c r="K784" s="2"/>
      <c r="L784" s="2"/>
      <c r="M784" s="2"/>
    </row>
    <row r="785" spans="6:13" ht="12.75" customHeight="1">
      <c r="F785" s="2"/>
      <c r="G785" s="2"/>
      <c r="H785" s="2"/>
      <c r="I785" s="2"/>
      <c r="J785" s="2"/>
      <c r="K785" s="2"/>
      <c r="L785" s="2"/>
      <c r="M785" s="2"/>
    </row>
    <row r="786" spans="6:13" ht="12.75" customHeight="1">
      <c r="F786" s="2"/>
      <c r="G786" s="2"/>
      <c r="H786" s="2"/>
      <c r="I786" s="2"/>
      <c r="J786" s="2"/>
      <c r="K786" s="2"/>
      <c r="L786" s="2"/>
      <c r="M786" s="2"/>
    </row>
    <row r="787" spans="6:13" ht="12.75" customHeight="1">
      <c r="F787" s="2"/>
      <c r="G787" s="2"/>
      <c r="H787" s="2"/>
      <c r="I787" s="2"/>
      <c r="J787" s="2"/>
      <c r="K787" s="2"/>
      <c r="L787" s="2"/>
      <c r="M787" s="2"/>
    </row>
    <row r="788" spans="6:13" ht="12.75" customHeight="1">
      <c r="F788" s="2"/>
      <c r="G788" s="2"/>
      <c r="H788" s="2"/>
      <c r="I788" s="2"/>
      <c r="J788" s="2"/>
      <c r="K788" s="2"/>
      <c r="L788" s="2"/>
      <c r="M788" s="2"/>
    </row>
    <row r="789" spans="6:13" ht="12.75" customHeight="1">
      <c r="F789" s="2"/>
      <c r="G789" s="2"/>
      <c r="H789" s="2"/>
      <c r="I789" s="2"/>
      <c r="J789" s="2"/>
      <c r="K789" s="2"/>
      <c r="L789" s="2"/>
      <c r="M789" s="2"/>
    </row>
    <row r="790" spans="6:13" ht="12.75" customHeight="1">
      <c r="F790" s="2"/>
      <c r="G790" s="2"/>
      <c r="H790" s="2"/>
      <c r="I790" s="2"/>
      <c r="J790" s="2"/>
      <c r="K790" s="2"/>
      <c r="L790" s="2"/>
      <c r="M790" s="2"/>
    </row>
    <row r="791" spans="6:13" ht="12.75" customHeight="1">
      <c r="F791" s="2"/>
      <c r="G791" s="2"/>
      <c r="H791" s="2"/>
      <c r="I791" s="2"/>
      <c r="J791" s="2"/>
      <c r="K791" s="2"/>
      <c r="L791" s="2"/>
      <c r="M791" s="2"/>
    </row>
    <row r="792" spans="6:13" ht="12.75" customHeight="1">
      <c r="F792" s="2"/>
      <c r="G792" s="2"/>
      <c r="H792" s="2"/>
      <c r="I792" s="2"/>
      <c r="J792" s="2"/>
      <c r="K792" s="2"/>
      <c r="L792" s="2"/>
      <c r="M792" s="2"/>
    </row>
    <row r="793" spans="6:13" ht="12.75" customHeight="1">
      <c r="F793" s="2"/>
      <c r="G793" s="2"/>
      <c r="H793" s="2"/>
      <c r="I793" s="2"/>
      <c r="J793" s="2"/>
      <c r="K793" s="2"/>
      <c r="L793" s="2"/>
      <c r="M793" s="2"/>
    </row>
    <row r="794" spans="6:13" ht="12.75" customHeight="1">
      <c r="F794" s="2"/>
      <c r="G794" s="2"/>
      <c r="H794" s="2"/>
      <c r="I794" s="2"/>
      <c r="J794" s="2"/>
      <c r="K794" s="2"/>
      <c r="L794" s="2"/>
      <c r="M794" s="2"/>
    </row>
    <row r="795" spans="6:13" ht="12.75" customHeight="1">
      <c r="F795" s="2"/>
      <c r="G795" s="2"/>
      <c r="H795" s="2"/>
      <c r="I795" s="2"/>
      <c r="J795" s="2"/>
      <c r="K795" s="2"/>
      <c r="L795" s="2"/>
      <c r="M795" s="2"/>
    </row>
    <row r="796" spans="6:13" ht="12.75" customHeight="1">
      <c r="F796" s="2"/>
      <c r="G796" s="2"/>
      <c r="H796" s="2"/>
      <c r="I796" s="2"/>
      <c r="J796" s="2"/>
      <c r="K796" s="2"/>
      <c r="L796" s="2"/>
      <c r="M796" s="2"/>
    </row>
    <row r="797" spans="6:13" ht="12.75" customHeight="1">
      <c r="F797" s="2"/>
      <c r="G797" s="2"/>
      <c r="H797" s="2"/>
      <c r="I797" s="2"/>
      <c r="J797" s="2"/>
      <c r="K797" s="2"/>
      <c r="L797" s="2"/>
      <c r="M797" s="2"/>
    </row>
    <row r="798" spans="6:13" ht="12.75" customHeight="1">
      <c r="F798" s="2"/>
      <c r="G798" s="2"/>
      <c r="H798" s="2"/>
      <c r="I798" s="2"/>
      <c r="J798" s="2"/>
      <c r="K798" s="2"/>
      <c r="L798" s="2"/>
      <c r="M798" s="2"/>
    </row>
    <row r="799" spans="6:13" ht="12.75" customHeight="1">
      <c r="F799" s="2"/>
      <c r="G799" s="2"/>
      <c r="H799" s="2"/>
      <c r="I799" s="2"/>
      <c r="J799" s="2"/>
      <c r="K799" s="2"/>
      <c r="L799" s="2"/>
      <c r="M799" s="2"/>
    </row>
    <row r="800" spans="6:13" ht="12.75" customHeight="1">
      <c r="F800" s="2"/>
      <c r="G800" s="2"/>
      <c r="H800" s="2"/>
      <c r="I800" s="2"/>
      <c r="J800" s="2"/>
      <c r="K800" s="2"/>
      <c r="L800" s="2"/>
      <c r="M800" s="2"/>
    </row>
    <row r="801" spans="6:13" ht="12.75" customHeight="1">
      <c r="F801" s="2"/>
      <c r="G801" s="2"/>
      <c r="H801" s="2"/>
      <c r="I801" s="2"/>
      <c r="J801" s="2"/>
      <c r="K801" s="2"/>
      <c r="L801" s="2"/>
      <c r="M801" s="2"/>
    </row>
    <row r="802" spans="6:13" ht="12.75" customHeight="1">
      <c r="F802" s="2"/>
      <c r="G802" s="2"/>
      <c r="H802" s="2"/>
      <c r="I802" s="2"/>
      <c r="J802" s="2"/>
      <c r="K802" s="2"/>
      <c r="L802" s="2"/>
      <c r="M802" s="2"/>
    </row>
    <row r="803" spans="6:13" ht="12.75" customHeight="1">
      <c r="F803" s="2"/>
      <c r="G803" s="2"/>
      <c r="H803" s="2"/>
      <c r="I803" s="2"/>
      <c r="J803" s="2"/>
      <c r="K803" s="2"/>
      <c r="L803" s="2"/>
      <c r="M803" s="2"/>
    </row>
    <row r="804" spans="6:13" ht="12.75" customHeight="1">
      <c r="F804" s="2"/>
      <c r="G804" s="2"/>
      <c r="H804" s="2"/>
      <c r="I804" s="2"/>
      <c r="J804" s="2"/>
      <c r="K804" s="2"/>
      <c r="L804" s="2"/>
      <c r="M804" s="2"/>
    </row>
    <row r="805" spans="6:13" ht="12.75" customHeight="1">
      <c r="F805" s="2"/>
      <c r="G805" s="2"/>
      <c r="H805" s="2"/>
      <c r="I805" s="2"/>
      <c r="J805" s="2"/>
      <c r="K805" s="2"/>
      <c r="L805" s="2"/>
      <c r="M805" s="2"/>
    </row>
    <row r="806" spans="6:13" ht="12.75" customHeight="1">
      <c r="F806" s="2"/>
      <c r="G806" s="2"/>
      <c r="H806" s="2"/>
      <c r="I806" s="2"/>
      <c r="J806" s="2"/>
      <c r="K806" s="2"/>
      <c r="L806" s="2"/>
      <c r="M806" s="2"/>
    </row>
    <row r="807" spans="6:13" ht="12.75" customHeight="1">
      <c r="F807" s="2"/>
      <c r="G807" s="2"/>
      <c r="H807" s="2"/>
      <c r="I807" s="2"/>
      <c r="J807" s="2"/>
      <c r="K807" s="2"/>
      <c r="L807" s="2"/>
      <c r="M807" s="2"/>
    </row>
    <row r="808" spans="6:13" ht="12.75" customHeight="1">
      <c r="F808" s="2"/>
      <c r="G808" s="2"/>
      <c r="H808" s="2"/>
      <c r="I808" s="2"/>
      <c r="J808" s="2"/>
      <c r="K808" s="2"/>
      <c r="L808" s="2"/>
      <c r="M808" s="2"/>
    </row>
    <row r="809" spans="6:13" ht="12.75" customHeight="1">
      <c r="F809" s="2"/>
      <c r="G809" s="2"/>
      <c r="H809" s="2"/>
      <c r="I809" s="2"/>
      <c r="J809" s="2"/>
      <c r="K809" s="2"/>
      <c r="L809" s="2"/>
      <c r="M809" s="2"/>
    </row>
    <row r="810" spans="6:13" ht="12.75" customHeight="1">
      <c r="F810" s="2"/>
      <c r="G810" s="2"/>
      <c r="H810" s="2"/>
      <c r="I810" s="2"/>
      <c r="J810" s="2"/>
      <c r="K810" s="2"/>
      <c r="L810" s="2"/>
      <c r="M810" s="2"/>
    </row>
    <row r="811" spans="6:13" ht="12.75" customHeight="1">
      <c r="F811" s="2"/>
      <c r="G811" s="2"/>
      <c r="H811" s="2"/>
      <c r="I811" s="2"/>
      <c r="J811" s="2"/>
      <c r="K811" s="2"/>
      <c r="L811" s="2"/>
      <c r="M811" s="2"/>
    </row>
    <row r="812" spans="6:13" ht="12.75" customHeight="1">
      <c r="F812" s="2"/>
      <c r="G812" s="2"/>
      <c r="H812" s="2"/>
      <c r="I812" s="2"/>
      <c r="J812" s="2"/>
      <c r="K812" s="2"/>
      <c r="L812" s="2"/>
      <c r="M812" s="2"/>
    </row>
    <row r="813" spans="6:13" ht="12.75" customHeight="1">
      <c r="F813" s="2"/>
      <c r="G813" s="2"/>
      <c r="H813" s="2"/>
      <c r="I813" s="2"/>
      <c r="J813" s="2"/>
      <c r="K813" s="2"/>
      <c r="L813" s="2"/>
      <c r="M813" s="2"/>
    </row>
    <row r="814" spans="6:13" ht="12.75" customHeight="1">
      <c r="F814" s="2"/>
      <c r="G814" s="2"/>
      <c r="H814" s="2"/>
      <c r="I814" s="2"/>
      <c r="J814" s="2"/>
      <c r="K814" s="2"/>
      <c r="L814" s="2"/>
      <c r="M814" s="2"/>
    </row>
    <row r="815" spans="6:13" ht="12.75" customHeight="1">
      <c r="F815" s="2"/>
      <c r="G815" s="2"/>
      <c r="H815" s="2"/>
      <c r="I815" s="2"/>
      <c r="J815" s="2"/>
      <c r="K815" s="2"/>
      <c r="L815" s="2"/>
      <c r="M815" s="2"/>
    </row>
    <row r="816" spans="6:13" ht="12.75" customHeight="1">
      <c r="F816" s="2"/>
      <c r="G816" s="2"/>
      <c r="H816" s="2"/>
      <c r="I816" s="2"/>
      <c r="J816" s="2"/>
      <c r="K816" s="2"/>
      <c r="L816" s="2"/>
      <c r="M816" s="2"/>
    </row>
    <row r="817" spans="6:13" ht="12.75" customHeight="1">
      <c r="F817" s="2"/>
      <c r="G817" s="2"/>
      <c r="H817" s="2"/>
      <c r="I817" s="2"/>
      <c r="J817" s="2"/>
      <c r="K817" s="2"/>
      <c r="L817" s="2"/>
      <c r="M817" s="2"/>
    </row>
    <row r="818" spans="6:13" ht="12.75" customHeight="1">
      <c r="F818" s="2"/>
      <c r="G818" s="2"/>
      <c r="H818" s="2"/>
      <c r="I818" s="2"/>
      <c r="J818" s="2"/>
      <c r="K818" s="2"/>
      <c r="L818" s="2"/>
      <c r="M818" s="2"/>
    </row>
    <row r="819" spans="6:13" ht="12.75" customHeight="1">
      <c r="F819" s="2"/>
      <c r="G819" s="2"/>
      <c r="H819" s="2"/>
      <c r="I819" s="2"/>
      <c r="J819" s="2"/>
      <c r="K819" s="2"/>
      <c r="L819" s="2"/>
      <c r="M819" s="2"/>
    </row>
    <row r="820" spans="6:13" ht="12.75" customHeight="1">
      <c r="F820" s="2"/>
      <c r="G820" s="2"/>
      <c r="H820" s="2"/>
      <c r="I820" s="2"/>
      <c r="J820" s="2"/>
      <c r="K820" s="2"/>
      <c r="L820" s="2"/>
      <c r="M820" s="2"/>
    </row>
    <row r="821" spans="6:13" ht="12.75" customHeight="1">
      <c r="F821" s="2"/>
      <c r="G821" s="2"/>
      <c r="H821" s="2"/>
      <c r="I821" s="2"/>
      <c r="J821" s="2"/>
      <c r="K821" s="2"/>
      <c r="L821" s="2"/>
      <c r="M821" s="2"/>
    </row>
    <row r="822" spans="6:13" ht="12.75" customHeight="1">
      <c r="F822" s="2"/>
      <c r="G822" s="2"/>
      <c r="H822" s="2"/>
      <c r="I822" s="2"/>
      <c r="J822" s="2"/>
      <c r="K822" s="2"/>
      <c r="L822" s="2"/>
      <c r="M822" s="2"/>
    </row>
    <row r="823" spans="6:13" ht="12.75" customHeight="1">
      <c r="F823" s="2"/>
      <c r="G823" s="2"/>
      <c r="H823" s="2"/>
      <c r="I823" s="2"/>
      <c r="J823" s="2"/>
      <c r="K823" s="2"/>
      <c r="L823" s="2"/>
      <c r="M823" s="2"/>
    </row>
    <row r="824" spans="6:13" ht="12.75" customHeight="1">
      <c r="F824" s="2"/>
      <c r="G824" s="2"/>
      <c r="H824" s="2"/>
      <c r="I824" s="2"/>
      <c r="J824" s="2"/>
      <c r="K824" s="2"/>
      <c r="L824" s="2"/>
      <c r="M824" s="2"/>
    </row>
    <row r="825" spans="6:13" ht="12.75" customHeight="1">
      <c r="F825" s="2"/>
      <c r="G825" s="2"/>
      <c r="H825" s="2"/>
      <c r="I825" s="2"/>
      <c r="J825" s="2"/>
      <c r="K825" s="2"/>
      <c r="L825" s="2"/>
      <c r="M825" s="2"/>
    </row>
    <row r="826" spans="6:13" ht="12.75" customHeight="1">
      <c r="F826" s="2"/>
      <c r="G826" s="2"/>
      <c r="H826" s="2"/>
      <c r="I826" s="2"/>
      <c r="J826" s="2"/>
      <c r="K826" s="2"/>
      <c r="L826" s="2"/>
      <c r="M826" s="2"/>
    </row>
    <row r="827" spans="6:13" ht="12.75" customHeight="1">
      <c r="F827" s="2"/>
      <c r="G827" s="2"/>
      <c r="H827" s="2"/>
      <c r="I827" s="2"/>
      <c r="J827" s="2"/>
      <c r="K827" s="2"/>
      <c r="L827" s="2"/>
      <c r="M827" s="2"/>
    </row>
    <row r="828" spans="6:13" ht="12.75" customHeight="1">
      <c r="F828" s="2"/>
      <c r="G828" s="2"/>
      <c r="H828" s="2"/>
      <c r="I828" s="2"/>
      <c r="J828" s="2"/>
      <c r="K828" s="2"/>
      <c r="L828" s="2"/>
      <c r="M828" s="2"/>
    </row>
    <row r="829" spans="6:13" ht="12.75" customHeight="1">
      <c r="F829" s="2"/>
      <c r="G829" s="2"/>
      <c r="H829" s="2"/>
      <c r="I829" s="2"/>
      <c r="J829" s="2"/>
      <c r="K829" s="2"/>
      <c r="L829" s="2"/>
      <c r="M829" s="2"/>
    </row>
    <row r="830" spans="6:13" ht="12.75" customHeight="1">
      <c r="F830" s="2"/>
      <c r="G830" s="2"/>
      <c r="H830" s="2"/>
      <c r="I830" s="2"/>
      <c r="J830" s="2"/>
      <c r="K830" s="2"/>
      <c r="L830" s="2"/>
      <c r="M830" s="2"/>
    </row>
    <row r="831" spans="6:13" ht="12.75" customHeight="1">
      <c r="F831" s="2"/>
      <c r="G831" s="2"/>
      <c r="H831" s="2"/>
      <c r="I831" s="2"/>
      <c r="J831" s="2"/>
      <c r="K831" s="2"/>
      <c r="L831" s="2"/>
      <c r="M831" s="2"/>
    </row>
    <row r="832" spans="6:13" ht="12.75" customHeight="1">
      <c r="F832" s="2"/>
      <c r="G832" s="2"/>
      <c r="H832" s="2"/>
      <c r="I832" s="2"/>
      <c r="J832" s="2"/>
      <c r="K832" s="2"/>
      <c r="L832" s="2"/>
      <c r="M832" s="2"/>
    </row>
    <row r="833" spans="6:13" ht="12.75" customHeight="1">
      <c r="F833" s="2"/>
      <c r="G833" s="2"/>
      <c r="H833" s="2"/>
      <c r="I833" s="2"/>
      <c r="J833" s="2"/>
      <c r="K833" s="2"/>
      <c r="L833" s="2"/>
      <c r="M833" s="2"/>
    </row>
    <row r="834" spans="6:13" ht="12.75" customHeight="1">
      <c r="F834" s="2"/>
      <c r="G834" s="2"/>
      <c r="H834" s="2"/>
      <c r="I834" s="2"/>
      <c r="J834" s="2"/>
      <c r="K834" s="2"/>
      <c r="L834" s="2"/>
      <c r="M834" s="2"/>
    </row>
    <row r="835" spans="6:13" ht="12.75" customHeight="1">
      <c r="F835" s="2"/>
      <c r="G835" s="2"/>
      <c r="H835" s="2"/>
      <c r="I835" s="2"/>
      <c r="J835" s="2"/>
      <c r="K835" s="2"/>
      <c r="L835" s="2"/>
      <c r="M835" s="2"/>
    </row>
    <row r="836" spans="6:13" ht="12.75" customHeight="1">
      <c r="F836" s="2"/>
      <c r="G836" s="2"/>
      <c r="H836" s="2"/>
      <c r="I836" s="2"/>
      <c r="J836" s="2"/>
      <c r="K836" s="2"/>
      <c r="L836" s="2"/>
      <c r="M836" s="2"/>
    </row>
    <row r="837" spans="6:13" ht="12.75" customHeight="1">
      <c r="F837" s="2"/>
      <c r="G837" s="2"/>
      <c r="H837" s="2"/>
      <c r="I837" s="2"/>
      <c r="J837" s="2"/>
      <c r="K837" s="2"/>
      <c r="L837" s="2"/>
      <c r="M837" s="2"/>
    </row>
    <row r="838" spans="6:13" ht="12.75" customHeight="1">
      <c r="F838" s="2"/>
      <c r="G838" s="2"/>
      <c r="H838" s="2"/>
      <c r="I838" s="2"/>
      <c r="J838" s="2"/>
      <c r="K838" s="2"/>
      <c r="L838" s="2"/>
      <c r="M838" s="2"/>
    </row>
    <row r="839" spans="6:13" ht="12.75" customHeight="1">
      <c r="F839" s="2"/>
      <c r="G839" s="2"/>
      <c r="H839" s="2"/>
      <c r="I839" s="2"/>
      <c r="J839" s="2"/>
      <c r="K839" s="2"/>
      <c r="L839" s="2"/>
      <c r="M839" s="2"/>
    </row>
    <row r="840" spans="6:13" ht="12.75" customHeight="1">
      <c r="F840" s="2"/>
      <c r="G840" s="2"/>
      <c r="H840" s="2"/>
      <c r="I840" s="2"/>
      <c r="J840" s="2"/>
      <c r="K840" s="2"/>
      <c r="L840" s="2"/>
      <c r="M840" s="2"/>
    </row>
    <row r="841" spans="6:13" ht="12.75" customHeight="1">
      <c r="F841" s="2"/>
      <c r="G841" s="2"/>
      <c r="H841" s="2"/>
      <c r="I841" s="2"/>
      <c r="J841" s="2"/>
      <c r="K841" s="2"/>
      <c r="L841" s="2"/>
      <c r="M841" s="2"/>
    </row>
    <row r="842" spans="6:13" ht="12.75" customHeight="1">
      <c r="F842" s="2"/>
      <c r="G842" s="2"/>
      <c r="H842" s="2"/>
      <c r="I842" s="2"/>
      <c r="J842" s="2"/>
      <c r="K842" s="2"/>
      <c r="L842" s="2"/>
      <c r="M842" s="2"/>
    </row>
    <row r="843" spans="6:13" ht="12.75" customHeight="1">
      <c r="F843" s="2"/>
      <c r="G843" s="2"/>
      <c r="H843" s="2"/>
      <c r="I843" s="2"/>
      <c r="J843" s="2"/>
      <c r="K843" s="2"/>
      <c r="L843" s="2"/>
      <c r="M843" s="2"/>
    </row>
    <row r="844" spans="6:13" ht="12.75" customHeight="1">
      <c r="F844" s="2"/>
      <c r="G844" s="2"/>
      <c r="H844" s="2"/>
      <c r="I844" s="2"/>
      <c r="J844" s="2"/>
      <c r="K844" s="2"/>
      <c r="L844" s="2"/>
      <c r="M844" s="2"/>
    </row>
    <row r="845" spans="6:13" ht="12.75" customHeight="1">
      <c r="F845" s="2"/>
      <c r="G845" s="2"/>
      <c r="H845" s="2"/>
      <c r="I845" s="2"/>
      <c r="J845" s="2"/>
      <c r="K845" s="2"/>
      <c r="L845" s="2"/>
      <c r="M845" s="2"/>
    </row>
    <row r="846" spans="6:13" ht="12.75" customHeight="1">
      <c r="F846" s="2"/>
      <c r="G846" s="2"/>
      <c r="H846" s="2"/>
      <c r="I846" s="2"/>
      <c r="J846" s="2"/>
      <c r="K846" s="2"/>
      <c r="L846" s="2"/>
      <c r="M846" s="2"/>
    </row>
    <row r="847" spans="6:13" ht="12.75" customHeight="1">
      <c r="F847" s="2"/>
      <c r="G847" s="2"/>
      <c r="H847" s="2"/>
      <c r="I847" s="2"/>
      <c r="J847" s="2"/>
      <c r="K847" s="2"/>
      <c r="L847" s="2"/>
      <c r="M847" s="2"/>
    </row>
    <row r="848" spans="6:13" ht="12.75" customHeight="1">
      <c r="F848" s="2"/>
      <c r="G848" s="2"/>
      <c r="H848" s="2"/>
      <c r="I848" s="2"/>
      <c r="J848" s="2"/>
      <c r="K848" s="2"/>
      <c r="L848" s="2"/>
      <c r="M848" s="2"/>
    </row>
    <row r="849" spans="6:13" ht="12.75" customHeight="1">
      <c r="F849" s="2"/>
      <c r="G849" s="2"/>
      <c r="H849" s="2"/>
      <c r="I849" s="2"/>
      <c r="J849" s="2"/>
      <c r="K849" s="2"/>
      <c r="L849" s="2"/>
      <c r="M849" s="2"/>
    </row>
    <row r="850" spans="6:13" ht="12.75" customHeight="1">
      <c r="F850" s="2"/>
      <c r="G850" s="2"/>
      <c r="H850" s="2"/>
      <c r="I850" s="2"/>
      <c r="J850" s="2"/>
      <c r="K850" s="2"/>
      <c r="L850" s="2"/>
      <c r="M850" s="2"/>
    </row>
    <row r="851" spans="6:13" ht="12.75" customHeight="1">
      <c r="F851" s="2"/>
      <c r="G851" s="2"/>
      <c r="H851" s="2"/>
      <c r="I851" s="2"/>
      <c r="J851" s="2"/>
      <c r="K851" s="2"/>
      <c r="L851" s="2"/>
      <c r="M851" s="2"/>
    </row>
    <row r="852" spans="6:13" ht="12.75" customHeight="1">
      <c r="F852" s="2"/>
      <c r="G852" s="2"/>
      <c r="H852" s="2"/>
      <c r="I852" s="2"/>
      <c r="J852" s="2"/>
      <c r="K852" s="2"/>
      <c r="L852" s="2"/>
      <c r="M852" s="2"/>
    </row>
    <row r="853" spans="6:13" ht="12.75" customHeight="1">
      <c r="F853" s="2"/>
      <c r="G853" s="2"/>
      <c r="H853" s="2"/>
      <c r="I853" s="2"/>
      <c r="J853" s="2"/>
      <c r="K853" s="2"/>
      <c r="L853" s="2"/>
      <c r="M853" s="2"/>
    </row>
    <row r="854" spans="6:13" ht="12.75" customHeight="1">
      <c r="F854" s="2"/>
      <c r="G854" s="2"/>
      <c r="H854" s="2"/>
      <c r="I854" s="2"/>
      <c r="J854" s="2"/>
      <c r="K854" s="2"/>
      <c r="L854" s="2"/>
      <c r="M854" s="2"/>
    </row>
    <row r="855" spans="6:13" ht="12.75" customHeight="1">
      <c r="F855" s="2"/>
      <c r="G855" s="2"/>
      <c r="H855" s="2"/>
      <c r="I855" s="2"/>
      <c r="J855" s="2"/>
      <c r="K855" s="2"/>
      <c r="L855" s="2"/>
      <c r="M855" s="2"/>
    </row>
    <row r="856" spans="6:13" ht="12.75" customHeight="1">
      <c r="F856" s="2"/>
      <c r="G856" s="2"/>
      <c r="H856" s="2"/>
      <c r="I856" s="2"/>
      <c r="J856" s="2"/>
      <c r="K856" s="2"/>
      <c r="L856" s="2"/>
      <c r="M856" s="2"/>
    </row>
    <row r="857" spans="6:13" ht="12.75" customHeight="1">
      <c r="F857" s="2"/>
      <c r="G857" s="2"/>
      <c r="H857" s="2"/>
      <c r="I857" s="2"/>
      <c r="J857" s="2"/>
      <c r="K857" s="2"/>
      <c r="L857" s="2"/>
      <c r="M857" s="2"/>
    </row>
    <row r="858" spans="6:13" ht="12.75" customHeight="1">
      <c r="F858" s="2"/>
      <c r="G858" s="2"/>
      <c r="H858" s="2"/>
      <c r="I858" s="2"/>
      <c r="J858" s="2"/>
      <c r="K858" s="2"/>
      <c r="L858" s="2"/>
      <c r="M858" s="2"/>
    </row>
    <row r="859" spans="6:13" ht="12.75" customHeight="1">
      <c r="F859" s="2"/>
      <c r="G859" s="2"/>
      <c r="H859" s="2"/>
      <c r="I859" s="2"/>
      <c r="J859" s="2"/>
      <c r="K859" s="2"/>
      <c r="L859" s="2"/>
      <c r="M859" s="2"/>
    </row>
    <row r="860" spans="6:13" ht="12.75" customHeight="1">
      <c r="F860" s="2"/>
      <c r="G860" s="2"/>
      <c r="H860" s="2"/>
      <c r="I860" s="2"/>
      <c r="J860" s="2"/>
      <c r="K860" s="2"/>
      <c r="L860" s="2"/>
      <c r="M860" s="2"/>
    </row>
    <row r="861" spans="6:13" ht="12.75" customHeight="1">
      <c r="F861" s="2"/>
      <c r="G861" s="2"/>
      <c r="H861" s="2"/>
      <c r="I861" s="2"/>
      <c r="J861" s="2"/>
      <c r="K861" s="2"/>
      <c r="L861" s="2"/>
      <c r="M861" s="2"/>
    </row>
    <row r="862" spans="6:13" ht="12.75" customHeight="1">
      <c r="F862" s="2"/>
      <c r="G862" s="2"/>
      <c r="H862" s="2"/>
      <c r="I862" s="2"/>
      <c r="J862" s="2"/>
      <c r="K862" s="2"/>
      <c r="L862" s="2"/>
      <c r="M862" s="2"/>
    </row>
    <row r="863" spans="6:13" ht="12.75" customHeight="1">
      <c r="F863" s="2"/>
      <c r="G863" s="2"/>
      <c r="H863" s="2"/>
      <c r="I863" s="2"/>
      <c r="J863" s="2"/>
      <c r="K863" s="2"/>
      <c r="L863" s="2"/>
      <c r="M863" s="2"/>
    </row>
    <row r="864" spans="6:13" ht="12.75" customHeight="1">
      <c r="F864" s="2"/>
      <c r="G864" s="2"/>
      <c r="H864" s="2"/>
      <c r="I864" s="2"/>
      <c r="J864" s="2"/>
      <c r="K864" s="2"/>
      <c r="L864" s="2"/>
      <c r="M864" s="2"/>
    </row>
    <row r="865" spans="6:13" ht="12.75" customHeight="1">
      <c r="F865" s="2"/>
      <c r="G865" s="2"/>
      <c r="H865" s="2"/>
      <c r="I865" s="2"/>
      <c r="J865" s="2"/>
      <c r="K865" s="2"/>
      <c r="L865" s="2"/>
      <c r="M865" s="2"/>
    </row>
    <row r="866" spans="6:13" ht="12.75" customHeight="1">
      <c r="F866" s="2"/>
      <c r="G866" s="2"/>
      <c r="H866" s="2"/>
      <c r="I866" s="2"/>
      <c r="J866" s="2"/>
      <c r="K866" s="2"/>
      <c r="L866" s="2"/>
      <c r="M866" s="2"/>
    </row>
    <row r="867" spans="6:13" ht="12.75" customHeight="1">
      <c r="F867" s="2"/>
      <c r="G867" s="2"/>
      <c r="H867" s="2"/>
      <c r="I867" s="2"/>
      <c r="J867" s="2"/>
      <c r="K867" s="2"/>
      <c r="L867" s="2"/>
      <c r="M867" s="2"/>
    </row>
    <row r="868" spans="6:13" ht="12.75" customHeight="1">
      <c r="F868" s="2"/>
      <c r="G868" s="2"/>
      <c r="H868" s="2"/>
      <c r="I868" s="2"/>
      <c r="J868" s="2"/>
      <c r="K868" s="2"/>
      <c r="L868" s="2"/>
      <c r="M868" s="2"/>
    </row>
    <row r="869" spans="6:13" ht="12.75" customHeight="1">
      <c r="F869" s="2"/>
      <c r="G869" s="2"/>
      <c r="H869" s="2"/>
      <c r="I869" s="2"/>
      <c r="J869" s="2"/>
      <c r="K869" s="2"/>
      <c r="L869" s="2"/>
      <c r="M869" s="2"/>
    </row>
    <row r="870" spans="6:13" ht="12.75" customHeight="1">
      <c r="F870" s="2"/>
      <c r="G870" s="2"/>
      <c r="H870" s="2"/>
      <c r="I870" s="2"/>
      <c r="J870" s="2"/>
      <c r="K870" s="2"/>
      <c r="L870" s="2"/>
      <c r="M870" s="2"/>
    </row>
    <row r="871" spans="6:13" ht="12.75" customHeight="1">
      <c r="F871" s="2"/>
      <c r="G871" s="2"/>
      <c r="H871" s="2"/>
      <c r="I871" s="2"/>
      <c r="J871" s="2"/>
      <c r="K871" s="2"/>
      <c r="L871" s="2"/>
      <c r="M871" s="2"/>
    </row>
    <row r="872" spans="6:13" ht="12.75" customHeight="1">
      <c r="F872" s="2"/>
      <c r="G872" s="2"/>
      <c r="H872" s="2"/>
      <c r="I872" s="2"/>
      <c r="J872" s="2"/>
      <c r="K872" s="2"/>
      <c r="L872" s="2"/>
      <c r="M872" s="2"/>
    </row>
    <row r="873" spans="6:13" ht="12.75" customHeight="1">
      <c r="F873" s="2"/>
      <c r="G873" s="2"/>
      <c r="H873" s="2"/>
      <c r="I873" s="2"/>
      <c r="J873" s="2"/>
      <c r="K873" s="2"/>
      <c r="L873" s="2"/>
      <c r="M873" s="2"/>
    </row>
    <row r="874" spans="6:13" ht="12.75" customHeight="1">
      <c r="F874" s="2"/>
      <c r="G874" s="2"/>
      <c r="H874" s="2"/>
      <c r="I874" s="2"/>
      <c r="J874" s="2"/>
      <c r="K874" s="2"/>
      <c r="L874" s="2"/>
      <c r="M874" s="2"/>
    </row>
    <row r="875" spans="6:13" ht="12.75" customHeight="1">
      <c r="F875" s="2"/>
      <c r="G875" s="2"/>
      <c r="H875" s="2"/>
      <c r="I875" s="2"/>
      <c r="J875" s="2"/>
      <c r="K875" s="2"/>
      <c r="L875" s="2"/>
      <c r="M875" s="2"/>
    </row>
    <row r="876" spans="6:13" ht="12.75" customHeight="1">
      <c r="F876" s="2"/>
      <c r="G876" s="2"/>
      <c r="H876" s="2"/>
      <c r="I876" s="2"/>
      <c r="J876" s="2"/>
      <c r="K876" s="2"/>
      <c r="L876" s="2"/>
      <c r="M876" s="2"/>
    </row>
    <row r="877" spans="6:13" ht="12.75" customHeight="1">
      <c r="F877" s="2"/>
      <c r="G877" s="2"/>
      <c r="H877" s="2"/>
      <c r="I877" s="2"/>
      <c r="J877" s="2"/>
      <c r="K877" s="2"/>
      <c r="L877" s="2"/>
      <c r="M877" s="2"/>
    </row>
    <row r="878" spans="6:13" ht="12.75" customHeight="1">
      <c r="F878" s="2"/>
      <c r="G878" s="2"/>
      <c r="H878" s="2"/>
      <c r="I878" s="2"/>
      <c r="J878" s="2"/>
      <c r="K878" s="2"/>
      <c r="L878" s="2"/>
      <c r="M878" s="2"/>
    </row>
    <row r="879" spans="6:13" ht="12.75" customHeight="1">
      <c r="F879" s="2"/>
      <c r="G879" s="2"/>
      <c r="H879" s="2"/>
      <c r="I879" s="2"/>
      <c r="J879" s="2"/>
      <c r="K879" s="2"/>
      <c r="L879" s="2"/>
      <c r="M879" s="2"/>
    </row>
    <row r="880" spans="6:13" ht="12.75" customHeight="1">
      <c r="F880" s="2"/>
      <c r="G880" s="2"/>
      <c r="H880" s="2"/>
      <c r="I880" s="2"/>
      <c r="J880" s="2"/>
      <c r="K880" s="2"/>
      <c r="L880" s="2"/>
      <c r="M880" s="2"/>
    </row>
    <row r="881" spans="6:13" ht="12.75" customHeight="1">
      <c r="F881" s="2"/>
      <c r="G881" s="2"/>
      <c r="H881" s="2"/>
      <c r="I881" s="2"/>
      <c r="J881" s="2"/>
      <c r="K881" s="2"/>
      <c r="L881" s="2"/>
      <c r="M881" s="2"/>
    </row>
    <row r="882" spans="6:13" ht="12.75" customHeight="1">
      <c r="F882" s="2"/>
      <c r="G882" s="2"/>
      <c r="H882" s="2"/>
      <c r="I882" s="2"/>
      <c r="J882" s="2"/>
      <c r="K882" s="2"/>
      <c r="L882" s="2"/>
      <c r="M882" s="2"/>
    </row>
    <row r="883" spans="6:13" ht="12.75" customHeight="1">
      <c r="F883" s="2"/>
      <c r="G883" s="2"/>
      <c r="H883" s="2"/>
      <c r="I883" s="2"/>
      <c r="J883" s="2"/>
      <c r="K883" s="2"/>
      <c r="L883" s="2"/>
      <c r="M883" s="2"/>
    </row>
    <row r="884" spans="6:13" ht="12.75" customHeight="1">
      <c r="F884" s="2"/>
      <c r="G884" s="2"/>
      <c r="H884" s="2"/>
      <c r="I884" s="2"/>
      <c r="J884" s="2"/>
      <c r="K884" s="2"/>
      <c r="L884" s="2"/>
      <c r="M884" s="2"/>
    </row>
    <row r="885" spans="6:13" ht="12.75" customHeight="1">
      <c r="F885" s="2"/>
      <c r="G885" s="2"/>
      <c r="H885" s="2"/>
      <c r="I885" s="2"/>
      <c r="J885" s="2"/>
      <c r="K885" s="2"/>
      <c r="L885" s="2"/>
      <c r="M885" s="2"/>
    </row>
    <row r="886" spans="6:13" ht="12.75" customHeight="1">
      <c r="F886" s="2"/>
      <c r="G886" s="2"/>
      <c r="H886" s="2"/>
      <c r="I886" s="2"/>
      <c r="J886" s="2"/>
      <c r="K886" s="2"/>
      <c r="L886" s="2"/>
      <c r="M886" s="2"/>
    </row>
    <row r="887" spans="6:13" ht="12.75" customHeight="1">
      <c r="F887" s="2"/>
      <c r="G887" s="2"/>
      <c r="H887" s="2"/>
      <c r="I887" s="2"/>
      <c r="J887" s="2"/>
      <c r="K887" s="2"/>
      <c r="L887" s="2"/>
      <c r="M887" s="2"/>
    </row>
    <row r="888" spans="6:13" ht="12.75" customHeight="1">
      <c r="F888" s="2"/>
      <c r="G888" s="2"/>
      <c r="H888" s="2"/>
      <c r="I888" s="2"/>
      <c r="J888" s="2"/>
      <c r="K888" s="2"/>
      <c r="L888" s="2"/>
      <c r="M888" s="2"/>
    </row>
    <row r="889" spans="6:13" ht="12.75" customHeight="1">
      <c r="F889" s="2"/>
      <c r="G889" s="2"/>
      <c r="H889" s="2"/>
      <c r="I889" s="2"/>
      <c r="J889" s="2"/>
      <c r="K889" s="2"/>
      <c r="L889" s="2"/>
      <c r="M889" s="2"/>
    </row>
    <row r="890" spans="6:13" ht="12.75" customHeight="1">
      <c r="F890" s="2"/>
      <c r="G890" s="2"/>
      <c r="H890" s="2"/>
      <c r="I890" s="2"/>
      <c r="J890" s="2"/>
      <c r="K890" s="2"/>
      <c r="L890" s="2"/>
      <c r="M890" s="2"/>
    </row>
    <row r="891" spans="6:13" ht="12.75" customHeight="1">
      <c r="F891" s="2"/>
      <c r="G891" s="2"/>
      <c r="H891" s="2"/>
      <c r="I891" s="2"/>
      <c r="J891" s="2"/>
      <c r="K891" s="2"/>
      <c r="L891" s="2"/>
      <c r="M891" s="2"/>
    </row>
    <row r="892" spans="6:13" ht="12.75" customHeight="1">
      <c r="F892" s="2"/>
      <c r="G892" s="2"/>
      <c r="H892" s="2"/>
      <c r="I892" s="2"/>
      <c r="J892" s="2"/>
      <c r="K892" s="2"/>
      <c r="L892" s="2"/>
      <c r="M892" s="2"/>
    </row>
    <row r="893" spans="6:13" ht="12.75" customHeight="1">
      <c r="F893" s="2"/>
      <c r="G893" s="2"/>
      <c r="H893" s="2"/>
      <c r="I893" s="2"/>
      <c r="J893" s="2"/>
      <c r="K893" s="2"/>
      <c r="L893" s="2"/>
      <c r="M893" s="2"/>
    </row>
    <row r="894" spans="6:13" ht="12.75" customHeight="1">
      <c r="F894" s="2"/>
      <c r="G894" s="2"/>
      <c r="H894" s="2"/>
      <c r="I894" s="2"/>
      <c r="J894" s="2"/>
      <c r="K894" s="2"/>
      <c r="L894" s="2"/>
      <c r="M894" s="2"/>
    </row>
    <row r="895" spans="6:13" ht="12.75" customHeight="1">
      <c r="F895" s="2"/>
      <c r="G895" s="2"/>
      <c r="H895" s="2"/>
      <c r="I895" s="2"/>
      <c r="J895" s="2"/>
      <c r="K895" s="2"/>
      <c r="L895" s="2"/>
      <c r="M895" s="2"/>
    </row>
    <row r="896" spans="6:13" ht="12.75" customHeight="1">
      <c r="F896" s="2"/>
      <c r="G896" s="2"/>
      <c r="H896" s="2"/>
      <c r="I896" s="2"/>
      <c r="J896" s="2"/>
      <c r="K896" s="2"/>
      <c r="L896" s="2"/>
      <c r="M896" s="2"/>
    </row>
    <row r="897" spans="6:13" ht="12.75" customHeight="1">
      <c r="F897" s="2"/>
      <c r="G897" s="2"/>
      <c r="H897" s="2"/>
      <c r="I897" s="2"/>
      <c r="J897" s="2"/>
      <c r="K897" s="2"/>
      <c r="L897" s="2"/>
      <c r="M897" s="2"/>
    </row>
    <row r="898" spans="6:13" ht="12.75" customHeight="1">
      <c r="F898" s="2"/>
      <c r="G898" s="2"/>
      <c r="H898" s="2"/>
      <c r="I898" s="2"/>
      <c r="J898" s="2"/>
      <c r="K898" s="2"/>
      <c r="L898" s="2"/>
      <c r="M898" s="2"/>
    </row>
    <row r="899" spans="6:13" ht="12.75" customHeight="1">
      <c r="F899" s="2"/>
      <c r="G899" s="2"/>
      <c r="H899" s="2"/>
      <c r="I899" s="2"/>
      <c r="J899" s="2"/>
      <c r="K899" s="2"/>
      <c r="L899" s="2"/>
      <c r="M899" s="2"/>
    </row>
    <row r="900" spans="6:13" ht="12.75" customHeight="1">
      <c r="F900" s="2"/>
      <c r="G900" s="2"/>
      <c r="H900" s="2"/>
      <c r="I900" s="2"/>
      <c r="J900" s="2"/>
      <c r="K900" s="2"/>
      <c r="L900" s="2"/>
      <c r="M900" s="2"/>
    </row>
    <row r="901" spans="6:13" ht="12.75" customHeight="1">
      <c r="F901" s="2"/>
      <c r="G901" s="2"/>
      <c r="H901" s="2"/>
      <c r="I901" s="2"/>
      <c r="J901" s="2"/>
      <c r="K901" s="2"/>
      <c r="L901" s="2"/>
      <c r="M901" s="2"/>
    </row>
    <row r="902" spans="6:13" ht="12.75" customHeight="1">
      <c r="F902" s="2"/>
      <c r="G902" s="2"/>
      <c r="H902" s="2"/>
      <c r="I902" s="2"/>
      <c r="J902" s="2"/>
      <c r="K902" s="2"/>
      <c r="L902" s="2"/>
      <c r="M902" s="2"/>
    </row>
    <row r="903" spans="6:13" ht="12.75" customHeight="1">
      <c r="F903" s="2"/>
      <c r="G903" s="2"/>
      <c r="H903" s="2"/>
      <c r="I903" s="2"/>
      <c r="J903" s="2"/>
      <c r="K903" s="2"/>
      <c r="L903" s="2"/>
      <c r="M903" s="2"/>
    </row>
    <row r="904" spans="6:13" ht="12.75" customHeight="1">
      <c r="F904" s="2"/>
      <c r="G904" s="2"/>
      <c r="H904" s="2"/>
      <c r="I904" s="2"/>
      <c r="J904" s="2"/>
      <c r="K904" s="2"/>
      <c r="L904" s="2"/>
      <c r="M904" s="2"/>
    </row>
    <row r="905" spans="6:13" ht="12.75" customHeight="1">
      <c r="F905" s="2"/>
      <c r="G905" s="2"/>
      <c r="H905" s="2"/>
      <c r="I905" s="2"/>
      <c r="J905" s="2"/>
      <c r="K905" s="2"/>
      <c r="L905" s="2"/>
      <c r="M905" s="2"/>
    </row>
    <row r="906" spans="6:13" ht="12.75" customHeight="1">
      <c r="F906" s="2"/>
      <c r="G906" s="2"/>
      <c r="H906" s="2"/>
      <c r="I906" s="2"/>
      <c r="J906" s="2"/>
      <c r="K906" s="2"/>
      <c r="L906" s="2"/>
      <c r="M906" s="2"/>
    </row>
    <row r="907" spans="6:13" ht="12.75" customHeight="1">
      <c r="F907" s="2"/>
      <c r="G907" s="2"/>
      <c r="H907" s="2"/>
      <c r="I907" s="2"/>
      <c r="J907" s="2"/>
      <c r="K907" s="2"/>
      <c r="L907" s="2"/>
      <c r="M907" s="2"/>
    </row>
    <row r="908" spans="6:13" ht="12.75" customHeight="1">
      <c r="F908" s="2"/>
      <c r="G908" s="2"/>
      <c r="H908" s="2"/>
      <c r="I908" s="2"/>
      <c r="J908" s="2"/>
      <c r="K908" s="2"/>
      <c r="L908" s="2"/>
      <c r="M908" s="2"/>
    </row>
    <row r="909" spans="6:13" ht="12.75" customHeight="1">
      <c r="F909" s="2"/>
      <c r="G909" s="2"/>
      <c r="H909" s="2"/>
      <c r="I909" s="2"/>
      <c r="J909" s="2"/>
      <c r="K909" s="2"/>
      <c r="L909" s="2"/>
      <c r="M909" s="2"/>
    </row>
    <row r="910" spans="6:13" ht="12.75" customHeight="1">
      <c r="F910" s="2"/>
      <c r="G910" s="2"/>
      <c r="H910" s="2"/>
      <c r="I910" s="2"/>
      <c r="J910" s="2"/>
      <c r="K910" s="2"/>
      <c r="L910" s="2"/>
      <c r="M910" s="2"/>
    </row>
    <row r="911" spans="6:13" ht="12.75" customHeight="1">
      <c r="F911" s="2"/>
      <c r="G911" s="2"/>
      <c r="H911" s="2"/>
      <c r="I911" s="2"/>
      <c r="J911" s="2"/>
      <c r="K911" s="2"/>
      <c r="L911" s="2"/>
      <c r="M911" s="2"/>
    </row>
    <row r="912" spans="6:13" ht="12.75" customHeight="1">
      <c r="F912" s="2"/>
      <c r="G912" s="2"/>
      <c r="H912" s="2"/>
      <c r="I912" s="2"/>
      <c r="J912" s="2"/>
      <c r="K912" s="2"/>
      <c r="L912" s="2"/>
      <c r="M912" s="2"/>
    </row>
    <row r="913" spans="6:13" ht="12.75" customHeight="1">
      <c r="F913" s="2"/>
      <c r="G913" s="2"/>
      <c r="H913" s="2"/>
      <c r="I913" s="2"/>
      <c r="J913" s="2"/>
      <c r="K913" s="2"/>
      <c r="L913" s="2"/>
      <c r="M913" s="2"/>
    </row>
    <row r="914" spans="6:13" ht="12.75" customHeight="1">
      <c r="F914" s="2"/>
      <c r="G914" s="2"/>
      <c r="H914" s="2"/>
      <c r="I914" s="2"/>
      <c r="J914" s="2"/>
      <c r="K914" s="2"/>
      <c r="L914" s="2"/>
      <c r="M914" s="2"/>
    </row>
    <row r="915" spans="6:13" ht="12.75" customHeight="1">
      <c r="F915" s="2"/>
      <c r="G915" s="2"/>
      <c r="H915" s="2"/>
      <c r="I915" s="2"/>
      <c r="J915" s="2"/>
      <c r="K915" s="2"/>
      <c r="L915" s="2"/>
      <c r="M915" s="2"/>
    </row>
    <row r="916" spans="6:13" ht="12.75" customHeight="1">
      <c r="F916" s="2"/>
      <c r="G916" s="2"/>
      <c r="H916" s="2"/>
      <c r="I916" s="2"/>
      <c r="J916" s="2"/>
      <c r="K916" s="2"/>
      <c r="L916" s="2"/>
      <c r="M916" s="2"/>
    </row>
    <row r="917" spans="6:13" ht="12.75" customHeight="1">
      <c r="F917" s="2"/>
      <c r="G917" s="2"/>
      <c r="H917" s="2"/>
      <c r="I917" s="2"/>
      <c r="J917" s="2"/>
      <c r="K917" s="2"/>
      <c r="L917" s="2"/>
      <c r="M917" s="2"/>
    </row>
    <row r="918" spans="6:13" ht="12.75" customHeight="1">
      <c r="F918" s="2"/>
      <c r="G918" s="2"/>
      <c r="H918" s="2"/>
      <c r="I918" s="2"/>
      <c r="J918" s="2"/>
      <c r="K918" s="2"/>
      <c r="L918" s="2"/>
      <c r="M918" s="2"/>
    </row>
    <row r="919" spans="6:13" ht="12.75" customHeight="1">
      <c r="F919" s="2"/>
      <c r="G919" s="2"/>
      <c r="H919" s="2"/>
      <c r="I919" s="2"/>
      <c r="J919" s="2"/>
      <c r="K919" s="2"/>
      <c r="L919" s="2"/>
      <c r="M919" s="2"/>
    </row>
    <row r="920" spans="6:13" ht="12.75" customHeight="1">
      <c r="F920" s="2"/>
      <c r="G920" s="2"/>
      <c r="H920" s="2"/>
      <c r="I920" s="2"/>
      <c r="J920" s="2"/>
      <c r="K920" s="2"/>
      <c r="L920" s="2"/>
      <c r="M920" s="2"/>
    </row>
    <row r="921" spans="6:13" ht="12.75" customHeight="1">
      <c r="F921" s="2"/>
      <c r="G921" s="2"/>
      <c r="H921" s="2"/>
      <c r="I921" s="2"/>
      <c r="J921" s="2"/>
      <c r="K921" s="2"/>
      <c r="L921" s="2"/>
      <c r="M921" s="2"/>
    </row>
    <row r="922" spans="6:13" ht="12.75" customHeight="1">
      <c r="F922" s="2"/>
      <c r="G922" s="2"/>
      <c r="H922" s="2"/>
      <c r="I922" s="2"/>
      <c r="J922" s="2"/>
      <c r="K922" s="2"/>
      <c r="L922" s="2"/>
      <c r="M922" s="2"/>
    </row>
    <row r="923" spans="6:13" ht="12.75" customHeight="1">
      <c r="F923" s="2"/>
      <c r="G923" s="2"/>
      <c r="H923" s="2"/>
      <c r="I923" s="2"/>
      <c r="J923" s="2"/>
      <c r="K923" s="2"/>
      <c r="L923" s="2"/>
      <c r="M923" s="2"/>
    </row>
    <row r="924" spans="6:13" ht="12.75" customHeight="1">
      <c r="F924" s="2"/>
      <c r="G924" s="2"/>
      <c r="H924" s="2"/>
      <c r="I924" s="2"/>
      <c r="J924" s="2"/>
      <c r="K924" s="2"/>
      <c r="L924" s="2"/>
      <c r="M924" s="2"/>
    </row>
    <row r="925" spans="6:13" ht="12.75" customHeight="1">
      <c r="F925" s="2"/>
      <c r="G925" s="2"/>
      <c r="H925" s="2"/>
      <c r="I925" s="2"/>
      <c r="J925" s="2"/>
      <c r="K925" s="2"/>
      <c r="L925" s="2"/>
      <c r="M925" s="2"/>
    </row>
    <row r="926" spans="6:13" ht="12.75" customHeight="1">
      <c r="F926" s="2"/>
      <c r="G926" s="2"/>
      <c r="H926" s="2"/>
      <c r="I926" s="2"/>
      <c r="J926" s="2"/>
      <c r="K926" s="2"/>
      <c r="L926" s="2"/>
      <c r="M926" s="2"/>
    </row>
    <row r="927" spans="6:13" ht="12.75" customHeight="1">
      <c r="F927" s="2"/>
      <c r="G927" s="2"/>
      <c r="H927" s="2"/>
      <c r="I927" s="2"/>
      <c r="J927" s="2"/>
      <c r="K927" s="2"/>
      <c r="L927" s="2"/>
      <c r="M927" s="2"/>
    </row>
    <row r="928" spans="6:13" ht="12.75" customHeight="1">
      <c r="F928" s="2"/>
      <c r="G928" s="2"/>
      <c r="H928" s="2"/>
      <c r="I928" s="2"/>
      <c r="J928" s="2"/>
      <c r="K928" s="2"/>
      <c r="L928" s="2"/>
      <c r="M928" s="2"/>
    </row>
    <row r="929" spans="6:13" ht="12.75" customHeight="1">
      <c r="F929" s="2"/>
      <c r="G929" s="2"/>
      <c r="H929" s="2"/>
      <c r="I929" s="2"/>
      <c r="J929" s="2"/>
      <c r="K929" s="2"/>
      <c r="L929" s="2"/>
      <c r="M929" s="2"/>
    </row>
    <row r="930" spans="6:13" ht="12.75" customHeight="1">
      <c r="F930" s="2"/>
      <c r="G930" s="2"/>
      <c r="H930" s="2"/>
      <c r="I930" s="2"/>
      <c r="J930" s="2"/>
      <c r="K930" s="2"/>
      <c r="L930" s="2"/>
      <c r="M930" s="2"/>
    </row>
    <row r="931" spans="6:13" ht="12.75" customHeight="1">
      <c r="F931" s="2"/>
      <c r="G931" s="2"/>
      <c r="H931" s="2"/>
      <c r="I931" s="2"/>
      <c r="J931" s="2"/>
      <c r="K931" s="2"/>
      <c r="L931" s="2"/>
      <c r="M931" s="2"/>
    </row>
    <row r="932" spans="6:13" ht="12.75" customHeight="1">
      <c r="F932" s="2"/>
      <c r="G932" s="2"/>
      <c r="H932" s="2"/>
      <c r="I932" s="2"/>
      <c r="J932" s="2"/>
      <c r="K932" s="2"/>
      <c r="L932" s="2"/>
      <c r="M932" s="2"/>
    </row>
    <row r="933" spans="6:13" ht="12.75" customHeight="1">
      <c r="F933" s="2"/>
      <c r="G933" s="2"/>
      <c r="H933" s="2"/>
      <c r="I933" s="2"/>
      <c r="J933" s="2"/>
      <c r="K933" s="2"/>
      <c r="L933" s="2"/>
      <c r="M933" s="2"/>
    </row>
    <row r="934" spans="6:13" ht="12.75" customHeight="1">
      <c r="F934" s="2"/>
      <c r="G934" s="2"/>
      <c r="H934" s="2"/>
      <c r="I934" s="2"/>
      <c r="J934" s="2"/>
      <c r="K934" s="2"/>
      <c r="L934" s="2"/>
      <c r="M934" s="2"/>
    </row>
    <row r="935" spans="6:13" ht="12.75" customHeight="1">
      <c r="F935" s="2"/>
      <c r="G935" s="2"/>
      <c r="H935" s="2"/>
      <c r="I935" s="2"/>
      <c r="J935" s="2"/>
      <c r="K935" s="2"/>
      <c r="L935" s="2"/>
      <c r="M935" s="2"/>
    </row>
    <row r="936" spans="6:13" ht="12.75" customHeight="1">
      <c r="F936" s="2"/>
      <c r="G936" s="2"/>
      <c r="H936" s="2"/>
      <c r="I936" s="2"/>
      <c r="J936" s="2"/>
      <c r="K936" s="2"/>
      <c r="L936" s="2"/>
      <c r="M936" s="2"/>
    </row>
    <row r="937" spans="6:13" ht="12.75" customHeight="1">
      <c r="F937" s="2"/>
      <c r="G937" s="2"/>
      <c r="H937" s="2"/>
      <c r="I937" s="2"/>
      <c r="J937" s="2"/>
      <c r="K937" s="2"/>
      <c r="L937" s="2"/>
      <c r="M937" s="2"/>
    </row>
    <row r="938" spans="6:13" ht="12.75" customHeight="1">
      <c r="F938" s="2"/>
      <c r="G938" s="2"/>
      <c r="H938" s="2"/>
      <c r="I938" s="2"/>
      <c r="J938" s="2"/>
      <c r="K938" s="2"/>
      <c r="L938" s="2"/>
      <c r="M938" s="2"/>
    </row>
    <row r="939" spans="6:13" ht="12.75" customHeight="1">
      <c r="F939" s="2"/>
      <c r="G939" s="2"/>
      <c r="H939" s="2"/>
      <c r="I939" s="2"/>
      <c r="J939" s="2"/>
      <c r="K939" s="2"/>
      <c r="L939" s="2"/>
      <c r="M939" s="2"/>
    </row>
    <row r="940" spans="6:13" ht="12.75" customHeight="1">
      <c r="F940" s="2"/>
      <c r="G940" s="2"/>
      <c r="H940" s="2"/>
      <c r="I940" s="2"/>
      <c r="J940" s="2"/>
      <c r="K940" s="2"/>
      <c r="L940" s="2"/>
      <c r="M940" s="2"/>
    </row>
    <row r="941" spans="6:13" ht="12.75" customHeight="1">
      <c r="F941" s="2"/>
      <c r="G941" s="2"/>
      <c r="H941" s="2"/>
      <c r="I941" s="2"/>
      <c r="J941" s="2"/>
      <c r="K941" s="2"/>
      <c r="L941" s="2"/>
      <c r="M941" s="2"/>
    </row>
    <row r="942" spans="6:13" ht="12.75" customHeight="1">
      <c r="F942" s="2"/>
      <c r="G942" s="2"/>
      <c r="H942" s="2"/>
      <c r="I942" s="2"/>
      <c r="J942" s="2"/>
      <c r="K942" s="2"/>
      <c r="L942" s="2"/>
      <c r="M942" s="2"/>
    </row>
    <row r="943" spans="6:13" ht="12.75" customHeight="1">
      <c r="F943" s="2"/>
      <c r="G943" s="2"/>
      <c r="H943" s="2"/>
      <c r="I943" s="2"/>
      <c r="J943" s="2"/>
      <c r="K943" s="2"/>
      <c r="L943" s="2"/>
      <c r="M943" s="2"/>
    </row>
    <row r="944" spans="6:13" ht="12.75" customHeight="1">
      <c r="F944" s="2"/>
      <c r="G944" s="2"/>
      <c r="H944" s="2"/>
      <c r="I944" s="2"/>
      <c r="J944" s="2"/>
      <c r="K944" s="2"/>
      <c r="L944" s="2"/>
      <c r="M944" s="2"/>
    </row>
    <row r="945" spans="6:13" ht="12.75" customHeight="1">
      <c r="F945" s="2"/>
      <c r="G945" s="2"/>
      <c r="H945" s="2"/>
      <c r="I945" s="2"/>
      <c r="J945" s="2"/>
      <c r="K945" s="2"/>
      <c r="L945" s="2"/>
      <c r="M945" s="2"/>
    </row>
    <row r="946" spans="6:13" ht="12.75" customHeight="1">
      <c r="F946" s="2"/>
      <c r="G946" s="2"/>
      <c r="H946" s="2"/>
      <c r="I946" s="2"/>
      <c r="J946" s="2"/>
      <c r="K946" s="2"/>
      <c r="L946" s="2"/>
      <c r="M946" s="2"/>
    </row>
    <row r="947" spans="6:13" ht="12.75" customHeight="1">
      <c r="F947" s="2"/>
      <c r="G947" s="2"/>
      <c r="H947" s="2"/>
      <c r="I947" s="2"/>
      <c r="J947" s="2"/>
      <c r="K947" s="2"/>
      <c r="L947" s="2"/>
      <c r="M947" s="2"/>
    </row>
    <row r="948" spans="6:13" ht="12.75" customHeight="1">
      <c r="F948" s="2"/>
      <c r="G948" s="2"/>
      <c r="H948" s="2"/>
      <c r="I948" s="2"/>
      <c r="J948" s="2"/>
      <c r="K948" s="2"/>
      <c r="L948" s="2"/>
      <c r="M948" s="2"/>
    </row>
    <row r="949" spans="6:13" ht="12.75" customHeight="1">
      <c r="F949" s="2"/>
      <c r="G949" s="2"/>
      <c r="H949" s="2"/>
      <c r="I949" s="2"/>
      <c r="J949" s="2"/>
      <c r="K949" s="2"/>
      <c r="L949" s="2"/>
      <c r="M949" s="2"/>
    </row>
    <row r="950" spans="6:13" ht="12.75" customHeight="1">
      <c r="F950" s="2"/>
      <c r="G950" s="2"/>
      <c r="H950" s="2"/>
      <c r="I950" s="2"/>
      <c r="J950" s="2"/>
      <c r="K950" s="2"/>
      <c r="L950" s="2"/>
      <c r="M950" s="2"/>
    </row>
    <row r="951" spans="6:13" ht="12.75" customHeight="1">
      <c r="F951" s="2"/>
      <c r="G951" s="2"/>
      <c r="H951" s="2"/>
      <c r="I951" s="2"/>
      <c r="J951" s="2"/>
      <c r="K951" s="2"/>
      <c r="L951" s="2"/>
      <c r="M951" s="2"/>
    </row>
    <row r="952" spans="6:13" ht="12.75" customHeight="1">
      <c r="F952" s="2"/>
      <c r="G952" s="2"/>
      <c r="H952" s="2"/>
      <c r="I952" s="2"/>
      <c r="J952" s="2"/>
      <c r="K952" s="2"/>
      <c r="L952" s="2"/>
      <c r="M952" s="2"/>
    </row>
    <row r="953" spans="6:13" ht="12.75" customHeight="1">
      <c r="F953" s="2"/>
      <c r="G953" s="2"/>
      <c r="H953" s="2"/>
      <c r="I953" s="2"/>
      <c r="J953" s="2"/>
      <c r="K953" s="2"/>
      <c r="L953" s="2"/>
      <c r="M953" s="2"/>
    </row>
    <row r="954" spans="6:13" ht="12.75" customHeight="1">
      <c r="F954" s="2"/>
      <c r="G954" s="2"/>
      <c r="H954" s="2"/>
      <c r="I954" s="2"/>
      <c r="J954" s="2"/>
      <c r="K954" s="2"/>
      <c r="L954" s="2"/>
      <c r="M954" s="2"/>
    </row>
    <row r="955" spans="6:13" ht="12.75" customHeight="1">
      <c r="F955" s="2"/>
      <c r="G955" s="2"/>
      <c r="H955" s="2"/>
      <c r="I955" s="2"/>
      <c r="J955" s="2"/>
      <c r="K955" s="2"/>
      <c r="L955" s="2"/>
      <c r="M955" s="2"/>
    </row>
    <row r="956" spans="6:13" ht="12.75" customHeight="1">
      <c r="F956" s="2"/>
      <c r="G956" s="2"/>
      <c r="H956" s="2"/>
      <c r="I956" s="2"/>
      <c r="J956" s="2"/>
      <c r="K956" s="2"/>
      <c r="L956" s="2"/>
      <c r="M956" s="2"/>
    </row>
    <row r="957" spans="6:13" ht="12.75" customHeight="1">
      <c r="F957" s="2"/>
      <c r="G957" s="2"/>
      <c r="H957" s="2"/>
      <c r="I957" s="2"/>
      <c r="J957" s="2"/>
      <c r="K957" s="2"/>
      <c r="L957" s="2"/>
      <c r="M957" s="2"/>
    </row>
    <row r="958" spans="6:13" ht="12.75" customHeight="1">
      <c r="F958" s="2"/>
      <c r="G958" s="2"/>
      <c r="H958" s="2"/>
      <c r="I958" s="2"/>
      <c r="J958" s="2"/>
      <c r="K958" s="2"/>
      <c r="L958" s="2"/>
      <c r="M958" s="2"/>
    </row>
    <row r="959" spans="6:13" ht="12.75" customHeight="1">
      <c r="F959" s="2"/>
      <c r="G959" s="2"/>
      <c r="H959" s="2"/>
      <c r="I959" s="2"/>
      <c r="J959" s="2"/>
      <c r="K959" s="2"/>
      <c r="L959" s="2"/>
      <c r="M959" s="2"/>
    </row>
    <row r="960" spans="6:13" ht="12.75" customHeight="1">
      <c r="F960" s="2"/>
      <c r="G960" s="2"/>
      <c r="H960" s="2"/>
      <c r="I960" s="2"/>
      <c r="J960" s="2"/>
      <c r="K960" s="2"/>
      <c r="L960" s="2"/>
      <c r="M960" s="2"/>
    </row>
    <row r="961" spans="6:13" ht="12.75" customHeight="1">
      <c r="F961" s="2"/>
      <c r="G961" s="2"/>
      <c r="H961" s="2"/>
      <c r="I961" s="2"/>
      <c r="J961" s="2"/>
      <c r="K961" s="2"/>
      <c r="L961" s="2"/>
      <c r="M961" s="2"/>
    </row>
    <row r="962" spans="6:13" ht="12.75" customHeight="1">
      <c r="F962" s="2"/>
      <c r="G962" s="2"/>
      <c r="H962" s="2"/>
      <c r="I962" s="2"/>
      <c r="J962" s="2"/>
      <c r="K962" s="2"/>
      <c r="L962" s="2"/>
      <c r="M962" s="2"/>
    </row>
    <row r="963" spans="6:13" ht="12.75" customHeight="1">
      <c r="F963" s="2"/>
      <c r="G963" s="2"/>
      <c r="H963" s="2"/>
      <c r="I963" s="2"/>
      <c r="J963" s="2"/>
      <c r="K963" s="2"/>
      <c r="L963" s="2"/>
      <c r="M963" s="2"/>
    </row>
    <row r="964" spans="6:13" ht="12.75" customHeight="1">
      <c r="F964" s="2"/>
      <c r="G964" s="2"/>
      <c r="H964" s="2"/>
      <c r="I964" s="2"/>
      <c r="J964" s="2"/>
      <c r="K964" s="2"/>
      <c r="L964" s="2"/>
      <c r="M964" s="2"/>
    </row>
    <row r="965" spans="6:13" ht="12.75" customHeight="1">
      <c r="F965" s="2"/>
      <c r="G965" s="2"/>
      <c r="H965" s="2"/>
      <c r="I965" s="2"/>
      <c r="J965" s="2"/>
      <c r="K965" s="2"/>
      <c r="L965" s="2"/>
      <c r="M965" s="2"/>
    </row>
    <row r="966" spans="6:13" ht="12.75" customHeight="1">
      <c r="F966" s="2"/>
      <c r="G966" s="2"/>
      <c r="H966" s="2"/>
      <c r="I966" s="2"/>
      <c r="J966" s="2"/>
      <c r="K966" s="2"/>
      <c r="L966" s="2"/>
      <c r="M966" s="2"/>
    </row>
    <row r="967" spans="6:13" ht="12.75" customHeight="1">
      <c r="F967" s="2"/>
      <c r="G967" s="2"/>
      <c r="H967" s="2"/>
      <c r="I967" s="2"/>
      <c r="J967" s="2"/>
      <c r="K967" s="2"/>
      <c r="L967" s="2"/>
      <c r="M967" s="2"/>
    </row>
    <row r="968" spans="6:13" ht="12.75" customHeight="1">
      <c r="F968" s="2"/>
      <c r="G968" s="2"/>
      <c r="H968" s="2"/>
      <c r="I968" s="2"/>
      <c r="J968" s="2"/>
      <c r="K968" s="2"/>
      <c r="L968" s="2"/>
      <c r="M968" s="2"/>
    </row>
    <row r="969" spans="6:13" ht="12.75" customHeight="1">
      <c r="F969" s="2"/>
      <c r="G969" s="2"/>
      <c r="H969" s="2"/>
      <c r="I969" s="2"/>
      <c r="J969" s="2"/>
      <c r="K969" s="2"/>
      <c r="L969" s="2"/>
      <c r="M969" s="2"/>
    </row>
    <row r="970" spans="6:13" ht="12.75" customHeight="1">
      <c r="F970" s="2"/>
      <c r="G970" s="2"/>
      <c r="H970" s="2"/>
      <c r="I970" s="2"/>
      <c r="J970" s="2"/>
      <c r="K970" s="2"/>
      <c r="L970" s="2"/>
      <c r="M970" s="2"/>
    </row>
    <row r="971" spans="6:13" ht="12.75" customHeight="1">
      <c r="F971" s="2"/>
      <c r="G971" s="2"/>
      <c r="H971" s="2"/>
      <c r="I971" s="2"/>
      <c r="J971" s="2"/>
      <c r="K971" s="2"/>
      <c r="L971" s="2"/>
      <c r="M971" s="2"/>
    </row>
    <row r="972" spans="6:13" ht="12.75" customHeight="1">
      <c r="F972" s="2"/>
      <c r="G972" s="2"/>
      <c r="H972" s="2"/>
      <c r="I972" s="2"/>
      <c r="J972" s="2"/>
      <c r="K972" s="2"/>
      <c r="L972" s="2"/>
      <c r="M972" s="2"/>
    </row>
    <row r="973" spans="6:13" ht="12.75" customHeight="1">
      <c r="F973" s="2"/>
      <c r="G973" s="2"/>
      <c r="H973" s="2"/>
      <c r="I973" s="2"/>
      <c r="J973" s="2"/>
      <c r="K973" s="2"/>
      <c r="L973" s="2"/>
      <c r="M973" s="2"/>
    </row>
    <row r="974" spans="6:13" ht="12.75" customHeight="1">
      <c r="F974" s="2"/>
      <c r="G974" s="2"/>
      <c r="H974" s="2"/>
      <c r="I974" s="2"/>
      <c r="J974" s="2"/>
      <c r="K974" s="2"/>
      <c r="L974" s="2"/>
      <c r="M974" s="2"/>
    </row>
    <row r="975" spans="6:13" ht="12.75" customHeight="1">
      <c r="F975" s="2"/>
      <c r="G975" s="2"/>
      <c r="H975" s="2"/>
      <c r="I975" s="2"/>
      <c r="J975" s="2"/>
      <c r="K975" s="2"/>
      <c r="L975" s="2"/>
      <c r="M975" s="2"/>
    </row>
    <row r="976" spans="6:13" ht="12.75" customHeight="1">
      <c r="F976" s="2"/>
      <c r="G976" s="2"/>
      <c r="H976" s="2"/>
      <c r="I976" s="2"/>
      <c r="J976" s="2"/>
      <c r="K976" s="2"/>
      <c r="L976" s="2"/>
      <c r="M976" s="2"/>
    </row>
    <row r="977" spans="6:13" ht="12.75" customHeight="1">
      <c r="F977" s="2"/>
      <c r="G977" s="2"/>
      <c r="H977" s="2"/>
      <c r="I977" s="2"/>
      <c r="J977" s="2"/>
      <c r="K977" s="2"/>
      <c r="L977" s="2"/>
      <c r="M977" s="2"/>
    </row>
    <row r="978" spans="6:13" ht="12.75" customHeight="1">
      <c r="F978" s="2"/>
      <c r="G978" s="2"/>
      <c r="H978" s="2"/>
      <c r="I978" s="2"/>
      <c r="J978" s="2"/>
      <c r="K978" s="2"/>
      <c r="L978" s="2"/>
      <c r="M978" s="2"/>
    </row>
    <row r="979" spans="6:13" ht="12.75" customHeight="1">
      <c r="F979" s="2"/>
      <c r="G979" s="2"/>
      <c r="H979" s="2"/>
      <c r="I979" s="2"/>
      <c r="J979" s="2"/>
      <c r="K979" s="2"/>
      <c r="L979" s="2"/>
      <c r="M979" s="2"/>
    </row>
    <row r="980" spans="6:13" ht="12.75" customHeight="1">
      <c r="F980" s="2"/>
      <c r="G980" s="2"/>
      <c r="H980" s="2"/>
      <c r="I980" s="2"/>
      <c r="J980" s="2"/>
      <c r="K980" s="2"/>
      <c r="L980" s="2"/>
      <c r="M980" s="2"/>
    </row>
    <row r="981" spans="6:13" ht="12.75" customHeight="1">
      <c r="F981" s="2"/>
      <c r="G981" s="2"/>
      <c r="H981" s="2"/>
      <c r="I981" s="2"/>
      <c r="J981" s="2"/>
      <c r="K981" s="2"/>
      <c r="L981" s="2"/>
      <c r="M981" s="2"/>
    </row>
    <row r="982" spans="6:13" ht="12.75" customHeight="1">
      <c r="F982" s="2"/>
      <c r="G982" s="2"/>
      <c r="H982" s="2"/>
      <c r="I982" s="2"/>
      <c r="J982" s="2"/>
      <c r="K982" s="2"/>
      <c r="L982" s="2"/>
      <c r="M982" s="2"/>
    </row>
    <row r="983" spans="6:13" ht="12.75" customHeight="1">
      <c r="F983" s="2"/>
      <c r="G983" s="2"/>
      <c r="H983" s="2"/>
      <c r="I983" s="2"/>
      <c r="J983" s="2"/>
      <c r="K983" s="2"/>
      <c r="L983" s="2"/>
      <c r="M983" s="2"/>
    </row>
    <row r="984" spans="6:13" ht="12.75" customHeight="1">
      <c r="F984" s="2"/>
      <c r="G984" s="2"/>
      <c r="H984" s="2"/>
      <c r="I984" s="2"/>
      <c r="J984" s="2"/>
      <c r="K984" s="2"/>
      <c r="L984" s="2"/>
      <c r="M984" s="2"/>
    </row>
    <row r="985" spans="6:13" ht="12.75" customHeight="1">
      <c r="F985" s="2"/>
      <c r="G985" s="2"/>
      <c r="H985" s="2"/>
      <c r="I985" s="2"/>
      <c r="J985" s="2"/>
      <c r="K985" s="2"/>
      <c r="L985" s="2"/>
      <c r="M985" s="2"/>
    </row>
    <row r="986" spans="6:13" ht="12.75" customHeight="1">
      <c r="F986" s="2"/>
      <c r="G986" s="2"/>
      <c r="H986" s="2"/>
      <c r="I986" s="2"/>
      <c r="J986" s="2"/>
      <c r="K986" s="2"/>
      <c r="L986" s="2"/>
      <c r="M986" s="2"/>
    </row>
    <row r="987" spans="6:13" ht="12.75" customHeight="1">
      <c r="F987" s="2"/>
      <c r="G987" s="2"/>
      <c r="H987" s="2"/>
      <c r="I987" s="2"/>
      <c r="J987" s="2"/>
      <c r="K987" s="2"/>
      <c r="L987" s="2"/>
      <c r="M987" s="2"/>
    </row>
    <row r="988" spans="6:13" ht="12.75" customHeight="1">
      <c r="F988" s="2"/>
      <c r="G988" s="2"/>
      <c r="H988" s="2"/>
      <c r="I988" s="2"/>
      <c r="J988" s="2"/>
      <c r="K988" s="2"/>
      <c r="L988" s="2"/>
      <c r="M988" s="2"/>
    </row>
    <row r="989" spans="6:13" ht="12.75" customHeight="1">
      <c r="F989" s="2"/>
      <c r="G989" s="2"/>
      <c r="H989" s="2"/>
      <c r="I989" s="2"/>
      <c r="J989" s="2"/>
      <c r="K989" s="2"/>
      <c r="L989" s="2"/>
      <c r="M989" s="2"/>
    </row>
    <row r="990" spans="6:13" ht="12.75" customHeight="1">
      <c r="F990" s="2"/>
      <c r="G990" s="2"/>
      <c r="H990" s="2"/>
      <c r="I990" s="2"/>
      <c r="J990" s="2"/>
      <c r="K990" s="2"/>
      <c r="L990" s="2"/>
      <c r="M990" s="2"/>
    </row>
    <row r="991" spans="6:13" ht="12.75" customHeight="1">
      <c r="F991" s="2"/>
      <c r="G991" s="2"/>
      <c r="H991" s="2"/>
      <c r="I991" s="2"/>
      <c r="J991" s="2"/>
      <c r="K991" s="2"/>
      <c r="L991" s="2"/>
      <c r="M991" s="2"/>
    </row>
    <row r="992" spans="6:13" ht="12.75" customHeight="1">
      <c r="F992" s="2"/>
      <c r="G992" s="2"/>
      <c r="H992" s="2"/>
      <c r="I992" s="2"/>
      <c r="J992" s="2"/>
      <c r="K992" s="2"/>
      <c r="L992" s="2"/>
      <c r="M992" s="2"/>
    </row>
    <row r="993" spans="6:13" ht="12.75" customHeight="1">
      <c r="F993" s="2"/>
      <c r="G993" s="2"/>
      <c r="H993" s="2"/>
      <c r="I993" s="2"/>
      <c r="J993" s="2"/>
      <c r="K993" s="2"/>
      <c r="L993" s="2"/>
      <c r="M993" s="2"/>
    </row>
    <row r="994" spans="6:13" ht="12.75" customHeight="1">
      <c r="F994" s="2"/>
      <c r="G994" s="2"/>
      <c r="H994" s="2"/>
      <c r="I994" s="2"/>
      <c r="J994" s="2"/>
      <c r="K994" s="2"/>
      <c r="L994" s="2"/>
      <c r="M994" s="2"/>
    </row>
    <row r="995" spans="6:13" ht="12.75" customHeight="1">
      <c r="F995" s="2"/>
      <c r="G995" s="2"/>
      <c r="H995" s="2"/>
      <c r="I995" s="2"/>
      <c r="J995" s="2"/>
      <c r="K995" s="2"/>
      <c r="L995" s="2"/>
      <c r="M995" s="2"/>
    </row>
    <row r="996" spans="6:13" ht="12.75" customHeight="1">
      <c r="F996" s="2"/>
      <c r="G996" s="2"/>
      <c r="H996" s="2"/>
      <c r="I996" s="2"/>
      <c r="J996" s="2"/>
      <c r="K996" s="2"/>
      <c r="L996" s="2"/>
      <c r="M996" s="2"/>
    </row>
    <row r="997" spans="6:13" ht="12.75" customHeight="1">
      <c r="F997" s="2"/>
      <c r="G997" s="2"/>
      <c r="H997" s="2"/>
      <c r="I997" s="2"/>
      <c r="J997" s="2"/>
      <c r="K997" s="2"/>
      <c r="L997" s="2"/>
      <c r="M997" s="2"/>
    </row>
    <row r="998" spans="6:13" ht="12.75" customHeight="1">
      <c r="F998" s="2"/>
      <c r="G998" s="2"/>
      <c r="H998" s="2"/>
      <c r="I998" s="2"/>
      <c r="J998" s="2"/>
      <c r="K998" s="2"/>
      <c r="L998" s="2"/>
      <c r="M998" s="2"/>
    </row>
    <row r="999" spans="6:13" ht="12.75" customHeight="1">
      <c r="F999" s="2"/>
      <c r="G999" s="2"/>
      <c r="H999" s="2"/>
      <c r="I999" s="2"/>
      <c r="J999" s="2"/>
      <c r="K999" s="2"/>
      <c r="L999" s="2"/>
      <c r="M999" s="2"/>
    </row>
    <row r="1000" spans="6:13" ht="12.75" customHeight="1">
      <c r="F1000" s="2"/>
      <c r="G1000" s="2"/>
      <c r="H1000" s="2"/>
      <c r="I1000" s="2"/>
      <c r="J1000" s="2"/>
      <c r="K1000" s="2"/>
      <c r="L1000" s="2"/>
      <c r="M1000" s="2"/>
    </row>
  </sheetData>
  <mergeCells count="125">
    <mergeCell ref="B3:J3"/>
    <mergeCell ref="B4:J4"/>
    <mergeCell ref="B5:E5"/>
    <mergeCell ref="B6:E6"/>
    <mergeCell ref="A7:M7"/>
    <mergeCell ref="A8:E8"/>
    <mergeCell ref="J13:M13"/>
    <mergeCell ref="A10:A15"/>
    <mergeCell ref="B14:B15"/>
    <mergeCell ref="C14:D15"/>
    <mergeCell ref="E14:E15"/>
    <mergeCell ref="F14:F15"/>
    <mergeCell ref="I14:I15"/>
    <mergeCell ref="A9:E9"/>
    <mergeCell ref="B10:E10"/>
    <mergeCell ref="F10:I10"/>
    <mergeCell ref="J10:M10"/>
    <mergeCell ref="B11:E11"/>
    <mergeCell ref="F11:I11"/>
    <mergeCell ref="J11:M11"/>
    <mergeCell ref="B12:E12"/>
    <mergeCell ref="F12:I12"/>
    <mergeCell ref="J12:M12"/>
    <mergeCell ref="B13:E13"/>
    <mergeCell ref="C16:D16"/>
    <mergeCell ref="K16:L16"/>
    <mergeCell ref="K21:L21"/>
    <mergeCell ref="K22:L22"/>
    <mergeCell ref="K23:L23"/>
    <mergeCell ref="K24:L24"/>
    <mergeCell ref="K25:L25"/>
    <mergeCell ref="K26:L26"/>
    <mergeCell ref="K27:L27"/>
    <mergeCell ref="C17:D17"/>
    <mergeCell ref="C18:D18"/>
    <mergeCell ref="G23:H23"/>
    <mergeCell ref="G24:H24"/>
    <mergeCell ref="C19:D19"/>
    <mergeCell ref="C20:D20"/>
    <mergeCell ref="C21:D21"/>
    <mergeCell ref="C22:D22"/>
    <mergeCell ref="G22:H22"/>
    <mergeCell ref="C23:D23"/>
    <mergeCell ref="C24:D24"/>
    <mergeCell ref="C25:D25"/>
    <mergeCell ref="G25:H25"/>
    <mergeCell ref="C26:D26"/>
    <mergeCell ref="G26:H26"/>
    <mergeCell ref="K28:L28"/>
    <mergeCell ref="K29:L29"/>
    <mergeCell ref="K30:L30"/>
    <mergeCell ref="K31:L31"/>
    <mergeCell ref="K32:L32"/>
    <mergeCell ref="K33:L33"/>
    <mergeCell ref="K34:L34"/>
    <mergeCell ref="K42:L42"/>
    <mergeCell ref="K43:L43"/>
    <mergeCell ref="K44:L44"/>
    <mergeCell ref="K45:L45"/>
    <mergeCell ref="K46:L46"/>
    <mergeCell ref="K47:L47"/>
    <mergeCell ref="K35:L35"/>
    <mergeCell ref="K36:L36"/>
    <mergeCell ref="K37:L37"/>
    <mergeCell ref="K38:L38"/>
    <mergeCell ref="K39:L39"/>
    <mergeCell ref="K40:L40"/>
    <mergeCell ref="K41:L41"/>
    <mergeCell ref="F13:I13"/>
    <mergeCell ref="G20:H20"/>
    <mergeCell ref="G21:H21"/>
    <mergeCell ref="J14:J15"/>
    <mergeCell ref="K14:L15"/>
    <mergeCell ref="M14:M15"/>
    <mergeCell ref="K17:L17"/>
    <mergeCell ref="K18:L18"/>
    <mergeCell ref="K19:L19"/>
    <mergeCell ref="K20:L20"/>
    <mergeCell ref="G14:H15"/>
    <mergeCell ref="G16:H16"/>
    <mergeCell ref="G17:H17"/>
    <mergeCell ref="G18:H18"/>
    <mergeCell ref="G19:H19"/>
    <mergeCell ref="C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41:D41"/>
    <mergeCell ref="C27:D27"/>
    <mergeCell ref="G27:H27"/>
    <mergeCell ref="G28:H28"/>
    <mergeCell ref="C28:D28"/>
    <mergeCell ref="C29:D29"/>
    <mergeCell ref="C30:D30"/>
    <mergeCell ref="C31:D31"/>
    <mergeCell ref="C32:D32"/>
    <mergeCell ref="C33:D33"/>
    <mergeCell ref="C34:D34"/>
    <mergeCell ref="G29:H29"/>
    <mergeCell ref="G30:H30"/>
    <mergeCell ref="G31:H31"/>
    <mergeCell ref="G32:H32"/>
    <mergeCell ref="G33:H33"/>
    <mergeCell ref="G34:H34"/>
    <mergeCell ref="G35:H35"/>
    <mergeCell ref="G43:H43"/>
    <mergeCell ref="C42:D42"/>
    <mergeCell ref="C43:D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42:H42"/>
  </mergeCells>
  <pageMargins left="0.70866141732283472" right="0.59055118110236227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6.85546875" customWidth="1"/>
    <col min="2" max="2" width="126.140625" customWidth="1"/>
    <col min="3" max="26" width="8.85546875" customWidth="1"/>
  </cols>
  <sheetData>
    <row r="1" spans="1:26" ht="12.75" customHeight="1">
      <c r="A1" s="5"/>
      <c r="B1" s="4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"/>
      <c r="B2" s="1" t="s">
        <v>196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2"/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2"/>
      <c r="B4" s="1" t="s">
        <v>141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22"/>
      <c r="B5" s="2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377" t="s">
        <v>197</v>
      </c>
      <c r="B6" s="34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347"/>
      <c r="B7" s="34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>
      <c r="A8" s="347"/>
      <c r="B8" s="34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>
      <c r="A9" s="46" t="s">
        <v>5</v>
      </c>
      <c r="B9" s="2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>
      <c r="A10" s="26">
        <v>1</v>
      </c>
      <c r="B10" s="27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>
      <c r="A11" s="28"/>
      <c r="B11" s="29" t="s">
        <v>198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>
      <c r="A12" s="28" t="s">
        <v>199</v>
      </c>
      <c r="B12" s="47" t="s">
        <v>147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28" t="s">
        <v>200</v>
      </c>
      <c r="B13" s="47" t="s">
        <v>149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28" t="s">
        <v>201</v>
      </c>
      <c r="B14" s="47" t="s">
        <v>78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14" t="s">
        <v>202</v>
      </c>
      <c r="B15" s="15" t="s">
        <v>89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A16" s="14" t="s">
        <v>203</v>
      </c>
      <c r="B16" s="15" t="s">
        <v>91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>
      <c r="A17" s="14" t="s">
        <v>204</v>
      </c>
      <c r="B17" s="15" t="s">
        <v>93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>
      <c r="A18" s="14" t="s">
        <v>205</v>
      </c>
      <c r="B18" s="15" t="s">
        <v>206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>
      <c r="A19" s="14" t="s">
        <v>120</v>
      </c>
      <c r="B19" s="18" t="s">
        <v>121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>
      <c r="A20" s="14" t="s">
        <v>122</v>
      </c>
      <c r="B20" s="18" t="s">
        <v>123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>
      <c r="A21" s="19" t="s">
        <v>207</v>
      </c>
      <c r="B21" s="21" t="s">
        <v>129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14" t="s">
        <v>208</v>
      </c>
      <c r="B22" s="13" t="s">
        <v>133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>
      <c r="A23" s="14" t="s">
        <v>209</v>
      </c>
      <c r="B23" s="13" t="s">
        <v>210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28"/>
      <c r="B24" s="4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4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4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>
      <c r="A27" s="5"/>
      <c r="B27" s="4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>
      <c r="A28" s="5"/>
      <c r="B28" s="4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>
      <c r="A29" s="5"/>
      <c r="B29" s="4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>
      <c r="A30" s="5"/>
      <c r="B30" s="4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4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4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4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4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4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4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4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4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4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4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4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5"/>
      <c r="B42" s="4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A43" s="5"/>
      <c r="B43" s="4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5"/>
      <c r="B44" s="4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4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5"/>
      <c r="B46" s="4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>
      <c r="A47" s="5"/>
      <c r="B47" s="4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>
      <c r="A48" s="5"/>
      <c r="B48" s="4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5"/>
      <c r="B49" s="4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4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>
      <c r="A51" s="5"/>
      <c r="B51" s="4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4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4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4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4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4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4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4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4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4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4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4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4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4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4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4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4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4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4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4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4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4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3"/>
      <c r="B73" s="4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4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4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4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4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4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4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4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4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4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4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4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4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4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4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4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4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4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4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4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4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4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4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4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4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4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4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4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4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4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4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4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4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4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4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4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4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4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4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4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4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4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4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4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4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4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4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4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4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4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4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4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4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4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4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4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4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4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4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4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4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4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4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4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4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4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4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4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4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4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4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4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4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4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4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4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4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4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4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4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4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4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4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4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4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4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4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4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4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4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4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4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4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4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4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4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4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4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4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4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4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4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4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4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4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4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4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4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4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4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4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4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4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4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4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4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4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4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4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4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4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4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4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4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4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4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4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4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4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4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4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4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4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4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4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4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4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4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4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4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4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4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4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4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4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4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4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4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4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4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4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4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4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4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4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4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4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4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4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4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4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4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4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4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4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4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4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4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4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4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4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4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4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4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4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4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4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4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4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4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4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4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4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4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4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4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4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4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4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4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4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4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4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4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4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4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4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4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4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4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4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4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4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4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4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4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4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4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4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4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4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4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4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4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4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4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4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4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4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4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4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4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4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4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4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4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4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4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4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4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4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4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4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4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4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4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4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4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4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4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4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4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4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4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4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4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4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4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4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4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4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4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4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4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4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4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4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4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4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4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4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4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4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4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4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4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4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4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4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4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4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4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4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4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4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4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4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4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4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4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4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4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4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4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4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4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4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4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4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4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4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4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4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4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4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4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4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4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4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4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4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4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4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4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4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4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4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4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4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4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4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4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4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4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4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4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4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4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4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4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4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4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4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4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4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4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4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4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4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4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4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4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4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4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4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4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4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4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4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4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4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4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4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4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4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4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4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4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4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4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4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4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4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4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4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4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4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4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4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4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4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4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4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4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4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4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4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4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4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4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4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4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4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4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4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4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4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4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4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4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4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4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4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4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4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4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4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4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4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4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4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4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4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4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4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4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4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4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4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4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4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4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4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4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4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4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4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4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4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4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4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4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4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4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4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4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4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4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4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4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4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4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4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4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4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4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4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4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4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4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4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4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4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4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4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4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4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4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4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4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4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4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4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4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4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4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4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4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4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4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4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4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4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4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4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4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4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4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4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4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4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4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4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4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4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4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4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4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4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4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4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4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4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4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4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4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4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4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4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4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4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4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4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4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4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4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4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4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4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4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4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4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4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4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4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4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4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4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4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4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4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4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4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4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4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4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4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4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4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4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4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4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4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4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4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4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4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4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4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4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4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4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4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4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4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4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4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4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4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4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4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4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4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4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4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4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4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4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4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4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4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4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4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4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4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4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4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4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4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4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4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4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4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4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4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4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4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4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4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4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4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4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4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4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4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4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4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4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4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4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4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4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4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4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4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4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4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4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4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4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4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4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4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4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4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4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4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4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4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4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4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4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4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4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4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4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4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4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4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4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4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4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4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4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4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4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4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4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4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4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4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4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4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4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4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4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4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4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4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4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4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4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4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4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4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4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4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4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4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4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4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4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4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4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4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4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4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4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4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4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4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4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4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4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4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4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4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4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4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4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4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4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4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4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4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4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4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4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4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4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4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4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4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4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4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4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4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4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4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4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4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4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4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4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4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4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4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4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4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4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4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4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4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4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4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4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4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4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4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4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4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4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4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4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4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4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4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4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4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4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4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4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4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4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4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4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4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4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4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4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4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4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4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4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4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4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4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4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4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4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4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4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4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4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4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4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4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4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4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4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4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4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4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4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4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4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4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4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4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4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4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4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4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4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4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4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4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4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4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4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4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4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4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4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4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4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4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4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4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4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4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4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4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4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4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4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4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4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4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4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4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4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4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4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4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4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4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4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4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4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4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4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4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4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4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4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4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4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4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4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4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4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4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4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4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4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4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4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4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4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4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4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4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4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4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4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4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4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4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4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4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4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4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4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4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4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4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4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4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4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4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4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4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4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4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4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4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4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4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4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4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4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4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4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4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4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4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4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4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4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4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4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4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4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4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4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4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4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4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4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4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4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4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4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4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4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4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4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4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4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4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4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4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4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4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4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4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4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4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4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4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4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4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4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4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4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4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4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4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4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4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4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4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4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4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4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4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4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4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4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4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4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4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4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4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4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4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4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4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4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4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4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4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4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4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4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4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4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4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4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4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4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4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4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4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4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4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4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4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4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4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4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4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4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4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4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4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4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6:B8"/>
  </mergeCells>
  <pageMargins left="0.98425196850393704" right="0.78740157480314965" top="0.98425196850393704" bottom="0.98425196850393704" header="0" footer="0"/>
  <pageSetup paperSize="9" scale="5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50"/>
  <sheetViews>
    <sheetView topLeftCell="A28" workbookViewId="0">
      <selection activeCell="C17" sqref="C17"/>
    </sheetView>
  </sheetViews>
  <sheetFormatPr defaultColWidth="14.42578125" defaultRowHeight="15" customHeight="1"/>
  <cols>
    <col min="1" max="1" width="62.5703125" customWidth="1"/>
    <col min="2" max="2" width="43" customWidth="1"/>
    <col min="3" max="3" width="19.85546875" customWidth="1"/>
    <col min="4" max="4" width="17.42578125" customWidth="1"/>
    <col min="5" max="5" width="20" customWidth="1"/>
  </cols>
  <sheetData>
    <row r="1" spans="1:5" ht="18">
      <c r="A1" s="49"/>
      <c r="B1" s="49"/>
      <c r="C1" s="50"/>
      <c r="D1" s="51"/>
      <c r="E1" s="51"/>
    </row>
    <row r="2" spans="1:5" ht="15" customHeight="1">
      <c r="A2" s="52"/>
      <c r="B2" s="378" t="s">
        <v>211</v>
      </c>
      <c r="C2" s="347"/>
      <c r="D2" s="53"/>
      <c r="E2" s="53"/>
    </row>
    <row r="3" spans="1:5" ht="15" customHeight="1">
      <c r="A3" s="52"/>
      <c r="B3" s="378" t="s">
        <v>1</v>
      </c>
      <c r="C3" s="347"/>
      <c r="D3" s="347"/>
      <c r="E3" s="53"/>
    </row>
    <row r="4" spans="1:5" ht="15" customHeight="1">
      <c r="A4" s="52"/>
      <c r="B4" s="378" t="s">
        <v>2</v>
      </c>
      <c r="C4" s="347"/>
      <c r="D4" s="347"/>
      <c r="E4" s="53"/>
    </row>
    <row r="5" spans="1:5" ht="18">
      <c r="A5" s="52"/>
      <c r="B5" s="379"/>
      <c r="C5" s="347"/>
      <c r="D5" s="51"/>
      <c r="E5" s="51"/>
    </row>
    <row r="6" spans="1:5" ht="13.5">
      <c r="A6" s="380" t="s">
        <v>212</v>
      </c>
      <c r="B6" s="381"/>
      <c r="C6" s="381"/>
      <c r="D6" s="381"/>
      <c r="E6" s="381"/>
    </row>
    <row r="7" spans="1:5" ht="18">
      <c r="A7" s="54" t="s">
        <v>213</v>
      </c>
      <c r="B7" s="55" t="s">
        <v>214</v>
      </c>
      <c r="C7" s="56">
        <v>2023</v>
      </c>
      <c r="D7" s="56">
        <v>2024</v>
      </c>
      <c r="E7" s="56">
        <v>2025</v>
      </c>
    </row>
    <row r="8" spans="1:5" ht="18">
      <c r="A8" s="57" t="s">
        <v>215</v>
      </c>
      <c r="B8" s="58" t="s">
        <v>216</v>
      </c>
      <c r="C8" s="59">
        <f>C9</f>
        <v>746815.2</v>
      </c>
      <c r="D8" s="59">
        <f t="shared" ref="D8:E8" si="0">D9</f>
        <v>577259</v>
      </c>
      <c r="E8" s="59">
        <f t="shared" si="0"/>
        <v>636274.79999999993</v>
      </c>
    </row>
    <row r="9" spans="1:5" ht="54">
      <c r="A9" s="60" t="s">
        <v>217</v>
      </c>
      <c r="B9" s="61" t="s">
        <v>218</v>
      </c>
      <c r="C9" s="321">
        <f>C10+C14+C25+C46</f>
        <v>746815.2</v>
      </c>
      <c r="D9" s="321">
        <f t="shared" ref="D9:E9" si="1">D10+D14+D25+D46</f>
        <v>577259</v>
      </c>
      <c r="E9" s="321">
        <f t="shared" si="1"/>
        <v>636274.79999999993</v>
      </c>
    </row>
    <row r="10" spans="1:5" ht="36">
      <c r="A10" s="60" t="s">
        <v>219</v>
      </c>
      <c r="B10" s="61" t="s">
        <v>220</v>
      </c>
      <c r="C10" s="320">
        <f>C11+C13</f>
        <v>355935</v>
      </c>
      <c r="D10" s="320">
        <f t="shared" ref="D10:E10" si="2">D11+D13</f>
        <v>285798</v>
      </c>
      <c r="E10" s="320">
        <f t="shared" si="2"/>
        <v>279747</v>
      </c>
    </row>
    <row r="11" spans="1:5" ht="36">
      <c r="A11" s="60" t="s">
        <v>221</v>
      </c>
      <c r="B11" s="61" t="s">
        <v>222</v>
      </c>
      <c r="C11" s="62" t="str">
        <f>C12</f>
        <v>355 285,00</v>
      </c>
      <c r="D11" s="62" t="s">
        <v>224</v>
      </c>
      <c r="E11" s="62" t="s">
        <v>225</v>
      </c>
    </row>
    <row r="12" spans="1:5" ht="36">
      <c r="A12" s="60" t="s">
        <v>80</v>
      </c>
      <c r="B12" s="61" t="s">
        <v>226</v>
      </c>
      <c r="C12" s="63" t="s">
        <v>223</v>
      </c>
      <c r="D12" s="63" t="s">
        <v>224</v>
      </c>
      <c r="E12" s="63" t="s">
        <v>225</v>
      </c>
    </row>
    <row r="13" spans="1:5" ht="36">
      <c r="A13" s="60" t="s">
        <v>85</v>
      </c>
      <c r="B13" s="61" t="s">
        <v>227</v>
      </c>
      <c r="C13" s="63">
        <v>650</v>
      </c>
      <c r="D13" s="63">
        <v>500</v>
      </c>
      <c r="E13" s="63">
        <v>800</v>
      </c>
    </row>
    <row r="14" spans="1:5" ht="54">
      <c r="A14" s="57" t="s">
        <v>87</v>
      </c>
      <c r="B14" s="58" t="s">
        <v>228</v>
      </c>
      <c r="C14" s="56" t="s">
        <v>229</v>
      </c>
      <c r="D14" s="56" t="s">
        <v>230</v>
      </c>
      <c r="E14" s="56" t="s">
        <v>231</v>
      </c>
    </row>
    <row r="15" spans="1:5" ht="90">
      <c r="A15" s="64" t="s">
        <v>232</v>
      </c>
      <c r="B15" s="61" t="s">
        <v>233</v>
      </c>
      <c r="C15" s="63" t="s">
        <v>234</v>
      </c>
      <c r="D15" s="63" t="s">
        <v>235</v>
      </c>
      <c r="E15" s="63" t="s">
        <v>235</v>
      </c>
    </row>
    <row r="16" spans="1:5" ht="54">
      <c r="A16" s="60" t="s">
        <v>99</v>
      </c>
      <c r="B16" s="61" t="s">
        <v>236</v>
      </c>
      <c r="C16" s="63" t="s">
        <v>237</v>
      </c>
      <c r="D16" s="63" t="s">
        <v>237</v>
      </c>
      <c r="E16" s="62" t="s">
        <v>237</v>
      </c>
    </row>
    <row r="17" spans="1:5" ht="90">
      <c r="A17" s="60" t="s">
        <v>238</v>
      </c>
      <c r="B17" s="65"/>
      <c r="C17" s="63">
        <v>0</v>
      </c>
      <c r="D17" s="63" t="s">
        <v>235</v>
      </c>
      <c r="E17" s="63" t="s">
        <v>235</v>
      </c>
    </row>
    <row r="18" spans="1:5" ht="18">
      <c r="A18" s="60" t="s">
        <v>117</v>
      </c>
      <c r="B18" s="61" t="s">
        <v>239</v>
      </c>
      <c r="C18" s="62" t="s">
        <v>240</v>
      </c>
      <c r="D18" s="62" t="s">
        <v>241</v>
      </c>
      <c r="E18" s="62" t="s">
        <v>242</v>
      </c>
    </row>
    <row r="19" spans="1:5" ht="72">
      <c r="A19" s="60" t="s">
        <v>243</v>
      </c>
      <c r="B19" s="61" t="s">
        <v>244</v>
      </c>
      <c r="C19" s="63" t="s">
        <v>245</v>
      </c>
      <c r="D19" s="63" t="s">
        <v>246</v>
      </c>
      <c r="E19" s="62" t="s">
        <v>247</v>
      </c>
    </row>
    <row r="20" spans="1:5" ht="162">
      <c r="A20" s="60" t="s">
        <v>248</v>
      </c>
      <c r="B20" s="61" t="s">
        <v>244</v>
      </c>
      <c r="C20" s="63" t="s">
        <v>249</v>
      </c>
      <c r="D20" s="63" t="s">
        <v>250</v>
      </c>
      <c r="E20" s="62" t="s">
        <v>251</v>
      </c>
    </row>
    <row r="21" spans="1:5" ht="54">
      <c r="A21" s="64" t="s">
        <v>252</v>
      </c>
      <c r="B21" s="61" t="s">
        <v>244</v>
      </c>
      <c r="C21" s="62">
        <v>0</v>
      </c>
      <c r="D21" s="62" t="s">
        <v>235</v>
      </c>
      <c r="E21" s="62" t="s">
        <v>235</v>
      </c>
    </row>
    <row r="22" spans="1:5" ht="108">
      <c r="A22" s="66" t="s">
        <v>253</v>
      </c>
      <c r="B22" s="60" t="s">
        <v>244</v>
      </c>
      <c r="C22" s="63" t="s">
        <v>254</v>
      </c>
      <c r="D22" s="63" t="s">
        <v>235</v>
      </c>
      <c r="E22" s="63" t="s">
        <v>235</v>
      </c>
    </row>
    <row r="23" spans="1:5" ht="126">
      <c r="A23" s="66" t="s">
        <v>255</v>
      </c>
      <c r="B23" s="60" t="s">
        <v>244</v>
      </c>
      <c r="C23" s="63" t="s">
        <v>256</v>
      </c>
      <c r="D23" s="67" t="s">
        <v>235</v>
      </c>
      <c r="E23" s="67" t="s">
        <v>235</v>
      </c>
    </row>
    <row r="24" spans="1:5" ht="108">
      <c r="A24" s="68" t="s">
        <v>257</v>
      </c>
      <c r="B24" s="61" t="s">
        <v>244</v>
      </c>
      <c r="C24" s="63">
        <v>231.9</v>
      </c>
      <c r="D24" s="69"/>
      <c r="E24" s="69"/>
    </row>
    <row r="25" spans="1:5" ht="54">
      <c r="A25" s="57" t="s">
        <v>258</v>
      </c>
      <c r="B25" s="58" t="s">
        <v>259</v>
      </c>
      <c r="C25" s="56" t="s">
        <v>260</v>
      </c>
      <c r="D25" s="56" t="s">
        <v>261</v>
      </c>
      <c r="E25" s="56" t="s">
        <v>262</v>
      </c>
    </row>
    <row r="26" spans="1:5" ht="54">
      <c r="A26" s="60" t="s">
        <v>121</v>
      </c>
      <c r="B26" s="61" t="s">
        <v>263</v>
      </c>
      <c r="C26" s="62" t="s">
        <v>264</v>
      </c>
      <c r="D26" s="62" t="s">
        <v>265</v>
      </c>
      <c r="E26" s="62" t="s">
        <v>266</v>
      </c>
    </row>
    <row r="27" spans="1:5" ht="144">
      <c r="A27" s="60" t="s">
        <v>267</v>
      </c>
      <c r="B27" s="61" t="s">
        <v>263</v>
      </c>
      <c r="C27" s="63">
        <v>285030.40000000002</v>
      </c>
      <c r="D27" s="63" t="s">
        <v>268</v>
      </c>
      <c r="E27" s="63" t="s">
        <v>269</v>
      </c>
    </row>
    <row r="28" spans="1:5" ht="90">
      <c r="A28" s="60" t="s">
        <v>270</v>
      </c>
      <c r="B28" s="61" t="s">
        <v>263</v>
      </c>
      <c r="C28" s="63">
        <v>252.2</v>
      </c>
      <c r="D28" s="63">
        <v>193.6</v>
      </c>
      <c r="E28" s="63">
        <v>242.6</v>
      </c>
    </row>
    <row r="29" spans="1:5" ht="72">
      <c r="A29" s="60" t="s">
        <v>271</v>
      </c>
      <c r="B29" s="61" t="s">
        <v>263</v>
      </c>
      <c r="C29" s="63" t="s">
        <v>272</v>
      </c>
      <c r="D29" s="63" t="s">
        <v>272</v>
      </c>
      <c r="E29" s="63" t="s">
        <v>272</v>
      </c>
    </row>
    <row r="30" spans="1:5" ht="72">
      <c r="A30" s="60" t="s">
        <v>273</v>
      </c>
      <c r="B30" s="61" t="s">
        <v>263</v>
      </c>
      <c r="C30" s="63">
        <v>629</v>
      </c>
      <c r="D30" s="63">
        <v>483</v>
      </c>
      <c r="E30" s="63">
        <v>605</v>
      </c>
    </row>
    <row r="31" spans="1:5" ht="198">
      <c r="A31" s="60" t="s">
        <v>274</v>
      </c>
      <c r="B31" s="61" t="s">
        <v>263</v>
      </c>
      <c r="C31" s="63">
        <v>605.6</v>
      </c>
      <c r="D31" s="63">
        <v>465</v>
      </c>
      <c r="E31" s="63">
        <v>582.6</v>
      </c>
    </row>
    <row r="32" spans="1:5" ht="90">
      <c r="A32" s="60" t="s">
        <v>275</v>
      </c>
      <c r="B32" s="61" t="s">
        <v>263</v>
      </c>
      <c r="C32" s="63" t="s">
        <v>276</v>
      </c>
      <c r="D32" s="63" t="s">
        <v>277</v>
      </c>
      <c r="E32" s="63" t="s">
        <v>278</v>
      </c>
    </row>
    <row r="33" spans="1:5" ht="90">
      <c r="A33" s="60" t="s">
        <v>279</v>
      </c>
      <c r="B33" s="61" t="s">
        <v>263</v>
      </c>
      <c r="C33" s="63" t="s">
        <v>280</v>
      </c>
      <c r="D33" s="63" t="s">
        <v>281</v>
      </c>
      <c r="E33" s="63" t="s">
        <v>282</v>
      </c>
    </row>
    <row r="34" spans="1:5" ht="126">
      <c r="A34" s="60" t="s">
        <v>283</v>
      </c>
      <c r="B34" s="61" t="s">
        <v>263</v>
      </c>
      <c r="C34" s="63" t="s">
        <v>284</v>
      </c>
      <c r="D34" s="63" t="s">
        <v>285</v>
      </c>
      <c r="E34" s="63" t="s">
        <v>286</v>
      </c>
    </row>
    <row r="35" spans="1:5" ht="90">
      <c r="A35" s="60" t="s">
        <v>287</v>
      </c>
      <c r="B35" s="61" t="s">
        <v>263</v>
      </c>
      <c r="C35" s="63" t="s">
        <v>288</v>
      </c>
      <c r="D35" s="63" t="s">
        <v>289</v>
      </c>
      <c r="E35" s="63" t="s">
        <v>290</v>
      </c>
    </row>
    <row r="36" spans="1:5" ht="90">
      <c r="A36" s="60" t="s">
        <v>291</v>
      </c>
      <c r="B36" s="61" t="s">
        <v>263</v>
      </c>
      <c r="C36" s="63">
        <v>243.1</v>
      </c>
      <c r="D36" s="63">
        <v>186.7</v>
      </c>
      <c r="E36" s="63">
        <v>233.9</v>
      </c>
    </row>
    <row r="37" spans="1:5" ht="270">
      <c r="A37" s="60" t="s">
        <v>292</v>
      </c>
      <c r="B37" s="61" t="s">
        <v>263</v>
      </c>
      <c r="C37" s="63">
        <v>6.3</v>
      </c>
      <c r="D37" s="63">
        <v>6.3</v>
      </c>
      <c r="E37" s="63">
        <v>6.3</v>
      </c>
    </row>
    <row r="38" spans="1:5" ht="144">
      <c r="A38" s="60" t="s">
        <v>293</v>
      </c>
      <c r="B38" s="61" t="s">
        <v>263</v>
      </c>
      <c r="C38" s="63" t="s">
        <v>294</v>
      </c>
      <c r="D38" s="63" t="s">
        <v>295</v>
      </c>
      <c r="E38" s="63" t="s">
        <v>296</v>
      </c>
    </row>
    <row r="39" spans="1:5" ht="126">
      <c r="A39" s="60" t="s">
        <v>297</v>
      </c>
      <c r="B39" s="61" t="s">
        <v>263</v>
      </c>
      <c r="C39" s="63">
        <v>3.7</v>
      </c>
      <c r="D39" s="63">
        <v>3.8</v>
      </c>
      <c r="E39" s="63">
        <v>4</v>
      </c>
    </row>
    <row r="40" spans="1:5" ht="54">
      <c r="A40" s="60" t="s">
        <v>298</v>
      </c>
      <c r="B40" s="61" t="s">
        <v>263</v>
      </c>
      <c r="C40" s="63" t="s">
        <v>299</v>
      </c>
      <c r="D40" s="63" t="s">
        <v>300</v>
      </c>
      <c r="E40" s="63" t="s">
        <v>301</v>
      </c>
    </row>
    <row r="41" spans="1:5" ht="72">
      <c r="A41" s="60" t="s">
        <v>302</v>
      </c>
      <c r="B41" s="61" t="s">
        <v>263</v>
      </c>
      <c r="C41" s="63">
        <v>111</v>
      </c>
      <c r="D41" s="63">
        <v>85.2</v>
      </c>
      <c r="E41" s="63">
        <v>106.8</v>
      </c>
    </row>
    <row r="42" spans="1:5" ht="162">
      <c r="A42" s="60" t="s">
        <v>303</v>
      </c>
      <c r="B42" s="61" t="s">
        <v>263</v>
      </c>
      <c r="C42" s="63">
        <v>105.4</v>
      </c>
      <c r="D42" s="63">
        <v>80.900000000000006</v>
      </c>
      <c r="E42" s="63">
        <v>101.4</v>
      </c>
    </row>
    <row r="43" spans="1:5" ht="162">
      <c r="A43" s="60" t="s">
        <v>304</v>
      </c>
      <c r="B43" s="61" t="s">
        <v>263</v>
      </c>
      <c r="C43" s="63">
        <v>4</v>
      </c>
      <c r="D43" s="63">
        <v>4</v>
      </c>
      <c r="E43" s="63">
        <v>4</v>
      </c>
    </row>
    <row r="44" spans="1:5" ht="90">
      <c r="A44" s="60" t="s">
        <v>305</v>
      </c>
      <c r="B44" s="61" t="s">
        <v>263</v>
      </c>
      <c r="C44" s="63" t="s">
        <v>306</v>
      </c>
      <c r="D44" s="63" t="s">
        <v>307</v>
      </c>
      <c r="E44" s="63" t="s">
        <v>308</v>
      </c>
    </row>
    <row r="45" spans="1:5" ht="90">
      <c r="A45" s="60" t="s">
        <v>309</v>
      </c>
      <c r="B45" s="61" t="s">
        <v>310</v>
      </c>
      <c r="C45" s="63">
        <v>1.8</v>
      </c>
      <c r="D45" s="63">
        <v>2</v>
      </c>
      <c r="E45" s="63">
        <v>1.6</v>
      </c>
    </row>
    <row r="46" spans="1:5" ht="18">
      <c r="A46" s="57" t="s">
        <v>127</v>
      </c>
      <c r="B46" s="58" t="s">
        <v>311</v>
      </c>
      <c r="C46" s="56">
        <v>23345.5</v>
      </c>
      <c r="D46" s="56" t="s">
        <v>312</v>
      </c>
      <c r="E46" s="56" t="s">
        <v>312</v>
      </c>
    </row>
    <row r="47" spans="1:5" ht="90">
      <c r="A47" s="60" t="s">
        <v>313</v>
      </c>
      <c r="B47" s="61" t="s">
        <v>314</v>
      </c>
      <c r="C47" s="63">
        <v>21192.6</v>
      </c>
      <c r="D47" s="63">
        <v>21252</v>
      </c>
      <c r="E47" s="63">
        <v>21252</v>
      </c>
    </row>
    <row r="48" spans="1:5" ht="54">
      <c r="A48" s="60" t="s">
        <v>210</v>
      </c>
      <c r="B48" s="61" t="s">
        <v>315</v>
      </c>
      <c r="C48" s="63">
        <v>2152.9</v>
      </c>
      <c r="D48" s="63" t="s">
        <v>316</v>
      </c>
      <c r="E48" s="63" t="s">
        <v>316</v>
      </c>
    </row>
    <row r="49" spans="1:5" ht="72">
      <c r="A49" s="60" t="s">
        <v>317</v>
      </c>
      <c r="B49" s="61" t="s">
        <v>315</v>
      </c>
      <c r="C49" s="62">
        <v>0</v>
      </c>
      <c r="D49" s="70"/>
      <c r="E49" s="70"/>
    </row>
    <row r="50" spans="1:5" ht="18">
      <c r="A50" s="71"/>
      <c r="B50" s="71"/>
      <c r="C50" s="72"/>
      <c r="D50" s="73"/>
      <c r="E50" s="73"/>
    </row>
  </sheetData>
  <mergeCells count="5">
    <mergeCell ref="B2:C2"/>
    <mergeCell ref="B3:D3"/>
    <mergeCell ref="B4:D4"/>
    <mergeCell ref="B5:C5"/>
    <mergeCell ref="A6:E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G24" sqref="G24"/>
    </sheetView>
  </sheetViews>
  <sheetFormatPr defaultColWidth="14.42578125" defaultRowHeight="15" customHeight="1"/>
  <cols>
    <col min="1" max="1" width="116.42578125" customWidth="1"/>
    <col min="2" max="2" width="35.85546875" customWidth="1"/>
    <col min="3" max="3" width="22.140625" customWidth="1"/>
    <col min="4" max="4" width="16.28515625" customWidth="1"/>
    <col min="5" max="5" width="16.42578125" customWidth="1"/>
    <col min="6" max="8" width="13.140625" customWidth="1"/>
    <col min="9" max="26" width="8.85546875" customWidth="1"/>
  </cols>
  <sheetData>
    <row r="1" spans="1:26" ht="12.75" customHeight="1">
      <c r="A1" s="3"/>
      <c r="B1" s="3"/>
      <c r="C1" s="74"/>
      <c r="D1" s="74"/>
      <c r="E1" s="7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75"/>
      <c r="B2" s="364" t="s">
        <v>318</v>
      </c>
      <c r="C2" s="347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5"/>
      <c r="B3" s="349" t="s">
        <v>1</v>
      </c>
      <c r="C3" s="347"/>
      <c r="D3" s="347"/>
      <c r="E3" s="347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5"/>
      <c r="B4" s="349" t="s">
        <v>2</v>
      </c>
      <c r="C4" s="347"/>
      <c r="D4" s="347"/>
      <c r="E4" s="347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5"/>
      <c r="B5" s="382"/>
      <c r="C5" s="347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2"/>
      <c r="C6" s="77"/>
      <c r="D6" s="77"/>
      <c r="E6" s="77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83" t="s">
        <v>319</v>
      </c>
      <c r="B7" s="347"/>
      <c r="C7" s="347"/>
      <c r="D7" s="78"/>
      <c r="E7" s="78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"/>
      <c r="B8" s="3"/>
      <c r="C8" s="79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>
      <c r="A9" s="80" t="s">
        <v>159</v>
      </c>
      <c r="B9" s="81" t="s">
        <v>320</v>
      </c>
      <c r="C9" s="82">
        <v>2023</v>
      </c>
      <c r="D9" s="82">
        <v>2024</v>
      </c>
      <c r="E9" s="82">
        <v>2025</v>
      </c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17" t="s">
        <v>321</v>
      </c>
      <c r="B10" s="16" t="s">
        <v>322</v>
      </c>
      <c r="C10" s="83">
        <f t="shared" ref="C10:E10" si="0">C11+C16+C22+C27+C31+C33+C44+C48+C56+C64</f>
        <v>188620.52</v>
      </c>
      <c r="D10" s="83">
        <f t="shared" si="0"/>
        <v>201748.49</v>
      </c>
      <c r="E10" s="83">
        <f t="shared" si="0"/>
        <v>216657.36</v>
      </c>
      <c r="F10" s="84"/>
      <c r="G10" s="84"/>
      <c r="H10" s="8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7" t="s">
        <v>323</v>
      </c>
      <c r="B11" s="16" t="s">
        <v>324</v>
      </c>
      <c r="C11" s="85">
        <f t="shared" ref="C11:E11" si="1">C12+C13+C14+C15</f>
        <v>162247</v>
      </c>
      <c r="D11" s="85">
        <f t="shared" si="1"/>
        <v>174240</v>
      </c>
      <c r="E11" s="85">
        <f t="shared" si="1"/>
        <v>187130</v>
      </c>
      <c r="F11" s="86"/>
      <c r="G11" s="86"/>
      <c r="H11" s="8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5" t="s">
        <v>325</v>
      </c>
      <c r="B12" s="14" t="s">
        <v>326</v>
      </c>
      <c r="C12" s="87">
        <f>149156+10000</f>
        <v>159156</v>
      </c>
      <c r="D12" s="87">
        <f>160904+10000</f>
        <v>170904</v>
      </c>
      <c r="E12" s="87">
        <f>173535+10000</f>
        <v>183535</v>
      </c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5" t="s">
        <v>327</v>
      </c>
      <c r="B13" s="14" t="s">
        <v>328</v>
      </c>
      <c r="C13" s="87">
        <v>46</v>
      </c>
      <c r="D13" s="87">
        <v>48</v>
      </c>
      <c r="E13" s="87">
        <v>53</v>
      </c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5" t="s">
        <v>329</v>
      </c>
      <c r="B14" s="14" t="s">
        <v>330</v>
      </c>
      <c r="C14" s="87">
        <v>2588</v>
      </c>
      <c r="D14" s="87">
        <v>2795</v>
      </c>
      <c r="E14" s="87">
        <v>3011</v>
      </c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5" t="s">
        <v>331</v>
      </c>
      <c r="B15" s="14" t="s">
        <v>332</v>
      </c>
      <c r="C15" s="87">
        <v>457</v>
      </c>
      <c r="D15" s="87">
        <v>493</v>
      </c>
      <c r="E15" s="87">
        <v>531</v>
      </c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7" t="s">
        <v>333</v>
      </c>
      <c r="B16" s="16" t="s">
        <v>334</v>
      </c>
      <c r="C16" s="85">
        <f t="shared" ref="C16:E16" si="2">C17</f>
        <v>15966.52</v>
      </c>
      <c r="D16" s="85">
        <f t="shared" si="2"/>
        <v>16572.490000000002</v>
      </c>
      <c r="E16" s="85">
        <f t="shared" si="2"/>
        <v>18005.36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5" t="s">
        <v>335</v>
      </c>
      <c r="B17" s="14" t="s">
        <v>336</v>
      </c>
      <c r="C17" s="87">
        <f t="shared" ref="C17:E17" si="3">C18+C19+C20+C21</f>
        <v>15966.52</v>
      </c>
      <c r="D17" s="87">
        <f t="shared" si="3"/>
        <v>16572.490000000002</v>
      </c>
      <c r="E17" s="87">
        <f t="shared" si="3"/>
        <v>18005.36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5" t="s">
        <v>337</v>
      </c>
      <c r="B18" s="14" t="s">
        <v>338</v>
      </c>
      <c r="C18" s="87">
        <v>7570.31</v>
      </c>
      <c r="D18" s="87">
        <v>7906.45</v>
      </c>
      <c r="E18" s="87">
        <v>8611.16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5" t="s">
        <v>339</v>
      </c>
      <c r="B19" s="14" t="s">
        <v>340</v>
      </c>
      <c r="C19" s="87">
        <v>52.59</v>
      </c>
      <c r="D19" s="87">
        <v>54.01</v>
      </c>
      <c r="E19" s="87">
        <v>57.29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5" t="s">
        <v>341</v>
      </c>
      <c r="B20" s="14" t="s">
        <v>342</v>
      </c>
      <c r="C20" s="87">
        <v>9358.44</v>
      </c>
      <c r="D20" s="87">
        <v>9647.49</v>
      </c>
      <c r="E20" s="87">
        <v>10397.32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5" t="s">
        <v>343</v>
      </c>
      <c r="B21" s="14" t="s">
        <v>344</v>
      </c>
      <c r="C21" s="87">
        <v>-1014.82</v>
      </c>
      <c r="D21" s="87">
        <v>-1035.46</v>
      </c>
      <c r="E21" s="87">
        <v>-1060.4100000000001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7" t="s">
        <v>345</v>
      </c>
      <c r="B22" s="16" t="s">
        <v>346</v>
      </c>
      <c r="C22" s="85">
        <f t="shared" ref="C22:E22" si="4">C23+C24+C25+C26</f>
        <v>3406</v>
      </c>
      <c r="D22" s="85">
        <f t="shared" si="4"/>
        <v>3743</v>
      </c>
      <c r="E22" s="85">
        <f t="shared" si="4"/>
        <v>4138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5" t="s">
        <v>347</v>
      </c>
      <c r="B23" s="14" t="s">
        <v>348</v>
      </c>
      <c r="C23" s="87">
        <v>1962</v>
      </c>
      <c r="D23" s="87">
        <v>2198</v>
      </c>
      <c r="E23" s="87">
        <v>2461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5" t="s">
        <v>349</v>
      </c>
      <c r="B24" s="14" t="s">
        <v>350</v>
      </c>
      <c r="C24" s="87">
        <v>0</v>
      </c>
      <c r="D24" s="87">
        <v>0</v>
      </c>
      <c r="E24" s="87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5" t="s">
        <v>351</v>
      </c>
      <c r="B25" s="14" t="s">
        <v>352</v>
      </c>
      <c r="C25" s="87">
        <v>160</v>
      </c>
      <c r="D25" s="87">
        <v>171</v>
      </c>
      <c r="E25" s="87">
        <v>207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5" t="s">
        <v>353</v>
      </c>
      <c r="B26" s="14" t="s">
        <v>354</v>
      </c>
      <c r="C26" s="87">
        <v>1284</v>
      </c>
      <c r="D26" s="87">
        <v>1374</v>
      </c>
      <c r="E26" s="87">
        <v>1470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7" t="s">
        <v>355</v>
      </c>
      <c r="B27" s="16" t="s">
        <v>356</v>
      </c>
      <c r="C27" s="85">
        <f t="shared" ref="C27:E27" si="5">C28</f>
        <v>3091</v>
      </c>
      <c r="D27" s="85">
        <f t="shared" si="5"/>
        <v>3177</v>
      </c>
      <c r="E27" s="85">
        <f t="shared" si="5"/>
        <v>3269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5" t="s">
        <v>357</v>
      </c>
      <c r="B28" s="14" t="s">
        <v>358</v>
      </c>
      <c r="C28" s="87">
        <f t="shared" ref="C28:E28" si="6">C29+C30</f>
        <v>3091</v>
      </c>
      <c r="D28" s="87">
        <f t="shared" si="6"/>
        <v>3177</v>
      </c>
      <c r="E28" s="87">
        <f t="shared" si="6"/>
        <v>3269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5" t="s">
        <v>359</v>
      </c>
      <c r="B29" s="14" t="s">
        <v>360</v>
      </c>
      <c r="C29" s="87">
        <v>720</v>
      </c>
      <c r="D29" s="87">
        <v>775</v>
      </c>
      <c r="E29" s="87">
        <v>782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5" t="s">
        <v>361</v>
      </c>
      <c r="B30" s="14" t="s">
        <v>362</v>
      </c>
      <c r="C30" s="87">
        <v>2371</v>
      </c>
      <c r="D30" s="87">
        <v>2402</v>
      </c>
      <c r="E30" s="87">
        <v>2487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7" t="s">
        <v>363</v>
      </c>
      <c r="B31" s="16" t="s">
        <v>364</v>
      </c>
      <c r="C31" s="85">
        <f t="shared" ref="C31:E31" si="7">C32</f>
        <v>1355</v>
      </c>
      <c r="D31" s="85">
        <f t="shared" si="7"/>
        <v>1422</v>
      </c>
      <c r="E31" s="85">
        <f t="shared" si="7"/>
        <v>1493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5" t="s">
        <v>365</v>
      </c>
      <c r="B32" s="14" t="s">
        <v>366</v>
      </c>
      <c r="C32" s="87">
        <v>1355</v>
      </c>
      <c r="D32" s="87">
        <v>1422</v>
      </c>
      <c r="E32" s="87">
        <v>1493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7" t="s">
        <v>367</v>
      </c>
      <c r="B33" s="16" t="s">
        <v>368</v>
      </c>
      <c r="C33" s="85">
        <f t="shared" ref="C33:E33" si="8">C34+C42</f>
        <v>1075</v>
      </c>
      <c r="D33" s="85">
        <f t="shared" si="8"/>
        <v>1107</v>
      </c>
      <c r="E33" s="85">
        <f t="shared" si="8"/>
        <v>1118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5" t="s">
        <v>369</v>
      </c>
      <c r="B34" s="14" t="s">
        <v>370</v>
      </c>
      <c r="C34" s="87">
        <f t="shared" ref="C34:E34" si="9">C35+C38+C40</f>
        <v>1062</v>
      </c>
      <c r="D34" s="87">
        <f t="shared" si="9"/>
        <v>1093</v>
      </c>
      <c r="E34" s="87">
        <f t="shared" si="9"/>
        <v>1103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5" t="s">
        <v>371</v>
      </c>
      <c r="B35" s="14" t="s">
        <v>372</v>
      </c>
      <c r="C35" s="87">
        <f t="shared" ref="C35:E35" si="10">C36+C37</f>
        <v>702</v>
      </c>
      <c r="D35" s="87">
        <f t="shared" si="10"/>
        <v>725</v>
      </c>
      <c r="E35" s="87">
        <f t="shared" si="10"/>
        <v>728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5" t="s">
        <v>373</v>
      </c>
      <c r="B36" s="14" t="s">
        <v>374</v>
      </c>
      <c r="C36" s="87">
        <v>666</v>
      </c>
      <c r="D36" s="87">
        <v>679</v>
      </c>
      <c r="E36" s="87">
        <v>680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5" t="s">
        <v>375</v>
      </c>
      <c r="B37" s="14" t="s">
        <v>376</v>
      </c>
      <c r="C37" s="87">
        <v>36</v>
      </c>
      <c r="D37" s="87">
        <v>46</v>
      </c>
      <c r="E37" s="87">
        <v>48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5" t="s">
        <v>377</v>
      </c>
      <c r="B38" s="14" t="s">
        <v>378</v>
      </c>
      <c r="C38" s="87">
        <f t="shared" ref="C38:E38" si="11">C39</f>
        <v>192</v>
      </c>
      <c r="D38" s="87">
        <f t="shared" si="11"/>
        <v>199</v>
      </c>
      <c r="E38" s="87">
        <f t="shared" si="11"/>
        <v>205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5" t="s">
        <v>17</v>
      </c>
      <c r="B39" s="14" t="s">
        <v>379</v>
      </c>
      <c r="C39" s="87">
        <v>192</v>
      </c>
      <c r="D39" s="87">
        <v>199</v>
      </c>
      <c r="E39" s="87">
        <v>205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5" t="s">
        <v>19</v>
      </c>
      <c r="B40" s="14" t="s">
        <v>380</v>
      </c>
      <c r="C40" s="87">
        <f t="shared" ref="C40:E40" si="12">C41</f>
        <v>168</v>
      </c>
      <c r="D40" s="87">
        <f t="shared" si="12"/>
        <v>169</v>
      </c>
      <c r="E40" s="87">
        <f t="shared" si="12"/>
        <v>170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5" t="s">
        <v>19</v>
      </c>
      <c r="B41" s="14" t="s">
        <v>381</v>
      </c>
      <c r="C41" s="87">
        <v>168</v>
      </c>
      <c r="D41" s="87">
        <v>169</v>
      </c>
      <c r="E41" s="87">
        <v>170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5" t="s">
        <v>382</v>
      </c>
      <c r="B42" s="14" t="s">
        <v>383</v>
      </c>
      <c r="C42" s="87">
        <f t="shared" ref="C42:E42" si="13">C43</f>
        <v>13</v>
      </c>
      <c r="D42" s="87">
        <f t="shared" si="13"/>
        <v>14</v>
      </c>
      <c r="E42" s="87">
        <f t="shared" si="13"/>
        <v>15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5" t="s">
        <v>384</v>
      </c>
      <c r="B43" s="14" t="s">
        <v>385</v>
      </c>
      <c r="C43" s="87">
        <v>13</v>
      </c>
      <c r="D43" s="87">
        <v>14</v>
      </c>
      <c r="E43" s="87">
        <v>15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7" t="s">
        <v>386</v>
      </c>
      <c r="B44" s="16" t="s">
        <v>387</v>
      </c>
      <c r="C44" s="85">
        <f t="shared" ref="C44:E44" si="14">C45</f>
        <v>115</v>
      </c>
      <c r="D44" s="85">
        <f t="shared" si="14"/>
        <v>116</v>
      </c>
      <c r="E44" s="85">
        <f t="shared" si="14"/>
        <v>117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5" t="s">
        <v>388</v>
      </c>
      <c r="B45" s="14" t="s">
        <v>389</v>
      </c>
      <c r="C45" s="87">
        <f t="shared" ref="C45:E45" si="15">C46+C47</f>
        <v>115</v>
      </c>
      <c r="D45" s="87">
        <f t="shared" si="15"/>
        <v>116</v>
      </c>
      <c r="E45" s="87">
        <f t="shared" si="15"/>
        <v>117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5" t="s">
        <v>390</v>
      </c>
      <c r="B46" s="14" t="s">
        <v>391</v>
      </c>
      <c r="C46" s="87">
        <v>111</v>
      </c>
      <c r="D46" s="87">
        <v>112</v>
      </c>
      <c r="E46" s="87">
        <v>113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5" t="s">
        <v>392</v>
      </c>
      <c r="B47" s="14" t="s">
        <v>393</v>
      </c>
      <c r="C47" s="87">
        <v>4</v>
      </c>
      <c r="D47" s="87">
        <v>4</v>
      </c>
      <c r="E47" s="87">
        <v>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7" t="s">
        <v>394</v>
      </c>
      <c r="B48" s="16" t="s">
        <v>395</v>
      </c>
      <c r="C48" s="85">
        <f t="shared" ref="C48:E48" si="16">C49+C52</f>
        <v>285</v>
      </c>
      <c r="D48" s="85">
        <f t="shared" si="16"/>
        <v>285</v>
      </c>
      <c r="E48" s="85">
        <f t="shared" si="16"/>
        <v>291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5" t="s">
        <v>396</v>
      </c>
      <c r="B49" s="14" t="s">
        <v>397</v>
      </c>
      <c r="C49" s="85">
        <f t="shared" ref="C49:E49" si="17">C50</f>
        <v>160</v>
      </c>
      <c r="D49" s="85">
        <f t="shared" si="17"/>
        <v>160</v>
      </c>
      <c r="E49" s="85">
        <f t="shared" si="17"/>
        <v>163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5" t="s">
        <v>398</v>
      </c>
      <c r="B50" s="14" t="s">
        <v>399</v>
      </c>
      <c r="C50" s="85">
        <f t="shared" ref="C50:E50" si="18">C51</f>
        <v>160</v>
      </c>
      <c r="D50" s="85">
        <f t="shared" si="18"/>
        <v>160</v>
      </c>
      <c r="E50" s="85">
        <f t="shared" si="18"/>
        <v>163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5" t="s">
        <v>400</v>
      </c>
      <c r="B51" s="14" t="s">
        <v>401</v>
      </c>
      <c r="C51" s="85">
        <v>160</v>
      </c>
      <c r="D51" s="87">
        <v>160</v>
      </c>
      <c r="E51" s="87">
        <v>163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5" t="s">
        <v>402</v>
      </c>
      <c r="B52" s="14" t="s">
        <v>403</v>
      </c>
      <c r="C52" s="87">
        <f t="shared" ref="C52:E52" si="19">C53</f>
        <v>125</v>
      </c>
      <c r="D52" s="87">
        <f t="shared" si="19"/>
        <v>125</v>
      </c>
      <c r="E52" s="87">
        <f t="shared" si="19"/>
        <v>128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5" t="s">
        <v>404</v>
      </c>
      <c r="B53" s="14" t="s">
        <v>405</v>
      </c>
      <c r="C53" s="87">
        <f t="shared" ref="C53:E53" si="20">C54+C55</f>
        <v>125</v>
      </c>
      <c r="D53" s="87">
        <f t="shared" si="20"/>
        <v>125</v>
      </c>
      <c r="E53" s="87">
        <f t="shared" si="20"/>
        <v>128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5" t="s">
        <v>406</v>
      </c>
      <c r="B54" s="14" t="s">
        <v>407</v>
      </c>
      <c r="C54" s="87">
        <v>125</v>
      </c>
      <c r="D54" s="87">
        <v>125</v>
      </c>
      <c r="E54" s="87">
        <v>128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5" t="s">
        <v>408</v>
      </c>
      <c r="B55" s="14" t="s">
        <v>409</v>
      </c>
      <c r="C55" s="87">
        <v>0</v>
      </c>
      <c r="D55" s="87">
        <v>0</v>
      </c>
      <c r="E55" s="87"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7" t="s">
        <v>410</v>
      </c>
      <c r="B56" s="16" t="s">
        <v>411</v>
      </c>
      <c r="C56" s="85">
        <f t="shared" ref="C56:E56" si="21">C57+C59+C62</f>
        <v>980</v>
      </c>
      <c r="D56" s="85">
        <f t="shared" si="21"/>
        <v>986</v>
      </c>
      <c r="E56" s="85">
        <f t="shared" si="21"/>
        <v>996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5" t="s">
        <v>59</v>
      </c>
      <c r="B57" s="14" t="s">
        <v>412</v>
      </c>
      <c r="C57" s="87">
        <f t="shared" ref="C57:E57" si="22">C58</f>
        <v>2</v>
      </c>
      <c r="D57" s="87">
        <f t="shared" si="22"/>
        <v>3</v>
      </c>
      <c r="E57" s="87">
        <f t="shared" si="22"/>
        <v>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5" t="s">
        <v>61</v>
      </c>
      <c r="B58" s="14" t="s">
        <v>413</v>
      </c>
      <c r="C58" s="87">
        <v>2</v>
      </c>
      <c r="D58" s="87">
        <v>3</v>
      </c>
      <c r="E58" s="87">
        <v>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5" t="s">
        <v>66</v>
      </c>
      <c r="B59" s="14" t="s">
        <v>414</v>
      </c>
      <c r="C59" s="87">
        <f t="shared" ref="C59:E59" si="23">C60+C61</f>
        <v>203</v>
      </c>
      <c r="D59" s="87">
        <f t="shared" si="23"/>
        <v>210</v>
      </c>
      <c r="E59" s="87">
        <f t="shared" si="23"/>
        <v>215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5" t="s">
        <v>415</v>
      </c>
      <c r="B60" s="14" t="s">
        <v>416</v>
      </c>
      <c r="C60" s="87">
        <v>115</v>
      </c>
      <c r="D60" s="87">
        <v>118</v>
      </c>
      <c r="E60" s="87">
        <v>121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5" t="s">
        <v>68</v>
      </c>
      <c r="B61" s="14" t="s">
        <v>417</v>
      </c>
      <c r="C61" s="87">
        <v>88</v>
      </c>
      <c r="D61" s="87">
        <v>92</v>
      </c>
      <c r="E61" s="87">
        <v>94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5" t="s">
        <v>74</v>
      </c>
      <c r="B62" s="14" t="s">
        <v>418</v>
      </c>
      <c r="C62" s="87">
        <f t="shared" ref="C62:E62" si="24">C63</f>
        <v>775</v>
      </c>
      <c r="D62" s="87">
        <f t="shared" si="24"/>
        <v>773</v>
      </c>
      <c r="E62" s="87">
        <f t="shared" si="24"/>
        <v>778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5" t="s">
        <v>76</v>
      </c>
      <c r="B63" s="14" t="s">
        <v>419</v>
      </c>
      <c r="C63" s="87">
        <v>775</v>
      </c>
      <c r="D63" s="87">
        <v>773</v>
      </c>
      <c r="E63" s="87">
        <v>778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7" t="s">
        <v>420</v>
      </c>
      <c r="B64" s="16" t="s">
        <v>421</v>
      </c>
      <c r="C64" s="85">
        <f t="shared" ref="C64:E64" si="25">C65</f>
        <v>100</v>
      </c>
      <c r="D64" s="85">
        <f t="shared" si="25"/>
        <v>100</v>
      </c>
      <c r="E64" s="85">
        <f t="shared" si="25"/>
        <v>100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5" t="s">
        <v>422</v>
      </c>
      <c r="B65" s="14" t="s">
        <v>423</v>
      </c>
      <c r="C65" s="87">
        <f t="shared" ref="C65:E65" si="26">C66</f>
        <v>100</v>
      </c>
      <c r="D65" s="87">
        <f t="shared" si="26"/>
        <v>100</v>
      </c>
      <c r="E65" s="87">
        <f t="shared" si="26"/>
        <v>100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5" t="s">
        <v>78</v>
      </c>
      <c r="B66" s="14" t="s">
        <v>424</v>
      </c>
      <c r="C66" s="87">
        <v>100</v>
      </c>
      <c r="D66" s="87">
        <v>100</v>
      </c>
      <c r="E66" s="87">
        <v>100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74"/>
      <c r="D67" s="74"/>
      <c r="E67" s="7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74"/>
      <c r="D68" s="74"/>
      <c r="E68" s="7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74"/>
      <c r="D69" s="74"/>
      <c r="E69" s="7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74"/>
      <c r="D70" s="74"/>
      <c r="E70" s="7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74"/>
      <c r="D71" s="74"/>
      <c r="E71" s="7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74"/>
      <c r="D72" s="74"/>
      <c r="E72" s="7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74"/>
      <c r="D73" s="74"/>
      <c r="E73" s="7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74"/>
      <c r="D74" s="74"/>
      <c r="E74" s="7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74"/>
      <c r="D75" s="74"/>
      <c r="E75" s="7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74"/>
      <c r="D76" s="74"/>
      <c r="E76" s="7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74"/>
      <c r="D77" s="74"/>
      <c r="E77" s="7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74"/>
      <c r="D78" s="74"/>
      <c r="E78" s="7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74"/>
      <c r="D79" s="74"/>
      <c r="E79" s="7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74"/>
      <c r="D80" s="74"/>
      <c r="E80" s="7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74"/>
      <c r="D81" s="74"/>
      <c r="E81" s="7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74"/>
      <c r="D82" s="74"/>
      <c r="E82" s="7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74"/>
      <c r="D83" s="74"/>
      <c r="E83" s="7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74"/>
      <c r="D84" s="74"/>
      <c r="E84" s="7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74"/>
      <c r="D85" s="74"/>
      <c r="E85" s="7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74"/>
      <c r="D86" s="74"/>
      <c r="E86" s="7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74"/>
      <c r="D87" s="74"/>
      <c r="E87" s="7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74"/>
      <c r="D88" s="74"/>
      <c r="E88" s="7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74"/>
      <c r="D89" s="74"/>
      <c r="E89" s="7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74"/>
      <c r="D90" s="74"/>
      <c r="E90" s="7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74"/>
      <c r="D91" s="74"/>
      <c r="E91" s="7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74"/>
      <c r="D92" s="74"/>
      <c r="E92" s="7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74"/>
      <c r="D93" s="74"/>
      <c r="E93" s="7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74"/>
      <c r="D94" s="74"/>
      <c r="E94" s="7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74"/>
      <c r="D95" s="74"/>
      <c r="E95" s="7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74"/>
      <c r="D96" s="74"/>
      <c r="E96" s="7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74"/>
      <c r="D97" s="74"/>
      <c r="E97" s="7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74"/>
      <c r="D98" s="74"/>
      <c r="E98" s="7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74"/>
      <c r="D99" s="74"/>
      <c r="E99" s="7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74"/>
      <c r="D100" s="74"/>
      <c r="E100" s="7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74"/>
      <c r="D101" s="74"/>
      <c r="E101" s="7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74"/>
      <c r="D102" s="74"/>
      <c r="E102" s="7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74"/>
      <c r="D103" s="74"/>
      <c r="E103" s="7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74"/>
      <c r="D104" s="74"/>
      <c r="E104" s="7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74"/>
      <c r="D105" s="74"/>
      <c r="E105" s="7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74"/>
      <c r="D106" s="74"/>
      <c r="E106" s="7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74"/>
      <c r="D107" s="74"/>
      <c r="E107" s="7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74"/>
      <c r="D108" s="74"/>
      <c r="E108" s="7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74"/>
      <c r="D109" s="74"/>
      <c r="E109" s="7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74"/>
      <c r="D110" s="74"/>
      <c r="E110" s="7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74"/>
      <c r="D111" s="74"/>
      <c r="E111" s="7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74"/>
      <c r="D112" s="74"/>
      <c r="E112" s="7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74"/>
      <c r="D113" s="74"/>
      <c r="E113" s="7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74"/>
      <c r="D114" s="74"/>
      <c r="E114" s="7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74"/>
      <c r="D115" s="74"/>
      <c r="E115" s="7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74"/>
      <c r="D116" s="74"/>
      <c r="E116" s="7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74"/>
      <c r="D117" s="74"/>
      <c r="E117" s="7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74"/>
      <c r="D118" s="74"/>
      <c r="E118" s="7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74"/>
      <c r="D119" s="74"/>
      <c r="E119" s="7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74"/>
      <c r="D120" s="74"/>
      <c r="E120" s="7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74"/>
      <c r="D121" s="74"/>
      <c r="E121" s="7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74"/>
      <c r="D122" s="74"/>
      <c r="E122" s="7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74"/>
      <c r="D123" s="74"/>
      <c r="E123" s="7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74"/>
      <c r="D124" s="74"/>
      <c r="E124" s="7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74"/>
      <c r="D125" s="74"/>
      <c r="E125" s="7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74"/>
      <c r="D126" s="74"/>
      <c r="E126" s="7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74"/>
      <c r="D127" s="74"/>
      <c r="E127" s="7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74"/>
      <c r="D128" s="74"/>
      <c r="E128" s="7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74"/>
      <c r="D129" s="74"/>
      <c r="E129" s="7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74"/>
      <c r="D130" s="74"/>
      <c r="E130" s="7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74"/>
      <c r="D131" s="74"/>
      <c r="E131" s="7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74"/>
      <c r="D132" s="74"/>
      <c r="E132" s="7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74"/>
      <c r="D133" s="74"/>
      <c r="E133" s="7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74"/>
      <c r="D134" s="74"/>
      <c r="E134" s="7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74"/>
      <c r="D135" s="74"/>
      <c r="E135" s="7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74"/>
      <c r="D136" s="74"/>
      <c r="E136" s="7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74"/>
      <c r="D137" s="74"/>
      <c r="E137" s="7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74"/>
      <c r="D138" s="74"/>
      <c r="E138" s="7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74"/>
      <c r="D139" s="74"/>
      <c r="E139" s="7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74"/>
      <c r="D140" s="74"/>
      <c r="E140" s="7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74"/>
      <c r="D141" s="74"/>
      <c r="E141" s="7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74"/>
      <c r="D142" s="74"/>
      <c r="E142" s="7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74"/>
      <c r="D143" s="74"/>
      <c r="E143" s="7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74"/>
      <c r="D144" s="74"/>
      <c r="E144" s="7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74"/>
      <c r="D145" s="74"/>
      <c r="E145" s="7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74"/>
      <c r="D146" s="74"/>
      <c r="E146" s="7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74"/>
      <c r="D147" s="74"/>
      <c r="E147" s="7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74"/>
      <c r="D148" s="74"/>
      <c r="E148" s="7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74"/>
      <c r="D149" s="74"/>
      <c r="E149" s="7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74"/>
      <c r="D150" s="74"/>
      <c r="E150" s="7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74"/>
      <c r="D151" s="74"/>
      <c r="E151" s="7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74"/>
      <c r="D152" s="74"/>
      <c r="E152" s="7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74"/>
      <c r="D153" s="74"/>
      <c r="E153" s="7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74"/>
      <c r="D154" s="74"/>
      <c r="E154" s="7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74"/>
      <c r="D155" s="74"/>
      <c r="E155" s="7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74"/>
      <c r="D156" s="74"/>
      <c r="E156" s="7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74"/>
      <c r="D157" s="74"/>
      <c r="E157" s="7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74"/>
      <c r="D158" s="74"/>
      <c r="E158" s="7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74"/>
      <c r="D159" s="74"/>
      <c r="E159" s="7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74"/>
      <c r="D160" s="74"/>
      <c r="E160" s="7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74"/>
      <c r="D161" s="74"/>
      <c r="E161" s="7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74"/>
      <c r="D162" s="74"/>
      <c r="E162" s="7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74"/>
      <c r="D163" s="74"/>
      <c r="E163" s="7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74"/>
      <c r="D164" s="74"/>
      <c r="E164" s="7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74"/>
      <c r="D165" s="74"/>
      <c r="E165" s="7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74"/>
      <c r="D166" s="74"/>
      <c r="E166" s="7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74"/>
      <c r="D167" s="74"/>
      <c r="E167" s="7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74"/>
      <c r="D168" s="74"/>
      <c r="E168" s="7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74"/>
      <c r="D169" s="74"/>
      <c r="E169" s="7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74"/>
      <c r="D170" s="74"/>
      <c r="E170" s="7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74"/>
      <c r="D171" s="74"/>
      <c r="E171" s="7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74"/>
      <c r="D172" s="74"/>
      <c r="E172" s="7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74"/>
      <c r="D173" s="74"/>
      <c r="E173" s="7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74"/>
      <c r="D174" s="74"/>
      <c r="E174" s="7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74"/>
      <c r="D175" s="74"/>
      <c r="E175" s="7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74"/>
      <c r="D176" s="74"/>
      <c r="E176" s="7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74"/>
      <c r="D177" s="74"/>
      <c r="E177" s="7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74"/>
      <c r="D178" s="74"/>
      <c r="E178" s="7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74"/>
      <c r="D179" s="74"/>
      <c r="E179" s="7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74"/>
      <c r="D180" s="74"/>
      <c r="E180" s="7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74"/>
      <c r="D181" s="74"/>
      <c r="E181" s="7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74"/>
      <c r="D182" s="74"/>
      <c r="E182" s="7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74"/>
      <c r="D183" s="74"/>
      <c r="E183" s="7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74"/>
      <c r="D184" s="74"/>
      <c r="E184" s="7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74"/>
      <c r="D185" s="74"/>
      <c r="E185" s="7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74"/>
      <c r="D186" s="74"/>
      <c r="E186" s="7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74"/>
      <c r="D187" s="74"/>
      <c r="E187" s="7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74"/>
      <c r="D188" s="74"/>
      <c r="E188" s="7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74"/>
      <c r="D189" s="74"/>
      <c r="E189" s="7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74"/>
      <c r="D190" s="74"/>
      <c r="E190" s="7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74"/>
      <c r="D191" s="74"/>
      <c r="E191" s="7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74"/>
      <c r="D192" s="74"/>
      <c r="E192" s="7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74"/>
      <c r="D193" s="74"/>
      <c r="E193" s="7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74"/>
      <c r="D194" s="74"/>
      <c r="E194" s="7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74"/>
      <c r="D195" s="74"/>
      <c r="E195" s="7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74"/>
      <c r="D196" s="74"/>
      <c r="E196" s="7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74"/>
      <c r="D197" s="74"/>
      <c r="E197" s="7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74"/>
      <c r="D198" s="74"/>
      <c r="E198" s="7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74"/>
      <c r="D199" s="74"/>
      <c r="E199" s="7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74"/>
      <c r="D200" s="74"/>
      <c r="E200" s="7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74"/>
      <c r="D201" s="74"/>
      <c r="E201" s="7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74"/>
      <c r="D202" s="74"/>
      <c r="E202" s="7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74"/>
      <c r="D203" s="74"/>
      <c r="E203" s="7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74"/>
      <c r="D204" s="74"/>
      <c r="E204" s="7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74"/>
      <c r="D205" s="74"/>
      <c r="E205" s="7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74"/>
      <c r="D206" s="74"/>
      <c r="E206" s="7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74"/>
      <c r="D207" s="74"/>
      <c r="E207" s="7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74"/>
      <c r="D208" s="74"/>
      <c r="E208" s="7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74"/>
      <c r="D209" s="74"/>
      <c r="E209" s="7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74"/>
      <c r="D210" s="74"/>
      <c r="E210" s="7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74"/>
      <c r="D211" s="74"/>
      <c r="E211" s="7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74"/>
      <c r="D212" s="74"/>
      <c r="E212" s="7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74"/>
      <c r="D213" s="74"/>
      <c r="E213" s="7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74"/>
      <c r="D214" s="74"/>
      <c r="E214" s="7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74"/>
      <c r="D215" s="74"/>
      <c r="E215" s="7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74"/>
      <c r="D216" s="74"/>
      <c r="E216" s="7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74"/>
      <c r="D217" s="74"/>
      <c r="E217" s="7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74"/>
      <c r="D218" s="74"/>
      <c r="E218" s="7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74"/>
      <c r="D219" s="74"/>
      <c r="E219" s="7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74"/>
      <c r="D220" s="74"/>
      <c r="E220" s="7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74"/>
      <c r="D221" s="74"/>
      <c r="E221" s="7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74"/>
      <c r="D222" s="74"/>
      <c r="E222" s="7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74"/>
      <c r="D223" s="74"/>
      <c r="E223" s="7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74"/>
      <c r="D224" s="74"/>
      <c r="E224" s="7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74"/>
      <c r="D225" s="74"/>
      <c r="E225" s="7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74"/>
      <c r="D226" s="74"/>
      <c r="E226" s="7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74"/>
      <c r="D227" s="74"/>
      <c r="E227" s="7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74"/>
      <c r="D228" s="74"/>
      <c r="E228" s="7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74"/>
      <c r="D229" s="74"/>
      <c r="E229" s="7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74"/>
      <c r="D230" s="74"/>
      <c r="E230" s="7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74"/>
      <c r="D231" s="74"/>
      <c r="E231" s="7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74"/>
      <c r="D232" s="74"/>
      <c r="E232" s="7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74"/>
      <c r="D233" s="74"/>
      <c r="E233" s="7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74"/>
      <c r="D234" s="74"/>
      <c r="E234" s="7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74"/>
      <c r="D235" s="74"/>
      <c r="E235" s="7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74"/>
      <c r="D236" s="74"/>
      <c r="E236" s="7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74"/>
      <c r="D237" s="74"/>
      <c r="E237" s="7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74"/>
      <c r="D238" s="74"/>
      <c r="E238" s="7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74"/>
      <c r="D239" s="74"/>
      <c r="E239" s="7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74"/>
      <c r="D240" s="74"/>
      <c r="E240" s="7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74"/>
      <c r="D241" s="74"/>
      <c r="E241" s="7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74"/>
      <c r="D242" s="74"/>
      <c r="E242" s="7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74"/>
      <c r="D243" s="74"/>
      <c r="E243" s="7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74"/>
      <c r="D244" s="74"/>
      <c r="E244" s="7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74"/>
      <c r="D245" s="74"/>
      <c r="E245" s="7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74"/>
      <c r="D246" s="74"/>
      <c r="E246" s="7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74"/>
      <c r="D247" s="74"/>
      <c r="E247" s="7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74"/>
      <c r="D248" s="74"/>
      <c r="E248" s="7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74"/>
      <c r="D249" s="74"/>
      <c r="E249" s="7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74"/>
      <c r="D250" s="74"/>
      <c r="E250" s="7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74"/>
      <c r="D251" s="74"/>
      <c r="E251" s="7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74"/>
      <c r="D252" s="74"/>
      <c r="E252" s="7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74"/>
      <c r="D253" s="74"/>
      <c r="E253" s="7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74"/>
      <c r="D254" s="74"/>
      <c r="E254" s="7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74"/>
      <c r="D255" s="74"/>
      <c r="E255" s="7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74"/>
      <c r="D256" s="74"/>
      <c r="E256" s="7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74"/>
      <c r="D257" s="74"/>
      <c r="E257" s="7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74"/>
      <c r="D258" s="74"/>
      <c r="E258" s="7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74"/>
      <c r="D259" s="74"/>
      <c r="E259" s="7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74"/>
      <c r="D260" s="74"/>
      <c r="E260" s="7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74"/>
      <c r="D261" s="74"/>
      <c r="E261" s="7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74"/>
      <c r="D262" s="74"/>
      <c r="E262" s="7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74"/>
      <c r="D263" s="74"/>
      <c r="E263" s="7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74"/>
      <c r="D264" s="74"/>
      <c r="E264" s="7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74"/>
      <c r="D265" s="74"/>
      <c r="E265" s="7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74"/>
      <c r="D266" s="74"/>
      <c r="E266" s="7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74"/>
      <c r="D267" s="74"/>
      <c r="E267" s="7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74"/>
      <c r="D268" s="74"/>
      <c r="E268" s="7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74"/>
      <c r="D269" s="74"/>
      <c r="E269" s="7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74"/>
      <c r="D270" s="74"/>
      <c r="E270" s="7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74"/>
      <c r="D271" s="74"/>
      <c r="E271" s="7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74"/>
      <c r="D272" s="74"/>
      <c r="E272" s="7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74"/>
      <c r="D273" s="74"/>
      <c r="E273" s="7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74"/>
      <c r="D274" s="74"/>
      <c r="E274" s="7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74"/>
      <c r="D275" s="74"/>
      <c r="E275" s="7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74"/>
      <c r="D276" s="74"/>
      <c r="E276" s="7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74"/>
      <c r="D277" s="74"/>
      <c r="E277" s="7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74"/>
      <c r="D278" s="74"/>
      <c r="E278" s="7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74"/>
      <c r="D279" s="74"/>
      <c r="E279" s="7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74"/>
      <c r="D280" s="74"/>
      <c r="E280" s="7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74"/>
      <c r="D281" s="74"/>
      <c r="E281" s="7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74"/>
      <c r="D282" s="74"/>
      <c r="E282" s="7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74"/>
      <c r="D283" s="74"/>
      <c r="E283" s="7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74"/>
      <c r="D284" s="74"/>
      <c r="E284" s="7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74"/>
      <c r="D285" s="74"/>
      <c r="E285" s="7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74"/>
      <c r="D286" s="74"/>
      <c r="E286" s="7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74"/>
      <c r="D287" s="74"/>
      <c r="E287" s="7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74"/>
      <c r="D288" s="74"/>
      <c r="E288" s="7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74"/>
      <c r="D289" s="74"/>
      <c r="E289" s="7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74"/>
      <c r="D290" s="74"/>
      <c r="E290" s="7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74"/>
      <c r="D291" s="74"/>
      <c r="E291" s="7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74"/>
      <c r="D292" s="74"/>
      <c r="E292" s="7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74"/>
      <c r="D293" s="74"/>
      <c r="E293" s="7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74"/>
      <c r="D294" s="74"/>
      <c r="E294" s="7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74"/>
      <c r="D295" s="74"/>
      <c r="E295" s="7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74"/>
      <c r="D296" s="74"/>
      <c r="E296" s="7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74"/>
      <c r="D297" s="74"/>
      <c r="E297" s="7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74"/>
      <c r="D298" s="74"/>
      <c r="E298" s="7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74"/>
      <c r="D299" s="74"/>
      <c r="E299" s="7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74"/>
      <c r="D300" s="74"/>
      <c r="E300" s="7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74"/>
      <c r="D301" s="74"/>
      <c r="E301" s="7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74"/>
      <c r="D302" s="74"/>
      <c r="E302" s="7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74"/>
      <c r="D303" s="74"/>
      <c r="E303" s="7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74"/>
      <c r="D304" s="74"/>
      <c r="E304" s="7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74"/>
      <c r="D305" s="74"/>
      <c r="E305" s="7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74"/>
      <c r="D306" s="74"/>
      <c r="E306" s="7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74"/>
      <c r="D307" s="74"/>
      <c r="E307" s="7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74"/>
      <c r="D308" s="74"/>
      <c r="E308" s="7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74"/>
      <c r="D309" s="74"/>
      <c r="E309" s="7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74"/>
      <c r="D310" s="74"/>
      <c r="E310" s="7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74"/>
      <c r="D311" s="74"/>
      <c r="E311" s="7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74"/>
      <c r="D312" s="74"/>
      <c r="E312" s="7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74"/>
      <c r="D313" s="74"/>
      <c r="E313" s="7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74"/>
      <c r="D314" s="74"/>
      <c r="E314" s="7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74"/>
      <c r="D315" s="74"/>
      <c r="E315" s="7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74"/>
      <c r="D316" s="74"/>
      <c r="E316" s="7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74"/>
      <c r="D317" s="74"/>
      <c r="E317" s="7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74"/>
      <c r="D318" s="74"/>
      <c r="E318" s="7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74"/>
      <c r="D319" s="74"/>
      <c r="E319" s="7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74"/>
      <c r="D320" s="74"/>
      <c r="E320" s="7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74"/>
      <c r="D321" s="74"/>
      <c r="E321" s="7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74"/>
      <c r="D322" s="74"/>
      <c r="E322" s="7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74"/>
      <c r="D323" s="74"/>
      <c r="E323" s="7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74"/>
      <c r="D324" s="74"/>
      <c r="E324" s="7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74"/>
      <c r="D325" s="74"/>
      <c r="E325" s="7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74"/>
      <c r="D326" s="74"/>
      <c r="E326" s="7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74"/>
      <c r="D327" s="74"/>
      <c r="E327" s="7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74"/>
      <c r="D328" s="74"/>
      <c r="E328" s="7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74"/>
      <c r="D329" s="74"/>
      <c r="E329" s="7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74"/>
      <c r="D330" s="74"/>
      <c r="E330" s="7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74"/>
      <c r="D331" s="74"/>
      <c r="E331" s="7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74"/>
      <c r="D332" s="74"/>
      <c r="E332" s="7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74"/>
      <c r="D333" s="74"/>
      <c r="E333" s="7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74"/>
      <c r="D334" s="74"/>
      <c r="E334" s="7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74"/>
      <c r="D335" s="74"/>
      <c r="E335" s="7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74"/>
      <c r="D336" s="74"/>
      <c r="E336" s="7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74"/>
      <c r="D337" s="74"/>
      <c r="E337" s="7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74"/>
      <c r="D338" s="74"/>
      <c r="E338" s="7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74"/>
      <c r="D339" s="74"/>
      <c r="E339" s="7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74"/>
      <c r="D340" s="74"/>
      <c r="E340" s="7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74"/>
      <c r="D341" s="74"/>
      <c r="E341" s="7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74"/>
      <c r="D342" s="74"/>
      <c r="E342" s="7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74"/>
      <c r="D343" s="74"/>
      <c r="E343" s="7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74"/>
      <c r="D344" s="74"/>
      <c r="E344" s="7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74"/>
      <c r="D345" s="74"/>
      <c r="E345" s="7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74"/>
      <c r="D346" s="74"/>
      <c r="E346" s="7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74"/>
      <c r="D347" s="74"/>
      <c r="E347" s="7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74"/>
      <c r="D348" s="74"/>
      <c r="E348" s="7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74"/>
      <c r="D349" s="74"/>
      <c r="E349" s="7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74"/>
      <c r="D350" s="74"/>
      <c r="E350" s="7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74"/>
      <c r="D351" s="74"/>
      <c r="E351" s="7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74"/>
      <c r="D352" s="74"/>
      <c r="E352" s="7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74"/>
      <c r="D353" s="74"/>
      <c r="E353" s="7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74"/>
      <c r="D354" s="74"/>
      <c r="E354" s="7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74"/>
      <c r="D355" s="74"/>
      <c r="E355" s="7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74"/>
      <c r="D356" s="74"/>
      <c r="E356" s="7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74"/>
      <c r="D357" s="74"/>
      <c r="E357" s="7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74"/>
      <c r="D358" s="74"/>
      <c r="E358" s="7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74"/>
      <c r="D359" s="74"/>
      <c r="E359" s="7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74"/>
      <c r="D360" s="74"/>
      <c r="E360" s="7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74"/>
      <c r="D361" s="74"/>
      <c r="E361" s="7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74"/>
      <c r="D362" s="74"/>
      <c r="E362" s="7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74"/>
      <c r="D363" s="74"/>
      <c r="E363" s="7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74"/>
      <c r="D364" s="74"/>
      <c r="E364" s="7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74"/>
      <c r="D365" s="74"/>
      <c r="E365" s="7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74"/>
      <c r="D366" s="74"/>
      <c r="E366" s="7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74"/>
      <c r="D367" s="74"/>
      <c r="E367" s="7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74"/>
      <c r="D368" s="74"/>
      <c r="E368" s="7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74"/>
      <c r="D369" s="74"/>
      <c r="E369" s="7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74"/>
      <c r="D370" s="74"/>
      <c r="E370" s="7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74"/>
      <c r="D371" s="74"/>
      <c r="E371" s="7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74"/>
      <c r="D372" s="74"/>
      <c r="E372" s="7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74"/>
      <c r="D373" s="74"/>
      <c r="E373" s="7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74"/>
      <c r="D374" s="74"/>
      <c r="E374" s="7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74"/>
      <c r="D375" s="74"/>
      <c r="E375" s="7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74"/>
      <c r="D376" s="74"/>
      <c r="E376" s="7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74"/>
      <c r="D377" s="74"/>
      <c r="E377" s="7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74"/>
      <c r="D378" s="74"/>
      <c r="E378" s="7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74"/>
      <c r="D379" s="74"/>
      <c r="E379" s="7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74"/>
      <c r="D380" s="74"/>
      <c r="E380" s="7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74"/>
      <c r="D381" s="74"/>
      <c r="E381" s="7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74"/>
      <c r="D382" s="74"/>
      <c r="E382" s="7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74"/>
      <c r="D383" s="74"/>
      <c r="E383" s="7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74"/>
      <c r="D384" s="74"/>
      <c r="E384" s="7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74"/>
      <c r="D385" s="74"/>
      <c r="E385" s="7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74"/>
      <c r="D386" s="74"/>
      <c r="E386" s="7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74"/>
      <c r="D387" s="74"/>
      <c r="E387" s="7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74"/>
      <c r="D388" s="74"/>
      <c r="E388" s="7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74"/>
      <c r="D389" s="74"/>
      <c r="E389" s="7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74"/>
      <c r="D390" s="74"/>
      <c r="E390" s="7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74"/>
      <c r="D391" s="74"/>
      <c r="E391" s="7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74"/>
      <c r="D392" s="74"/>
      <c r="E392" s="7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74"/>
      <c r="D393" s="74"/>
      <c r="E393" s="7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74"/>
      <c r="D394" s="74"/>
      <c r="E394" s="7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74"/>
      <c r="D395" s="74"/>
      <c r="E395" s="7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74"/>
      <c r="D396" s="74"/>
      <c r="E396" s="7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74"/>
      <c r="D397" s="74"/>
      <c r="E397" s="7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74"/>
      <c r="D398" s="74"/>
      <c r="E398" s="7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74"/>
      <c r="D399" s="74"/>
      <c r="E399" s="7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74"/>
      <c r="D400" s="74"/>
      <c r="E400" s="7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74"/>
      <c r="D401" s="74"/>
      <c r="E401" s="7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74"/>
      <c r="D402" s="74"/>
      <c r="E402" s="7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74"/>
      <c r="D403" s="74"/>
      <c r="E403" s="7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74"/>
      <c r="D404" s="74"/>
      <c r="E404" s="7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74"/>
      <c r="D405" s="74"/>
      <c r="E405" s="7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74"/>
      <c r="D406" s="74"/>
      <c r="E406" s="7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74"/>
      <c r="D407" s="74"/>
      <c r="E407" s="7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74"/>
      <c r="D408" s="74"/>
      <c r="E408" s="7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74"/>
      <c r="D409" s="74"/>
      <c r="E409" s="7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74"/>
      <c r="D410" s="74"/>
      <c r="E410" s="7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74"/>
      <c r="D411" s="74"/>
      <c r="E411" s="7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74"/>
      <c r="D412" s="74"/>
      <c r="E412" s="7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74"/>
      <c r="D413" s="74"/>
      <c r="E413" s="7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74"/>
      <c r="D414" s="74"/>
      <c r="E414" s="7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74"/>
      <c r="D415" s="74"/>
      <c r="E415" s="7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74"/>
      <c r="D416" s="74"/>
      <c r="E416" s="7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74"/>
      <c r="D417" s="74"/>
      <c r="E417" s="7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74"/>
      <c r="D418" s="74"/>
      <c r="E418" s="7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74"/>
      <c r="D419" s="74"/>
      <c r="E419" s="7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74"/>
      <c r="D420" s="74"/>
      <c r="E420" s="7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74"/>
      <c r="D421" s="74"/>
      <c r="E421" s="7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74"/>
      <c r="D422" s="74"/>
      <c r="E422" s="7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74"/>
      <c r="D423" s="74"/>
      <c r="E423" s="7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74"/>
      <c r="D424" s="74"/>
      <c r="E424" s="7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74"/>
      <c r="D425" s="74"/>
      <c r="E425" s="7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74"/>
      <c r="D426" s="74"/>
      <c r="E426" s="7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74"/>
      <c r="D427" s="74"/>
      <c r="E427" s="7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74"/>
      <c r="D428" s="74"/>
      <c r="E428" s="7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74"/>
      <c r="D429" s="74"/>
      <c r="E429" s="7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74"/>
      <c r="D430" s="74"/>
      <c r="E430" s="7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74"/>
      <c r="D431" s="74"/>
      <c r="E431" s="7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74"/>
      <c r="D432" s="74"/>
      <c r="E432" s="7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74"/>
      <c r="D433" s="74"/>
      <c r="E433" s="7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74"/>
      <c r="D434" s="74"/>
      <c r="E434" s="7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74"/>
      <c r="D435" s="74"/>
      <c r="E435" s="7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74"/>
      <c r="D436" s="74"/>
      <c r="E436" s="7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74"/>
      <c r="D437" s="74"/>
      <c r="E437" s="7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74"/>
      <c r="D438" s="74"/>
      <c r="E438" s="7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74"/>
      <c r="D439" s="74"/>
      <c r="E439" s="7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74"/>
      <c r="D440" s="74"/>
      <c r="E440" s="7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74"/>
      <c r="D441" s="74"/>
      <c r="E441" s="7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74"/>
      <c r="D442" s="74"/>
      <c r="E442" s="7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74"/>
      <c r="D443" s="74"/>
      <c r="E443" s="7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74"/>
      <c r="D444" s="74"/>
      <c r="E444" s="7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74"/>
      <c r="D445" s="74"/>
      <c r="E445" s="7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74"/>
      <c r="D446" s="74"/>
      <c r="E446" s="7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74"/>
      <c r="D447" s="74"/>
      <c r="E447" s="7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74"/>
      <c r="D448" s="74"/>
      <c r="E448" s="7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74"/>
      <c r="D449" s="74"/>
      <c r="E449" s="7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74"/>
      <c r="D450" s="74"/>
      <c r="E450" s="7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74"/>
      <c r="D451" s="74"/>
      <c r="E451" s="7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74"/>
      <c r="D452" s="74"/>
      <c r="E452" s="7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74"/>
      <c r="D453" s="74"/>
      <c r="E453" s="7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74"/>
      <c r="D454" s="74"/>
      <c r="E454" s="7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74"/>
      <c r="D455" s="74"/>
      <c r="E455" s="7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74"/>
      <c r="D456" s="74"/>
      <c r="E456" s="7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74"/>
      <c r="D457" s="74"/>
      <c r="E457" s="7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74"/>
      <c r="D458" s="74"/>
      <c r="E458" s="7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74"/>
      <c r="D459" s="74"/>
      <c r="E459" s="7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74"/>
      <c r="D460" s="74"/>
      <c r="E460" s="7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74"/>
      <c r="D461" s="74"/>
      <c r="E461" s="7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74"/>
      <c r="D462" s="74"/>
      <c r="E462" s="7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74"/>
      <c r="D463" s="74"/>
      <c r="E463" s="7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74"/>
      <c r="D464" s="74"/>
      <c r="E464" s="7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74"/>
      <c r="D465" s="74"/>
      <c r="E465" s="7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74"/>
      <c r="D466" s="74"/>
      <c r="E466" s="7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74"/>
      <c r="D467" s="74"/>
      <c r="E467" s="7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74"/>
      <c r="D468" s="74"/>
      <c r="E468" s="7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74"/>
      <c r="D469" s="74"/>
      <c r="E469" s="7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74"/>
      <c r="D470" s="74"/>
      <c r="E470" s="7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74"/>
      <c r="D471" s="74"/>
      <c r="E471" s="7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74"/>
      <c r="D472" s="74"/>
      <c r="E472" s="7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74"/>
      <c r="D473" s="74"/>
      <c r="E473" s="7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74"/>
      <c r="D474" s="74"/>
      <c r="E474" s="7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74"/>
      <c r="D475" s="74"/>
      <c r="E475" s="7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74"/>
      <c r="D476" s="74"/>
      <c r="E476" s="7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74"/>
      <c r="D477" s="74"/>
      <c r="E477" s="7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74"/>
      <c r="D478" s="74"/>
      <c r="E478" s="7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74"/>
      <c r="D479" s="74"/>
      <c r="E479" s="7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74"/>
      <c r="D480" s="74"/>
      <c r="E480" s="7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74"/>
      <c r="D481" s="74"/>
      <c r="E481" s="7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74"/>
      <c r="D482" s="74"/>
      <c r="E482" s="7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74"/>
      <c r="D483" s="74"/>
      <c r="E483" s="7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74"/>
      <c r="D484" s="74"/>
      <c r="E484" s="7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74"/>
      <c r="D485" s="74"/>
      <c r="E485" s="7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74"/>
      <c r="D486" s="74"/>
      <c r="E486" s="7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74"/>
      <c r="D487" s="74"/>
      <c r="E487" s="7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74"/>
      <c r="D488" s="74"/>
      <c r="E488" s="7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74"/>
      <c r="D489" s="74"/>
      <c r="E489" s="7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74"/>
      <c r="D490" s="74"/>
      <c r="E490" s="7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74"/>
      <c r="D491" s="74"/>
      <c r="E491" s="7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74"/>
      <c r="D492" s="74"/>
      <c r="E492" s="7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74"/>
      <c r="D493" s="74"/>
      <c r="E493" s="7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74"/>
      <c r="D494" s="74"/>
      <c r="E494" s="7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74"/>
      <c r="D495" s="74"/>
      <c r="E495" s="7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74"/>
      <c r="D496" s="74"/>
      <c r="E496" s="7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74"/>
      <c r="D497" s="74"/>
      <c r="E497" s="7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74"/>
      <c r="D498" s="74"/>
      <c r="E498" s="7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74"/>
      <c r="D499" s="74"/>
      <c r="E499" s="7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74"/>
      <c r="D500" s="74"/>
      <c r="E500" s="7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74"/>
      <c r="D501" s="74"/>
      <c r="E501" s="7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74"/>
      <c r="D502" s="74"/>
      <c r="E502" s="7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74"/>
      <c r="D503" s="74"/>
      <c r="E503" s="7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74"/>
      <c r="D504" s="74"/>
      <c r="E504" s="7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74"/>
      <c r="D505" s="74"/>
      <c r="E505" s="7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74"/>
      <c r="D506" s="74"/>
      <c r="E506" s="7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74"/>
      <c r="D507" s="74"/>
      <c r="E507" s="7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74"/>
      <c r="D508" s="74"/>
      <c r="E508" s="7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74"/>
      <c r="D509" s="74"/>
      <c r="E509" s="7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74"/>
      <c r="D510" s="74"/>
      <c r="E510" s="7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74"/>
      <c r="D511" s="74"/>
      <c r="E511" s="7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74"/>
      <c r="D512" s="74"/>
      <c r="E512" s="7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74"/>
      <c r="D513" s="74"/>
      <c r="E513" s="7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74"/>
      <c r="D514" s="74"/>
      <c r="E514" s="7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74"/>
      <c r="D515" s="74"/>
      <c r="E515" s="7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74"/>
      <c r="D516" s="74"/>
      <c r="E516" s="7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74"/>
      <c r="D517" s="74"/>
      <c r="E517" s="7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74"/>
      <c r="D518" s="74"/>
      <c r="E518" s="7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74"/>
      <c r="D519" s="74"/>
      <c r="E519" s="7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74"/>
      <c r="D520" s="74"/>
      <c r="E520" s="7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74"/>
      <c r="D521" s="74"/>
      <c r="E521" s="7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74"/>
      <c r="D522" s="74"/>
      <c r="E522" s="7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74"/>
      <c r="D523" s="74"/>
      <c r="E523" s="7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74"/>
      <c r="D524" s="74"/>
      <c r="E524" s="7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74"/>
      <c r="D525" s="74"/>
      <c r="E525" s="7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74"/>
      <c r="D526" s="74"/>
      <c r="E526" s="7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74"/>
      <c r="D527" s="74"/>
      <c r="E527" s="7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74"/>
      <c r="D528" s="74"/>
      <c r="E528" s="7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74"/>
      <c r="D529" s="74"/>
      <c r="E529" s="7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74"/>
      <c r="D530" s="74"/>
      <c r="E530" s="7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74"/>
      <c r="D531" s="74"/>
      <c r="E531" s="7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74"/>
      <c r="D532" s="74"/>
      <c r="E532" s="7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74"/>
      <c r="D533" s="74"/>
      <c r="E533" s="7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74"/>
      <c r="D534" s="74"/>
      <c r="E534" s="7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74"/>
      <c r="D535" s="74"/>
      <c r="E535" s="7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74"/>
      <c r="D536" s="74"/>
      <c r="E536" s="7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74"/>
      <c r="D537" s="74"/>
      <c r="E537" s="7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74"/>
      <c r="D538" s="74"/>
      <c r="E538" s="7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74"/>
      <c r="D539" s="74"/>
      <c r="E539" s="7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74"/>
      <c r="D540" s="74"/>
      <c r="E540" s="7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74"/>
      <c r="D541" s="74"/>
      <c r="E541" s="7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74"/>
      <c r="D542" s="74"/>
      <c r="E542" s="7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74"/>
      <c r="D543" s="74"/>
      <c r="E543" s="7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74"/>
      <c r="D544" s="74"/>
      <c r="E544" s="7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74"/>
      <c r="D545" s="74"/>
      <c r="E545" s="7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74"/>
      <c r="D546" s="74"/>
      <c r="E546" s="7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74"/>
      <c r="D547" s="74"/>
      <c r="E547" s="7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74"/>
      <c r="D548" s="74"/>
      <c r="E548" s="7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74"/>
      <c r="D549" s="74"/>
      <c r="E549" s="7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74"/>
      <c r="D550" s="74"/>
      <c r="E550" s="7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74"/>
      <c r="D551" s="74"/>
      <c r="E551" s="7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74"/>
      <c r="D552" s="74"/>
      <c r="E552" s="7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74"/>
      <c r="D553" s="74"/>
      <c r="E553" s="7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74"/>
      <c r="D554" s="74"/>
      <c r="E554" s="7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74"/>
      <c r="D555" s="74"/>
      <c r="E555" s="7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74"/>
      <c r="D556" s="74"/>
      <c r="E556" s="7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74"/>
      <c r="D557" s="74"/>
      <c r="E557" s="7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74"/>
      <c r="D558" s="74"/>
      <c r="E558" s="7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74"/>
      <c r="D559" s="74"/>
      <c r="E559" s="7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74"/>
      <c r="D560" s="74"/>
      <c r="E560" s="7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74"/>
      <c r="D561" s="74"/>
      <c r="E561" s="7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74"/>
      <c r="D562" s="74"/>
      <c r="E562" s="7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74"/>
      <c r="D563" s="74"/>
      <c r="E563" s="7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74"/>
      <c r="D564" s="74"/>
      <c r="E564" s="7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74"/>
      <c r="D565" s="74"/>
      <c r="E565" s="7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74"/>
      <c r="D566" s="74"/>
      <c r="E566" s="7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74"/>
      <c r="D567" s="74"/>
      <c r="E567" s="7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74"/>
      <c r="D568" s="74"/>
      <c r="E568" s="7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74"/>
      <c r="D569" s="74"/>
      <c r="E569" s="7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74"/>
      <c r="D570" s="74"/>
      <c r="E570" s="7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74"/>
      <c r="D571" s="74"/>
      <c r="E571" s="7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74"/>
      <c r="D572" s="74"/>
      <c r="E572" s="7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74"/>
      <c r="D573" s="74"/>
      <c r="E573" s="7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74"/>
      <c r="D574" s="74"/>
      <c r="E574" s="7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74"/>
      <c r="D575" s="74"/>
      <c r="E575" s="7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74"/>
      <c r="D576" s="74"/>
      <c r="E576" s="7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74"/>
      <c r="D577" s="74"/>
      <c r="E577" s="7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74"/>
      <c r="D578" s="74"/>
      <c r="E578" s="7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74"/>
      <c r="D579" s="74"/>
      <c r="E579" s="7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74"/>
      <c r="D580" s="74"/>
      <c r="E580" s="7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74"/>
      <c r="D581" s="74"/>
      <c r="E581" s="7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74"/>
      <c r="D582" s="74"/>
      <c r="E582" s="7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74"/>
      <c r="D583" s="74"/>
      <c r="E583" s="7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74"/>
      <c r="D584" s="74"/>
      <c r="E584" s="7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74"/>
      <c r="D585" s="74"/>
      <c r="E585" s="7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74"/>
      <c r="D586" s="74"/>
      <c r="E586" s="7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74"/>
      <c r="D587" s="74"/>
      <c r="E587" s="7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74"/>
      <c r="D588" s="74"/>
      <c r="E588" s="7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74"/>
      <c r="D589" s="74"/>
      <c r="E589" s="7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74"/>
      <c r="D590" s="74"/>
      <c r="E590" s="7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74"/>
      <c r="D591" s="74"/>
      <c r="E591" s="7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74"/>
      <c r="D592" s="74"/>
      <c r="E592" s="7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74"/>
      <c r="D593" s="74"/>
      <c r="E593" s="7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74"/>
      <c r="D594" s="74"/>
      <c r="E594" s="7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74"/>
      <c r="D595" s="74"/>
      <c r="E595" s="7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74"/>
      <c r="D596" s="74"/>
      <c r="E596" s="7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74"/>
      <c r="D597" s="74"/>
      <c r="E597" s="7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74"/>
      <c r="D598" s="74"/>
      <c r="E598" s="7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74"/>
      <c r="D599" s="74"/>
      <c r="E599" s="7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74"/>
      <c r="D600" s="74"/>
      <c r="E600" s="7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74"/>
      <c r="D601" s="74"/>
      <c r="E601" s="7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74"/>
      <c r="D602" s="74"/>
      <c r="E602" s="7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74"/>
      <c r="D603" s="74"/>
      <c r="E603" s="7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74"/>
      <c r="D604" s="74"/>
      <c r="E604" s="7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74"/>
      <c r="D605" s="74"/>
      <c r="E605" s="7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74"/>
      <c r="D606" s="74"/>
      <c r="E606" s="7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74"/>
      <c r="D607" s="74"/>
      <c r="E607" s="7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74"/>
      <c r="D608" s="74"/>
      <c r="E608" s="7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74"/>
      <c r="D609" s="74"/>
      <c r="E609" s="7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74"/>
      <c r="D610" s="74"/>
      <c r="E610" s="7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74"/>
      <c r="D611" s="74"/>
      <c r="E611" s="7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74"/>
      <c r="D612" s="74"/>
      <c r="E612" s="7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74"/>
      <c r="D613" s="74"/>
      <c r="E613" s="7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74"/>
      <c r="D614" s="74"/>
      <c r="E614" s="7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74"/>
      <c r="D615" s="74"/>
      <c r="E615" s="7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74"/>
      <c r="D616" s="74"/>
      <c r="E616" s="7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74"/>
      <c r="D617" s="74"/>
      <c r="E617" s="7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74"/>
      <c r="D618" s="74"/>
      <c r="E618" s="7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74"/>
      <c r="D619" s="74"/>
      <c r="E619" s="7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74"/>
      <c r="D620" s="74"/>
      <c r="E620" s="7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74"/>
      <c r="D621" s="74"/>
      <c r="E621" s="7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74"/>
      <c r="D622" s="74"/>
      <c r="E622" s="7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74"/>
      <c r="D623" s="74"/>
      <c r="E623" s="7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74"/>
      <c r="D624" s="74"/>
      <c r="E624" s="7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74"/>
      <c r="D625" s="74"/>
      <c r="E625" s="7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74"/>
      <c r="D626" s="74"/>
      <c r="E626" s="7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74"/>
      <c r="D627" s="74"/>
      <c r="E627" s="7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74"/>
      <c r="D628" s="74"/>
      <c r="E628" s="7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74"/>
      <c r="D629" s="74"/>
      <c r="E629" s="7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74"/>
      <c r="D630" s="74"/>
      <c r="E630" s="7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74"/>
      <c r="D631" s="74"/>
      <c r="E631" s="7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74"/>
      <c r="D632" s="74"/>
      <c r="E632" s="7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74"/>
      <c r="D633" s="74"/>
      <c r="E633" s="7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74"/>
      <c r="D634" s="74"/>
      <c r="E634" s="7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74"/>
      <c r="D635" s="74"/>
      <c r="E635" s="7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74"/>
      <c r="D636" s="74"/>
      <c r="E636" s="7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74"/>
      <c r="D637" s="74"/>
      <c r="E637" s="7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74"/>
      <c r="D638" s="74"/>
      <c r="E638" s="7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74"/>
      <c r="D639" s="74"/>
      <c r="E639" s="7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74"/>
      <c r="D640" s="74"/>
      <c r="E640" s="7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74"/>
      <c r="D641" s="74"/>
      <c r="E641" s="7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74"/>
      <c r="D642" s="74"/>
      <c r="E642" s="7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74"/>
      <c r="D643" s="74"/>
      <c r="E643" s="7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74"/>
      <c r="D644" s="74"/>
      <c r="E644" s="7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74"/>
      <c r="D645" s="74"/>
      <c r="E645" s="7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74"/>
      <c r="D646" s="74"/>
      <c r="E646" s="7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74"/>
      <c r="D647" s="74"/>
      <c r="E647" s="7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74"/>
      <c r="D648" s="74"/>
      <c r="E648" s="7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74"/>
      <c r="D649" s="74"/>
      <c r="E649" s="7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74"/>
      <c r="D650" s="74"/>
      <c r="E650" s="7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74"/>
      <c r="D651" s="74"/>
      <c r="E651" s="7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74"/>
      <c r="D652" s="74"/>
      <c r="E652" s="7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74"/>
      <c r="D653" s="74"/>
      <c r="E653" s="7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74"/>
      <c r="D654" s="74"/>
      <c r="E654" s="7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74"/>
      <c r="D655" s="74"/>
      <c r="E655" s="7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74"/>
      <c r="D656" s="74"/>
      <c r="E656" s="7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74"/>
      <c r="D657" s="74"/>
      <c r="E657" s="7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74"/>
      <c r="D658" s="74"/>
      <c r="E658" s="7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74"/>
      <c r="D659" s="74"/>
      <c r="E659" s="7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74"/>
      <c r="D660" s="74"/>
      <c r="E660" s="7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74"/>
      <c r="D661" s="74"/>
      <c r="E661" s="7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74"/>
      <c r="D662" s="74"/>
      <c r="E662" s="7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74"/>
      <c r="D663" s="74"/>
      <c r="E663" s="7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74"/>
      <c r="D664" s="74"/>
      <c r="E664" s="7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74"/>
      <c r="D665" s="74"/>
      <c r="E665" s="7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74"/>
      <c r="D666" s="74"/>
      <c r="E666" s="7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74"/>
      <c r="D667" s="74"/>
      <c r="E667" s="7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74"/>
      <c r="D668" s="74"/>
      <c r="E668" s="7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74"/>
      <c r="D669" s="74"/>
      <c r="E669" s="7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74"/>
      <c r="D670" s="74"/>
      <c r="E670" s="7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74"/>
      <c r="D671" s="74"/>
      <c r="E671" s="7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74"/>
      <c r="D672" s="74"/>
      <c r="E672" s="7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74"/>
      <c r="D673" s="74"/>
      <c r="E673" s="7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74"/>
      <c r="D674" s="74"/>
      <c r="E674" s="7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74"/>
      <c r="D675" s="74"/>
      <c r="E675" s="7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74"/>
      <c r="D676" s="74"/>
      <c r="E676" s="7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74"/>
      <c r="D677" s="74"/>
      <c r="E677" s="7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74"/>
      <c r="D678" s="74"/>
      <c r="E678" s="7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74"/>
      <c r="D679" s="74"/>
      <c r="E679" s="7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74"/>
      <c r="D680" s="74"/>
      <c r="E680" s="7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74"/>
      <c r="D681" s="74"/>
      <c r="E681" s="7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74"/>
      <c r="D682" s="74"/>
      <c r="E682" s="7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74"/>
      <c r="D683" s="74"/>
      <c r="E683" s="7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74"/>
      <c r="D684" s="74"/>
      <c r="E684" s="7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74"/>
      <c r="D685" s="74"/>
      <c r="E685" s="7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74"/>
      <c r="D686" s="74"/>
      <c r="E686" s="7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74"/>
      <c r="D687" s="74"/>
      <c r="E687" s="7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74"/>
      <c r="D688" s="74"/>
      <c r="E688" s="7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74"/>
      <c r="D689" s="74"/>
      <c r="E689" s="7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74"/>
      <c r="D690" s="74"/>
      <c r="E690" s="7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74"/>
      <c r="D691" s="74"/>
      <c r="E691" s="7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74"/>
      <c r="D692" s="74"/>
      <c r="E692" s="7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74"/>
      <c r="D693" s="74"/>
      <c r="E693" s="7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74"/>
      <c r="D694" s="74"/>
      <c r="E694" s="7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74"/>
      <c r="D695" s="74"/>
      <c r="E695" s="7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74"/>
      <c r="D696" s="74"/>
      <c r="E696" s="7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74"/>
      <c r="D697" s="74"/>
      <c r="E697" s="7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74"/>
      <c r="D698" s="74"/>
      <c r="E698" s="7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74"/>
      <c r="D699" s="74"/>
      <c r="E699" s="7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74"/>
      <c r="D700" s="74"/>
      <c r="E700" s="7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74"/>
      <c r="D701" s="74"/>
      <c r="E701" s="7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74"/>
      <c r="D702" s="74"/>
      <c r="E702" s="7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74"/>
      <c r="D703" s="74"/>
      <c r="E703" s="7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74"/>
      <c r="D704" s="74"/>
      <c r="E704" s="7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74"/>
      <c r="D705" s="74"/>
      <c r="E705" s="7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74"/>
      <c r="D706" s="74"/>
      <c r="E706" s="7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74"/>
      <c r="D707" s="74"/>
      <c r="E707" s="7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74"/>
      <c r="D708" s="74"/>
      <c r="E708" s="7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74"/>
      <c r="D709" s="74"/>
      <c r="E709" s="7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74"/>
      <c r="D710" s="74"/>
      <c r="E710" s="7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74"/>
      <c r="D711" s="74"/>
      <c r="E711" s="7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74"/>
      <c r="D712" s="74"/>
      <c r="E712" s="7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74"/>
      <c r="D713" s="74"/>
      <c r="E713" s="7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74"/>
      <c r="D714" s="74"/>
      <c r="E714" s="7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74"/>
      <c r="D715" s="74"/>
      <c r="E715" s="7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74"/>
      <c r="D716" s="74"/>
      <c r="E716" s="7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74"/>
      <c r="D717" s="74"/>
      <c r="E717" s="7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74"/>
      <c r="D718" s="74"/>
      <c r="E718" s="7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74"/>
      <c r="D719" s="74"/>
      <c r="E719" s="7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74"/>
      <c r="D720" s="74"/>
      <c r="E720" s="7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74"/>
      <c r="D721" s="74"/>
      <c r="E721" s="7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74"/>
      <c r="D722" s="74"/>
      <c r="E722" s="7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74"/>
      <c r="D723" s="74"/>
      <c r="E723" s="7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74"/>
      <c r="D724" s="74"/>
      <c r="E724" s="7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74"/>
      <c r="D725" s="74"/>
      <c r="E725" s="7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74"/>
      <c r="D726" s="74"/>
      <c r="E726" s="7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74"/>
      <c r="D727" s="74"/>
      <c r="E727" s="7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74"/>
      <c r="D728" s="74"/>
      <c r="E728" s="7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74"/>
      <c r="D729" s="74"/>
      <c r="E729" s="7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74"/>
      <c r="D730" s="74"/>
      <c r="E730" s="7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74"/>
      <c r="D731" s="74"/>
      <c r="E731" s="7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74"/>
      <c r="D732" s="74"/>
      <c r="E732" s="7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74"/>
      <c r="D733" s="74"/>
      <c r="E733" s="7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74"/>
      <c r="D734" s="74"/>
      <c r="E734" s="7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74"/>
      <c r="D735" s="74"/>
      <c r="E735" s="7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74"/>
      <c r="D736" s="74"/>
      <c r="E736" s="7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74"/>
      <c r="D737" s="74"/>
      <c r="E737" s="7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74"/>
      <c r="D738" s="74"/>
      <c r="E738" s="7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74"/>
      <c r="D739" s="74"/>
      <c r="E739" s="7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74"/>
      <c r="D740" s="74"/>
      <c r="E740" s="7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74"/>
      <c r="D741" s="74"/>
      <c r="E741" s="7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74"/>
      <c r="D742" s="74"/>
      <c r="E742" s="7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74"/>
      <c r="D743" s="74"/>
      <c r="E743" s="7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74"/>
      <c r="D744" s="74"/>
      <c r="E744" s="7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74"/>
      <c r="D745" s="74"/>
      <c r="E745" s="7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74"/>
      <c r="D746" s="74"/>
      <c r="E746" s="7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74"/>
      <c r="D747" s="74"/>
      <c r="E747" s="7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74"/>
      <c r="D748" s="74"/>
      <c r="E748" s="7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74"/>
      <c r="D749" s="74"/>
      <c r="E749" s="7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74"/>
      <c r="D750" s="74"/>
      <c r="E750" s="7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74"/>
      <c r="D751" s="74"/>
      <c r="E751" s="7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74"/>
      <c r="D752" s="74"/>
      <c r="E752" s="7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74"/>
      <c r="D753" s="74"/>
      <c r="E753" s="7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74"/>
      <c r="D754" s="74"/>
      <c r="E754" s="7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74"/>
      <c r="D755" s="74"/>
      <c r="E755" s="7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74"/>
      <c r="D756" s="74"/>
      <c r="E756" s="7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74"/>
      <c r="D757" s="74"/>
      <c r="E757" s="7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74"/>
      <c r="D758" s="74"/>
      <c r="E758" s="7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74"/>
      <c r="D759" s="74"/>
      <c r="E759" s="7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74"/>
      <c r="D760" s="74"/>
      <c r="E760" s="7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74"/>
      <c r="D761" s="74"/>
      <c r="E761" s="7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74"/>
      <c r="D762" s="74"/>
      <c r="E762" s="7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74"/>
      <c r="D763" s="74"/>
      <c r="E763" s="7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74"/>
      <c r="D764" s="74"/>
      <c r="E764" s="7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74"/>
      <c r="D765" s="74"/>
      <c r="E765" s="7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74"/>
      <c r="D766" s="74"/>
      <c r="E766" s="7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74"/>
      <c r="D767" s="74"/>
      <c r="E767" s="7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74"/>
      <c r="D768" s="74"/>
      <c r="E768" s="7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74"/>
      <c r="D769" s="74"/>
      <c r="E769" s="7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74"/>
      <c r="D770" s="74"/>
      <c r="E770" s="7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74"/>
      <c r="D771" s="74"/>
      <c r="E771" s="7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74"/>
      <c r="D772" s="74"/>
      <c r="E772" s="7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74"/>
      <c r="D773" s="74"/>
      <c r="E773" s="7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74"/>
      <c r="D774" s="74"/>
      <c r="E774" s="7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74"/>
      <c r="D775" s="74"/>
      <c r="E775" s="7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74"/>
      <c r="D776" s="74"/>
      <c r="E776" s="7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74"/>
      <c r="D777" s="74"/>
      <c r="E777" s="7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74"/>
      <c r="D778" s="74"/>
      <c r="E778" s="7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74"/>
      <c r="D779" s="74"/>
      <c r="E779" s="7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74"/>
      <c r="D780" s="74"/>
      <c r="E780" s="7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74"/>
      <c r="D781" s="74"/>
      <c r="E781" s="7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74"/>
      <c r="D782" s="74"/>
      <c r="E782" s="7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74"/>
      <c r="D783" s="74"/>
      <c r="E783" s="7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74"/>
      <c r="D784" s="74"/>
      <c r="E784" s="7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74"/>
      <c r="D785" s="74"/>
      <c r="E785" s="7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74"/>
      <c r="D786" s="74"/>
      <c r="E786" s="7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74"/>
      <c r="D787" s="74"/>
      <c r="E787" s="7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74"/>
      <c r="D788" s="74"/>
      <c r="E788" s="7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74"/>
      <c r="D789" s="74"/>
      <c r="E789" s="7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74"/>
      <c r="D790" s="74"/>
      <c r="E790" s="7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74"/>
      <c r="D791" s="74"/>
      <c r="E791" s="7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74"/>
      <c r="D792" s="74"/>
      <c r="E792" s="7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74"/>
      <c r="D793" s="74"/>
      <c r="E793" s="7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74"/>
      <c r="D794" s="74"/>
      <c r="E794" s="7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74"/>
      <c r="D795" s="74"/>
      <c r="E795" s="7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74"/>
      <c r="D796" s="74"/>
      <c r="E796" s="7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74"/>
      <c r="D797" s="74"/>
      <c r="E797" s="7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74"/>
      <c r="D798" s="74"/>
      <c r="E798" s="7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74"/>
      <c r="D799" s="74"/>
      <c r="E799" s="7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74"/>
      <c r="D800" s="74"/>
      <c r="E800" s="7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74"/>
      <c r="D801" s="74"/>
      <c r="E801" s="7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74"/>
      <c r="D802" s="74"/>
      <c r="E802" s="7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74"/>
      <c r="D803" s="74"/>
      <c r="E803" s="7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74"/>
      <c r="D804" s="74"/>
      <c r="E804" s="7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74"/>
      <c r="D805" s="74"/>
      <c r="E805" s="7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74"/>
      <c r="D806" s="74"/>
      <c r="E806" s="7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74"/>
      <c r="D807" s="74"/>
      <c r="E807" s="7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74"/>
      <c r="D808" s="74"/>
      <c r="E808" s="7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74"/>
      <c r="D809" s="74"/>
      <c r="E809" s="7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74"/>
      <c r="D810" s="74"/>
      <c r="E810" s="7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74"/>
      <c r="D811" s="74"/>
      <c r="E811" s="7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74"/>
      <c r="D812" s="74"/>
      <c r="E812" s="7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74"/>
      <c r="D813" s="74"/>
      <c r="E813" s="7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74"/>
      <c r="D814" s="74"/>
      <c r="E814" s="7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74"/>
      <c r="D815" s="74"/>
      <c r="E815" s="7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74"/>
      <c r="D816" s="74"/>
      <c r="E816" s="7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74"/>
      <c r="D817" s="74"/>
      <c r="E817" s="7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74"/>
      <c r="D818" s="74"/>
      <c r="E818" s="7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74"/>
      <c r="D819" s="74"/>
      <c r="E819" s="7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74"/>
      <c r="D820" s="74"/>
      <c r="E820" s="7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74"/>
      <c r="D821" s="74"/>
      <c r="E821" s="7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74"/>
      <c r="D822" s="74"/>
      <c r="E822" s="7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74"/>
      <c r="D823" s="74"/>
      <c r="E823" s="7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74"/>
      <c r="D824" s="74"/>
      <c r="E824" s="7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74"/>
      <c r="D825" s="74"/>
      <c r="E825" s="7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74"/>
      <c r="D826" s="74"/>
      <c r="E826" s="7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74"/>
      <c r="D827" s="74"/>
      <c r="E827" s="7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74"/>
      <c r="D828" s="74"/>
      <c r="E828" s="7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74"/>
      <c r="D829" s="74"/>
      <c r="E829" s="7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74"/>
      <c r="D830" s="74"/>
      <c r="E830" s="7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74"/>
      <c r="D831" s="74"/>
      <c r="E831" s="7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74"/>
      <c r="D832" s="74"/>
      <c r="E832" s="7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74"/>
      <c r="D833" s="74"/>
      <c r="E833" s="7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74"/>
      <c r="D834" s="74"/>
      <c r="E834" s="7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74"/>
      <c r="D835" s="74"/>
      <c r="E835" s="7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74"/>
      <c r="D836" s="74"/>
      <c r="E836" s="7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74"/>
      <c r="D837" s="74"/>
      <c r="E837" s="7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74"/>
      <c r="D838" s="74"/>
      <c r="E838" s="7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74"/>
      <c r="D839" s="74"/>
      <c r="E839" s="7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74"/>
      <c r="D840" s="74"/>
      <c r="E840" s="7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74"/>
      <c r="D841" s="74"/>
      <c r="E841" s="7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74"/>
      <c r="D842" s="74"/>
      <c r="E842" s="7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74"/>
      <c r="D843" s="74"/>
      <c r="E843" s="7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74"/>
      <c r="D844" s="74"/>
      <c r="E844" s="7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74"/>
      <c r="D845" s="74"/>
      <c r="E845" s="7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74"/>
      <c r="D846" s="74"/>
      <c r="E846" s="7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74"/>
      <c r="D847" s="74"/>
      <c r="E847" s="7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74"/>
      <c r="D848" s="74"/>
      <c r="E848" s="7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74"/>
      <c r="D849" s="74"/>
      <c r="E849" s="7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74"/>
      <c r="D850" s="74"/>
      <c r="E850" s="7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74"/>
      <c r="D851" s="74"/>
      <c r="E851" s="7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74"/>
      <c r="D852" s="74"/>
      <c r="E852" s="7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74"/>
      <c r="D853" s="74"/>
      <c r="E853" s="7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74"/>
      <c r="D854" s="74"/>
      <c r="E854" s="7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74"/>
      <c r="D855" s="74"/>
      <c r="E855" s="7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74"/>
      <c r="D856" s="74"/>
      <c r="E856" s="7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74"/>
      <c r="D857" s="74"/>
      <c r="E857" s="7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74"/>
      <c r="D858" s="74"/>
      <c r="E858" s="7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74"/>
      <c r="D859" s="74"/>
      <c r="E859" s="7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74"/>
      <c r="D860" s="74"/>
      <c r="E860" s="7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74"/>
      <c r="D861" s="74"/>
      <c r="E861" s="7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74"/>
      <c r="D862" s="74"/>
      <c r="E862" s="7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74"/>
      <c r="D863" s="74"/>
      <c r="E863" s="7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74"/>
      <c r="D864" s="74"/>
      <c r="E864" s="7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74"/>
      <c r="D865" s="74"/>
      <c r="E865" s="7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74"/>
      <c r="D866" s="74"/>
      <c r="E866" s="7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74"/>
      <c r="D867" s="74"/>
      <c r="E867" s="7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74"/>
      <c r="D868" s="74"/>
      <c r="E868" s="7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74"/>
      <c r="D869" s="74"/>
      <c r="E869" s="7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74"/>
      <c r="D870" s="74"/>
      <c r="E870" s="7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74"/>
      <c r="D871" s="74"/>
      <c r="E871" s="7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74"/>
      <c r="D872" s="74"/>
      <c r="E872" s="7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74"/>
      <c r="D873" s="74"/>
      <c r="E873" s="7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74"/>
      <c r="D874" s="74"/>
      <c r="E874" s="7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74"/>
      <c r="D875" s="74"/>
      <c r="E875" s="7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74"/>
      <c r="D876" s="74"/>
      <c r="E876" s="7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74"/>
      <c r="D877" s="74"/>
      <c r="E877" s="7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74"/>
      <c r="D878" s="74"/>
      <c r="E878" s="7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74"/>
      <c r="D879" s="74"/>
      <c r="E879" s="7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74"/>
      <c r="D880" s="74"/>
      <c r="E880" s="7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74"/>
      <c r="D881" s="74"/>
      <c r="E881" s="7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74"/>
      <c r="D882" s="74"/>
      <c r="E882" s="7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74"/>
      <c r="D883" s="74"/>
      <c r="E883" s="7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74"/>
      <c r="D884" s="74"/>
      <c r="E884" s="7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74"/>
      <c r="D885" s="74"/>
      <c r="E885" s="7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74"/>
      <c r="D886" s="74"/>
      <c r="E886" s="7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74"/>
      <c r="D887" s="74"/>
      <c r="E887" s="7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74"/>
      <c r="D888" s="74"/>
      <c r="E888" s="7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74"/>
      <c r="D889" s="74"/>
      <c r="E889" s="7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74"/>
      <c r="D890" s="74"/>
      <c r="E890" s="7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74"/>
      <c r="D891" s="74"/>
      <c r="E891" s="7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74"/>
      <c r="D892" s="74"/>
      <c r="E892" s="7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74"/>
      <c r="D893" s="74"/>
      <c r="E893" s="7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74"/>
      <c r="D894" s="74"/>
      <c r="E894" s="7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74"/>
      <c r="D895" s="74"/>
      <c r="E895" s="7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74"/>
      <c r="D896" s="74"/>
      <c r="E896" s="7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74"/>
      <c r="D897" s="74"/>
      <c r="E897" s="7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74"/>
      <c r="D898" s="74"/>
      <c r="E898" s="7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74"/>
      <c r="D899" s="74"/>
      <c r="E899" s="7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74"/>
      <c r="D900" s="74"/>
      <c r="E900" s="7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74"/>
      <c r="D901" s="74"/>
      <c r="E901" s="7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74"/>
      <c r="D902" s="74"/>
      <c r="E902" s="7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74"/>
      <c r="D903" s="74"/>
      <c r="E903" s="7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74"/>
      <c r="D904" s="74"/>
      <c r="E904" s="7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74"/>
      <c r="D905" s="74"/>
      <c r="E905" s="7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74"/>
      <c r="D906" s="74"/>
      <c r="E906" s="7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74"/>
      <c r="D907" s="74"/>
      <c r="E907" s="7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74"/>
      <c r="D908" s="74"/>
      <c r="E908" s="7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74"/>
      <c r="D909" s="74"/>
      <c r="E909" s="7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74"/>
      <c r="D910" s="74"/>
      <c r="E910" s="7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74"/>
      <c r="D911" s="74"/>
      <c r="E911" s="7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74"/>
      <c r="D912" s="74"/>
      <c r="E912" s="7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74"/>
      <c r="D913" s="74"/>
      <c r="E913" s="7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74"/>
      <c r="D914" s="74"/>
      <c r="E914" s="7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74"/>
      <c r="D915" s="74"/>
      <c r="E915" s="7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74"/>
      <c r="D916" s="74"/>
      <c r="E916" s="7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74"/>
      <c r="D917" s="74"/>
      <c r="E917" s="7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74"/>
      <c r="D918" s="74"/>
      <c r="E918" s="7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74"/>
      <c r="D919" s="74"/>
      <c r="E919" s="7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74"/>
      <c r="D920" s="74"/>
      <c r="E920" s="7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74"/>
      <c r="D921" s="74"/>
      <c r="E921" s="7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74"/>
      <c r="D922" s="74"/>
      <c r="E922" s="7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74"/>
      <c r="D923" s="74"/>
      <c r="E923" s="7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74"/>
      <c r="D924" s="74"/>
      <c r="E924" s="7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74"/>
      <c r="D925" s="74"/>
      <c r="E925" s="7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74"/>
      <c r="D926" s="74"/>
      <c r="E926" s="7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74"/>
      <c r="D927" s="74"/>
      <c r="E927" s="7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74"/>
      <c r="D928" s="74"/>
      <c r="E928" s="7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74"/>
      <c r="D929" s="74"/>
      <c r="E929" s="7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74"/>
      <c r="D930" s="74"/>
      <c r="E930" s="7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74"/>
      <c r="D931" s="74"/>
      <c r="E931" s="7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74"/>
      <c r="D932" s="74"/>
      <c r="E932" s="7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74"/>
      <c r="D933" s="74"/>
      <c r="E933" s="7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74"/>
      <c r="D934" s="74"/>
      <c r="E934" s="7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74"/>
      <c r="D935" s="74"/>
      <c r="E935" s="7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74"/>
      <c r="D936" s="74"/>
      <c r="E936" s="7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74"/>
      <c r="D937" s="74"/>
      <c r="E937" s="7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74"/>
      <c r="D938" s="74"/>
      <c r="E938" s="7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74"/>
      <c r="D939" s="74"/>
      <c r="E939" s="7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74"/>
      <c r="D940" s="74"/>
      <c r="E940" s="7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74"/>
      <c r="D941" s="74"/>
      <c r="E941" s="7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74"/>
      <c r="D942" s="74"/>
      <c r="E942" s="7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74"/>
      <c r="D943" s="74"/>
      <c r="E943" s="7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74"/>
      <c r="D944" s="74"/>
      <c r="E944" s="7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74"/>
      <c r="D945" s="74"/>
      <c r="E945" s="7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74"/>
      <c r="D946" s="74"/>
      <c r="E946" s="7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74"/>
      <c r="D947" s="74"/>
      <c r="E947" s="7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74"/>
      <c r="D948" s="74"/>
      <c r="E948" s="7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74"/>
      <c r="D949" s="74"/>
      <c r="E949" s="7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74"/>
      <c r="D950" s="74"/>
      <c r="E950" s="7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74"/>
      <c r="D951" s="74"/>
      <c r="E951" s="7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74"/>
      <c r="D952" s="74"/>
      <c r="E952" s="7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74"/>
      <c r="D953" s="74"/>
      <c r="E953" s="7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74"/>
      <c r="D954" s="74"/>
      <c r="E954" s="7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74"/>
      <c r="D955" s="74"/>
      <c r="E955" s="7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74"/>
      <c r="D956" s="74"/>
      <c r="E956" s="7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74"/>
      <c r="D957" s="74"/>
      <c r="E957" s="7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74"/>
      <c r="D958" s="74"/>
      <c r="E958" s="7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74"/>
      <c r="D959" s="74"/>
      <c r="E959" s="7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74"/>
      <c r="D960" s="74"/>
      <c r="E960" s="7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74"/>
      <c r="D961" s="74"/>
      <c r="E961" s="7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74"/>
      <c r="D962" s="74"/>
      <c r="E962" s="7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74"/>
      <c r="D963" s="74"/>
      <c r="E963" s="7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74"/>
      <c r="D964" s="74"/>
      <c r="E964" s="7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74"/>
      <c r="D965" s="74"/>
      <c r="E965" s="7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74"/>
      <c r="D966" s="74"/>
      <c r="E966" s="7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74"/>
      <c r="D967" s="74"/>
      <c r="E967" s="7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74"/>
      <c r="D968" s="74"/>
      <c r="E968" s="7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74"/>
      <c r="D969" s="74"/>
      <c r="E969" s="7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74"/>
      <c r="D970" s="74"/>
      <c r="E970" s="7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74"/>
      <c r="D971" s="74"/>
      <c r="E971" s="7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74"/>
      <c r="D972" s="74"/>
      <c r="E972" s="7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74"/>
      <c r="D973" s="74"/>
      <c r="E973" s="7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74"/>
      <c r="D974" s="74"/>
      <c r="E974" s="7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74"/>
      <c r="D975" s="74"/>
      <c r="E975" s="7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74"/>
      <c r="D976" s="74"/>
      <c r="E976" s="7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74"/>
      <c r="D977" s="74"/>
      <c r="E977" s="7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74"/>
      <c r="D978" s="74"/>
      <c r="E978" s="7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74"/>
      <c r="D979" s="74"/>
      <c r="E979" s="7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74"/>
      <c r="D980" s="74"/>
      <c r="E980" s="7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74"/>
      <c r="D981" s="74"/>
      <c r="E981" s="7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74"/>
      <c r="D982" s="74"/>
      <c r="E982" s="7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74"/>
      <c r="D983" s="74"/>
      <c r="E983" s="7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74"/>
      <c r="D984" s="74"/>
      <c r="E984" s="7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74"/>
      <c r="D985" s="74"/>
      <c r="E985" s="7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74"/>
      <c r="D986" s="74"/>
      <c r="E986" s="7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74"/>
      <c r="D987" s="74"/>
      <c r="E987" s="7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74"/>
      <c r="D988" s="74"/>
      <c r="E988" s="7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74"/>
      <c r="D989" s="74"/>
      <c r="E989" s="7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74"/>
      <c r="D990" s="74"/>
      <c r="E990" s="7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74"/>
      <c r="D991" s="74"/>
      <c r="E991" s="7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74"/>
      <c r="D992" s="74"/>
      <c r="E992" s="7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74"/>
      <c r="D993" s="74"/>
      <c r="E993" s="7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74"/>
      <c r="D994" s="74"/>
      <c r="E994" s="7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74"/>
      <c r="D995" s="74"/>
      <c r="E995" s="7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74"/>
      <c r="D996" s="74"/>
      <c r="E996" s="7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74"/>
      <c r="D997" s="74"/>
      <c r="E997" s="7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74"/>
      <c r="D998" s="74"/>
      <c r="E998" s="7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74"/>
      <c r="D999" s="74"/>
      <c r="E999" s="7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74"/>
      <c r="D1000" s="74"/>
      <c r="E1000" s="7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B2:C2"/>
    <mergeCell ref="B3:E3"/>
    <mergeCell ref="B4:E4"/>
    <mergeCell ref="B5:C5"/>
    <mergeCell ref="A7:C7"/>
  </mergeCells>
  <pageMargins left="0.98425196850393704" right="0.35433070866141736" top="0.27559055118110237" bottom="0.23622047244094491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V720"/>
  <sheetViews>
    <sheetView topLeftCell="A133" zoomScale="62" zoomScaleNormal="62" workbookViewId="0">
      <selection activeCell="L153" sqref="L153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23.28515625" customWidth="1"/>
    <col min="6" max="6" width="22.7109375" customWidth="1"/>
    <col min="7" max="7" width="23.42578125" customWidth="1"/>
    <col min="8" max="8" width="19.28515625" customWidth="1"/>
    <col min="9" max="10" width="15" customWidth="1"/>
    <col min="11" max="48" width="8.85546875" customWidth="1"/>
  </cols>
  <sheetData>
    <row r="1" spans="1:48" ht="15.75" customHeight="1">
      <c r="A1" s="88"/>
      <c r="B1" s="86"/>
      <c r="C1" s="89"/>
      <c r="D1" s="89"/>
      <c r="E1" s="90" t="s">
        <v>425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</row>
    <row r="2" spans="1:48" ht="15.75" customHeight="1">
      <c r="A2" s="76"/>
      <c r="B2" s="91"/>
      <c r="C2" s="91"/>
      <c r="D2" s="89"/>
      <c r="E2" s="92" t="s">
        <v>426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48" ht="42.75" customHeight="1">
      <c r="A3" s="76"/>
      <c r="B3" s="91"/>
      <c r="C3" s="91"/>
      <c r="D3" s="89"/>
      <c r="E3" s="384"/>
      <c r="F3" s="347"/>
      <c r="G3" s="347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ht="15.75" customHeight="1">
      <c r="A4" s="385" t="s">
        <v>427</v>
      </c>
      <c r="B4" s="347"/>
      <c r="C4" s="347"/>
      <c r="D4" s="347"/>
      <c r="E4" s="347"/>
      <c r="F4" s="347"/>
      <c r="G4" s="347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1:48" ht="33" customHeight="1">
      <c r="A5" s="347"/>
      <c r="B5" s="347"/>
      <c r="C5" s="347"/>
      <c r="D5" s="347"/>
      <c r="E5" s="347"/>
      <c r="F5" s="347"/>
      <c r="G5" s="34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8" ht="33" customHeight="1">
      <c r="A6" s="76"/>
      <c r="B6" s="89"/>
      <c r="C6" s="91"/>
      <c r="D6" s="89"/>
      <c r="E6" s="9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15.75" customHeight="1">
      <c r="A7" s="386" t="s">
        <v>428</v>
      </c>
      <c r="B7" s="389" t="s">
        <v>429</v>
      </c>
      <c r="C7" s="390"/>
      <c r="D7" s="390"/>
      <c r="E7" s="390"/>
      <c r="F7" s="390"/>
      <c r="G7" s="39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15.75" customHeight="1">
      <c r="A8" s="387"/>
      <c r="B8" s="392"/>
      <c r="C8" s="347"/>
      <c r="D8" s="347"/>
      <c r="E8" s="347"/>
      <c r="F8" s="347"/>
      <c r="G8" s="39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15.75" customHeight="1">
      <c r="A9" s="387"/>
      <c r="B9" s="394"/>
      <c r="C9" s="381"/>
      <c r="D9" s="381"/>
      <c r="E9" s="381"/>
      <c r="F9" s="381"/>
      <c r="G9" s="395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39.75" customHeight="1">
      <c r="A10" s="388"/>
      <c r="B10" s="94" t="s">
        <v>430</v>
      </c>
      <c r="C10" s="94" t="s">
        <v>431</v>
      </c>
      <c r="D10" s="95" t="s">
        <v>432</v>
      </c>
      <c r="E10" s="96" t="s">
        <v>433</v>
      </c>
      <c r="F10" s="96" t="s">
        <v>434</v>
      </c>
      <c r="G10" s="97" t="s">
        <v>435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</row>
    <row r="11" spans="1:48" ht="15.75" customHeight="1">
      <c r="A11" s="99" t="s">
        <v>436</v>
      </c>
      <c r="B11" s="100" t="s">
        <v>437</v>
      </c>
      <c r="C11" s="100"/>
      <c r="D11" s="101"/>
      <c r="E11" s="102">
        <f>E12+E26+E30+E39+E28</f>
        <v>42717.2</v>
      </c>
      <c r="F11" s="102">
        <f t="shared" ref="F11:G11" si="0">F12+F26+F30+F39</f>
        <v>40995.4</v>
      </c>
      <c r="G11" s="102">
        <f t="shared" si="0"/>
        <v>39908.5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</row>
    <row r="12" spans="1:48" ht="15.75" customHeight="1">
      <c r="A12" s="105" t="s">
        <v>438</v>
      </c>
      <c r="B12" s="106" t="s">
        <v>437</v>
      </c>
      <c r="C12" s="106" t="s">
        <v>439</v>
      </c>
      <c r="D12" s="107"/>
      <c r="E12" s="108">
        <v>17001.099999999999</v>
      </c>
      <c r="F12" s="108">
        <v>16634.599999999999</v>
      </c>
      <c r="G12" s="108">
        <v>16873.8</v>
      </c>
      <c r="H12" s="109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</row>
    <row r="13" spans="1:48" ht="15.75" customHeight="1">
      <c r="A13" s="110" t="s">
        <v>440</v>
      </c>
      <c r="B13" s="111" t="s">
        <v>437</v>
      </c>
      <c r="C13" s="111" t="s">
        <v>441</v>
      </c>
      <c r="D13" s="112" t="s">
        <v>442</v>
      </c>
      <c r="E13" s="113">
        <v>1317</v>
      </c>
      <c r="F13" s="113">
        <v>1317</v>
      </c>
      <c r="G13" s="113">
        <v>1317</v>
      </c>
      <c r="H13" s="114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15.75" customHeight="1">
      <c r="A14" s="110" t="s">
        <v>443</v>
      </c>
      <c r="B14" s="111" t="s">
        <v>437</v>
      </c>
      <c r="C14" s="111" t="s">
        <v>444</v>
      </c>
      <c r="D14" s="112" t="s">
        <v>445</v>
      </c>
      <c r="E14" s="113">
        <v>500</v>
      </c>
      <c r="F14" s="113">
        <v>500</v>
      </c>
      <c r="G14" s="113">
        <v>500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47.25" customHeight="1">
      <c r="A15" s="115" t="s">
        <v>446</v>
      </c>
      <c r="B15" s="116" t="s">
        <v>437</v>
      </c>
      <c r="C15" s="116" t="s">
        <v>444</v>
      </c>
      <c r="D15" s="117" t="s">
        <v>447</v>
      </c>
      <c r="E15" s="118">
        <v>220</v>
      </c>
      <c r="F15" s="108"/>
      <c r="G15" s="10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</row>
    <row r="16" spans="1:48" ht="15.75" customHeight="1">
      <c r="A16" s="110" t="s">
        <v>443</v>
      </c>
      <c r="B16" s="111" t="s">
        <v>437</v>
      </c>
      <c r="C16" s="111" t="s">
        <v>448</v>
      </c>
      <c r="D16" s="112" t="s">
        <v>445</v>
      </c>
      <c r="E16" s="113">
        <v>9446.2999999999993</v>
      </c>
      <c r="F16" s="113">
        <v>9789</v>
      </c>
      <c r="G16" s="113">
        <v>9789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1:48" ht="15.75" customHeight="1">
      <c r="A17" s="110" t="s">
        <v>449</v>
      </c>
      <c r="B17" s="111" t="s">
        <v>437</v>
      </c>
      <c r="C17" s="111" t="s">
        <v>448</v>
      </c>
      <c r="D17" s="112" t="s">
        <v>450</v>
      </c>
      <c r="E17" s="113">
        <v>581.9</v>
      </c>
      <c r="F17" s="113">
        <v>582</v>
      </c>
      <c r="G17" s="113">
        <v>582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 ht="31.5" customHeight="1">
      <c r="A18" s="110" t="s">
        <v>451</v>
      </c>
      <c r="B18" s="111" t="s">
        <v>437</v>
      </c>
      <c r="C18" s="111" t="s">
        <v>448</v>
      </c>
      <c r="D18" s="112" t="s">
        <v>452</v>
      </c>
      <c r="E18" s="113">
        <v>605.6</v>
      </c>
      <c r="F18" s="113">
        <v>465</v>
      </c>
      <c r="G18" s="113">
        <v>582.6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ht="31.5" customHeight="1">
      <c r="A19" s="110" t="s">
        <v>453</v>
      </c>
      <c r="B19" s="111" t="s">
        <v>437</v>
      </c>
      <c r="C19" s="111" t="s">
        <v>448</v>
      </c>
      <c r="D19" s="112" t="s">
        <v>454</v>
      </c>
      <c r="E19" s="119">
        <v>6.3</v>
      </c>
      <c r="F19" s="119">
        <v>6.3</v>
      </c>
      <c r="G19" s="119">
        <v>6.3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1:48" ht="63" customHeight="1">
      <c r="A20" s="110" t="s">
        <v>455</v>
      </c>
      <c r="B20" s="111" t="s">
        <v>437</v>
      </c>
      <c r="C20" s="111" t="s">
        <v>448</v>
      </c>
      <c r="D20" s="112" t="s">
        <v>456</v>
      </c>
      <c r="E20" s="119">
        <v>629</v>
      </c>
      <c r="F20" s="119">
        <v>483</v>
      </c>
      <c r="G20" s="119">
        <v>605</v>
      </c>
      <c r="H20" s="114"/>
      <c r="I20" s="11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 ht="47.25" customHeight="1">
      <c r="A21" s="110" t="s">
        <v>457</v>
      </c>
      <c r="B21" s="111" t="s">
        <v>437</v>
      </c>
      <c r="C21" s="111" t="s">
        <v>458</v>
      </c>
      <c r="D21" s="112" t="s">
        <v>459</v>
      </c>
      <c r="E21" s="119">
        <v>1.8</v>
      </c>
      <c r="F21" s="119">
        <v>2</v>
      </c>
      <c r="G21" s="119">
        <v>1.6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 ht="15.75" customHeight="1">
      <c r="A22" s="110" t="s">
        <v>449</v>
      </c>
      <c r="B22" s="111" t="s">
        <v>437</v>
      </c>
      <c r="C22" s="111" t="s">
        <v>460</v>
      </c>
      <c r="D22" s="112" t="s">
        <v>461</v>
      </c>
      <c r="E22" s="113">
        <v>500</v>
      </c>
      <c r="F22" s="113">
        <v>951</v>
      </c>
      <c r="G22" s="113">
        <v>951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ht="31.5" customHeight="1">
      <c r="A23" s="110" t="s">
        <v>462</v>
      </c>
      <c r="B23" s="111" t="s">
        <v>437</v>
      </c>
      <c r="C23" s="111" t="s">
        <v>460</v>
      </c>
      <c r="D23" s="112" t="s">
        <v>463</v>
      </c>
      <c r="E23" s="113">
        <v>952.1</v>
      </c>
      <c r="F23" s="113">
        <v>789.3</v>
      </c>
      <c r="G23" s="113">
        <v>789.3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</row>
    <row r="24" spans="1:48" ht="15.75" customHeight="1">
      <c r="A24" s="110" t="s">
        <v>464</v>
      </c>
      <c r="B24" s="111" t="s">
        <v>437</v>
      </c>
      <c r="C24" s="111" t="s">
        <v>465</v>
      </c>
      <c r="D24" s="112" t="s">
        <v>466</v>
      </c>
      <c r="E24" s="113">
        <v>1000</v>
      </c>
      <c r="F24" s="113">
        <v>1000</v>
      </c>
      <c r="G24" s="113">
        <v>1000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</row>
    <row r="25" spans="1:48" ht="15.75" customHeight="1">
      <c r="A25" s="110" t="s">
        <v>467</v>
      </c>
      <c r="B25" s="111" t="s">
        <v>437</v>
      </c>
      <c r="C25" s="111" t="s">
        <v>468</v>
      </c>
      <c r="D25" s="121" t="s">
        <v>469</v>
      </c>
      <c r="E25" s="113">
        <v>1241.0999999999999</v>
      </c>
      <c r="F25" s="113">
        <v>750</v>
      </c>
      <c r="G25" s="113">
        <v>750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1:48" ht="15.75" customHeight="1">
      <c r="A26" s="105" t="s">
        <v>470</v>
      </c>
      <c r="B26" s="106" t="s">
        <v>437</v>
      </c>
      <c r="C26" s="106" t="s">
        <v>471</v>
      </c>
      <c r="D26" s="107"/>
      <c r="E26" s="122"/>
      <c r="F26" s="122"/>
      <c r="G26" s="108">
        <v>0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</row>
    <row r="27" spans="1:48" ht="31.5" customHeight="1">
      <c r="A27" s="110" t="s">
        <v>472</v>
      </c>
      <c r="B27" s="111" t="s">
        <v>437</v>
      </c>
      <c r="C27" s="111" t="s">
        <v>473</v>
      </c>
      <c r="D27" s="121" t="s">
        <v>474</v>
      </c>
      <c r="E27" s="123"/>
      <c r="F27" s="123"/>
      <c r="G27" s="113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48" ht="15.75" customHeight="1">
      <c r="A28" s="124" t="s">
        <v>475</v>
      </c>
      <c r="B28" s="125" t="s">
        <v>437</v>
      </c>
      <c r="C28" s="126" t="s">
        <v>476</v>
      </c>
      <c r="D28" s="127"/>
      <c r="E28" s="108">
        <v>50</v>
      </c>
      <c r="F28" s="108"/>
      <c r="G28" s="108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1:48" ht="15.75" customHeight="1">
      <c r="A29" s="128" t="s">
        <v>477</v>
      </c>
      <c r="B29" s="129" t="s">
        <v>437</v>
      </c>
      <c r="C29" s="130" t="s">
        <v>478</v>
      </c>
      <c r="D29" s="131" t="s">
        <v>479</v>
      </c>
      <c r="E29" s="113">
        <v>50</v>
      </c>
      <c r="F29" s="108"/>
      <c r="G29" s="108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1:48" ht="15.75" customHeight="1">
      <c r="A30" s="105" t="s">
        <v>480</v>
      </c>
      <c r="B30" s="106" t="s">
        <v>437</v>
      </c>
      <c r="C30" s="106" t="s">
        <v>481</v>
      </c>
      <c r="D30" s="107"/>
      <c r="E30" s="108">
        <v>19219.3</v>
      </c>
      <c r="F30" s="108">
        <v>18765.5</v>
      </c>
      <c r="G30" s="108">
        <v>20184.7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1:48" ht="15.75" customHeight="1">
      <c r="A31" s="110" t="s">
        <v>443</v>
      </c>
      <c r="B31" s="111" t="s">
        <v>437</v>
      </c>
      <c r="C31" s="111" t="s">
        <v>482</v>
      </c>
      <c r="D31" s="112" t="s">
        <v>445</v>
      </c>
      <c r="E31" s="113">
        <v>1694.4</v>
      </c>
      <c r="F31" s="113">
        <v>1637.9</v>
      </c>
      <c r="G31" s="113">
        <v>1637.9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</row>
    <row r="32" spans="1:48" ht="15.75" customHeight="1">
      <c r="A32" s="133" t="s">
        <v>483</v>
      </c>
      <c r="B32" s="111" t="s">
        <v>437</v>
      </c>
      <c r="C32" s="111" t="s">
        <v>482</v>
      </c>
      <c r="D32" s="112" t="s">
        <v>484</v>
      </c>
      <c r="E32" s="113">
        <v>1543.2</v>
      </c>
      <c r="F32" s="113">
        <v>1182.2</v>
      </c>
      <c r="G32" s="113">
        <v>1476.6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</row>
    <row r="33" spans="1:48" ht="15.75" customHeight="1">
      <c r="A33" s="134" t="s">
        <v>485</v>
      </c>
      <c r="B33" s="111" t="s">
        <v>437</v>
      </c>
      <c r="C33" s="111" t="s">
        <v>482</v>
      </c>
      <c r="D33" s="112" t="s">
        <v>486</v>
      </c>
      <c r="E33" s="119"/>
      <c r="F33" s="119"/>
      <c r="G33" s="119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</row>
    <row r="34" spans="1:48" ht="15.75" customHeight="1">
      <c r="A34" s="133" t="s">
        <v>487</v>
      </c>
      <c r="B34" s="111" t="s">
        <v>437</v>
      </c>
      <c r="C34" s="111" t="s">
        <v>482</v>
      </c>
      <c r="D34" s="112" t="s">
        <v>488</v>
      </c>
      <c r="E34" s="119">
        <v>111</v>
      </c>
      <c r="F34" s="119">
        <v>85.2</v>
      </c>
      <c r="G34" s="119">
        <v>106.8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</row>
    <row r="35" spans="1:48" ht="15.75" customHeight="1">
      <c r="A35" s="110" t="s">
        <v>489</v>
      </c>
      <c r="B35" s="111" t="s">
        <v>437</v>
      </c>
      <c r="C35" s="111" t="s">
        <v>482</v>
      </c>
      <c r="D35" s="112" t="s">
        <v>490</v>
      </c>
      <c r="E35" s="113">
        <v>100</v>
      </c>
      <c r="F35" s="113">
        <v>100</v>
      </c>
      <c r="G35" s="113">
        <v>100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</row>
    <row r="36" spans="1:48" ht="15.75" customHeight="1">
      <c r="A36" s="110" t="s">
        <v>491</v>
      </c>
      <c r="B36" s="111" t="s">
        <v>437</v>
      </c>
      <c r="C36" s="111" t="s">
        <v>492</v>
      </c>
      <c r="D36" s="121" t="s">
        <v>493</v>
      </c>
      <c r="E36" s="113">
        <v>15720.699999999999</v>
      </c>
      <c r="F36" s="113">
        <v>15760.199999999999</v>
      </c>
      <c r="G36" s="113">
        <v>16863.400000000001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</row>
    <row r="37" spans="1:48" ht="15.75" customHeight="1">
      <c r="A37" s="136" t="s">
        <v>494</v>
      </c>
      <c r="B37" s="137" t="s">
        <v>437</v>
      </c>
      <c r="C37" s="137" t="s">
        <v>495</v>
      </c>
      <c r="D37" s="138" t="s">
        <v>496</v>
      </c>
      <c r="E37" s="139">
        <v>50</v>
      </c>
      <c r="F37" s="122"/>
      <c r="G37" s="113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</row>
    <row r="38" spans="1:48" ht="15.75" customHeight="1">
      <c r="A38" s="140" t="s">
        <v>497</v>
      </c>
      <c r="B38" s="111" t="s">
        <v>437</v>
      </c>
      <c r="C38" s="111" t="s">
        <v>492</v>
      </c>
      <c r="D38" s="121" t="s">
        <v>498</v>
      </c>
      <c r="E38" s="113"/>
      <c r="F38" s="122"/>
      <c r="G38" s="122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</row>
    <row r="39" spans="1:48" ht="15.75" customHeight="1">
      <c r="A39" s="105" t="s">
        <v>499</v>
      </c>
      <c r="B39" s="106" t="s">
        <v>437</v>
      </c>
      <c r="C39" s="106" t="s">
        <v>500</v>
      </c>
      <c r="D39" s="107"/>
      <c r="E39" s="108">
        <v>6446.8</v>
      </c>
      <c r="F39" s="108">
        <f>SUM(F40:F43)</f>
        <v>5595.3</v>
      </c>
      <c r="G39" s="108">
        <f>SUM(G40:G43)</f>
        <v>2850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1:48" ht="31.5" customHeight="1">
      <c r="A40" s="110" t="s">
        <v>501</v>
      </c>
      <c r="B40" s="111" t="s">
        <v>437</v>
      </c>
      <c r="C40" s="111" t="s">
        <v>502</v>
      </c>
      <c r="D40" s="121" t="s">
        <v>503</v>
      </c>
      <c r="E40" s="113">
        <v>2150</v>
      </c>
      <c r="F40" s="113">
        <v>2150</v>
      </c>
      <c r="G40" s="113">
        <v>2150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1:48" ht="31.5" customHeight="1">
      <c r="A41" s="141" t="s">
        <v>504</v>
      </c>
      <c r="B41" s="137" t="s">
        <v>437</v>
      </c>
      <c r="C41" s="137" t="s">
        <v>505</v>
      </c>
      <c r="D41" s="138" t="s">
        <v>506</v>
      </c>
      <c r="E41" s="142">
        <v>3596.8</v>
      </c>
      <c r="F41" s="142">
        <v>2745.3</v>
      </c>
      <c r="G41" s="108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1:48" ht="15.75" customHeight="1">
      <c r="A42" s="133" t="s">
        <v>507</v>
      </c>
      <c r="B42" s="111" t="s">
        <v>437</v>
      </c>
      <c r="C42" s="111" t="s">
        <v>508</v>
      </c>
      <c r="D42" s="121" t="s">
        <v>509</v>
      </c>
      <c r="E42" s="113">
        <v>600</v>
      </c>
      <c r="F42" s="113">
        <v>600</v>
      </c>
      <c r="G42" s="113">
        <v>600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1:48" ht="15.75" customHeight="1">
      <c r="A43" s="133" t="s">
        <v>510</v>
      </c>
      <c r="B43" s="111" t="s">
        <v>437</v>
      </c>
      <c r="C43" s="111" t="s">
        <v>508</v>
      </c>
      <c r="D43" s="121" t="s">
        <v>511</v>
      </c>
      <c r="E43" s="113">
        <v>100</v>
      </c>
      <c r="F43" s="113">
        <v>100</v>
      </c>
      <c r="G43" s="113">
        <v>100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1:48" ht="36.75" customHeight="1">
      <c r="A44" s="99" t="s">
        <v>512</v>
      </c>
      <c r="B44" s="100" t="s">
        <v>437</v>
      </c>
      <c r="C44" s="100"/>
      <c r="D44" s="101"/>
      <c r="E44" s="102">
        <f t="shared" ref="E44:G44" si="1">E45+E50+E53+E61+E63+E56+E58</f>
        <v>128081</v>
      </c>
      <c r="F44" s="102">
        <f t="shared" si="1"/>
        <v>115557.54</v>
      </c>
      <c r="G44" s="102">
        <f t="shared" si="1"/>
        <v>117491.44</v>
      </c>
      <c r="H44" s="143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</row>
    <row r="45" spans="1:48" ht="15.75" customHeight="1">
      <c r="A45" s="105" t="s">
        <v>438</v>
      </c>
      <c r="B45" s="106" t="s">
        <v>437</v>
      </c>
      <c r="C45" s="106" t="s">
        <v>439</v>
      </c>
      <c r="D45" s="107"/>
      <c r="E45" s="146">
        <v>6057.1</v>
      </c>
      <c r="F45" s="146">
        <f>F46+F47</f>
        <v>5648.9</v>
      </c>
      <c r="G45" s="146">
        <f>G46+G47</f>
        <v>5677.9</v>
      </c>
      <c r="H45" s="109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</row>
    <row r="46" spans="1:48" ht="15.75" customHeight="1">
      <c r="A46" s="110" t="s">
        <v>443</v>
      </c>
      <c r="B46" s="111" t="s">
        <v>437</v>
      </c>
      <c r="C46" s="111" t="s">
        <v>460</v>
      </c>
      <c r="D46" s="112" t="s">
        <v>445</v>
      </c>
      <c r="E46" s="113">
        <v>5704.9000000000005</v>
      </c>
      <c r="F46" s="113">
        <v>5455.2999999999993</v>
      </c>
      <c r="G46" s="113">
        <v>5435.2999999999993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1:48" ht="31.5" customHeight="1">
      <c r="A47" s="110" t="s">
        <v>513</v>
      </c>
      <c r="B47" s="111" t="s">
        <v>437</v>
      </c>
      <c r="C47" s="111" t="s">
        <v>460</v>
      </c>
      <c r="D47" s="112" t="s">
        <v>514</v>
      </c>
      <c r="E47" s="113">
        <v>252.2</v>
      </c>
      <c r="F47" s="113">
        <v>193.6</v>
      </c>
      <c r="G47" s="113">
        <v>242.60000000000002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ht="47.25" customHeight="1">
      <c r="A48" s="110" t="s">
        <v>515</v>
      </c>
      <c r="B48" s="111" t="s">
        <v>437</v>
      </c>
      <c r="C48" s="111" t="s">
        <v>460</v>
      </c>
      <c r="D48" s="112" t="s">
        <v>516</v>
      </c>
      <c r="E48" s="119"/>
      <c r="F48" s="119">
        <v>0</v>
      </c>
      <c r="G48" s="119">
        <v>0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ht="15.75" customHeight="1">
      <c r="A49" s="147" t="s">
        <v>467</v>
      </c>
      <c r="B49" s="148" t="s">
        <v>437</v>
      </c>
      <c r="C49" s="148" t="s">
        <v>468</v>
      </c>
      <c r="D49" s="149" t="s">
        <v>469</v>
      </c>
      <c r="E49" s="150">
        <v>100</v>
      </c>
      <c r="F49" s="150"/>
      <c r="G49" s="150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</row>
    <row r="50" spans="1:48" ht="15.75" customHeight="1">
      <c r="A50" s="105" t="s">
        <v>480</v>
      </c>
      <c r="B50" s="106" t="s">
        <v>437</v>
      </c>
      <c r="C50" s="106" t="s">
        <v>481</v>
      </c>
      <c r="D50" s="152"/>
      <c r="E50" s="146">
        <v>15000</v>
      </c>
      <c r="F50" s="146">
        <v>0</v>
      </c>
      <c r="G50" s="146">
        <v>0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15.75" customHeight="1">
      <c r="A51" s="153" t="s">
        <v>517</v>
      </c>
      <c r="B51" s="111" t="s">
        <v>437</v>
      </c>
      <c r="C51" s="111" t="s">
        <v>492</v>
      </c>
      <c r="D51" s="154" t="s">
        <v>518</v>
      </c>
      <c r="E51" s="119">
        <v>15000</v>
      </c>
      <c r="F51" s="119"/>
      <c r="G51" s="119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</row>
    <row r="52" spans="1:48" ht="31.5" customHeight="1">
      <c r="A52" s="110" t="s">
        <v>519</v>
      </c>
      <c r="B52" s="111" t="s">
        <v>437</v>
      </c>
      <c r="C52" s="111" t="s">
        <v>495</v>
      </c>
      <c r="D52" s="121" t="s">
        <v>520</v>
      </c>
      <c r="E52" s="113"/>
      <c r="F52" s="113"/>
      <c r="G52" s="113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ht="15.75" customHeight="1">
      <c r="A53" s="155" t="s">
        <v>521</v>
      </c>
      <c r="B53" s="106" t="s">
        <v>437</v>
      </c>
      <c r="C53" s="106" t="s">
        <v>522</v>
      </c>
      <c r="D53" s="121"/>
      <c r="E53" s="108">
        <v>5824.5</v>
      </c>
      <c r="F53" s="108">
        <v>3780.8</v>
      </c>
      <c r="G53" s="108">
        <v>4925.3999999999996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ht="47.25" customHeight="1">
      <c r="A54" s="133" t="s">
        <v>523</v>
      </c>
      <c r="B54" s="111" t="s">
        <v>437</v>
      </c>
      <c r="C54" s="111" t="s">
        <v>524</v>
      </c>
      <c r="D54" s="121" t="s">
        <v>525</v>
      </c>
      <c r="E54" s="123">
        <v>5174.5</v>
      </c>
      <c r="F54" s="113">
        <v>3280.8</v>
      </c>
      <c r="G54" s="113">
        <v>4125.3999999999996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 ht="45.75">
      <c r="A55" s="156" t="s">
        <v>526</v>
      </c>
      <c r="B55" s="157" t="s">
        <v>437</v>
      </c>
      <c r="C55" s="157" t="s">
        <v>527</v>
      </c>
      <c r="D55" s="158" t="s">
        <v>528</v>
      </c>
      <c r="E55" s="159">
        <v>650</v>
      </c>
      <c r="F55" s="159">
        <v>500</v>
      </c>
      <c r="G55" s="159">
        <v>800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 ht="15.75" customHeight="1">
      <c r="A56" s="155" t="s">
        <v>529</v>
      </c>
      <c r="B56" s="106" t="s">
        <v>437</v>
      </c>
      <c r="C56" s="106" t="s">
        <v>500</v>
      </c>
      <c r="D56" s="112"/>
      <c r="E56" s="119">
        <v>4305.2</v>
      </c>
      <c r="F56" s="119">
        <v>3451.7</v>
      </c>
      <c r="G56" s="119">
        <v>4214.1000000000004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 ht="47.25" customHeight="1">
      <c r="A57" s="110" t="s">
        <v>530</v>
      </c>
      <c r="B57" s="111" t="s">
        <v>437</v>
      </c>
      <c r="C57" s="111" t="s">
        <v>505</v>
      </c>
      <c r="D57" s="112" t="s">
        <v>531</v>
      </c>
      <c r="E57" s="119">
        <v>4305.2</v>
      </c>
      <c r="F57" s="119">
        <v>3451.7</v>
      </c>
      <c r="G57" s="119">
        <v>4214.1000000000004</v>
      </c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</row>
    <row r="58" spans="1:48" ht="47.25" customHeight="1">
      <c r="A58" s="155" t="s">
        <v>532</v>
      </c>
      <c r="B58" s="106" t="s">
        <v>437</v>
      </c>
      <c r="C58" s="106" t="s">
        <v>533</v>
      </c>
      <c r="D58" s="152"/>
      <c r="E58" s="108">
        <v>0</v>
      </c>
      <c r="F58" s="113"/>
      <c r="G58" s="113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</row>
    <row r="59" spans="1:48" ht="47.25" customHeight="1">
      <c r="A59" s="133" t="s">
        <v>534</v>
      </c>
      <c r="B59" s="111" t="s">
        <v>535</v>
      </c>
      <c r="C59" s="111" t="s">
        <v>536</v>
      </c>
      <c r="D59" s="112" t="s">
        <v>498</v>
      </c>
      <c r="E59" s="113"/>
      <c r="F59" s="113"/>
      <c r="G59" s="113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</row>
    <row r="60" spans="1:48" ht="47.25" customHeight="1">
      <c r="A60" s="133" t="s">
        <v>534</v>
      </c>
      <c r="B60" s="111" t="s">
        <v>437</v>
      </c>
      <c r="C60" s="111" t="s">
        <v>536</v>
      </c>
      <c r="D60" s="112" t="s">
        <v>537</v>
      </c>
      <c r="E60" s="113"/>
      <c r="F60" s="113"/>
      <c r="G60" s="113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</row>
    <row r="61" spans="1:48" ht="31.5" customHeight="1">
      <c r="A61" s="105" t="s">
        <v>538</v>
      </c>
      <c r="B61" s="106" t="s">
        <v>437</v>
      </c>
      <c r="C61" s="106" t="s">
        <v>539</v>
      </c>
      <c r="D61" s="107"/>
      <c r="E61" s="108">
        <v>4.2</v>
      </c>
      <c r="F61" s="108">
        <v>4.1399999999999997</v>
      </c>
      <c r="G61" s="108">
        <v>2.04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</row>
    <row r="62" spans="1:48" ht="31.5" customHeight="1">
      <c r="A62" s="105" t="s">
        <v>538</v>
      </c>
      <c r="B62" s="106" t="s">
        <v>437</v>
      </c>
      <c r="C62" s="106" t="s">
        <v>540</v>
      </c>
      <c r="D62" s="107" t="s">
        <v>541</v>
      </c>
      <c r="E62" s="108">
        <v>4.2</v>
      </c>
      <c r="F62" s="108">
        <v>4.1399999999999997</v>
      </c>
      <c r="G62" s="108">
        <v>2.04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</row>
    <row r="63" spans="1:48" ht="31.5" customHeight="1">
      <c r="A63" s="105" t="s">
        <v>542</v>
      </c>
      <c r="B63" s="106" t="s">
        <v>437</v>
      </c>
      <c r="C63" s="106" t="s">
        <v>543</v>
      </c>
      <c r="D63" s="107"/>
      <c r="E63" s="108">
        <v>96890</v>
      </c>
      <c r="F63" s="108">
        <v>102672</v>
      </c>
      <c r="G63" s="108">
        <v>102672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</row>
    <row r="64" spans="1:48" ht="31.5" customHeight="1">
      <c r="A64" s="110" t="s">
        <v>544</v>
      </c>
      <c r="B64" s="111" t="s">
        <v>437</v>
      </c>
      <c r="C64" s="111" t="s">
        <v>545</v>
      </c>
      <c r="D64" s="121" t="s">
        <v>546</v>
      </c>
      <c r="E64" s="113">
        <v>55629</v>
      </c>
      <c r="F64" s="113">
        <v>55629</v>
      </c>
      <c r="G64" s="113">
        <v>55629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5" spans="1:48" ht="31.5" customHeight="1">
      <c r="A65" s="110" t="s">
        <v>547</v>
      </c>
      <c r="B65" s="111" t="s">
        <v>437</v>
      </c>
      <c r="C65" s="111" t="s">
        <v>545</v>
      </c>
      <c r="D65" s="121" t="s">
        <v>548</v>
      </c>
      <c r="E65" s="113">
        <v>2382</v>
      </c>
      <c r="F65" s="113">
        <v>2382</v>
      </c>
      <c r="G65" s="113">
        <v>2382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</row>
    <row r="66" spans="1:48" ht="31.5" customHeight="1">
      <c r="A66" s="110" t="s">
        <v>549</v>
      </c>
      <c r="B66" s="111" t="s">
        <v>437</v>
      </c>
      <c r="C66" s="111" t="s">
        <v>550</v>
      </c>
      <c r="D66" s="121" t="s">
        <v>551</v>
      </c>
      <c r="E66" s="113">
        <v>37826</v>
      </c>
      <c r="F66" s="113">
        <v>43608</v>
      </c>
      <c r="G66" s="113">
        <v>43608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1:48" ht="15.75" customHeight="1">
      <c r="A67" s="110" t="s">
        <v>552</v>
      </c>
      <c r="B67" s="111" t="s">
        <v>437</v>
      </c>
      <c r="C67" s="111" t="s">
        <v>550</v>
      </c>
      <c r="D67" s="121" t="s">
        <v>553</v>
      </c>
      <c r="E67" s="113">
        <v>1053</v>
      </c>
      <c r="F67" s="113">
        <v>1053</v>
      </c>
      <c r="G67" s="113">
        <v>1053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</row>
    <row r="68" spans="1:48" ht="15.75" customHeight="1">
      <c r="A68" s="160" t="s">
        <v>554</v>
      </c>
      <c r="B68" s="111" t="s">
        <v>437</v>
      </c>
      <c r="C68" s="111" t="s">
        <v>550</v>
      </c>
      <c r="D68" s="121" t="s">
        <v>555</v>
      </c>
      <c r="E68" s="113"/>
      <c r="F68" s="113"/>
      <c r="G68" s="113"/>
      <c r="H68" s="98"/>
      <c r="I68" s="98"/>
      <c r="J68" s="98"/>
      <c r="K68" s="98"/>
      <c r="L68" s="9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</row>
    <row r="69" spans="1:48" ht="47.25" customHeight="1">
      <c r="A69" s="161" t="s">
        <v>556</v>
      </c>
      <c r="B69" s="100" t="s">
        <v>437</v>
      </c>
      <c r="C69" s="100"/>
      <c r="D69" s="101"/>
      <c r="E69" s="102">
        <f t="shared" ref="E69:G69" si="2">E70+E76+E78+E84+E72+E87</f>
        <v>92741.699999999983</v>
      </c>
      <c r="F69" s="102">
        <f t="shared" si="2"/>
        <v>97107.71</v>
      </c>
      <c r="G69" s="102">
        <f t="shared" si="2"/>
        <v>98643.72</v>
      </c>
      <c r="H69" s="162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</row>
    <row r="70" spans="1:48" ht="15.75" customHeight="1">
      <c r="A70" s="105" t="s">
        <v>438</v>
      </c>
      <c r="B70" s="106" t="s">
        <v>437</v>
      </c>
      <c r="C70" s="106" t="s">
        <v>439</v>
      </c>
      <c r="D70" s="107"/>
      <c r="E70" s="146">
        <v>2536.5</v>
      </c>
      <c r="F70" s="146">
        <v>839.19</v>
      </c>
      <c r="G70" s="146">
        <v>2375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</row>
    <row r="71" spans="1:48" ht="15.75" customHeight="1">
      <c r="A71" s="110" t="s">
        <v>467</v>
      </c>
      <c r="B71" s="111" t="s">
        <v>437</v>
      </c>
      <c r="C71" s="111" t="s">
        <v>468</v>
      </c>
      <c r="D71" s="121" t="s">
        <v>469</v>
      </c>
      <c r="E71" s="113">
        <v>2536.5</v>
      </c>
      <c r="F71" s="113">
        <v>839.19</v>
      </c>
      <c r="G71" s="113">
        <v>2375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</row>
    <row r="72" spans="1:48" ht="15.75" customHeight="1">
      <c r="A72" s="155" t="s">
        <v>557</v>
      </c>
      <c r="B72" s="106" t="s">
        <v>437</v>
      </c>
      <c r="C72" s="106" t="s">
        <v>481</v>
      </c>
      <c r="D72" s="107"/>
      <c r="E72" s="108">
        <v>7.7</v>
      </c>
      <c r="F72" s="108">
        <v>7.8</v>
      </c>
      <c r="G72" s="108">
        <v>8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</row>
    <row r="73" spans="1:48" ht="15.75" customHeight="1">
      <c r="A73" s="133" t="s">
        <v>491</v>
      </c>
      <c r="B73" s="111" t="s">
        <v>437</v>
      </c>
      <c r="C73" s="111" t="s">
        <v>492</v>
      </c>
      <c r="D73" s="121" t="s">
        <v>493</v>
      </c>
      <c r="E73" s="113"/>
      <c r="F73" s="113"/>
      <c r="G73" s="113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</row>
    <row r="74" spans="1:48" ht="63" customHeight="1">
      <c r="A74" s="110" t="s">
        <v>558</v>
      </c>
      <c r="B74" s="111" t="s">
        <v>437</v>
      </c>
      <c r="C74" s="111" t="s">
        <v>495</v>
      </c>
      <c r="D74" s="112" t="s">
        <v>559</v>
      </c>
      <c r="E74" s="113">
        <v>4</v>
      </c>
      <c r="F74" s="113">
        <v>4</v>
      </c>
      <c r="G74" s="113">
        <v>4</v>
      </c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</row>
    <row r="75" spans="1:48" ht="63" customHeight="1">
      <c r="A75" s="110" t="s">
        <v>560</v>
      </c>
      <c r="B75" s="111" t="s">
        <v>437</v>
      </c>
      <c r="C75" s="111" t="s">
        <v>495</v>
      </c>
      <c r="D75" s="112" t="s">
        <v>561</v>
      </c>
      <c r="E75" s="119">
        <v>3.7</v>
      </c>
      <c r="F75" s="119">
        <v>3.8</v>
      </c>
      <c r="G75" s="119">
        <v>4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</row>
    <row r="76" spans="1:48" ht="15.75" customHeight="1">
      <c r="A76" s="105" t="s">
        <v>562</v>
      </c>
      <c r="B76" s="106" t="s">
        <v>437</v>
      </c>
      <c r="C76" s="106" t="s">
        <v>522</v>
      </c>
      <c r="D76" s="107"/>
      <c r="E76" s="108">
        <v>1112.5</v>
      </c>
      <c r="F76" s="108">
        <v>1055.3</v>
      </c>
      <c r="G76" s="108">
        <v>1055.3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</row>
    <row r="77" spans="1:48" ht="39" customHeight="1">
      <c r="A77" s="110" t="s">
        <v>443</v>
      </c>
      <c r="B77" s="111" t="s">
        <v>437</v>
      </c>
      <c r="C77" s="111" t="s">
        <v>563</v>
      </c>
      <c r="D77" s="112" t="s">
        <v>445</v>
      </c>
      <c r="E77" s="113">
        <v>1112.5</v>
      </c>
      <c r="F77" s="113">
        <v>1055.3</v>
      </c>
      <c r="G77" s="113">
        <v>1055.3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</row>
    <row r="78" spans="1:48" ht="15.75" customHeight="1">
      <c r="A78" s="105" t="s">
        <v>564</v>
      </c>
      <c r="B78" s="106" t="s">
        <v>437</v>
      </c>
      <c r="C78" s="106" t="s">
        <v>565</v>
      </c>
      <c r="D78" s="107"/>
      <c r="E78" s="108">
        <v>80386.799999999988</v>
      </c>
      <c r="F78" s="108">
        <v>86169.260000000009</v>
      </c>
      <c r="G78" s="108">
        <v>86169.260000000009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</row>
    <row r="79" spans="1:48" ht="15.75" customHeight="1">
      <c r="A79" s="110" t="s">
        <v>566</v>
      </c>
      <c r="B79" s="111" t="s">
        <v>437</v>
      </c>
      <c r="C79" s="111" t="s">
        <v>567</v>
      </c>
      <c r="D79" s="121" t="s">
        <v>568</v>
      </c>
      <c r="E79" s="113">
        <v>16418.599999999999</v>
      </c>
      <c r="F79" s="113">
        <v>19240</v>
      </c>
      <c r="G79" s="113">
        <v>19240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</row>
    <row r="80" spans="1:48" ht="24.75" customHeight="1">
      <c r="A80" s="110" t="s">
        <v>569</v>
      </c>
      <c r="B80" s="111" t="s">
        <v>437</v>
      </c>
      <c r="C80" s="111" t="s">
        <v>570</v>
      </c>
      <c r="D80" s="121" t="s">
        <v>571</v>
      </c>
      <c r="E80" s="113">
        <v>48616.6</v>
      </c>
      <c r="F80" s="113">
        <v>47988.3</v>
      </c>
      <c r="G80" s="113">
        <v>47988.3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</row>
    <row r="81" spans="1:48" ht="15.75" customHeight="1">
      <c r="A81" s="110" t="s">
        <v>572</v>
      </c>
      <c r="B81" s="111" t="s">
        <v>437</v>
      </c>
      <c r="C81" s="111" t="s">
        <v>573</v>
      </c>
      <c r="D81" s="121" t="s">
        <v>574</v>
      </c>
      <c r="E81" s="113">
        <v>3207.7</v>
      </c>
      <c r="F81" s="113">
        <v>2810.96</v>
      </c>
      <c r="G81" s="113">
        <v>2810.96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</row>
    <row r="82" spans="1:48" ht="15.75" customHeight="1">
      <c r="A82" s="110" t="s">
        <v>575</v>
      </c>
      <c r="B82" s="111" t="s">
        <v>437</v>
      </c>
      <c r="C82" s="111" t="s">
        <v>573</v>
      </c>
      <c r="D82" s="121" t="s">
        <v>576</v>
      </c>
      <c r="E82" s="113">
        <v>11973.2</v>
      </c>
      <c r="F82" s="113">
        <v>15960</v>
      </c>
      <c r="G82" s="113">
        <v>15960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</row>
    <row r="83" spans="1:48" ht="34.5" customHeight="1">
      <c r="A83" s="110" t="s">
        <v>577</v>
      </c>
      <c r="B83" s="111" t="s">
        <v>437</v>
      </c>
      <c r="C83" s="111" t="s">
        <v>578</v>
      </c>
      <c r="D83" s="121" t="s">
        <v>579</v>
      </c>
      <c r="E83" s="113">
        <v>170.7</v>
      </c>
      <c r="F83" s="113">
        <v>170</v>
      </c>
      <c r="G83" s="113">
        <v>170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 ht="31.5" customHeight="1">
      <c r="A84" s="105" t="s">
        <v>580</v>
      </c>
      <c r="B84" s="106" t="s">
        <v>437</v>
      </c>
      <c r="C84" s="106" t="s">
        <v>581</v>
      </c>
      <c r="D84" s="107"/>
      <c r="E84" s="108">
        <v>1312.8</v>
      </c>
      <c r="F84" s="108">
        <v>1650.76</v>
      </c>
      <c r="G84" s="108">
        <v>1650.76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</row>
    <row r="85" spans="1:48" ht="47.25" customHeight="1">
      <c r="A85" s="110" t="s">
        <v>582</v>
      </c>
      <c r="B85" s="111" t="s">
        <v>437</v>
      </c>
      <c r="C85" s="111" t="s">
        <v>583</v>
      </c>
      <c r="D85" s="121" t="s">
        <v>584</v>
      </c>
      <c r="E85" s="113">
        <v>978.1</v>
      </c>
      <c r="F85" s="113">
        <v>1192</v>
      </c>
      <c r="G85" s="113">
        <v>1192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</row>
    <row r="86" spans="1:48" ht="15.75" customHeight="1">
      <c r="A86" s="110" t="s">
        <v>585</v>
      </c>
      <c r="B86" s="111" t="s">
        <v>437</v>
      </c>
      <c r="C86" s="111" t="s">
        <v>583</v>
      </c>
      <c r="D86" s="121" t="s">
        <v>586</v>
      </c>
      <c r="E86" s="113">
        <v>334.7</v>
      </c>
      <c r="F86" s="113">
        <v>458.76</v>
      </c>
      <c r="G86" s="113">
        <v>458.76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</row>
    <row r="87" spans="1:48" ht="31.5" customHeight="1">
      <c r="A87" s="105" t="s">
        <v>499</v>
      </c>
      <c r="B87" s="106" t="s">
        <v>437</v>
      </c>
      <c r="C87" s="106" t="s">
        <v>500</v>
      </c>
      <c r="D87" s="107"/>
      <c r="E87" s="108">
        <v>7385.4</v>
      </c>
      <c r="F87" s="108">
        <v>7385.4</v>
      </c>
      <c r="G87" s="108">
        <v>7385.4</v>
      </c>
      <c r="H87" s="98"/>
      <c r="I87" s="98"/>
      <c r="J87" s="98"/>
      <c r="K87" s="98"/>
      <c r="L87" s="98"/>
      <c r="M87" s="98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</row>
    <row r="88" spans="1:48" ht="31.5" customHeight="1">
      <c r="A88" s="133" t="s">
        <v>587</v>
      </c>
      <c r="B88" s="111" t="s">
        <v>437</v>
      </c>
      <c r="C88" s="111" t="s">
        <v>588</v>
      </c>
      <c r="D88" s="112" t="s">
        <v>589</v>
      </c>
      <c r="E88" s="113">
        <v>7385.4</v>
      </c>
      <c r="F88" s="113">
        <v>7385.4</v>
      </c>
      <c r="G88" s="113">
        <v>7385.4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</row>
    <row r="89" spans="1:48" ht="47.25" customHeight="1">
      <c r="A89" s="161" t="s">
        <v>590</v>
      </c>
      <c r="B89" s="100" t="s">
        <v>437</v>
      </c>
      <c r="C89" s="100"/>
      <c r="D89" s="101"/>
      <c r="E89" s="102">
        <f>E90+E92</f>
        <v>28722.100000000002</v>
      </c>
      <c r="F89" s="102">
        <f t="shared" ref="F89:G89" si="3">F90</f>
        <v>23836.899999999998</v>
      </c>
      <c r="G89" s="102">
        <f t="shared" si="3"/>
        <v>23836.899999999998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</row>
    <row r="90" spans="1:48" ht="14.25" customHeight="1">
      <c r="A90" s="105" t="s">
        <v>438</v>
      </c>
      <c r="B90" s="106" t="s">
        <v>437</v>
      </c>
      <c r="C90" s="106" t="s">
        <v>439</v>
      </c>
      <c r="D90" s="107"/>
      <c r="E90" s="108">
        <v>26458.7</v>
      </c>
      <c r="F90" s="108">
        <v>23836.899999999998</v>
      </c>
      <c r="G90" s="108">
        <v>23836.899999999998</v>
      </c>
      <c r="H90" s="165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</row>
    <row r="91" spans="1:48" ht="31.5" customHeight="1">
      <c r="A91" s="166" t="s">
        <v>591</v>
      </c>
      <c r="B91" s="111" t="s">
        <v>437</v>
      </c>
      <c r="C91" s="111" t="s">
        <v>468</v>
      </c>
      <c r="D91" s="121" t="s">
        <v>469</v>
      </c>
      <c r="E91" s="108">
        <v>26458.7</v>
      </c>
      <c r="F91" s="108">
        <v>23836.899999999998</v>
      </c>
      <c r="G91" s="108">
        <v>23836.899999999998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</row>
    <row r="92" spans="1:48" ht="33.75" customHeight="1">
      <c r="A92" s="167" t="s">
        <v>592</v>
      </c>
      <c r="B92" s="168" t="s">
        <v>437</v>
      </c>
      <c r="C92" s="168" t="s">
        <v>476</v>
      </c>
      <c r="D92" s="169"/>
      <c r="E92" s="170">
        <v>2263.4</v>
      </c>
      <c r="F92" s="170"/>
      <c r="G92" s="170"/>
      <c r="H92" s="171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</row>
    <row r="93" spans="1:48" ht="31.5" customHeight="1">
      <c r="A93" s="174" t="s">
        <v>593</v>
      </c>
      <c r="B93" s="175" t="s">
        <v>437</v>
      </c>
      <c r="C93" s="175" t="s">
        <v>594</v>
      </c>
      <c r="D93" s="176" t="s">
        <v>595</v>
      </c>
      <c r="E93" s="177">
        <v>2263.4</v>
      </c>
      <c r="F93" s="177"/>
      <c r="G93" s="177"/>
      <c r="H93" s="171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</row>
    <row r="94" spans="1:48" ht="31.5" customHeight="1">
      <c r="A94" s="178" t="s">
        <v>596</v>
      </c>
      <c r="B94" s="179" t="s">
        <v>437</v>
      </c>
      <c r="C94" s="179"/>
      <c r="D94" s="180"/>
      <c r="E94" s="181">
        <f t="shared" ref="E94:G94" si="4">E95</f>
        <v>7379.8</v>
      </c>
      <c r="F94" s="181">
        <f t="shared" si="4"/>
        <v>5958.8</v>
      </c>
      <c r="G94" s="181">
        <f t="shared" si="4"/>
        <v>5958.8</v>
      </c>
      <c r="H94" s="171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</row>
    <row r="95" spans="1:48" ht="31.5" customHeight="1">
      <c r="A95" s="182" t="s">
        <v>597</v>
      </c>
      <c r="B95" s="183" t="s">
        <v>437</v>
      </c>
      <c r="C95" s="183" t="s">
        <v>439</v>
      </c>
      <c r="D95" s="184"/>
      <c r="E95" s="185">
        <v>7379.8</v>
      </c>
      <c r="F95" s="185">
        <v>5958.8</v>
      </c>
      <c r="G95" s="185">
        <v>5958.8</v>
      </c>
      <c r="H95" s="171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</row>
    <row r="96" spans="1:48" ht="31.5" customHeight="1">
      <c r="A96" s="186" t="s">
        <v>591</v>
      </c>
      <c r="B96" s="130" t="s">
        <v>437</v>
      </c>
      <c r="C96" s="130" t="s">
        <v>468</v>
      </c>
      <c r="D96" s="131" t="s">
        <v>598</v>
      </c>
      <c r="E96" s="119">
        <v>7379.8</v>
      </c>
      <c r="F96" s="119">
        <v>5958.8</v>
      </c>
      <c r="G96" s="119">
        <v>5958.8</v>
      </c>
      <c r="H96" s="171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</row>
    <row r="97" spans="1:48" ht="31.5" customHeight="1">
      <c r="A97" s="161" t="s">
        <v>599</v>
      </c>
      <c r="B97" s="100" t="s">
        <v>535</v>
      </c>
      <c r="C97" s="100"/>
      <c r="D97" s="101"/>
      <c r="E97" s="102">
        <f t="shared" ref="E97:G97" si="5">E98+E100+E104+E111</f>
        <v>75042.5</v>
      </c>
      <c r="F97" s="102">
        <f t="shared" si="5"/>
        <v>56862.600000000006</v>
      </c>
      <c r="G97" s="102">
        <f t="shared" si="5"/>
        <v>61812.600000000006</v>
      </c>
      <c r="H97" s="162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</row>
    <row r="98" spans="1:48" ht="15.75" customHeight="1">
      <c r="A98" s="105" t="s">
        <v>438</v>
      </c>
      <c r="B98" s="106" t="s">
        <v>535</v>
      </c>
      <c r="C98" s="106" t="s">
        <v>439</v>
      </c>
      <c r="D98" s="107"/>
      <c r="E98" s="108">
        <v>50</v>
      </c>
      <c r="F98" s="108"/>
      <c r="G98" s="10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</row>
    <row r="99" spans="1:48" ht="15.75" customHeight="1">
      <c r="A99" s="147" t="s">
        <v>591</v>
      </c>
      <c r="B99" s="111" t="s">
        <v>535</v>
      </c>
      <c r="C99" s="111" t="s">
        <v>468</v>
      </c>
      <c r="D99" s="187" t="s">
        <v>469</v>
      </c>
      <c r="E99" s="113">
        <v>50</v>
      </c>
      <c r="F99" s="113"/>
      <c r="G99" s="113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</row>
    <row r="100" spans="1:48" ht="15.75" customHeight="1">
      <c r="A100" s="105" t="s">
        <v>600</v>
      </c>
      <c r="B100" s="106" t="s">
        <v>535</v>
      </c>
      <c r="C100" s="106" t="s">
        <v>565</v>
      </c>
      <c r="D100" s="107"/>
      <c r="E100" s="108">
        <v>47363</v>
      </c>
      <c r="F100" s="108">
        <v>35861.800000000003</v>
      </c>
      <c r="G100" s="108">
        <v>37861.800000000003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</row>
    <row r="101" spans="1:48" ht="15.75" customHeight="1">
      <c r="A101" s="110" t="s">
        <v>572</v>
      </c>
      <c r="B101" s="111" t="s">
        <v>535</v>
      </c>
      <c r="C101" s="111" t="s">
        <v>573</v>
      </c>
      <c r="D101" s="121" t="s">
        <v>574</v>
      </c>
      <c r="E101" s="113">
        <v>47263</v>
      </c>
      <c r="F101" s="113">
        <v>35761.800000000003</v>
      </c>
      <c r="G101" s="113">
        <v>37761.800000000003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</row>
    <row r="102" spans="1:48" ht="15.75" customHeight="1">
      <c r="A102" s="160" t="s">
        <v>554</v>
      </c>
      <c r="B102" s="111" t="s">
        <v>535</v>
      </c>
      <c r="C102" s="111" t="s">
        <v>573</v>
      </c>
      <c r="D102" s="121" t="s">
        <v>555</v>
      </c>
      <c r="E102" s="113"/>
      <c r="F102" s="113"/>
      <c r="G102" s="113"/>
      <c r="H102" s="98"/>
      <c r="I102" s="98"/>
      <c r="J102" s="98"/>
      <c r="K102" s="98"/>
      <c r="L102" s="9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</row>
    <row r="103" spans="1:48" ht="15.75" customHeight="1">
      <c r="A103" s="110" t="s">
        <v>601</v>
      </c>
      <c r="B103" s="111" t="s">
        <v>535</v>
      </c>
      <c r="C103" s="111" t="s">
        <v>602</v>
      </c>
      <c r="D103" s="112" t="s">
        <v>603</v>
      </c>
      <c r="E103" s="113">
        <v>100</v>
      </c>
      <c r="F103" s="113">
        <v>100</v>
      </c>
      <c r="G103" s="113">
        <v>100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</row>
    <row r="104" spans="1:48" ht="31.5" customHeight="1">
      <c r="A104" s="105" t="s">
        <v>580</v>
      </c>
      <c r="B104" s="106" t="s">
        <v>535</v>
      </c>
      <c r="C104" s="106" t="s">
        <v>581</v>
      </c>
      <c r="D104" s="107"/>
      <c r="E104" s="108">
        <v>26629.5</v>
      </c>
      <c r="F104" s="108">
        <v>20000.8</v>
      </c>
      <c r="G104" s="108">
        <v>22950.799999999999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</row>
    <row r="105" spans="1:48" ht="47.25" customHeight="1">
      <c r="A105" s="110" t="s">
        <v>582</v>
      </c>
      <c r="B105" s="111" t="s">
        <v>535</v>
      </c>
      <c r="C105" s="111" t="s">
        <v>583</v>
      </c>
      <c r="D105" s="121" t="s">
        <v>584</v>
      </c>
      <c r="E105" s="113">
        <v>12987</v>
      </c>
      <c r="F105" s="113">
        <v>9562.2000000000007</v>
      </c>
      <c r="G105" s="113">
        <v>11062.2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</row>
    <row r="106" spans="1:48" ht="15.75" customHeight="1">
      <c r="A106" s="110" t="s">
        <v>585</v>
      </c>
      <c r="B106" s="111" t="s">
        <v>535</v>
      </c>
      <c r="C106" s="111" t="s">
        <v>583</v>
      </c>
      <c r="D106" s="121" t="s">
        <v>586</v>
      </c>
      <c r="E106" s="113">
        <v>10377</v>
      </c>
      <c r="F106" s="113">
        <v>7664.5</v>
      </c>
      <c r="G106" s="113">
        <v>9164.5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</row>
    <row r="107" spans="1:48" ht="15.75" customHeight="1">
      <c r="A107" s="160" t="s">
        <v>554</v>
      </c>
      <c r="B107" s="111" t="s">
        <v>535</v>
      </c>
      <c r="C107" s="111" t="s">
        <v>583</v>
      </c>
      <c r="D107" s="121" t="s">
        <v>555</v>
      </c>
      <c r="E107" s="113"/>
      <c r="F107" s="113"/>
      <c r="G107" s="113"/>
      <c r="H107" s="98"/>
      <c r="I107" s="98"/>
      <c r="J107" s="98"/>
      <c r="K107" s="98"/>
      <c r="L107" s="9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</row>
    <row r="108" spans="1:48" ht="31.5" customHeight="1">
      <c r="A108" s="188" t="s">
        <v>604</v>
      </c>
      <c r="B108" s="111" t="s">
        <v>535</v>
      </c>
      <c r="C108" s="111" t="s">
        <v>583</v>
      </c>
      <c r="D108" s="121" t="s">
        <v>605</v>
      </c>
      <c r="E108" s="113"/>
      <c r="F108" s="113">
        <v>0</v>
      </c>
      <c r="G108" s="113">
        <v>0</v>
      </c>
      <c r="H108" s="98"/>
      <c r="I108" s="98"/>
      <c r="J108" s="98"/>
      <c r="K108" s="98"/>
      <c r="L108" s="98"/>
      <c r="M108" s="98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</row>
    <row r="109" spans="1:48" ht="15.75" customHeight="1">
      <c r="A109" s="110" t="s">
        <v>443</v>
      </c>
      <c r="B109" s="111" t="s">
        <v>535</v>
      </c>
      <c r="C109" s="111" t="s">
        <v>606</v>
      </c>
      <c r="D109" s="112" t="s">
        <v>445</v>
      </c>
      <c r="E109" s="189">
        <v>2765.5</v>
      </c>
      <c r="F109" s="189">
        <v>2674.1</v>
      </c>
      <c r="G109" s="189">
        <v>2624.1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</row>
    <row r="110" spans="1:48" ht="15.75" customHeight="1">
      <c r="A110" s="110" t="s">
        <v>607</v>
      </c>
      <c r="B110" s="111" t="s">
        <v>535</v>
      </c>
      <c r="C110" s="111" t="s">
        <v>606</v>
      </c>
      <c r="D110" s="112" t="s">
        <v>608</v>
      </c>
      <c r="E110" s="113">
        <v>500</v>
      </c>
      <c r="F110" s="113">
        <v>100</v>
      </c>
      <c r="G110" s="113">
        <v>100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</row>
    <row r="111" spans="1:48" ht="15.75" customHeight="1">
      <c r="A111" s="155" t="s">
        <v>532</v>
      </c>
      <c r="B111" s="106" t="s">
        <v>535</v>
      </c>
      <c r="C111" s="106" t="s">
        <v>533</v>
      </c>
      <c r="D111" s="152"/>
      <c r="E111" s="190">
        <v>1000</v>
      </c>
      <c r="F111" s="190">
        <v>1000</v>
      </c>
      <c r="G111" s="190">
        <v>1000</v>
      </c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</row>
    <row r="112" spans="1:48" ht="31.5" customHeight="1">
      <c r="A112" s="110" t="s">
        <v>609</v>
      </c>
      <c r="B112" s="111" t="s">
        <v>535</v>
      </c>
      <c r="C112" s="111" t="s">
        <v>536</v>
      </c>
      <c r="D112" s="121" t="s">
        <v>610</v>
      </c>
      <c r="E112" s="189">
        <v>1000</v>
      </c>
      <c r="F112" s="189">
        <v>1000</v>
      </c>
      <c r="G112" s="189">
        <v>1000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</row>
    <row r="113" spans="1:48" ht="31.5" customHeight="1">
      <c r="A113" s="161" t="s">
        <v>611</v>
      </c>
      <c r="B113" s="191" t="s">
        <v>612</v>
      </c>
      <c r="C113" s="191"/>
      <c r="D113" s="192"/>
      <c r="E113" s="102">
        <f>E118+E145+E116+E114</f>
        <v>559701.4</v>
      </c>
      <c r="F113" s="102">
        <f t="shared" ref="F113:G113" si="6">F118+F145+F116+F114</f>
        <v>437638.50000000006</v>
      </c>
      <c r="G113" s="102">
        <f t="shared" si="6"/>
        <v>504230.20000000019</v>
      </c>
      <c r="H113" s="193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</row>
    <row r="114" spans="1:48" ht="15.75" customHeight="1">
      <c r="A114" s="105" t="s">
        <v>438</v>
      </c>
      <c r="B114" s="106" t="s">
        <v>612</v>
      </c>
      <c r="C114" s="106" t="s">
        <v>439</v>
      </c>
      <c r="D114" s="107"/>
      <c r="E114" s="146">
        <v>80</v>
      </c>
      <c r="F114" s="146"/>
      <c r="G114" s="146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</row>
    <row r="115" spans="1:48" ht="31.5" customHeight="1">
      <c r="A115" s="147" t="s">
        <v>591</v>
      </c>
      <c r="B115" s="111" t="s">
        <v>535</v>
      </c>
      <c r="C115" s="111" t="s">
        <v>468</v>
      </c>
      <c r="D115" s="187" t="s">
        <v>469</v>
      </c>
      <c r="E115" s="113">
        <v>80</v>
      </c>
      <c r="F115" s="113"/>
      <c r="G115" s="113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</row>
    <row r="116" spans="1:48" ht="15.75" customHeight="1">
      <c r="A116" s="128" t="s">
        <v>557</v>
      </c>
      <c r="B116" s="126" t="s">
        <v>612</v>
      </c>
      <c r="C116" s="126" t="s">
        <v>481</v>
      </c>
      <c r="D116" s="131"/>
      <c r="E116" s="119">
        <v>200</v>
      </c>
      <c r="F116" s="119">
        <v>200</v>
      </c>
      <c r="G116" s="146">
        <v>200</v>
      </c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</row>
    <row r="117" spans="1:48" ht="15.75" customHeight="1">
      <c r="A117" s="128" t="s">
        <v>613</v>
      </c>
      <c r="B117" s="130" t="s">
        <v>612</v>
      </c>
      <c r="C117" s="130" t="s">
        <v>614</v>
      </c>
      <c r="D117" s="131" t="s">
        <v>615</v>
      </c>
      <c r="E117" s="119">
        <v>200</v>
      </c>
      <c r="F117" s="119">
        <v>200</v>
      </c>
      <c r="G117" s="119">
        <v>200</v>
      </c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</row>
    <row r="118" spans="1:48" ht="15.75" customHeight="1">
      <c r="A118" s="110" t="s">
        <v>564</v>
      </c>
      <c r="B118" s="106" t="s">
        <v>612</v>
      </c>
      <c r="C118" s="106" t="s">
        <v>565</v>
      </c>
      <c r="D118" s="121"/>
      <c r="E118" s="113">
        <f>SUM(E119:E144)</f>
        <v>546677.80000000005</v>
      </c>
      <c r="F118" s="113">
        <f t="shared" ref="F118:G118" si="7">SUM(F119:F144)</f>
        <v>427644.40000000008</v>
      </c>
      <c r="G118" s="113">
        <f t="shared" si="7"/>
        <v>491810.50000000017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</row>
    <row r="119" spans="1:48" ht="15.75" customHeight="1">
      <c r="A119" s="110" t="s">
        <v>566</v>
      </c>
      <c r="B119" s="111" t="s">
        <v>612</v>
      </c>
      <c r="C119" s="111" t="s">
        <v>567</v>
      </c>
      <c r="D119" s="121" t="s">
        <v>568</v>
      </c>
      <c r="E119" s="113">
        <v>70274.5</v>
      </c>
      <c r="F119" s="113">
        <v>51782.399999999994</v>
      </c>
      <c r="G119" s="113">
        <v>51782.399999999994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</row>
    <row r="120" spans="1:48" ht="47.25" customHeight="1">
      <c r="A120" s="110" t="s">
        <v>616</v>
      </c>
      <c r="B120" s="111" t="s">
        <v>612</v>
      </c>
      <c r="C120" s="111" t="s">
        <v>567</v>
      </c>
      <c r="D120" s="112" t="s">
        <v>617</v>
      </c>
      <c r="E120" s="113">
        <v>65959.100000000006</v>
      </c>
      <c r="F120" s="113">
        <v>50644.6</v>
      </c>
      <c r="G120" s="113">
        <v>63448.6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</row>
    <row r="121" spans="1:48" ht="15.75" customHeight="1">
      <c r="A121" s="160" t="s">
        <v>554</v>
      </c>
      <c r="B121" s="111" t="s">
        <v>612</v>
      </c>
      <c r="C121" s="111" t="s">
        <v>567</v>
      </c>
      <c r="D121" s="121" t="s">
        <v>555</v>
      </c>
      <c r="E121" s="119"/>
      <c r="F121" s="119"/>
      <c r="G121" s="119"/>
      <c r="H121" s="98"/>
      <c r="I121" s="98"/>
      <c r="J121" s="98"/>
      <c r="K121" s="98"/>
      <c r="L121" s="9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</row>
    <row r="122" spans="1:48" ht="31.5" customHeight="1">
      <c r="A122" s="110" t="s">
        <v>569</v>
      </c>
      <c r="B122" s="111" t="s">
        <v>612</v>
      </c>
      <c r="C122" s="111" t="s">
        <v>570</v>
      </c>
      <c r="D122" s="121" t="s">
        <v>571</v>
      </c>
      <c r="E122" s="119">
        <f>77880.8+215.8</f>
        <v>78096.600000000006</v>
      </c>
      <c r="F122" s="119">
        <v>60580.399999999994</v>
      </c>
      <c r="G122" s="119">
        <v>55678.7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</row>
    <row r="123" spans="1:48" ht="47.25" customHeight="1">
      <c r="A123" s="110" t="s">
        <v>618</v>
      </c>
      <c r="B123" s="111" t="s">
        <v>612</v>
      </c>
      <c r="C123" s="111" t="s">
        <v>570</v>
      </c>
      <c r="D123" s="112" t="s">
        <v>617</v>
      </c>
      <c r="E123" s="119">
        <v>219071.3</v>
      </c>
      <c r="F123" s="119">
        <v>168206.9</v>
      </c>
      <c r="G123" s="119">
        <v>210733.2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</row>
    <row r="124" spans="1:48" ht="31.5" customHeight="1">
      <c r="A124" s="110" t="s">
        <v>619</v>
      </c>
      <c r="B124" s="111" t="s">
        <v>612</v>
      </c>
      <c r="C124" s="111" t="s">
        <v>570</v>
      </c>
      <c r="D124" s="112" t="s">
        <v>620</v>
      </c>
      <c r="E124" s="119">
        <v>6473.4</v>
      </c>
      <c r="F124" s="119">
        <v>5194.1000000000004</v>
      </c>
      <c r="G124" s="119">
        <v>6507.3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48" ht="15.75" customHeight="1">
      <c r="A125" s="110" t="s">
        <v>621</v>
      </c>
      <c r="B125" s="111" t="s">
        <v>612</v>
      </c>
      <c r="C125" s="111" t="s">
        <v>570</v>
      </c>
      <c r="D125" s="112" t="s">
        <v>622</v>
      </c>
      <c r="E125" s="119">
        <v>2000</v>
      </c>
      <c r="F125" s="119">
        <v>1000</v>
      </c>
      <c r="G125" s="119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48" ht="60.75">
      <c r="A126" s="198" t="s">
        <v>623</v>
      </c>
      <c r="B126" s="199" t="s">
        <v>612</v>
      </c>
      <c r="C126" s="199" t="s">
        <v>570</v>
      </c>
      <c r="D126" s="200" t="s">
        <v>624</v>
      </c>
      <c r="E126" s="201">
        <v>3535.4</v>
      </c>
      <c r="F126" s="119"/>
      <c r="G126" s="119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</row>
    <row r="127" spans="1:48" ht="60.75">
      <c r="A127" s="202" t="s">
        <v>625</v>
      </c>
      <c r="B127" s="157" t="s">
        <v>612</v>
      </c>
      <c r="C127" s="157" t="s">
        <v>570</v>
      </c>
      <c r="D127" s="158" t="s">
        <v>626</v>
      </c>
      <c r="E127" s="203">
        <v>234.20000000000002</v>
      </c>
      <c r="F127" s="113"/>
      <c r="G127" s="113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</row>
    <row r="128" spans="1:48" ht="15.75" customHeight="1">
      <c r="A128" s="110" t="s">
        <v>627</v>
      </c>
      <c r="B128" s="111" t="s">
        <v>612</v>
      </c>
      <c r="C128" s="111" t="s">
        <v>570</v>
      </c>
      <c r="D128" s="112" t="s">
        <v>628</v>
      </c>
      <c r="E128" s="119">
        <v>21192.6</v>
      </c>
      <c r="F128" s="119">
        <v>21252</v>
      </c>
      <c r="G128" s="119">
        <v>21252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</row>
    <row r="129" spans="1:48" ht="15.75" customHeight="1">
      <c r="A129" s="110" t="s">
        <v>629</v>
      </c>
      <c r="B129" s="111" t="s">
        <v>612</v>
      </c>
      <c r="C129" s="111" t="s">
        <v>570</v>
      </c>
      <c r="D129" s="112" t="s">
        <v>630</v>
      </c>
      <c r="E129" s="119">
        <v>2152.9</v>
      </c>
      <c r="F129" s="119">
        <v>2196.1999999999998</v>
      </c>
      <c r="G129" s="119">
        <v>2196.1999999999998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</row>
    <row r="130" spans="1:48" ht="15.75" customHeight="1">
      <c r="A130" s="160" t="s">
        <v>554</v>
      </c>
      <c r="B130" s="111" t="s">
        <v>612</v>
      </c>
      <c r="C130" s="111" t="s">
        <v>570</v>
      </c>
      <c r="D130" s="121" t="s">
        <v>555</v>
      </c>
      <c r="E130" s="119"/>
      <c r="F130" s="119"/>
      <c r="G130" s="119"/>
      <c r="H130" s="98"/>
      <c r="I130" s="98"/>
      <c r="J130" s="98"/>
      <c r="K130" s="98"/>
      <c r="L130" s="9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</row>
    <row r="131" spans="1:48" ht="15.75" customHeight="1">
      <c r="A131" s="110" t="s">
        <v>631</v>
      </c>
      <c r="B131" s="111" t="s">
        <v>612</v>
      </c>
      <c r="C131" s="111" t="s">
        <v>570</v>
      </c>
      <c r="D131" s="112" t="s">
        <v>632</v>
      </c>
      <c r="E131" s="119">
        <v>2700</v>
      </c>
      <c r="F131" s="119"/>
      <c r="G131" s="119"/>
      <c r="H131" s="2"/>
      <c r="I131" s="2"/>
      <c r="J131" s="2"/>
      <c r="K131" s="2"/>
      <c r="L131" s="2"/>
      <c r="M131" s="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</row>
    <row r="132" spans="1:48" ht="15.75" customHeight="1">
      <c r="A132" s="204" t="s">
        <v>633</v>
      </c>
      <c r="B132" s="111" t="s">
        <v>612</v>
      </c>
      <c r="C132" s="111" t="s">
        <v>570</v>
      </c>
      <c r="D132" s="154" t="s">
        <v>634</v>
      </c>
      <c r="E132" s="205"/>
      <c r="F132" s="146"/>
      <c r="G132" s="146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</row>
    <row r="133" spans="1:48" ht="15.75" customHeight="1">
      <c r="A133" s="110" t="s">
        <v>575</v>
      </c>
      <c r="B133" s="111" t="s">
        <v>612</v>
      </c>
      <c r="C133" s="111" t="s">
        <v>573</v>
      </c>
      <c r="D133" s="121" t="s">
        <v>576</v>
      </c>
      <c r="E133" s="119">
        <v>33654.5</v>
      </c>
      <c r="F133" s="119">
        <v>22814.3</v>
      </c>
      <c r="G133" s="119">
        <v>33379.4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</row>
    <row r="134" spans="1:48" ht="15.75" customHeight="1">
      <c r="A134" s="110" t="s">
        <v>635</v>
      </c>
      <c r="B134" s="111" t="s">
        <v>612</v>
      </c>
      <c r="C134" s="111" t="s">
        <v>573</v>
      </c>
      <c r="D134" s="121" t="s">
        <v>636</v>
      </c>
      <c r="E134" s="119">
        <v>11744</v>
      </c>
      <c r="F134" s="119">
        <v>17676.900000000001</v>
      </c>
      <c r="G134" s="119">
        <v>17676.900000000001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</row>
    <row r="135" spans="1:48" ht="31.5" customHeight="1">
      <c r="A135" s="110" t="s">
        <v>637</v>
      </c>
      <c r="B135" s="111" t="s">
        <v>612</v>
      </c>
      <c r="C135" s="111" t="s">
        <v>573</v>
      </c>
      <c r="D135" s="112" t="s">
        <v>638</v>
      </c>
      <c r="E135" s="119">
        <v>4719.5999999999995</v>
      </c>
      <c r="F135" s="119">
        <v>4604.8999999999996</v>
      </c>
      <c r="G135" s="119">
        <v>4604.8999999999996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</row>
    <row r="136" spans="1:48" ht="15.75" customHeight="1">
      <c r="A136" s="160" t="s">
        <v>554</v>
      </c>
      <c r="B136" s="111" t="s">
        <v>612</v>
      </c>
      <c r="C136" s="111" t="s">
        <v>573</v>
      </c>
      <c r="D136" s="121" t="s">
        <v>555</v>
      </c>
      <c r="E136" s="119"/>
      <c r="F136" s="119"/>
      <c r="G136" s="119"/>
      <c r="H136" s="98"/>
      <c r="I136" s="98"/>
      <c r="J136" s="98"/>
      <c r="K136" s="98"/>
      <c r="L136" s="9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</row>
    <row r="137" spans="1:48" ht="15.75" customHeight="1">
      <c r="A137" s="133" t="s">
        <v>639</v>
      </c>
      <c r="B137" s="111" t="s">
        <v>612</v>
      </c>
      <c r="C137" s="111" t="s">
        <v>602</v>
      </c>
      <c r="D137" s="112" t="s">
        <v>640</v>
      </c>
      <c r="E137" s="119">
        <v>12392.9</v>
      </c>
      <c r="F137" s="119">
        <v>9458.2999999999993</v>
      </c>
      <c r="G137" s="119">
        <v>11848.9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</row>
    <row r="138" spans="1:48" ht="15.75" customHeight="1">
      <c r="A138" s="110" t="s">
        <v>443</v>
      </c>
      <c r="B138" s="111" t="s">
        <v>612</v>
      </c>
      <c r="C138" s="111" t="s">
        <v>578</v>
      </c>
      <c r="D138" s="112" t="s">
        <v>445</v>
      </c>
      <c r="E138" s="113">
        <v>1537.6</v>
      </c>
      <c r="F138" s="113">
        <v>1696.9</v>
      </c>
      <c r="G138" s="113">
        <v>1676.9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</row>
    <row r="139" spans="1:48" ht="47.25" customHeight="1">
      <c r="A139" s="110" t="s">
        <v>577</v>
      </c>
      <c r="B139" s="111" t="s">
        <v>612</v>
      </c>
      <c r="C139" s="111" t="s">
        <v>578</v>
      </c>
      <c r="D139" s="121" t="s">
        <v>579</v>
      </c>
      <c r="E139" s="113">
        <v>2961.8</v>
      </c>
      <c r="F139" s="113">
        <v>3105</v>
      </c>
      <c r="G139" s="113">
        <v>3105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</row>
    <row r="140" spans="1:48" ht="31.5" customHeight="1">
      <c r="A140" s="110" t="s">
        <v>641</v>
      </c>
      <c r="B140" s="111" t="s">
        <v>612</v>
      </c>
      <c r="C140" s="111" t="s">
        <v>578</v>
      </c>
      <c r="D140" s="121" t="s">
        <v>642</v>
      </c>
      <c r="E140" s="113">
        <v>2054.4</v>
      </c>
      <c r="F140" s="113">
        <v>2183.1999999999998</v>
      </c>
      <c r="G140" s="113">
        <v>2183.1999999999998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</row>
    <row r="141" spans="1:48" ht="31.5" customHeight="1">
      <c r="A141" s="110" t="s">
        <v>643</v>
      </c>
      <c r="B141" s="111" t="s">
        <v>612</v>
      </c>
      <c r="C141" s="111" t="s">
        <v>578</v>
      </c>
      <c r="D141" s="121" t="s">
        <v>644</v>
      </c>
      <c r="E141" s="113">
        <v>2972.7</v>
      </c>
      <c r="F141" s="113">
        <v>3045.9</v>
      </c>
      <c r="G141" s="113">
        <v>3045.9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</row>
    <row r="142" spans="1:48" ht="54.75" customHeight="1">
      <c r="A142" s="110" t="s">
        <v>645</v>
      </c>
      <c r="B142" s="111" t="s">
        <v>612</v>
      </c>
      <c r="C142" s="111" t="s">
        <v>578</v>
      </c>
      <c r="D142" s="112" t="s">
        <v>646</v>
      </c>
      <c r="E142" s="113">
        <v>2844.8999999999996</v>
      </c>
      <c r="F142" s="113">
        <v>2121.5</v>
      </c>
      <c r="G142" s="113">
        <v>2589.6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</row>
    <row r="143" spans="1:48" ht="63" customHeight="1">
      <c r="A143" s="110" t="s">
        <v>647</v>
      </c>
      <c r="B143" s="111" t="s">
        <v>612</v>
      </c>
      <c r="C143" s="111" t="s">
        <v>578</v>
      </c>
      <c r="D143" s="112" t="s">
        <v>648</v>
      </c>
      <c r="E143" s="119">
        <v>105.4</v>
      </c>
      <c r="F143" s="119">
        <v>80.900000000000006</v>
      </c>
      <c r="G143" s="119">
        <v>101.4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</row>
    <row r="144" spans="1:48" ht="31.5" customHeight="1">
      <c r="A144" s="160" t="s">
        <v>554</v>
      </c>
      <c r="B144" s="111" t="s">
        <v>612</v>
      </c>
      <c r="C144" s="111" t="s">
        <v>578</v>
      </c>
      <c r="D144" s="121" t="s">
        <v>555</v>
      </c>
      <c r="E144" s="119"/>
      <c r="F144" s="119"/>
      <c r="G144" s="119"/>
      <c r="H144" s="98"/>
      <c r="I144" s="98"/>
      <c r="J144" s="98"/>
      <c r="K144" s="98"/>
      <c r="L144" s="98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5.75" customHeight="1">
      <c r="A145" s="105" t="s">
        <v>499</v>
      </c>
      <c r="B145" s="106" t="s">
        <v>612</v>
      </c>
      <c r="C145" s="106" t="s">
        <v>500</v>
      </c>
      <c r="D145" s="107"/>
      <c r="E145" s="146">
        <v>12743.6</v>
      </c>
      <c r="F145" s="146">
        <v>9794.1</v>
      </c>
      <c r="G145" s="146">
        <v>12219.7</v>
      </c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</row>
    <row r="146" spans="1:48" ht="63" customHeight="1">
      <c r="A146" s="133" t="s">
        <v>649</v>
      </c>
      <c r="B146" s="111" t="s">
        <v>612</v>
      </c>
      <c r="C146" s="111" t="s">
        <v>588</v>
      </c>
      <c r="D146" s="112" t="s">
        <v>650</v>
      </c>
      <c r="E146" s="119">
        <v>243.1</v>
      </c>
      <c r="F146" s="119">
        <v>186.7</v>
      </c>
      <c r="G146" s="119">
        <v>233.9</v>
      </c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</row>
    <row r="147" spans="1:48" ht="78.75" customHeight="1">
      <c r="A147" s="133" t="s">
        <v>651</v>
      </c>
      <c r="B147" s="111" t="s">
        <v>612</v>
      </c>
      <c r="C147" s="111" t="s">
        <v>588</v>
      </c>
      <c r="D147" s="112" t="s">
        <v>652</v>
      </c>
      <c r="E147" s="113">
        <v>1934.6</v>
      </c>
      <c r="F147" s="113">
        <v>1485.4</v>
      </c>
      <c r="G147" s="113">
        <v>1861</v>
      </c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</row>
    <row r="148" spans="1:48" ht="31.5" customHeight="1">
      <c r="A148" s="206" t="s">
        <v>653</v>
      </c>
      <c r="B148" s="111" t="s">
        <v>612</v>
      </c>
      <c r="C148" s="111" t="s">
        <v>588</v>
      </c>
      <c r="D148" s="112" t="s">
        <v>654</v>
      </c>
      <c r="E148" s="119">
        <v>2895</v>
      </c>
      <c r="F148" s="119">
        <v>2193</v>
      </c>
      <c r="G148" s="119">
        <v>2734</v>
      </c>
      <c r="H148" s="114"/>
      <c r="I148" s="114"/>
      <c r="J148" s="114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48" ht="15.75" customHeight="1">
      <c r="A149" s="206" t="s">
        <v>655</v>
      </c>
      <c r="B149" s="111" t="s">
        <v>612</v>
      </c>
      <c r="C149" s="111" t="s">
        <v>588</v>
      </c>
      <c r="D149" s="112" t="s">
        <v>656</v>
      </c>
      <c r="E149" s="119">
        <v>2514.5</v>
      </c>
      <c r="F149" s="119">
        <v>1949.2</v>
      </c>
      <c r="G149" s="119">
        <v>2429.8000000000002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</row>
    <row r="150" spans="1:48" ht="31.5" customHeight="1">
      <c r="A150" s="206" t="s">
        <v>657</v>
      </c>
      <c r="B150" s="111" t="s">
        <v>612</v>
      </c>
      <c r="C150" s="111" t="s">
        <v>588</v>
      </c>
      <c r="D150" s="112" t="s">
        <v>658</v>
      </c>
      <c r="E150" s="119">
        <v>5156.3999999999996</v>
      </c>
      <c r="F150" s="119">
        <v>3979.8</v>
      </c>
      <c r="G150" s="119">
        <v>4961</v>
      </c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</row>
    <row r="151" spans="1:48" ht="18.75" customHeight="1">
      <c r="A151" s="207" t="s">
        <v>659</v>
      </c>
      <c r="B151" s="208"/>
      <c r="C151" s="208"/>
      <c r="D151" s="209"/>
      <c r="E151" s="210">
        <f>E11+E44+E69+E97+E113+E89+E94</f>
        <v>934385.70000000007</v>
      </c>
      <c r="F151" s="210">
        <f t="shared" ref="F151:G151" si="8">F11+F44+F69+F97+F113+F89+F94</f>
        <v>777957.45000000007</v>
      </c>
      <c r="G151" s="210">
        <f t="shared" si="8"/>
        <v>851882.16000000027</v>
      </c>
      <c r="H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ht="15.75" customHeight="1">
      <c r="A152" s="76"/>
      <c r="B152" s="89"/>
      <c r="C152" s="91"/>
      <c r="D152" s="89"/>
      <c r="E152" s="93"/>
      <c r="F152" s="197"/>
      <c r="G152" s="197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</row>
    <row r="153" spans="1:48" ht="15.75" customHeight="1">
      <c r="A153" s="76"/>
      <c r="B153" s="89"/>
      <c r="C153" s="91"/>
      <c r="D153" s="89"/>
      <c r="E153" s="93"/>
      <c r="F153" s="197"/>
      <c r="G153" s="197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</row>
    <row r="154" spans="1:48" ht="15.75" customHeight="1">
      <c r="A154" s="76"/>
      <c r="B154" s="89"/>
      <c r="C154" s="91"/>
      <c r="D154" s="89"/>
      <c r="E154" s="93"/>
      <c r="F154" s="197"/>
      <c r="G154" s="197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</row>
    <row r="155" spans="1:48" ht="15.75" customHeight="1">
      <c r="A155" s="76"/>
      <c r="B155" s="89"/>
      <c r="C155" s="91"/>
      <c r="D155" s="89"/>
      <c r="E155" s="93"/>
      <c r="F155" s="197"/>
      <c r="G155" s="197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</row>
    <row r="156" spans="1:48" ht="15.75" customHeight="1">
      <c r="A156" s="76"/>
      <c r="B156" s="89"/>
      <c r="C156" s="91"/>
      <c r="D156" s="89"/>
      <c r="E156" s="93"/>
      <c r="F156" s="197"/>
      <c r="G156" s="197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</row>
    <row r="157" spans="1:48" ht="15.75" customHeight="1">
      <c r="A157" s="76"/>
      <c r="B157" s="89"/>
      <c r="C157" s="91"/>
      <c r="D157" s="89"/>
      <c r="E157" s="93"/>
      <c r="F157" s="197"/>
      <c r="G157" s="197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</row>
    <row r="158" spans="1:48" ht="15.75" customHeight="1">
      <c r="A158" s="76"/>
      <c r="B158" s="89"/>
      <c r="C158" s="91"/>
      <c r="D158" s="89"/>
      <c r="E158" s="93"/>
      <c r="F158" s="197"/>
      <c r="G158" s="197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</row>
    <row r="159" spans="1:48" ht="15.75" customHeight="1">
      <c r="A159" s="76"/>
      <c r="B159" s="89"/>
      <c r="C159" s="91"/>
      <c r="D159" s="89"/>
      <c r="E159" s="93"/>
      <c r="F159" s="197"/>
      <c r="G159" s="197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</row>
    <row r="160" spans="1:48" ht="15.75" customHeight="1">
      <c r="A160" s="76"/>
      <c r="B160" s="89"/>
      <c r="C160" s="91"/>
      <c r="D160" s="89"/>
      <c r="E160" s="93"/>
      <c r="F160" s="197"/>
      <c r="G160" s="197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</row>
    <row r="161" spans="1:48" ht="15.75" customHeight="1">
      <c r="A161" s="76"/>
      <c r="B161" s="89"/>
      <c r="C161" s="91"/>
      <c r="D161" s="89"/>
      <c r="E161" s="93"/>
      <c r="F161" s="197"/>
      <c r="G161" s="197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</row>
    <row r="162" spans="1:48" ht="15.75" customHeight="1">
      <c r="A162" s="76"/>
      <c r="B162" s="89"/>
      <c r="C162" s="91"/>
      <c r="D162" s="89"/>
      <c r="E162" s="93"/>
      <c r="F162" s="197"/>
      <c r="G162" s="197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48" ht="15.75" customHeight="1">
      <c r="A163" s="76"/>
      <c r="B163" s="89"/>
      <c r="C163" s="91"/>
      <c r="D163" s="89"/>
      <c r="E163" s="93"/>
      <c r="F163" s="197"/>
      <c r="G163" s="197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48" ht="15.75" customHeight="1">
      <c r="A164" s="76"/>
      <c r="B164" s="89"/>
      <c r="C164" s="91"/>
      <c r="D164" s="89"/>
      <c r="E164" s="93"/>
      <c r="F164" s="197"/>
      <c r="G164" s="197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  <row r="165" spans="1:48" ht="15.75" customHeight="1">
      <c r="A165" s="76"/>
      <c r="B165" s="89"/>
      <c r="C165" s="91"/>
      <c r="D165" s="89"/>
      <c r="E165" s="93"/>
      <c r="F165" s="197"/>
      <c r="G165" s="197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</row>
    <row r="166" spans="1:48" ht="15.75" customHeight="1">
      <c r="A166" s="76"/>
      <c r="B166" s="89"/>
      <c r="C166" s="91"/>
      <c r="D166" s="89"/>
      <c r="E166" s="93"/>
      <c r="F166" s="197"/>
      <c r="G166" s="197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</row>
    <row r="167" spans="1:48" ht="15.75" customHeight="1">
      <c r="A167" s="76"/>
      <c r="B167" s="89"/>
      <c r="C167" s="91"/>
      <c r="D167" s="89"/>
      <c r="E167" s="93"/>
      <c r="F167" s="197"/>
      <c r="G167" s="197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</row>
    <row r="168" spans="1:48" ht="15.75" customHeight="1">
      <c r="A168" s="76"/>
      <c r="B168" s="89"/>
      <c r="C168" s="91"/>
      <c r="D168" s="89"/>
      <c r="E168" s="93"/>
      <c r="F168" s="197"/>
      <c r="G168" s="197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</row>
    <row r="169" spans="1:48" ht="15.75" customHeight="1">
      <c r="A169" s="76"/>
      <c r="B169" s="89"/>
      <c r="C169" s="91"/>
      <c r="D169" s="89"/>
      <c r="E169" s="93"/>
      <c r="F169" s="197"/>
      <c r="G169" s="197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</row>
    <row r="170" spans="1:48" ht="15.75" customHeight="1">
      <c r="A170" s="76"/>
      <c r="B170" s="89"/>
      <c r="C170" s="91"/>
      <c r="D170" s="89"/>
      <c r="E170" s="93"/>
      <c r="F170" s="197"/>
      <c r="G170" s="197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</row>
    <row r="171" spans="1:48" ht="15.75" customHeight="1">
      <c r="A171" s="76"/>
      <c r="B171" s="89"/>
      <c r="C171" s="91"/>
      <c r="D171" s="89"/>
      <c r="E171" s="93"/>
      <c r="F171" s="197"/>
      <c r="G171" s="197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</row>
    <row r="172" spans="1:48" ht="15.75" customHeight="1">
      <c r="A172" s="76"/>
      <c r="B172" s="89"/>
      <c r="C172" s="91"/>
      <c r="D172" s="89"/>
      <c r="E172" s="93"/>
      <c r="F172" s="197"/>
      <c r="G172" s="197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</row>
    <row r="173" spans="1:48" ht="15.75" customHeight="1">
      <c r="A173" s="76"/>
      <c r="B173" s="89"/>
      <c r="C173" s="91"/>
      <c r="D173" s="89"/>
      <c r="E173" s="93"/>
      <c r="F173" s="197"/>
      <c r="G173" s="197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</row>
    <row r="174" spans="1:48" ht="15.75" customHeight="1">
      <c r="A174" s="76"/>
      <c r="B174" s="89"/>
      <c r="C174" s="91"/>
      <c r="D174" s="89"/>
      <c r="E174" s="93"/>
      <c r="F174" s="197"/>
      <c r="G174" s="197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</row>
    <row r="175" spans="1:48" ht="15.75" customHeight="1">
      <c r="A175" s="76"/>
      <c r="B175" s="89"/>
      <c r="C175" s="91"/>
      <c r="D175" s="89"/>
      <c r="E175" s="93"/>
      <c r="F175" s="197"/>
      <c r="G175" s="197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</row>
    <row r="176" spans="1:48" ht="15.75" customHeight="1">
      <c r="A176" s="76"/>
      <c r="B176" s="89"/>
      <c r="C176" s="91"/>
      <c r="D176" s="89"/>
      <c r="E176" s="93"/>
      <c r="F176" s="197"/>
      <c r="G176" s="197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</row>
    <row r="177" spans="1:48" ht="15.75" customHeight="1">
      <c r="A177" s="76"/>
      <c r="B177" s="89"/>
      <c r="C177" s="91"/>
      <c r="D177" s="89"/>
      <c r="E177" s="93"/>
      <c r="F177" s="197"/>
      <c r="G177" s="197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</row>
    <row r="178" spans="1:48" ht="15.75" customHeight="1">
      <c r="A178" s="76"/>
      <c r="B178" s="89"/>
      <c r="C178" s="91"/>
      <c r="D178" s="89"/>
      <c r="E178" s="93"/>
      <c r="F178" s="197"/>
      <c r="G178" s="197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</row>
    <row r="179" spans="1:48" ht="15.75" customHeight="1">
      <c r="A179" s="76"/>
      <c r="B179" s="89"/>
      <c r="C179" s="91"/>
      <c r="D179" s="89"/>
      <c r="E179" s="93"/>
      <c r="F179" s="197"/>
      <c r="G179" s="197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</row>
    <row r="180" spans="1:48" ht="15.75" customHeight="1">
      <c r="A180" s="76"/>
      <c r="B180" s="89"/>
      <c r="C180" s="91"/>
      <c r="D180" s="89"/>
      <c r="E180" s="93"/>
      <c r="F180" s="197"/>
      <c r="G180" s="197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</row>
    <row r="181" spans="1:48" ht="15.75" customHeight="1">
      <c r="A181" s="76"/>
      <c r="B181" s="89"/>
      <c r="C181" s="91"/>
      <c r="D181" s="89"/>
      <c r="E181" s="93"/>
      <c r="F181" s="197"/>
      <c r="G181" s="197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</row>
    <row r="182" spans="1:48" ht="15.75" customHeight="1">
      <c r="A182" s="76"/>
      <c r="B182" s="89"/>
      <c r="C182" s="91"/>
      <c r="D182" s="89"/>
      <c r="E182" s="93"/>
      <c r="F182" s="197"/>
      <c r="G182" s="197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</row>
    <row r="183" spans="1:48" ht="15.75" customHeight="1">
      <c r="A183" s="76"/>
      <c r="B183" s="89"/>
      <c r="C183" s="91"/>
      <c r="D183" s="89"/>
      <c r="E183" s="211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</row>
    <row r="184" spans="1:48" ht="15.75" customHeight="1">
      <c r="A184" s="76"/>
      <c r="B184" s="89"/>
      <c r="C184" s="91"/>
      <c r="D184" s="89"/>
      <c r="E184" s="211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</row>
    <row r="185" spans="1:48" ht="15.75" customHeight="1">
      <c r="A185" s="76"/>
      <c r="B185" s="89"/>
      <c r="C185" s="91"/>
      <c r="D185" s="89"/>
      <c r="E185" s="211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</row>
    <row r="186" spans="1:48" ht="15.75" customHeight="1">
      <c r="A186" s="76"/>
      <c r="B186" s="89"/>
      <c r="C186" s="91"/>
      <c r="D186" s="89"/>
      <c r="E186" s="211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</row>
    <row r="187" spans="1:48" ht="15.75" customHeight="1">
      <c r="A187" s="76"/>
      <c r="B187" s="89"/>
      <c r="C187" s="91"/>
      <c r="D187" s="89"/>
      <c r="E187" s="211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</row>
    <row r="188" spans="1:48" ht="15.75" customHeight="1">
      <c r="A188" s="76"/>
      <c r="B188" s="89"/>
      <c r="C188" s="91"/>
      <c r="D188" s="89"/>
      <c r="E188" s="211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</row>
    <row r="189" spans="1:48" ht="15.75" customHeight="1">
      <c r="A189" s="76"/>
      <c r="B189" s="89"/>
      <c r="C189" s="91"/>
      <c r="D189" s="89"/>
      <c r="E189" s="211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</row>
    <row r="190" spans="1:48" ht="15.75" customHeight="1">
      <c r="A190" s="76"/>
      <c r="B190" s="89"/>
      <c r="C190" s="91"/>
      <c r="D190" s="89"/>
      <c r="E190" s="211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</row>
    <row r="191" spans="1:48" ht="15.75" customHeight="1">
      <c r="A191" s="76"/>
      <c r="B191" s="89"/>
      <c r="C191" s="91"/>
      <c r="D191" s="89"/>
      <c r="E191" s="211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</row>
    <row r="192" spans="1:48" ht="15.75" customHeight="1">
      <c r="A192" s="76"/>
      <c r="B192" s="89"/>
      <c r="C192" s="91"/>
      <c r="D192" s="89"/>
      <c r="E192" s="211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</row>
    <row r="193" spans="1:48" ht="15.75" customHeight="1">
      <c r="A193" s="76"/>
      <c r="B193" s="89"/>
      <c r="C193" s="91"/>
      <c r="D193" s="89"/>
      <c r="E193" s="211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</row>
    <row r="194" spans="1:48" ht="15.75" customHeight="1">
      <c r="A194" s="76"/>
      <c r="B194" s="89"/>
      <c r="C194" s="91"/>
      <c r="D194" s="89"/>
      <c r="E194" s="211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</row>
    <row r="195" spans="1:48" ht="15.75" customHeight="1">
      <c r="A195" s="76"/>
      <c r="B195" s="89"/>
      <c r="C195" s="91"/>
      <c r="D195" s="89"/>
      <c r="E195" s="211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</row>
    <row r="196" spans="1:48" ht="15.75" customHeight="1">
      <c r="A196" s="76"/>
      <c r="B196" s="89"/>
      <c r="C196" s="91"/>
      <c r="D196" s="89"/>
      <c r="E196" s="211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</row>
    <row r="197" spans="1:48" ht="15.75" customHeight="1">
      <c r="A197" s="76"/>
      <c r="B197" s="89"/>
      <c r="C197" s="91"/>
      <c r="D197" s="89"/>
      <c r="E197" s="211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</row>
    <row r="198" spans="1:48" ht="15.75" customHeight="1">
      <c r="A198" s="76"/>
      <c r="B198" s="89"/>
      <c r="C198" s="91"/>
      <c r="D198" s="89"/>
      <c r="E198" s="211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</row>
    <row r="199" spans="1:48" ht="15.75" customHeight="1">
      <c r="A199" s="76"/>
      <c r="B199" s="89"/>
      <c r="C199" s="91"/>
      <c r="D199" s="89"/>
      <c r="E199" s="211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</row>
    <row r="200" spans="1:48" ht="15.75" customHeight="1">
      <c r="A200" s="76"/>
      <c r="B200" s="89"/>
      <c r="C200" s="91"/>
      <c r="D200" s="89"/>
      <c r="E200" s="211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</row>
    <row r="201" spans="1:48" ht="15.75" customHeight="1">
      <c r="A201" s="76"/>
      <c r="B201" s="89"/>
      <c r="C201" s="91"/>
      <c r="D201" s="89"/>
      <c r="E201" s="211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</row>
    <row r="202" spans="1:48" ht="15.75" customHeight="1">
      <c r="A202" s="76"/>
      <c r="B202" s="89"/>
      <c r="C202" s="91"/>
      <c r="D202" s="89"/>
      <c r="E202" s="211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</row>
    <row r="203" spans="1:48" ht="15.75" customHeight="1">
      <c r="A203" s="76"/>
      <c r="B203" s="89"/>
      <c r="C203" s="91"/>
      <c r="D203" s="89"/>
      <c r="E203" s="211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</row>
    <row r="204" spans="1:48" ht="15.75" customHeight="1">
      <c r="A204" s="76"/>
      <c r="B204" s="89"/>
      <c r="C204" s="91"/>
      <c r="D204" s="89"/>
      <c r="E204" s="211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</row>
    <row r="205" spans="1:48" ht="15.75" customHeight="1">
      <c r="A205" s="76"/>
      <c r="B205" s="89"/>
      <c r="C205" s="91"/>
      <c r="D205" s="89"/>
      <c r="E205" s="211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</row>
    <row r="206" spans="1:48" ht="15.75" customHeight="1">
      <c r="A206" s="76"/>
      <c r="B206" s="89"/>
      <c r="C206" s="91"/>
      <c r="D206" s="89"/>
      <c r="E206" s="211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</row>
    <row r="207" spans="1:48" ht="15.75" customHeight="1">
      <c r="A207" s="76"/>
      <c r="B207" s="89"/>
      <c r="C207" s="91"/>
      <c r="D207" s="89"/>
      <c r="E207" s="211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</row>
    <row r="208" spans="1:48" ht="15.75" customHeight="1">
      <c r="A208" s="76"/>
      <c r="B208" s="89"/>
      <c r="C208" s="91"/>
      <c r="D208" s="89"/>
      <c r="E208" s="211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</row>
    <row r="209" spans="1:48" ht="15.75" customHeight="1">
      <c r="A209" s="76"/>
      <c r="B209" s="89"/>
      <c r="C209" s="91"/>
      <c r="D209" s="89"/>
      <c r="E209" s="211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</row>
    <row r="210" spans="1:48" ht="15.75" customHeight="1">
      <c r="A210" s="76"/>
      <c r="B210" s="89"/>
      <c r="C210" s="91"/>
      <c r="D210" s="89"/>
      <c r="E210" s="211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</row>
    <row r="211" spans="1:48" ht="15.75" customHeight="1">
      <c r="A211" s="76"/>
      <c r="B211" s="89"/>
      <c r="C211" s="91"/>
      <c r="D211" s="89"/>
      <c r="E211" s="211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</row>
    <row r="212" spans="1:48" ht="15.75" customHeight="1">
      <c r="A212" s="76"/>
      <c r="B212" s="89"/>
      <c r="C212" s="91"/>
      <c r="D212" s="89"/>
      <c r="E212" s="211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</row>
    <row r="213" spans="1:48" ht="15.75" customHeight="1">
      <c r="A213" s="76"/>
      <c r="B213" s="89"/>
      <c r="C213" s="91"/>
      <c r="D213" s="89"/>
      <c r="E213" s="211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</row>
    <row r="214" spans="1:48" ht="15.75" customHeight="1">
      <c r="A214" s="76"/>
      <c r="B214" s="89"/>
      <c r="C214" s="91"/>
      <c r="D214" s="89"/>
      <c r="E214" s="211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</row>
    <row r="215" spans="1:48" ht="15.75" customHeight="1">
      <c r="A215" s="76"/>
      <c r="B215" s="89"/>
      <c r="C215" s="91"/>
      <c r="D215" s="89"/>
      <c r="E215" s="211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</row>
    <row r="216" spans="1:48" ht="15.75" customHeight="1">
      <c r="A216" s="76"/>
      <c r="B216" s="89"/>
      <c r="C216" s="91"/>
      <c r="D216" s="89"/>
      <c r="E216" s="211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</row>
    <row r="217" spans="1:48" ht="15.75" customHeight="1">
      <c r="A217" s="76"/>
      <c r="B217" s="89"/>
      <c r="C217" s="91"/>
      <c r="D217" s="89"/>
      <c r="E217" s="211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</row>
    <row r="218" spans="1:48" ht="15.75" customHeight="1">
      <c r="A218" s="76"/>
      <c r="B218" s="89"/>
      <c r="C218" s="91"/>
      <c r="D218" s="89"/>
      <c r="E218" s="211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</row>
    <row r="219" spans="1:48" ht="15.75" customHeight="1">
      <c r="A219" s="76"/>
      <c r="B219" s="89"/>
      <c r="C219" s="91"/>
      <c r="D219" s="89"/>
      <c r="E219" s="211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</row>
    <row r="220" spans="1:48" ht="15.75" customHeight="1">
      <c r="A220" s="76"/>
      <c r="B220" s="89"/>
      <c r="C220" s="91"/>
      <c r="D220" s="89"/>
      <c r="E220" s="211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</row>
    <row r="221" spans="1:48" ht="15.75" customHeight="1">
      <c r="A221" s="76"/>
      <c r="B221" s="89"/>
      <c r="C221" s="91"/>
      <c r="D221" s="89"/>
      <c r="E221" s="211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</row>
    <row r="222" spans="1:48" ht="15.75" customHeight="1">
      <c r="A222" s="76"/>
      <c r="B222" s="89"/>
      <c r="C222" s="91"/>
      <c r="D222" s="89"/>
      <c r="E222" s="211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</row>
    <row r="223" spans="1:48" ht="15.75" customHeight="1">
      <c r="A223" s="76"/>
      <c r="B223" s="89"/>
      <c r="C223" s="91"/>
      <c r="D223" s="89"/>
      <c r="E223" s="211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</row>
    <row r="224" spans="1:48" ht="15.75" customHeight="1">
      <c r="A224" s="76"/>
      <c r="B224" s="89"/>
      <c r="C224" s="91"/>
      <c r="D224" s="89"/>
      <c r="E224" s="211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</row>
    <row r="225" spans="1:48" ht="15.75" customHeight="1">
      <c r="A225" s="76"/>
      <c r="B225" s="89"/>
      <c r="C225" s="91"/>
      <c r="D225" s="89"/>
      <c r="E225" s="211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</row>
    <row r="226" spans="1:48" ht="15.75" customHeight="1">
      <c r="A226" s="76"/>
      <c r="B226" s="89"/>
      <c r="C226" s="91"/>
      <c r="D226" s="89"/>
      <c r="E226" s="211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</row>
    <row r="227" spans="1:48" ht="15.75" customHeight="1">
      <c r="A227" s="76"/>
      <c r="B227" s="89"/>
      <c r="C227" s="91"/>
      <c r="D227" s="89"/>
      <c r="E227" s="211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</row>
    <row r="228" spans="1:48" ht="15.75" customHeight="1">
      <c r="A228" s="76"/>
      <c r="B228" s="89"/>
      <c r="C228" s="91"/>
      <c r="D228" s="89"/>
      <c r="E228" s="211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</row>
    <row r="229" spans="1:48" ht="15.75" customHeight="1">
      <c r="A229" s="76"/>
      <c r="B229" s="89"/>
      <c r="C229" s="91"/>
      <c r="D229" s="89"/>
      <c r="E229" s="211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</row>
    <row r="230" spans="1:48" ht="15.75" customHeight="1">
      <c r="A230" s="76"/>
      <c r="B230" s="89"/>
      <c r="C230" s="91"/>
      <c r="D230" s="89"/>
      <c r="E230" s="211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</row>
    <row r="231" spans="1:48" ht="15.75" customHeight="1">
      <c r="A231" s="76"/>
      <c r="B231" s="89"/>
      <c r="C231" s="91"/>
      <c r="D231" s="89"/>
      <c r="E231" s="211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</row>
    <row r="232" spans="1:48" ht="15.75" customHeight="1">
      <c r="A232" s="76"/>
      <c r="B232" s="89"/>
      <c r="C232" s="91"/>
      <c r="D232" s="89"/>
      <c r="E232" s="211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</row>
    <row r="233" spans="1:48" ht="15.75" customHeight="1">
      <c r="A233" s="76"/>
      <c r="B233" s="89"/>
      <c r="C233" s="91"/>
      <c r="D233" s="89"/>
      <c r="E233" s="211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</row>
    <row r="234" spans="1:48" ht="15.75" customHeight="1">
      <c r="A234" s="76"/>
      <c r="B234" s="89"/>
      <c r="C234" s="91"/>
      <c r="D234" s="89"/>
      <c r="E234" s="211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</row>
    <row r="235" spans="1:48" ht="15.75" customHeight="1">
      <c r="A235" s="76"/>
      <c r="B235" s="89"/>
      <c r="C235" s="91"/>
      <c r="D235" s="89"/>
      <c r="E235" s="211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</row>
    <row r="236" spans="1:48" ht="15.75" customHeight="1">
      <c r="A236" s="76"/>
      <c r="B236" s="89"/>
      <c r="C236" s="91"/>
      <c r="D236" s="89"/>
      <c r="E236" s="211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</row>
    <row r="237" spans="1:48" ht="15.75" customHeight="1">
      <c r="A237" s="76"/>
      <c r="B237" s="89"/>
      <c r="C237" s="91"/>
      <c r="D237" s="89"/>
      <c r="E237" s="211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</row>
    <row r="238" spans="1:48" ht="15.75" customHeight="1">
      <c r="A238" s="76"/>
      <c r="B238" s="89"/>
      <c r="C238" s="91"/>
      <c r="D238" s="89"/>
      <c r="E238" s="211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</row>
    <row r="239" spans="1:48" ht="15.75" customHeight="1">
      <c r="A239" s="76"/>
      <c r="B239" s="89"/>
      <c r="C239" s="91"/>
      <c r="D239" s="89"/>
      <c r="E239" s="211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</row>
    <row r="240" spans="1:48" ht="15.75" customHeight="1">
      <c r="A240" s="76"/>
      <c r="B240" s="89"/>
      <c r="C240" s="91"/>
      <c r="D240" s="89"/>
      <c r="E240" s="211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</row>
    <row r="241" spans="1:48" ht="15.75" customHeight="1">
      <c r="A241" s="76"/>
      <c r="B241" s="89"/>
      <c r="C241" s="91"/>
      <c r="D241" s="89"/>
      <c r="E241" s="211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</row>
    <row r="242" spans="1:48" ht="15.75" customHeight="1">
      <c r="A242" s="76"/>
      <c r="B242" s="89"/>
      <c r="C242" s="91"/>
      <c r="D242" s="89"/>
      <c r="E242" s="211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</row>
    <row r="243" spans="1:48" ht="15.75" customHeight="1">
      <c r="A243" s="76"/>
      <c r="B243" s="89"/>
      <c r="C243" s="91"/>
      <c r="D243" s="89"/>
      <c r="E243" s="211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</row>
    <row r="244" spans="1:48" ht="15.75" customHeight="1">
      <c r="A244" s="76"/>
      <c r="B244" s="89"/>
      <c r="C244" s="91"/>
      <c r="D244" s="89"/>
      <c r="E244" s="211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</row>
    <row r="245" spans="1:48" ht="15.75" customHeight="1">
      <c r="A245" s="76"/>
      <c r="B245" s="89"/>
      <c r="C245" s="91"/>
      <c r="D245" s="89"/>
      <c r="E245" s="211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</row>
    <row r="246" spans="1:48" ht="15.75" customHeight="1">
      <c r="A246" s="76"/>
      <c r="B246" s="89"/>
      <c r="C246" s="91"/>
      <c r="D246" s="89"/>
      <c r="E246" s="211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</row>
    <row r="247" spans="1:48" ht="15.75" customHeight="1">
      <c r="A247" s="76"/>
      <c r="B247" s="89"/>
      <c r="C247" s="91"/>
      <c r="D247" s="89"/>
      <c r="E247" s="211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</row>
    <row r="248" spans="1:48" ht="15.75" customHeight="1">
      <c r="A248" s="76"/>
      <c r="B248" s="89"/>
      <c r="C248" s="91"/>
      <c r="D248" s="89"/>
      <c r="E248" s="211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</row>
    <row r="249" spans="1:48" ht="15.75" customHeight="1">
      <c r="A249" s="76"/>
      <c r="B249" s="89"/>
      <c r="C249" s="91"/>
      <c r="D249" s="89"/>
      <c r="E249" s="211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</row>
    <row r="250" spans="1:48" ht="15.75" customHeight="1">
      <c r="A250" s="76"/>
      <c r="B250" s="89"/>
      <c r="C250" s="91"/>
      <c r="D250" s="89"/>
      <c r="E250" s="211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</row>
    <row r="251" spans="1:48" ht="15.75" customHeight="1">
      <c r="A251" s="76"/>
      <c r="B251" s="89"/>
      <c r="C251" s="91"/>
      <c r="D251" s="89"/>
      <c r="E251" s="211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</row>
    <row r="252" spans="1:48" ht="15.75" customHeight="1">
      <c r="A252" s="76"/>
      <c r="B252" s="89"/>
      <c r="C252" s="91"/>
      <c r="D252" s="89"/>
      <c r="E252" s="211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</row>
    <row r="253" spans="1:48" ht="15.75" customHeight="1">
      <c r="A253" s="76"/>
      <c r="B253" s="89"/>
      <c r="C253" s="91"/>
      <c r="D253" s="89"/>
      <c r="E253" s="211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</row>
    <row r="254" spans="1:48" ht="15.75" customHeight="1">
      <c r="A254" s="76"/>
      <c r="B254" s="89"/>
      <c r="C254" s="91"/>
      <c r="D254" s="89"/>
      <c r="E254" s="211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</row>
    <row r="255" spans="1:48" ht="15.75" customHeight="1">
      <c r="A255" s="76"/>
      <c r="B255" s="89"/>
      <c r="C255" s="91"/>
      <c r="D255" s="89"/>
      <c r="E255" s="211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</row>
    <row r="256" spans="1:48" ht="15.75" customHeight="1">
      <c r="A256" s="76"/>
      <c r="B256" s="89"/>
      <c r="C256" s="91"/>
      <c r="D256" s="89"/>
      <c r="E256" s="211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</row>
    <row r="257" spans="1:48" ht="15.75" customHeight="1">
      <c r="A257" s="76"/>
      <c r="B257" s="89"/>
      <c r="C257" s="91"/>
      <c r="D257" s="89"/>
      <c r="E257" s="211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</row>
    <row r="258" spans="1:48" ht="15.75" customHeight="1">
      <c r="A258" s="76"/>
      <c r="B258" s="89"/>
      <c r="C258" s="91"/>
      <c r="D258" s="89"/>
      <c r="E258" s="211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</row>
    <row r="259" spans="1:48" ht="15.75" customHeight="1">
      <c r="A259" s="76"/>
      <c r="B259" s="89"/>
      <c r="C259" s="91"/>
      <c r="D259" s="89"/>
      <c r="E259" s="211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</row>
    <row r="260" spans="1:48" ht="15.75" customHeight="1">
      <c r="A260" s="76"/>
      <c r="B260" s="89"/>
      <c r="C260" s="91"/>
      <c r="D260" s="89"/>
      <c r="E260" s="211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</row>
    <row r="261" spans="1:48" ht="15.75" customHeight="1">
      <c r="A261" s="76"/>
      <c r="B261" s="89"/>
      <c r="C261" s="91"/>
      <c r="D261" s="89"/>
      <c r="E261" s="211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</row>
    <row r="262" spans="1:48" ht="15.75" customHeight="1">
      <c r="A262" s="76"/>
      <c r="B262" s="89"/>
      <c r="C262" s="91"/>
      <c r="D262" s="89"/>
      <c r="E262" s="211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</row>
    <row r="263" spans="1:48" ht="15.75" customHeight="1">
      <c r="A263" s="76"/>
      <c r="B263" s="89"/>
      <c r="C263" s="91"/>
      <c r="D263" s="89"/>
      <c r="E263" s="211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</row>
    <row r="264" spans="1:48" ht="15.75" customHeight="1">
      <c r="A264" s="76"/>
      <c r="B264" s="89"/>
      <c r="C264" s="91"/>
      <c r="D264" s="89"/>
      <c r="E264" s="211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</row>
    <row r="265" spans="1:48" ht="15.75" customHeight="1">
      <c r="A265" s="76"/>
      <c r="B265" s="89"/>
      <c r="C265" s="91"/>
      <c r="D265" s="89"/>
      <c r="E265" s="211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</row>
    <row r="266" spans="1:48" ht="15.75" customHeight="1">
      <c r="A266" s="76"/>
      <c r="B266" s="89"/>
      <c r="C266" s="91"/>
      <c r="D266" s="89"/>
      <c r="E266" s="211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</row>
    <row r="267" spans="1:48" ht="15.75" customHeight="1">
      <c r="A267" s="76"/>
      <c r="B267" s="89"/>
      <c r="C267" s="91"/>
      <c r="D267" s="89"/>
      <c r="E267" s="211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</row>
    <row r="268" spans="1:48" ht="15.75" customHeight="1">
      <c r="A268" s="76"/>
      <c r="B268" s="89"/>
      <c r="C268" s="91"/>
      <c r="D268" s="89"/>
      <c r="E268" s="211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</row>
    <row r="269" spans="1:48" ht="15.75" customHeight="1">
      <c r="A269" s="76"/>
      <c r="B269" s="89"/>
      <c r="C269" s="91"/>
      <c r="D269" s="89"/>
      <c r="E269" s="211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</row>
    <row r="270" spans="1:48" ht="15.75" customHeight="1">
      <c r="A270" s="76"/>
      <c r="B270" s="89"/>
      <c r="C270" s="91"/>
      <c r="D270" s="89"/>
      <c r="E270" s="211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</row>
    <row r="271" spans="1:48" ht="15.75" customHeight="1">
      <c r="A271" s="76"/>
      <c r="B271" s="89"/>
      <c r="C271" s="91"/>
      <c r="D271" s="89"/>
      <c r="E271" s="211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</row>
    <row r="272" spans="1:48" ht="15.75" customHeight="1">
      <c r="A272" s="76"/>
      <c r="B272" s="89"/>
      <c r="C272" s="91"/>
      <c r="D272" s="89"/>
      <c r="E272" s="211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</row>
    <row r="273" spans="1:48" ht="15.75" customHeight="1">
      <c r="A273" s="76"/>
      <c r="B273" s="89"/>
      <c r="C273" s="91"/>
      <c r="D273" s="89"/>
      <c r="E273" s="211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</row>
    <row r="274" spans="1:48" ht="15.75" customHeight="1">
      <c r="A274" s="76"/>
      <c r="B274" s="89"/>
      <c r="C274" s="91"/>
      <c r="D274" s="89"/>
      <c r="E274" s="211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</row>
    <row r="275" spans="1:48" ht="15.75" customHeight="1">
      <c r="A275" s="76"/>
      <c r="B275" s="89"/>
      <c r="C275" s="91"/>
      <c r="D275" s="89"/>
      <c r="E275" s="211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</row>
    <row r="276" spans="1:48" ht="15.75" customHeight="1">
      <c r="A276" s="76"/>
      <c r="B276" s="89"/>
      <c r="C276" s="91"/>
      <c r="D276" s="89"/>
      <c r="E276" s="211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</row>
    <row r="277" spans="1:48" ht="15.75" customHeight="1">
      <c r="A277" s="76"/>
      <c r="B277" s="89"/>
      <c r="C277" s="91"/>
      <c r="D277" s="89"/>
      <c r="E277" s="211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</row>
    <row r="278" spans="1:48" ht="15.75" customHeight="1">
      <c r="A278" s="76"/>
      <c r="B278" s="89"/>
      <c r="C278" s="91"/>
      <c r="D278" s="89"/>
      <c r="E278" s="211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</row>
    <row r="279" spans="1:48" ht="15.75" customHeight="1">
      <c r="A279" s="76"/>
      <c r="B279" s="89"/>
      <c r="C279" s="91"/>
      <c r="D279" s="89"/>
      <c r="E279" s="211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</row>
    <row r="280" spans="1:48" ht="15.75" customHeight="1">
      <c r="A280" s="76"/>
      <c r="B280" s="89"/>
      <c r="C280" s="91"/>
      <c r="D280" s="89"/>
      <c r="E280" s="211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</row>
    <row r="281" spans="1:48" ht="15.75" customHeight="1">
      <c r="A281" s="76"/>
      <c r="B281" s="89"/>
      <c r="C281" s="91"/>
      <c r="D281" s="89"/>
      <c r="E281" s="211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</row>
    <row r="282" spans="1:48" ht="15.75" customHeight="1">
      <c r="A282" s="76"/>
      <c r="B282" s="89"/>
      <c r="C282" s="91"/>
      <c r="D282" s="89"/>
      <c r="E282" s="211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</row>
    <row r="283" spans="1:48" ht="15.75" customHeight="1">
      <c r="A283" s="76"/>
      <c r="B283" s="89"/>
      <c r="C283" s="91"/>
      <c r="D283" s="89"/>
      <c r="E283" s="211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</row>
    <row r="284" spans="1:48" ht="15.75" customHeight="1">
      <c r="A284" s="76"/>
      <c r="B284" s="89"/>
      <c r="C284" s="91"/>
      <c r="D284" s="89"/>
      <c r="E284" s="211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</row>
    <row r="285" spans="1:48" ht="15.75" customHeight="1">
      <c r="A285" s="76"/>
      <c r="B285" s="89"/>
      <c r="C285" s="91"/>
      <c r="D285" s="89"/>
      <c r="E285" s="211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</row>
    <row r="286" spans="1:48" ht="15.75" customHeight="1">
      <c r="A286" s="76"/>
      <c r="B286" s="89"/>
      <c r="C286" s="91"/>
      <c r="D286" s="89"/>
      <c r="E286" s="211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</row>
    <row r="287" spans="1:48" ht="15.75" customHeight="1">
      <c r="A287" s="76"/>
      <c r="B287" s="89"/>
      <c r="C287" s="91"/>
      <c r="D287" s="89"/>
      <c r="E287" s="211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</row>
    <row r="288" spans="1:48" ht="15.75" customHeight="1">
      <c r="A288" s="76"/>
      <c r="B288" s="89"/>
      <c r="C288" s="91"/>
      <c r="D288" s="89"/>
      <c r="E288" s="211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</row>
    <row r="289" spans="1:48" ht="15.75" customHeight="1">
      <c r="A289" s="76"/>
      <c r="B289" s="89"/>
      <c r="C289" s="91"/>
      <c r="D289" s="89"/>
      <c r="E289" s="211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</row>
    <row r="290" spans="1:48" ht="15.75" customHeight="1">
      <c r="A290" s="76"/>
      <c r="B290" s="89"/>
      <c r="C290" s="91"/>
      <c r="D290" s="89"/>
      <c r="E290" s="211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</row>
    <row r="291" spans="1:48" ht="15.75" customHeight="1">
      <c r="A291" s="76"/>
      <c r="B291" s="89"/>
      <c r="C291" s="91"/>
      <c r="D291" s="89"/>
      <c r="E291" s="211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</row>
    <row r="292" spans="1:48" ht="15.75" customHeight="1">
      <c r="A292" s="76"/>
      <c r="B292" s="89"/>
      <c r="C292" s="91"/>
      <c r="D292" s="89"/>
      <c r="E292" s="211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</row>
    <row r="293" spans="1:48" ht="15.75" customHeight="1">
      <c r="A293" s="76"/>
      <c r="B293" s="89"/>
      <c r="C293" s="91"/>
      <c r="D293" s="89"/>
      <c r="E293" s="211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</row>
    <row r="294" spans="1:48" ht="15.75" customHeight="1">
      <c r="A294" s="76"/>
      <c r="B294" s="89"/>
      <c r="C294" s="91"/>
      <c r="D294" s="89"/>
      <c r="E294" s="211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</row>
    <row r="295" spans="1:48" ht="15.75" customHeight="1">
      <c r="A295" s="76"/>
      <c r="B295" s="89"/>
      <c r="C295" s="91"/>
      <c r="D295" s="89"/>
      <c r="E295" s="211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</row>
    <row r="296" spans="1:48" ht="15.75" customHeight="1">
      <c r="A296" s="76"/>
      <c r="B296" s="89"/>
      <c r="C296" s="91"/>
      <c r="D296" s="89"/>
      <c r="E296" s="211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</row>
    <row r="297" spans="1:48" ht="15.75" customHeight="1">
      <c r="A297" s="76"/>
      <c r="B297" s="89"/>
      <c r="C297" s="91"/>
      <c r="D297" s="89"/>
      <c r="E297" s="211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</row>
    <row r="298" spans="1:48" ht="15.75" customHeight="1">
      <c r="A298" s="76"/>
      <c r="B298" s="89"/>
      <c r="C298" s="91"/>
      <c r="D298" s="89"/>
      <c r="E298" s="211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</row>
    <row r="299" spans="1:48" ht="15.75" customHeight="1">
      <c r="A299" s="76"/>
      <c r="B299" s="89"/>
      <c r="C299" s="91"/>
      <c r="D299" s="89"/>
      <c r="E299" s="211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</row>
    <row r="300" spans="1:48" ht="15.75" customHeight="1">
      <c r="A300" s="76"/>
      <c r="B300" s="89"/>
      <c r="C300" s="91"/>
      <c r="D300" s="89"/>
      <c r="E300" s="211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</row>
    <row r="301" spans="1:48" ht="15.75" customHeight="1">
      <c r="A301" s="76"/>
      <c r="B301" s="89"/>
      <c r="C301" s="91"/>
      <c r="D301" s="89"/>
      <c r="E301" s="211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</row>
    <row r="302" spans="1:48" ht="15.75" customHeight="1">
      <c r="A302" s="76"/>
      <c r="B302" s="89"/>
      <c r="C302" s="91"/>
      <c r="D302" s="89"/>
      <c r="E302" s="211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</row>
    <row r="303" spans="1:48" ht="15.75" customHeight="1">
      <c r="A303" s="76"/>
      <c r="B303" s="89"/>
      <c r="C303" s="91"/>
      <c r="D303" s="89"/>
      <c r="E303" s="211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</row>
    <row r="304" spans="1:48" ht="15.75" customHeight="1">
      <c r="A304" s="76"/>
      <c r="B304" s="89"/>
      <c r="C304" s="91"/>
      <c r="D304" s="89"/>
      <c r="E304" s="211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</row>
    <row r="305" spans="1:48" ht="15.75" customHeight="1">
      <c r="A305" s="76"/>
      <c r="B305" s="89"/>
      <c r="C305" s="91"/>
      <c r="D305" s="89"/>
      <c r="E305" s="211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</row>
    <row r="306" spans="1:48" ht="15.75" customHeight="1">
      <c r="A306" s="76"/>
      <c r="B306" s="89"/>
      <c r="C306" s="91"/>
      <c r="D306" s="89"/>
      <c r="E306" s="211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</row>
    <row r="307" spans="1:48" ht="15.75" customHeight="1">
      <c r="A307" s="76"/>
      <c r="B307" s="89"/>
      <c r="C307" s="91"/>
      <c r="D307" s="89"/>
      <c r="E307" s="211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</row>
    <row r="308" spans="1:48" ht="15.75" customHeight="1">
      <c r="A308" s="76"/>
      <c r="B308" s="89"/>
      <c r="C308" s="91"/>
      <c r="D308" s="89"/>
      <c r="E308" s="211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</row>
    <row r="309" spans="1:48" ht="15.75" customHeight="1">
      <c r="A309" s="76"/>
      <c r="B309" s="89"/>
      <c r="C309" s="91"/>
      <c r="D309" s="89"/>
      <c r="E309" s="211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</row>
    <row r="310" spans="1:48" ht="15.75" customHeight="1">
      <c r="A310" s="76"/>
      <c r="B310" s="89"/>
      <c r="C310" s="91"/>
      <c r="D310" s="89"/>
      <c r="E310" s="211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</row>
    <row r="311" spans="1:48" ht="15.75" customHeight="1">
      <c r="A311" s="76"/>
      <c r="B311" s="89"/>
      <c r="C311" s="91"/>
      <c r="D311" s="89"/>
      <c r="E311" s="211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</row>
    <row r="312" spans="1:48" ht="15.75" customHeight="1">
      <c r="A312" s="76"/>
      <c r="B312" s="89"/>
      <c r="C312" s="91"/>
      <c r="D312" s="89"/>
      <c r="E312" s="211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</row>
    <row r="313" spans="1:48" ht="15.75" customHeight="1">
      <c r="A313" s="76"/>
      <c r="B313" s="89"/>
      <c r="C313" s="91"/>
      <c r="D313" s="89"/>
      <c r="E313" s="211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</row>
    <row r="314" spans="1:48" ht="15.75" customHeight="1">
      <c r="A314" s="76"/>
      <c r="B314" s="89"/>
      <c r="C314" s="91"/>
      <c r="D314" s="89"/>
      <c r="E314" s="211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</row>
    <row r="315" spans="1:48" ht="15.75" customHeight="1">
      <c r="A315" s="76"/>
      <c r="B315" s="89"/>
      <c r="C315" s="91"/>
      <c r="D315" s="89"/>
      <c r="E315" s="211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</row>
    <row r="316" spans="1:48" ht="15.75" customHeight="1">
      <c r="A316" s="76"/>
      <c r="B316" s="89"/>
      <c r="C316" s="91"/>
      <c r="D316" s="89"/>
      <c r="E316" s="211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</row>
    <row r="317" spans="1:48" ht="15.75" customHeight="1">
      <c r="A317" s="76"/>
      <c r="B317" s="89"/>
      <c r="C317" s="91"/>
      <c r="D317" s="89"/>
      <c r="E317" s="211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</row>
    <row r="318" spans="1:48" ht="15.75" customHeight="1">
      <c r="A318" s="76"/>
      <c r="B318" s="89"/>
      <c r="C318" s="91"/>
      <c r="D318" s="89"/>
      <c r="E318" s="211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</row>
    <row r="319" spans="1:48" ht="15.75" customHeight="1">
      <c r="A319" s="76"/>
      <c r="B319" s="89"/>
      <c r="C319" s="91"/>
      <c r="D319" s="89"/>
      <c r="E319" s="211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</row>
    <row r="320" spans="1:48" ht="15.75" customHeight="1">
      <c r="A320" s="76"/>
      <c r="B320" s="89"/>
      <c r="C320" s="91"/>
      <c r="D320" s="89"/>
      <c r="E320" s="211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</row>
    <row r="321" spans="1:48" ht="15.75" customHeight="1">
      <c r="A321" s="76"/>
      <c r="B321" s="89"/>
      <c r="C321" s="91"/>
      <c r="D321" s="89"/>
      <c r="E321" s="211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</row>
    <row r="322" spans="1:48" ht="15.75" customHeight="1">
      <c r="A322" s="76"/>
      <c r="B322" s="89"/>
      <c r="C322" s="91"/>
      <c r="D322" s="89"/>
      <c r="E322" s="211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</row>
    <row r="323" spans="1:48" ht="15.75" customHeight="1">
      <c r="A323" s="76"/>
      <c r="B323" s="89"/>
      <c r="C323" s="91"/>
      <c r="D323" s="89"/>
      <c r="E323" s="211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</row>
    <row r="324" spans="1:48" ht="15.75" customHeight="1">
      <c r="A324" s="76"/>
      <c r="B324" s="89"/>
      <c r="C324" s="91"/>
      <c r="D324" s="89"/>
      <c r="E324" s="211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</row>
    <row r="325" spans="1:48" ht="15.75" customHeight="1">
      <c r="A325" s="76"/>
      <c r="B325" s="89"/>
      <c r="C325" s="91"/>
      <c r="D325" s="89"/>
      <c r="E325" s="211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</row>
    <row r="326" spans="1:48" ht="15.75" customHeight="1">
      <c r="A326" s="76"/>
      <c r="B326" s="89"/>
      <c r="C326" s="91"/>
      <c r="D326" s="89"/>
      <c r="E326" s="211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</row>
    <row r="327" spans="1:48" ht="15.75" customHeight="1">
      <c r="A327" s="76"/>
      <c r="B327" s="89"/>
      <c r="C327" s="91"/>
      <c r="D327" s="89"/>
      <c r="E327" s="211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</row>
    <row r="328" spans="1:48" ht="15.75" customHeight="1">
      <c r="A328" s="76"/>
      <c r="B328" s="89"/>
      <c r="C328" s="91"/>
      <c r="D328" s="89"/>
      <c r="E328" s="211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</row>
    <row r="329" spans="1:48" ht="15.75" customHeight="1">
      <c r="A329" s="76"/>
      <c r="B329" s="89"/>
      <c r="C329" s="91"/>
      <c r="D329" s="89"/>
      <c r="E329" s="211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</row>
    <row r="330" spans="1:48" ht="15.75" customHeight="1">
      <c r="A330" s="76"/>
      <c r="B330" s="89"/>
      <c r="C330" s="91"/>
      <c r="D330" s="89"/>
      <c r="E330" s="211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</row>
    <row r="331" spans="1:48" ht="15.75" customHeight="1">
      <c r="A331" s="76"/>
      <c r="B331" s="89"/>
      <c r="C331" s="91"/>
      <c r="D331" s="89"/>
      <c r="E331" s="211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</row>
    <row r="332" spans="1:48" ht="15.75" customHeight="1">
      <c r="A332" s="76"/>
      <c r="B332" s="89"/>
      <c r="C332" s="91"/>
      <c r="D332" s="89"/>
      <c r="E332" s="211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</row>
    <row r="333" spans="1:48" ht="15.75" customHeight="1">
      <c r="A333" s="76"/>
      <c r="B333" s="89"/>
      <c r="C333" s="91"/>
      <c r="D333" s="89"/>
      <c r="E333" s="211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</row>
    <row r="334" spans="1:48" ht="15.75" customHeight="1">
      <c r="A334" s="76"/>
      <c r="B334" s="89"/>
      <c r="C334" s="91"/>
      <c r="D334" s="89"/>
      <c r="E334" s="211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</row>
    <row r="335" spans="1:48" ht="15.75" customHeight="1">
      <c r="A335" s="76"/>
      <c r="B335" s="89"/>
      <c r="C335" s="91"/>
      <c r="D335" s="89"/>
      <c r="E335" s="211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</row>
    <row r="336" spans="1:48" ht="15.75" customHeight="1">
      <c r="A336" s="76"/>
      <c r="B336" s="89"/>
      <c r="C336" s="91"/>
      <c r="D336" s="89"/>
      <c r="E336" s="211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</row>
    <row r="337" spans="1:48" ht="15.75" customHeight="1">
      <c r="A337" s="76"/>
      <c r="B337" s="89"/>
      <c r="C337" s="91"/>
      <c r="D337" s="89"/>
      <c r="E337" s="211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</row>
    <row r="338" spans="1:48" ht="15.75" customHeight="1">
      <c r="A338" s="76"/>
      <c r="B338" s="89"/>
      <c r="C338" s="91"/>
      <c r="D338" s="89"/>
      <c r="E338" s="211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</row>
    <row r="339" spans="1:48" ht="15.75" customHeight="1">
      <c r="A339" s="76"/>
      <c r="B339" s="89"/>
      <c r="C339" s="91"/>
      <c r="D339" s="89"/>
      <c r="E339" s="211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</row>
    <row r="340" spans="1:48" ht="15.75" customHeight="1">
      <c r="A340" s="76"/>
      <c r="B340" s="89"/>
      <c r="C340" s="91"/>
      <c r="D340" s="89"/>
      <c r="E340" s="211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</row>
    <row r="341" spans="1:48" ht="15.75" customHeight="1">
      <c r="A341" s="76"/>
      <c r="B341" s="89"/>
      <c r="C341" s="91"/>
      <c r="D341" s="89"/>
      <c r="E341" s="211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</row>
    <row r="342" spans="1:48" ht="15.75" customHeight="1">
      <c r="A342" s="76"/>
      <c r="B342" s="89"/>
      <c r="C342" s="91"/>
      <c r="D342" s="89"/>
      <c r="E342" s="211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</row>
    <row r="343" spans="1:48" ht="15.75" customHeight="1">
      <c r="A343" s="76"/>
      <c r="B343" s="89"/>
      <c r="C343" s="91"/>
      <c r="D343" s="89"/>
      <c r="E343" s="211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</row>
    <row r="344" spans="1:48" ht="15.75" customHeight="1">
      <c r="A344" s="76"/>
      <c r="B344" s="89"/>
      <c r="C344" s="91"/>
      <c r="D344" s="89"/>
      <c r="E344" s="211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</row>
    <row r="345" spans="1:48" ht="15.75" customHeight="1">
      <c r="A345" s="76"/>
      <c r="B345" s="89"/>
      <c r="C345" s="91"/>
      <c r="D345" s="89"/>
      <c r="E345" s="211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</row>
    <row r="346" spans="1:48" ht="15.75" customHeight="1">
      <c r="A346" s="76"/>
      <c r="B346" s="89"/>
      <c r="C346" s="91"/>
      <c r="D346" s="89"/>
      <c r="E346" s="211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</row>
    <row r="347" spans="1:48" ht="15.75" customHeight="1">
      <c r="A347" s="76"/>
      <c r="B347" s="89"/>
      <c r="C347" s="91"/>
      <c r="D347" s="89"/>
      <c r="E347" s="211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</row>
    <row r="348" spans="1:48" ht="15.75" customHeight="1">
      <c r="A348" s="76"/>
      <c r="B348" s="89"/>
      <c r="C348" s="91"/>
      <c r="D348" s="89"/>
      <c r="E348" s="211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</row>
    <row r="349" spans="1:48" ht="15.75" customHeight="1">
      <c r="A349" s="76"/>
      <c r="B349" s="89"/>
      <c r="C349" s="91"/>
      <c r="D349" s="89"/>
      <c r="E349" s="211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</row>
    <row r="350" spans="1:48" ht="15.75" customHeight="1">
      <c r="A350" s="76"/>
      <c r="B350" s="89"/>
      <c r="C350" s="91"/>
      <c r="D350" s="89"/>
      <c r="E350" s="211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</row>
    <row r="351" spans="1:48" ht="15.75" customHeight="1">
      <c r="A351" s="76"/>
      <c r="B351" s="89"/>
      <c r="C351" s="91"/>
      <c r="D351" s="89"/>
      <c r="E351" s="211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</row>
    <row r="352" spans="1:48" ht="15.75" customHeight="1">
      <c r="A352" s="76"/>
      <c r="B352" s="89"/>
      <c r="C352" s="91"/>
      <c r="D352" s="89"/>
      <c r="E352" s="211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</row>
    <row r="353" spans="1:48" ht="15.75" customHeight="1">
      <c r="A353" s="76"/>
      <c r="B353" s="89"/>
      <c r="C353" s="91"/>
      <c r="D353" s="89"/>
      <c r="E353" s="211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</row>
    <row r="354" spans="1:48" ht="15.75" customHeight="1">
      <c r="A354" s="76"/>
      <c r="B354" s="89"/>
      <c r="C354" s="91"/>
      <c r="D354" s="89"/>
      <c r="E354" s="211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</row>
    <row r="355" spans="1:48" ht="15.75" customHeight="1">
      <c r="A355" s="76"/>
      <c r="B355" s="89"/>
      <c r="C355" s="91"/>
      <c r="D355" s="89"/>
      <c r="E355" s="211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</row>
    <row r="356" spans="1:48" ht="15.75" customHeight="1">
      <c r="A356" s="76"/>
      <c r="B356" s="89"/>
      <c r="C356" s="91"/>
      <c r="D356" s="89"/>
      <c r="E356" s="211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</row>
    <row r="357" spans="1:48" ht="15.75" customHeight="1">
      <c r="A357" s="76"/>
      <c r="B357" s="89"/>
      <c r="C357" s="91"/>
      <c r="D357" s="89"/>
      <c r="E357" s="211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</row>
    <row r="358" spans="1:48" ht="15.75" customHeight="1">
      <c r="A358" s="76"/>
      <c r="B358" s="89"/>
      <c r="C358" s="91"/>
      <c r="D358" s="89"/>
      <c r="E358" s="211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</row>
    <row r="359" spans="1:48" ht="15.75" customHeight="1">
      <c r="A359" s="76"/>
      <c r="B359" s="89"/>
      <c r="C359" s="91"/>
      <c r="D359" s="89"/>
      <c r="E359" s="211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</row>
    <row r="360" spans="1:48" ht="15.75" customHeight="1">
      <c r="A360" s="76"/>
      <c r="B360" s="89"/>
      <c r="C360" s="91"/>
      <c r="D360" s="89"/>
      <c r="E360" s="211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</row>
    <row r="361" spans="1:48" ht="15.75" customHeight="1">
      <c r="A361" s="76"/>
      <c r="B361" s="89"/>
      <c r="C361" s="91"/>
      <c r="D361" s="89"/>
      <c r="E361" s="211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</row>
    <row r="362" spans="1:48" ht="15.75" customHeight="1">
      <c r="A362" s="76"/>
      <c r="B362" s="89"/>
      <c r="C362" s="91"/>
      <c r="D362" s="89"/>
      <c r="E362" s="211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</row>
    <row r="363" spans="1:48" ht="15.75" customHeight="1">
      <c r="A363" s="76"/>
      <c r="B363" s="89"/>
      <c r="C363" s="91"/>
      <c r="D363" s="89"/>
      <c r="E363" s="211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</row>
    <row r="364" spans="1:48" ht="15.75" customHeight="1">
      <c r="A364" s="76"/>
      <c r="B364" s="89"/>
      <c r="C364" s="91"/>
      <c r="D364" s="89"/>
      <c r="E364" s="211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</row>
    <row r="365" spans="1:48" ht="15.75" customHeight="1">
      <c r="A365" s="76"/>
      <c r="B365" s="89"/>
      <c r="C365" s="91"/>
      <c r="D365" s="89"/>
      <c r="E365" s="211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</row>
    <row r="366" spans="1:48" ht="15.75" customHeight="1">
      <c r="A366" s="76"/>
      <c r="B366" s="89"/>
      <c r="C366" s="91"/>
      <c r="D366" s="89"/>
      <c r="E366" s="211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</row>
    <row r="367" spans="1:48" ht="15.75" customHeight="1">
      <c r="A367" s="76"/>
      <c r="B367" s="89"/>
      <c r="C367" s="91"/>
      <c r="D367" s="89"/>
      <c r="E367" s="211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</row>
    <row r="368" spans="1:48" ht="15.75" customHeight="1">
      <c r="A368" s="76"/>
      <c r="B368" s="89"/>
      <c r="C368" s="91"/>
      <c r="D368" s="89"/>
      <c r="E368" s="211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</row>
    <row r="369" spans="1:48" ht="15.75" customHeight="1">
      <c r="A369" s="76"/>
      <c r="B369" s="89"/>
      <c r="C369" s="91"/>
      <c r="D369" s="89"/>
      <c r="E369" s="211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</row>
    <row r="370" spans="1:48" ht="15.75" customHeight="1">
      <c r="A370" s="76"/>
      <c r="B370" s="89"/>
      <c r="C370" s="91"/>
      <c r="D370" s="89"/>
      <c r="E370" s="211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</row>
    <row r="371" spans="1:48" ht="15.75" customHeight="1">
      <c r="A371" s="76"/>
      <c r="B371" s="89"/>
      <c r="C371" s="91"/>
      <c r="D371" s="89"/>
      <c r="E371" s="211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</row>
    <row r="372" spans="1:48" ht="15.75" customHeight="1">
      <c r="A372" s="76"/>
      <c r="B372" s="89"/>
      <c r="C372" s="91"/>
      <c r="D372" s="89"/>
      <c r="E372" s="211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</row>
    <row r="373" spans="1:48" ht="15.75" customHeight="1">
      <c r="A373" s="76"/>
      <c r="B373" s="89"/>
      <c r="C373" s="91"/>
      <c r="D373" s="89"/>
      <c r="E373" s="211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</row>
    <row r="374" spans="1:48" ht="15.75" customHeight="1">
      <c r="A374" s="76"/>
      <c r="B374" s="89"/>
      <c r="C374" s="91"/>
      <c r="D374" s="89"/>
      <c r="E374" s="211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</row>
    <row r="375" spans="1:48" ht="15.75" customHeight="1">
      <c r="A375" s="76"/>
      <c r="B375" s="89"/>
      <c r="C375" s="91"/>
      <c r="D375" s="89"/>
      <c r="E375" s="211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</row>
    <row r="376" spans="1:48" ht="15.75" customHeight="1">
      <c r="A376" s="76"/>
      <c r="B376" s="89"/>
      <c r="C376" s="91"/>
      <c r="D376" s="89"/>
      <c r="E376" s="211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</row>
    <row r="377" spans="1:48" ht="15.75" customHeight="1">
      <c r="A377" s="76"/>
      <c r="B377" s="89"/>
      <c r="C377" s="91"/>
      <c r="D377" s="89"/>
      <c r="E377" s="211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</row>
    <row r="378" spans="1:48" ht="15.75" customHeight="1">
      <c r="A378" s="76"/>
      <c r="B378" s="89"/>
      <c r="C378" s="91"/>
      <c r="D378" s="89"/>
      <c r="E378" s="211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</row>
    <row r="379" spans="1:48" ht="15.75" customHeight="1">
      <c r="A379" s="76"/>
      <c r="B379" s="89"/>
      <c r="C379" s="91"/>
      <c r="D379" s="89"/>
      <c r="E379" s="211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</row>
    <row r="380" spans="1:48" ht="15.75" customHeight="1">
      <c r="A380" s="76"/>
      <c r="B380" s="89"/>
      <c r="C380" s="91"/>
      <c r="D380" s="89"/>
      <c r="E380" s="211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</row>
    <row r="381" spans="1:48" ht="15.75" customHeight="1">
      <c r="A381" s="76"/>
      <c r="B381" s="89"/>
      <c r="C381" s="91"/>
      <c r="D381" s="89"/>
      <c r="E381" s="211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</row>
    <row r="382" spans="1:48" ht="15.75" customHeight="1">
      <c r="A382" s="76"/>
      <c r="B382" s="89"/>
      <c r="C382" s="91"/>
      <c r="D382" s="89"/>
      <c r="E382" s="211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</row>
    <row r="383" spans="1:48" ht="15.75" customHeight="1">
      <c r="A383" s="76"/>
      <c r="B383" s="89"/>
      <c r="C383" s="91"/>
      <c r="D383" s="89"/>
      <c r="E383" s="211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</row>
    <row r="384" spans="1:48" ht="15.75" customHeight="1">
      <c r="A384" s="76"/>
      <c r="B384" s="89"/>
      <c r="C384" s="91"/>
      <c r="D384" s="89"/>
      <c r="E384" s="211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</row>
    <row r="385" spans="1:48" ht="15.75" customHeight="1">
      <c r="A385" s="76"/>
      <c r="B385" s="89"/>
      <c r="C385" s="91"/>
      <c r="D385" s="89"/>
      <c r="E385" s="211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</row>
    <row r="386" spans="1:48" ht="15.75" customHeight="1">
      <c r="A386" s="76"/>
      <c r="B386" s="89"/>
      <c r="C386" s="91"/>
      <c r="D386" s="89"/>
      <c r="E386" s="211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</row>
    <row r="387" spans="1:48" ht="15.75" customHeight="1">
      <c r="A387" s="76"/>
      <c r="B387" s="89"/>
      <c r="C387" s="91"/>
      <c r="D387" s="89"/>
      <c r="E387" s="211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</row>
    <row r="388" spans="1:48" ht="15.75" customHeight="1">
      <c r="A388" s="76"/>
      <c r="B388" s="89"/>
      <c r="C388" s="91"/>
      <c r="D388" s="89"/>
      <c r="E388" s="211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</row>
    <row r="389" spans="1:48" ht="15.75" customHeight="1">
      <c r="A389" s="76"/>
      <c r="B389" s="89"/>
      <c r="C389" s="91"/>
      <c r="D389" s="89"/>
      <c r="E389" s="211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</row>
    <row r="390" spans="1:48" ht="15.75" customHeight="1">
      <c r="A390" s="76"/>
      <c r="B390" s="89"/>
      <c r="C390" s="91"/>
      <c r="D390" s="89"/>
      <c r="E390" s="211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</row>
    <row r="391" spans="1:48" ht="15.75" customHeight="1">
      <c r="A391" s="76"/>
      <c r="B391" s="89"/>
      <c r="C391" s="91"/>
      <c r="D391" s="89"/>
      <c r="E391" s="211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</row>
    <row r="392" spans="1:48" ht="15.75" customHeight="1">
      <c r="A392" s="76"/>
      <c r="B392" s="89"/>
      <c r="C392" s="91"/>
      <c r="D392" s="89"/>
      <c r="E392" s="211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</row>
    <row r="393" spans="1:48" ht="15.75" customHeight="1">
      <c r="A393" s="76"/>
      <c r="B393" s="89"/>
      <c r="C393" s="91"/>
      <c r="D393" s="89"/>
      <c r="E393" s="211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</row>
    <row r="394" spans="1:48" ht="15.75" customHeight="1">
      <c r="A394" s="76"/>
      <c r="B394" s="89"/>
      <c r="C394" s="91"/>
      <c r="D394" s="89"/>
      <c r="E394" s="211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</row>
    <row r="395" spans="1:48" ht="15.75" customHeight="1">
      <c r="A395" s="76"/>
      <c r="B395" s="89"/>
      <c r="C395" s="91"/>
      <c r="D395" s="89"/>
      <c r="E395" s="211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</row>
    <row r="396" spans="1:48" ht="15.75" customHeight="1">
      <c r="A396" s="76"/>
      <c r="B396" s="89"/>
      <c r="C396" s="91"/>
      <c r="D396" s="89"/>
      <c r="E396" s="211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</row>
    <row r="397" spans="1:48" ht="15.75" customHeight="1">
      <c r="A397" s="76"/>
      <c r="B397" s="89"/>
      <c r="C397" s="91"/>
      <c r="D397" s="89"/>
      <c r="E397" s="211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</row>
    <row r="398" spans="1:48" ht="15.75" customHeight="1">
      <c r="A398" s="76"/>
      <c r="B398" s="89"/>
      <c r="C398" s="91"/>
      <c r="D398" s="89"/>
      <c r="E398" s="211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</row>
    <row r="399" spans="1:48" ht="15.75" customHeight="1">
      <c r="A399" s="76"/>
      <c r="B399" s="89"/>
      <c r="C399" s="91"/>
      <c r="D399" s="89"/>
      <c r="E399" s="211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</row>
    <row r="400" spans="1:48" ht="15.75" customHeight="1">
      <c r="A400" s="76"/>
      <c r="B400" s="89"/>
      <c r="C400" s="91"/>
      <c r="D400" s="89"/>
      <c r="E400" s="211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</row>
    <row r="401" spans="1:48" ht="15.75" customHeight="1">
      <c r="A401" s="76"/>
      <c r="B401" s="89"/>
      <c r="C401" s="91"/>
      <c r="D401" s="89"/>
      <c r="E401" s="211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</row>
    <row r="402" spans="1:48" ht="15.75" customHeight="1">
      <c r="A402" s="76"/>
      <c r="B402" s="89"/>
      <c r="C402" s="91"/>
      <c r="D402" s="89"/>
      <c r="E402" s="211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</row>
    <row r="403" spans="1:48" ht="15.75" customHeight="1">
      <c r="A403" s="76"/>
      <c r="B403" s="89"/>
      <c r="C403" s="91"/>
      <c r="D403" s="89"/>
      <c r="E403" s="211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</row>
    <row r="404" spans="1:48" ht="15.75" customHeight="1">
      <c r="A404" s="76"/>
      <c r="B404" s="89"/>
      <c r="C404" s="91"/>
      <c r="D404" s="89"/>
      <c r="E404" s="211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</row>
    <row r="405" spans="1:48" ht="15.75" customHeight="1">
      <c r="A405" s="76"/>
      <c r="B405" s="89"/>
      <c r="C405" s="91"/>
      <c r="D405" s="89"/>
      <c r="E405" s="211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</row>
    <row r="406" spans="1:48" ht="15.75" customHeight="1">
      <c r="A406" s="76"/>
      <c r="B406" s="89"/>
      <c r="C406" s="91"/>
      <c r="D406" s="89"/>
      <c r="E406" s="211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</row>
    <row r="407" spans="1:48" ht="15.75" customHeight="1">
      <c r="A407" s="76"/>
      <c r="B407" s="89"/>
      <c r="C407" s="91"/>
      <c r="D407" s="89"/>
      <c r="E407" s="211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</row>
    <row r="408" spans="1:48" ht="15.75" customHeight="1">
      <c r="A408" s="76"/>
      <c r="B408" s="89"/>
      <c r="C408" s="91"/>
      <c r="D408" s="89"/>
      <c r="E408" s="211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</row>
    <row r="409" spans="1:48" ht="15.75" customHeight="1">
      <c r="A409" s="76"/>
      <c r="B409" s="89"/>
      <c r="C409" s="91"/>
      <c r="D409" s="89"/>
      <c r="E409" s="211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</row>
    <row r="410" spans="1:48" ht="15.75" customHeight="1">
      <c r="A410" s="76"/>
      <c r="B410" s="89"/>
      <c r="C410" s="91"/>
      <c r="D410" s="89"/>
      <c r="E410" s="211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</row>
    <row r="411" spans="1:48" ht="15.75" customHeight="1">
      <c r="A411" s="76"/>
      <c r="B411" s="89"/>
      <c r="C411" s="91"/>
      <c r="D411" s="89"/>
      <c r="E411" s="211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</row>
    <row r="412" spans="1:48" ht="15.75" customHeight="1">
      <c r="A412" s="76"/>
      <c r="B412" s="89"/>
      <c r="C412" s="91"/>
      <c r="D412" s="89"/>
      <c r="E412" s="211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</row>
    <row r="413" spans="1:48" ht="15.75" customHeight="1">
      <c r="A413" s="76"/>
      <c r="B413" s="89"/>
      <c r="C413" s="91"/>
      <c r="D413" s="89"/>
      <c r="E413" s="211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</row>
    <row r="414" spans="1:48" ht="15.75" customHeight="1">
      <c r="A414" s="76"/>
      <c r="B414" s="89"/>
      <c r="C414" s="91"/>
      <c r="D414" s="89"/>
      <c r="E414" s="211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</row>
    <row r="415" spans="1:48" ht="15.75" customHeight="1">
      <c r="A415" s="76"/>
      <c r="B415" s="89"/>
      <c r="C415" s="91"/>
      <c r="D415" s="89"/>
      <c r="E415" s="211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</row>
    <row r="416" spans="1:48" ht="15.75" customHeight="1">
      <c r="A416" s="76"/>
      <c r="B416" s="89"/>
      <c r="C416" s="91"/>
      <c r="D416" s="89"/>
      <c r="E416" s="211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</row>
    <row r="417" spans="1:48" ht="15.75" customHeight="1">
      <c r="A417" s="76"/>
      <c r="B417" s="89"/>
      <c r="C417" s="91"/>
      <c r="D417" s="89"/>
      <c r="E417" s="211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</row>
    <row r="418" spans="1:48" ht="15.75" customHeight="1">
      <c r="A418" s="76"/>
      <c r="B418" s="89"/>
      <c r="C418" s="91"/>
      <c r="D418" s="89"/>
      <c r="E418" s="211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</row>
    <row r="419" spans="1:48" ht="15.75" customHeight="1">
      <c r="A419" s="76"/>
      <c r="B419" s="89"/>
      <c r="C419" s="91"/>
      <c r="D419" s="89"/>
      <c r="E419" s="211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</row>
    <row r="420" spans="1:48" ht="15.75" customHeight="1">
      <c r="A420" s="76"/>
      <c r="B420" s="89"/>
      <c r="C420" s="91"/>
      <c r="D420" s="89"/>
      <c r="E420" s="211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</row>
    <row r="421" spans="1:48" ht="15.75" customHeight="1">
      <c r="A421" s="76"/>
      <c r="B421" s="89"/>
      <c r="C421" s="91"/>
      <c r="D421" s="89"/>
      <c r="E421" s="211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</row>
    <row r="422" spans="1:48" ht="15.75" customHeight="1">
      <c r="A422" s="76"/>
      <c r="B422" s="89"/>
      <c r="C422" s="91"/>
      <c r="D422" s="89"/>
      <c r="E422" s="211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</row>
    <row r="423" spans="1:48" ht="15.75" customHeight="1">
      <c r="A423" s="76"/>
      <c r="B423" s="89"/>
      <c r="C423" s="91"/>
      <c r="D423" s="89"/>
      <c r="E423" s="211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</row>
    <row r="424" spans="1:48" ht="15.75" customHeight="1">
      <c r="A424" s="76"/>
      <c r="B424" s="89"/>
      <c r="C424" s="91"/>
      <c r="D424" s="89"/>
      <c r="E424" s="211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</row>
    <row r="425" spans="1:48" ht="15.75" customHeight="1">
      <c r="A425" s="76"/>
      <c r="B425" s="89"/>
      <c r="C425" s="91"/>
      <c r="D425" s="89"/>
      <c r="E425" s="211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</row>
    <row r="426" spans="1:48" ht="15.75" customHeight="1">
      <c r="A426" s="76"/>
      <c r="B426" s="89"/>
      <c r="C426" s="91"/>
      <c r="D426" s="89"/>
      <c r="E426" s="211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</row>
    <row r="427" spans="1:48" ht="15.75" customHeight="1">
      <c r="A427" s="76"/>
      <c r="B427" s="89"/>
      <c r="C427" s="91"/>
      <c r="D427" s="89"/>
      <c r="E427" s="211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</row>
    <row r="428" spans="1:48" ht="15.75" customHeight="1">
      <c r="A428" s="76"/>
      <c r="B428" s="89"/>
      <c r="C428" s="91"/>
      <c r="D428" s="89"/>
      <c r="E428" s="211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</row>
    <row r="429" spans="1:48" ht="15.75" customHeight="1">
      <c r="A429" s="76"/>
      <c r="B429" s="89"/>
      <c r="C429" s="91"/>
      <c r="D429" s="89"/>
      <c r="E429" s="211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</row>
    <row r="430" spans="1:48" ht="15.75" customHeight="1">
      <c r="A430" s="76"/>
      <c r="B430" s="89"/>
      <c r="C430" s="91"/>
      <c r="D430" s="89"/>
      <c r="E430" s="211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</row>
    <row r="431" spans="1:48" ht="15.75" customHeight="1">
      <c r="A431" s="76"/>
      <c r="B431" s="89"/>
      <c r="C431" s="91"/>
      <c r="D431" s="89"/>
      <c r="E431" s="211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</row>
    <row r="432" spans="1:48" ht="15.75" customHeight="1">
      <c r="A432" s="76"/>
      <c r="B432" s="89"/>
      <c r="C432" s="91"/>
      <c r="D432" s="89"/>
      <c r="E432" s="211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</row>
    <row r="433" spans="1:48" ht="15.75" customHeight="1">
      <c r="A433" s="76"/>
      <c r="B433" s="89"/>
      <c r="C433" s="91"/>
      <c r="D433" s="89"/>
      <c r="E433" s="211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</row>
    <row r="434" spans="1:48" ht="15.75" customHeight="1">
      <c r="A434" s="76"/>
      <c r="B434" s="89"/>
      <c r="C434" s="91"/>
      <c r="D434" s="89"/>
      <c r="E434" s="211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</row>
    <row r="435" spans="1:48" ht="15.75" customHeight="1">
      <c r="A435" s="76"/>
      <c r="B435" s="89"/>
      <c r="C435" s="91"/>
      <c r="D435" s="89"/>
      <c r="E435" s="211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</row>
    <row r="436" spans="1:48" ht="15.75" customHeight="1">
      <c r="A436" s="76"/>
      <c r="B436" s="89"/>
      <c r="C436" s="91"/>
      <c r="D436" s="89"/>
      <c r="E436" s="211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</row>
    <row r="437" spans="1:48" ht="15.75" customHeight="1">
      <c r="A437" s="76"/>
      <c r="B437" s="89"/>
      <c r="C437" s="91"/>
      <c r="D437" s="89"/>
      <c r="E437" s="211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</row>
    <row r="438" spans="1:48" ht="15.75" customHeight="1">
      <c r="A438" s="76"/>
      <c r="B438" s="89"/>
      <c r="C438" s="91"/>
      <c r="D438" s="89"/>
      <c r="E438" s="211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</row>
    <row r="439" spans="1:48" ht="15.75" customHeight="1">
      <c r="A439" s="76"/>
      <c r="B439" s="89"/>
      <c r="C439" s="91"/>
      <c r="D439" s="89"/>
      <c r="E439" s="211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</row>
    <row r="440" spans="1:48" ht="15.75" customHeight="1">
      <c r="A440" s="76"/>
      <c r="B440" s="89"/>
      <c r="C440" s="91"/>
      <c r="D440" s="89"/>
      <c r="E440" s="211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</row>
    <row r="441" spans="1:48" ht="15.75" customHeight="1">
      <c r="A441" s="76"/>
      <c r="B441" s="89"/>
      <c r="C441" s="91"/>
      <c r="D441" s="89"/>
      <c r="E441" s="211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</row>
    <row r="442" spans="1:48" ht="15.75" customHeight="1">
      <c r="A442" s="76"/>
      <c r="B442" s="89"/>
      <c r="C442" s="91"/>
      <c r="D442" s="89"/>
      <c r="E442" s="211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</row>
    <row r="443" spans="1:48" ht="15.75" customHeight="1">
      <c r="A443" s="76"/>
      <c r="B443" s="89"/>
      <c r="C443" s="91"/>
      <c r="D443" s="89"/>
      <c r="E443" s="211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</row>
    <row r="444" spans="1:48" ht="15.75" customHeight="1">
      <c r="A444" s="76"/>
      <c r="B444" s="89"/>
      <c r="C444" s="91"/>
      <c r="D444" s="89"/>
      <c r="E444" s="211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</row>
    <row r="445" spans="1:48" ht="15.75" customHeight="1">
      <c r="A445" s="76"/>
      <c r="B445" s="89"/>
      <c r="C445" s="91"/>
      <c r="D445" s="89"/>
      <c r="E445" s="211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</row>
    <row r="446" spans="1:48" ht="15.75" customHeight="1">
      <c r="A446" s="76"/>
      <c r="B446" s="89"/>
      <c r="C446" s="91"/>
      <c r="D446" s="89"/>
      <c r="E446" s="211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</row>
    <row r="447" spans="1:48" ht="15.75" customHeight="1">
      <c r="A447" s="76"/>
      <c r="B447" s="89"/>
      <c r="C447" s="91"/>
      <c r="D447" s="89"/>
      <c r="E447" s="211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</row>
    <row r="448" spans="1:48" ht="15.75" customHeight="1">
      <c r="A448" s="76"/>
      <c r="B448" s="89"/>
      <c r="C448" s="91"/>
      <c r="D448" s="89"/>
      <c r="E448" s="211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</row>
    <row r="449" spans="1:48" ht="15.75" customHeight="1">
      <c r="A449" s="76"/>
      <c r="B449" s="89"/>
      <c r="C449" s="91"/>
      <c r="D449" s="89"/>
      <c r="E449" s="211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</row>
    <row r="450" spans="1:48" ht="15.75" customHeight="1">
      <c r="A450" s="76"/>
      <c r="B450" s="89"/>
      <c r="C450" s="91"/>
      <c r="D450" s="89"/>
      <c r="E450" s="211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</row>
    <row r="451" spans="1:48" ht="15.75" customHeight="1">
      <c r="A451" s="76"/>
      <c r="B451" s="89"/>
      <c r="C451" s="91"/>
      <c r="D451" s="89"/>
      <c r="E451" s="211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</row>
    <row r="452" spans="1:48" ht="15.75" customHeight="1">
      <c r="A452" s="76"/>
      <c r="B452" s="89"/>
      <c r="C452" s="91"/>
      <c r="D452" s="89"/>
      <c r="E452" s="211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</row>
    <row r="453" spans="1:48" ht="15.75" customHeight="1">
      <c r="A453" s="76"/>
      <c r="B453" s="89"/>
      <c r="C453" s="91"/>
      <c r="D453" s="89"/>
      <c r="E453" s="211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</row>
    <row r="454" spans="1:48" ht="15.75" customHeight="1">
      <c r="A454" s="76"/>
      <c r="B454" s="89"/>
      <c r="C454" s="91"/>
      <c r="D454" s="89"/>
      <c r="E454" s="211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</row>
    <row r="455" spans="1:48" ht="15.75" customHeight="1">
      <c r="A455" s="76"/>
      <c r="B455" s="89"/>
      <c r="C455" s="91"/>
      <c r="D455" s="89"/>
      <c r="E455" s="211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</row>
    <row r="456" spans="1:48" ht="15.75" customHeight="1">
      <c r="A456" s="76"/>
      <c r="B456" s="89"/>
      <c r="C456" s="91"/>
      <c r="D456" s="89"/>
      <c r="E456" s="211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</row>
    <row r="457" spans="1:48" ht="15.75" customHeight="1">
      <c r="A457" s="76"/>
      <c r="B457" s="89"/>
      <c r="C457" s="91"/>
      <c r="D457" s="89"/>
      <c r="E457" s="211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</row>
    <row r="458" spans="1:48" ht="15.75" customHeight="1">
      <c r="A458" s="76"/>
      <c r="B458" s="89"/>
      <c r="C458" s="91"/>
      <c r="D458" s="89"/>
      <c r="E458" s="211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</row>
    <row r="459" spans="1:48" ht="15.75" customHeight="1">
      <c r="A459" s="76"/>
      <c r="B459" s="89"/>
      <c r="C459" s="91"/>
      <c r="D459" s="89"/>
      <c r="E459" s="211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</row>
    <row r="460" spans="1:48" ht="15.75" customHeight="1">
      <c r="A460" s="76"/>
      <c r="B460" s="89"/>
      <c r="C460" s="91"/>
      <c r="D460" s="89"/>
      <c r="E460" s="211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</row>
    <row r="461" spans="1:48" ht="15.75" customHeight="1">
      <c r="A461" s="76"/>
      <c r="B461" s="89"/>
      <c r="C461" s="91"/>
      <c r="D461" s="89"/>
      <c r="E461" s="211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</row>
    <row r="462" spans="1:48" ht="15.75" customHeight="1">
      <c r="A462" s="76"/>
      <c r="B462" s="89"/>
      <c r="C462" s="91"/>
      <c r="D462" s="89"/>
      <c r="E462" s="211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</row>
    <row r="463" spans="1:48" ht="15.75" customHeight="1">
      <c r="A463" s="76"/>
      <c r="B463" s="89"/>
      <c r="C463" s="91"/>
      <c r="D463" s="89"/>
      <c r="E463" s="211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</row>
    <row r="464" spans="1:48" ht="15.75" customHeight="1">
      <c r="A464" s="76"/>
      <c r="B464" s="89"/>
      <c r="C464" s="91"/>
      <c r="D464" s="89"/>
      <c r="E464" s="211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</row>
    <row r="465" spans="1:48" ht="15.75" customHeight="1">
      <c r="A465" s="76"/>
      <c r="B465" s="89"/>
      <c r="C465" s="91"/>
      <c r="D465" s="89"/>
      <c r="E465" s="211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</row>
    <row r="466" spans="1:48" ht="15.75" customHeight="1">
      <c r="A466" s="76"/>
      <c r="B466" s="89"/>
      <c r="C466" s="91"/>
      <c r="D466" s="89"/>
      <c r="E466" s="211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</row>
    <row r="467" spans="1:48" ht="15.75" customHeight="1">
      <c r="A467" s="76"/>
      <c r="B467" s="89"/>
      <c r="C467" s="91"/>
      <c r="D467" s="89"/>
      <c r="E467" s="211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</row>
    <row r="468" spans="1:48" ht="15.75" customHeight="1">
      <c r="A468" s="76"/>
      <c r="B468" s="89"/>
      <c r="C468" s="91"/>
      <c r="D468" s="89"/>
      <c r="E468" s="211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</row>
    <row r="469" spans="1:48" ht="15.75" customHeight="1">
      <c r="A469" s="76"/>
      <c r="B469" s="89"/>
      <c r="C469" s="91"/>
      <c r="D469" s="89"/>
      <c r="E469" s="211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</row>
    <row r="470" spans="1:48" ht="15.75" customHeight="1">
      <c r="A470" s="76"/>
      <c r="B470" s="89"/>
      <c r="C470" s="91"/>
      <c r="D470" s="89"/>
      <c r="E470" s="211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</row>
    <row r="471" spans="1:48" ht="15.75" customHeight="1">
      <c r="A471" s="76"/>
      <c r="B471" s="89"/>
      <c r="C471" s="91"/>
      <c r="D471" s="89"/>
      <c r="E471" s="211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</row>
    <row r="472" spans="1:48" ht="15.75" customHeight="1">
      <c r="A472" s="76"/>
      <c r="B472" s="89"/>
      <c r="C472" s="91"/>
      <c r="D472" s="89"/>
      <c r="E472" s="211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</row>
    <row r="473" spans="1:48" ht="15.75" customHeight="1">
      <c r="A473" s="76"/>
      <c r="B473" s="89"/>
      <c r="C473" s="91"/>
      <c r="D473" s="89"/>
      <c r="E473" s="211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</row>
    <row r="474" spans="1:48" ht="15.75" customHeight="1">
      <c r="A474" s="76"/>
      <c r="B474" s="89"/>
      <c r="C474" s="91"/>
      <c r="D474" s="89"/>
      <c r="E474" s="211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</row>
    <row r="475" spans="1:48" ht="15.75" customHeight="1">
      <c r="A475" s="76"/>
      <c r="B475" s="89"/>
      <c r="C475" s="91"/>
      <c r="D475" s="89"/>
      <c r="E475" s="211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</row>
    <row r="476" spans="1:48" ht="15.75" customHeight="1">
      <c r="A476" s="76"/>
      <c r="B476" s="89"/>
      <c r="C476" s="91"/>
      <c r="D476" s="89"/>
      <c r="E476" s="211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</row>
    <row r="477" spans="1:48" ht="15.75" customHeight="1">
      <c r="A477" s="76"/>
      <c r="B477" s="89"/>
      <c r="C477" s="91"/>
      <c r="D477" s="89"/>
      <c r="E477" s="211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</row>
    <row r="478" spans="1:48" ht="15.75" customHeight="1">
      <c r="A478" s="76"/>
      <c r="B478" s="89"/>
      <c r="C478" s="91"/>
      <c r="D478" s="89"/>
      <c r="E478" s="211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</row>
    <row r="479" spans="1:48" ht="15.75" customHeight="1">
      <c r="A479" s="76"/>
      <c r="B479" s="89"/>
      <c r="C479" s="91"/>
      <c r="D479" s="89"/>
      <c r="E479" s="211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</row>
    <row r="480" spans="1:48" ht="15.75" customHeight="1">
      <c r="A480" s="76"/>
      <c r="B480" s="89"/>
      <c r="C480" s="91"/>
      <c r="D480" s="89"/>
      <c r="E480" s="211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</row>
    <row r="481" spans="1:48" ht="15.75" customHeight="1">
      <c r="A481" s="76"/>
      <c r="B481" s="89"/>
      <c r="C481" s="91"/>
      <c r="D481" s="89"/>
      <c r="E481" s="211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</row>
    <row r="482" spans="1:48" ht="15.75" customHeight="1">
      <c r="A482" s="76"/>
      <c r="B482" s="89"/>
      <c r="C482" s="91"/>
      <c r="D482" s="89"/>
      <c r="E482" s="211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</row>
    <row r="483" spans="1:48" ht="15.75" customHeight="1">
      <c r="A483" s="76"/>
      <c r="B483" s="89"/>
      <c r="C483" s="91"/>
      <c r="D483" s="89"/>
      <c r="E483" s="211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</row>
    <row r="484" spans="1:48" ht="15.75" customHeight="1">
      <c r="A484" s="76"/>
      <c r="B484" s="89"/>
      <c r="C484" s="91"/>
      <c r="D484" s="89"/>
      <c r="E484" s="211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</row>
    <row r="485" spans="1:48" ht="15.75" customHeight="1">
      <c r="A485" s="76"/>
      <c r="B485" s="89"/>
      <c r="C485" s="91"/>
      <c r="D485" s="89"/>
      <c r="E485" s="211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</row>
    <row r="486" spans="1:48" ht="15.75" customHeight="1">
      <c r="A486" s="76"/>
      <c r="B486" s="89"/>
      <c r="C486" s="91"/>
      <c r="D486" s="89"/>
      <c r="E486" s="211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</row>
    <row r="487" spans="1:48" ht="15.75" customHeight="1">
      <c r="A487" s="76"/>
      <c r="B487" s="89"/>
      <c r="C487" s="91"/>
      <c r="D487" s="89"/>
      <c r="E487" s="211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</row>
    <row r="488" spans="1:48" ht="15.75" customHeight="1">
      <c r="A488" s="76"/>
      <c r="B488" s="89"/>
      <c r="C488" s="91"/>
      <c r="D488" s="89"/>
      <c r="E488" s="211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</row>
    <row r="489" spans="1:48" ht="15.75" customHeight="1">
      <c r="A489" s="76"/>
      <c r="B489" s="89"/>
      <c r="C489" s="91"/>
      <c r="D489" s="89"/>
      <c r="E489" s="211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</row>
    <row r="490" spans="1:48" ht="15.75" customHeight="1">
      <c r="A490" s="76"/>
      <c r="B490" s="89"/>
      <c r="C490" s="91"/>
      <c r="D490" s="89"/>
      <c r="E490" s="211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</row>
    <row r="491" spans="1:48" ht="15.75" customHeight="1">
      <c r="A491" s="76"/>
      <c r="B491" s="89"/>
      <c r="C491" s="91"/>
      <c r="D491" s="89"/>
      <c r="E491" s="211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</row>
    <row r="492" spans="1:48" ht="15.75" customHeight="1">
      <c r="A492" s="76"/>
      <c r="B492" s="89"/>
      <c r="C492" s="91"/>
      <c r="D492" s="89"/>
      <c r="E492" s="211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</row>
    <row r="493" spans="1:48" ht="15.75" customHeight="1">
      <c r="A493" s="76"/>
      <c r="B493" s="89"/>
      <c r="C493" s="91"/>
      <c r="D493" s="89"/>
      <c r="E493" s="211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</row>
    <row r="494" spans="1:48" ht="15.75" customHeight="1">
      <c r="A494" s="76"/>
      <c r="B494" s="89"/>
      <c r="C494" s="91"/>
      <c r="D494" s="89"/>
      <c r="E494" s="211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</row>
    <row r="495" spans="1:48" ht="15.75" customHeight="1">
      <c r="A495" s="76"/>
      <c r="B495" s="89"/>
      <c r="C495" s="91"/>
      <c r="D495" s="89"/>
      <c r="E495" s="211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</row>
    <row r="496" spans="1:48" ht="15.75" customHeight="1">
      <c r="A496" s="76"/>
      <c r="B496" s="89"/>
      <c r="C496" s="91"/>
      <c r="D496" s="89"/>
      <c r="E496" s="211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</row>
    <row r="497" spans="1:48" ht="15.75" customHeight="1">
      <c r="A497" s="76"/>
      <c r="B497" s="89"/>
      <c r="C497" s="91"/>
      <c r="D497" s="89"/>
      <c r="E497" s="211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</row>
    <row r="498" spans="1:48" ht="15.75" customHeight="1">
      <c r="A498" s="76"/>
      <c r="B498" s="89"/>
      <c r="C498" s="91"/>
      <c r="D498" s="89"/>
      <c r="E498" s="211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</row>
    <row r="499" spans="1:48" ht="15.75" customHeight="1">
      <c r="A499" s="76"/>
      <c r="B499" s="89"/>
      <c r="C499" s="91"/>
      <c r="D499" s="89"/>
      <c r="E499" s="211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</row>
    <row r="500" spans="1:48" ht="15.75" customHeight="1">
      <c r="A500" s="76"/>
      <c r="B500" s="89"/>
      <c r="C500" s="91"/>
      <c r="D500" s="89"/>
      <c r="E500" s="211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</row>
    <row r="501" spans="1:48" ht="15.75" customHeight="1">
      <c r="A501" s="76"/>
      <c r="B501" s="89"/>
      <c r="C501" s="91"/>
      <c r="D501" s="89"/>
      <c r="E501" s="211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</row>
    <row r="502" spans="1:48" ht="15.75" customHeight="1">
      <c r="A502" s="76"/>
      <c r="B502" s="89"/>
      <c r="C502" s="91"/>
      <c r="D502" s="89"/>
      <c r="E502" s="211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</row>
    <row r="503" spans="1:48" ht="15.75" customHeight="1">
      <c r="A503" s="76"/>
      <c r="B503" s="89"/>
      <c r="C503" s="91"/>
      <c r="D503" s="89"/>
      <c r="E503" s="211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</row>
    <row r="504" spans="1:48" ht="15.75" customHeight="1">
      <c r="A504" s="76"/>
      <c r="B504" s="89"/>
      <c r="C504" s="91"/>
      <c r="D504" s="89"/>
      <c r="E504" s="211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</row>
    <row r="505" spans="1:48" ht="15.75" customHeight="1">
      <c r="A505" s="76"/>
      <c r="B505" s="89"/>
      <c r="C505" s="91"/>
      <c r="D505" s="89"/>
      <c r="E505" s="211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</row>
    <row r="506" spans="1:48" ht="15.75" customHeight="1">
      <c r="A506" s="76"/>
      <c r="B506" s="89"/>
      <c r="C506" s="91"/>
      <c r="D506" s="89"/>
      <c r="E506" s="211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</row>
    <row r="507" spans="1:48" ht="15.75" customHeight="1">
      <c r="A507" s="76"/>
      <c r="B507" s="89"/>
      <c r="C507" s="91"/>
      <c r="D507" s="89"/>
      <c r="E507" s="211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</row>
    <row r="508" spans="1:48" ht="15.75" customHeight="1">
      <c r="A508" s="76"/>
      <c r="B508" s="89"/>
      <c r="C508" s="91"/>
      <c r="D508" s="89"/>
      <c r="E508" s="211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</row>
    <row r="509" spans="1:48" ht="15.75" customHeight="1">
      <c r="A509" s="76"/>
      <c r="B509" s="89"/>
      <c r="C509" s="91"/>
      <c r="D509" s="89"/>
      <c r="E509" s="211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</row>
    <row r="510" spans="1:48" ht="15.75" customHeight="1">
      <c r="A510" s="76"/>
      <c r="B510" s="89"/>
      <c r="C510" s="91"/>
      <c r="D510" s="89"/>
      <c r="E510" s="211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</row>
    <row r="511" spans="1:48" ht="15.75" customHeight="1">
      <c r="A511" s="76"/>
      <c r="B511" s="89"/>
      <c r="C511" s="91"/>
      <c r="D511" s="89"/>
      <c r="E511" s="211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</row>
    <row r="512" spans="1:48" ht="15.75" customHeight="1">
      <c r="A512" s="76"/>
      <c r="B512" s="89"/>
      <c r="C512" s="91"/>
      <c r="D512" s="89"/>
      <c r="E512" s="211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</row>
    <row r="513" spans="1:48" ht="15.75" customHeight="1">
      <c r="A513" s="76"/>
      <c r="B513" s="89"/>
      <c r="C513" s="91"/>
      <c r="D513" s="89"/>
      <c r="E513" s="211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</row>
    <row r="514" spans="1:48" ht="15.75" customHeight="1">
      <c r="A514" s="76"/>
      <c r="B514" s="89"/>
      <c r="C514" s="91"/>
      <c r="D514" s="89"/>
      <c r="E514" s="211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</row>
    <row r="515" spans="1:48" ht="15.75" customHeight="1">
      <c r="A515" s="76"/>
      <c r="B515" s="89"/>
      <c r="C515" s="91"/>
      <c r="D515" s="89"/>
      <c r="E515" s="211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</row>
    <row r="516" spans="1:48" ht="15.75" customHeight="1">
      <c r="A516" s="76"/>
      <c r="B516" s="89"/>
      <c r="C516" s="91"/>
      <c r="D516" s="89"/>
      <c r="E516" s="211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</row>
    <row r="517" spans="1:48" ht="15.75" customHeight="1">
      <c r="A517" s="76"/>
      <c r="B517" s="89"/>
      <c r="C517" s="91"/>
      <c r="D517" s="89"/>
      <c r="E517" s="211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</row>
    <row r="518" spans="1:48" ht="15.75" customHeight="1">
      <c r="A518" s="76"/>
      <c r="B518" s="89"/>
      <c r="C518" s="91"/>
      <c r="D518" s="89"/>
      <c r="E518" s="211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</row>
    <row r="519" spans="1:48" ht="15.75" customHeight="1">
      <c r="A519" s="76"/>
      <c r="B519" s="89"/>
      <c r="C519" s="91"/>
      <c r="D519" s="89"/>
      <c r="E519" s="211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</row>
    <row r="520" spans="1:48" ht="15.75" customHeight="1">
      <c r="A520" s="76"/>
      <c r="B520" s="89"/>
      <c r="C520" s="91"/>
      <c r="D520" s="89"/>
      <c r="E520" s="211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</row>
    <row r="521" spans="1:48" ht="15.75" customHeight="1">
      <c r="A521" s="76"/>
      <c r="B521" s="89"/>
      <c r="C521" s="91"/>
      <c r="D521" s="89"/>
      <c r="E521" s="211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</row>
    <row r="522" spans="1:48" ht="15.75" customHeight="1">
      <c r="A522" s="76"/>
      <c r="B522" s="89"/>
      <c r="C522" s="91"/>
      <c r="D522" s="89"/>
      <c r="E522" s="211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</row>
    <row r="523" spans="1:48" ht="15.75" customHeight="1">
      <c r="A523" s="76"/>
      <c r="B523" s="89"/>
      <c r="C523" s="91"/>
      <c r="D523" s="89"/>
      <c r="E523" s="211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</row>
    <row r="524" spans="1:48" ht="15.75" customHeight="1">
      <c r="A524" s="76"/>
      <c r="B524" s="89"/>
      <c r="C524" s="91"/>
      <c r="D524" s="89"/>
      <c r="E524" s="211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</row>
    <row r="525" spans="1:48" ht="15.75" customHeight="1">
      <c r="A525" s="76"/>
      <c r="B525" s="89"/>
      <c r="C525" s="91"/>
      <c r="D525" s="89"/>
      <c r="E525" s="211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</row>
    <row r="526" spans="1:48" ht="15.75" customHeight="1">
      <c r="A526" s="76"/>
      <c r="B526" s="89"/>
      <c r="C526" s="91"/>
      <c r="D526" s="89"/>
      <c r="E526" s="211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</row>
    <row r="527" spans="1:48" ht="15.75" customHeight="1">
      <c r="A527" s="76"/>
      <c r="B527" s="89"/>
      <c r="C527" s="91"/>
      <c r="D527" s="89"/>
      <c r="E527" s="211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</row>
    <row r="528" spans="1:48" ht="15.75" customHeight="1">
      <c r="A528" s="76"/>
      <c r="B528" s="89"/>
      <c r="C528" s="91"/>
      <c r="D528" s="89"/>
      <c r="E528" s="211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</row>
    <row r="529" spans="1:48" ht="15.75" customHeight="1">
      <c r="A529" s="76"/>
      <c r="B529" s="89"/>
      <c r="C529" s="91"/>
      <c r="D529" s="89"/>
      <c r="E529" s="211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</row>
    <row r="530" spans="1:48" ht="15.75" customHeight="1">
      <c r="A530" s="76"/>
      <c r="B530" s="89"/>
      <c r="C530" s="91"/>
      <c r="D530" s="89"/>
      <c r="E530" s="211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</row>
    <row r="531" spans="1:48" ht="15.75" customHeight="1">
      <c r="A531" s="76"/>
      <c r="B531" s="89"/>
      <c r="C531" s="91"/>
      <c r="D531" s="89"/>
      <c r="E531" s="211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</row>
    <row r="532" spans="1:48" ht="15.75" customHeight="1">
      <c r="A532" s="76"/>
      <c r="B532" s="89"/>
      <c r="C532" s="91"/>
      <c r="D532" s="89"/>
      <c r="E532" s="211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</row>
    <row r="533" spans="1:48" ht="15.75" customHeight="1">
      <c r="A533" s="76"/>
      <c r="B533" s="89"/>
      <c r="C533" s="91"/>
      <c r="D533" s="89"/>
      <c r="E533" s="211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</row>
    <row r="534" spans="1:48" ht="15.75" customHeight="1">
      <c r="A534" s="76"/>
      <c r="B534" s="89"/>
      <c r="C534" s="91"/>
      <c r="D534" s="89"/>
      <c r="E534" s="211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</row>
    <row r="535" spans="1:48" ht="15.75" customHeight="1">
      <c r="A535" s="76"/>
      <c r="B535" s="89"/>
      <c r="C535" s="91"/>
      <c r="D535" s="89"/>
      <c r="E535" s="211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</row>
    <row r="536" spans="1:48" ht="15.75" customHeight="1">
      <c r="A536" s="76"/>
      <c r="B536" s="89"/>
      <c r="C536" s="91"/>
      <c r="D536" s="89"/>
      <c r="E536" s="211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</row>
    <row r="537" spans="1:48" ht="15.75" customHeight="1">
      <c r="A537" s="76"/>
      <c r="B537" s="89"/>
      <c r="C537" s="91"/>
      <c r="D537" s="89"/>
      <c r="E537" s="211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</row>
    <row r="538" spans="1:48" ht="15.75" customHeight="1">
      <c r="A538" s="76"/>
      <c r="B538" s="89"/>
      <c r="C538" s="91"/>
      <c r="D538" s="89"/>
      <c r="E538" s="211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</row>
    <row r="539" spans="1:48" ht="15.75" customHeight="1">
      <c r="A539" s="76"/>
      <c r="B539" s="89"/>
      <c r="C539" s="91"/>
      <c r="D539" s="89"/>
      <c r="E539" s="211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</row>
    <row r="540" spans="1:48" ht="15.75" customHeight="1">
      <c r="A540" s="76"/>
      <c r="B540" s="89"/>
      <c r="C540" s="91"/>
      <c r="D540" s="89"/>
      <c r="E540" s="211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</row>
    <row r="541" spans="1:48" ht="15.75" customHeight="1">
      <c r="A541" s="76"/>
      <c r="B541" s="89"/>
      <c r="C541" s="91"/>
      <c r="D541" s="89"/>
      <c r="E541" s="211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</row>
    <row r="542" spans="1:48" ht="15.75" customHeight="1">
      <c r="A542" s="76"/>
      <c r="B542" s="89"/>
      <c r="C542" s="91"/>
      <c r="D542" s="89"/>
      <c r="E542" s="211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</row>
    <row r="543" spans="1:48" ht="15.75" customHeight="1">
      <c r="A543" s="76"/>
      <c r="B543" s="89"/>
      <c r="C543" s="91"/>
      <c r="D543" s="89"/>
      <c r="E543" s="211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</row>
    <row r="544" spans="1:48" ht="15.75" customHeight="1">
      <c r="A544" s="76"/>
      <c r="B544" s="89"/>
      <c r="C544" s="91"/>
      <c r="D544" s="89"/>
      <c r="E544" s="211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</row>
    <row r="545" spans="1:48" ht="15.75" customHeight="1">
      <c r="A545" s="76"/>
      <c r="B545" s="89"/>
      <c r="C545" s="91"/>
      <c r="D545" s="89"/>
      <c r="E545" s="211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</row>
    <row r="546" spans="1:48" ht="15.75" customHeight="1">
      <c r="A546" s="76"/>
      <c r="B546" s="89"/>
      <c r="C546" s="91"/>
      <c r="D546" s="89"/>
      <c r="E546" s="211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</row>
    <row r="547" spans="1:48" ht="15.75" customHeight="1">
      <c r="A547" s="76"/>
      <c r="B547" s="89"/>
      <c r="C547" s="91"/>
      <c r="D547" s="89"/>
      <c r="E547" s="211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</row>
    <row r="548" spans="1:48" ht="15.75" customHeight="1">
      <c r="A548" s="76"/>
      <c r="B548" s="89"/>
      <c r="C548" s="91"/>
      <c r="D548" s="89"/>
      <c r="E548" s="211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</row>
    <row r="549" spans="1:48" ht="15.75" customHeight="1">
      <c r="A549" s="76"/>
      <c r="B549" s="89"/>
      <c r="C549" s="91"/>
      <c r="D549" s="89"/>
      <c r="E549" s="211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</row>
    <row r="550" spans="1:48" ht="15.75" customHeight="1">
      <c r="A550" s="76"/>
      <c r="B550" s="89"/>
      <c r="C550" s="91"/>
      <c r="D550" s="89"/>
      <c r="E550" s="211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</row>
    <row r="551" spans="1:48" ht="15.75" customHeight="1">
      <c r="A551" s="76"/>
      <c r="B551" s="89"/>
      <c r="C551" s="91"/>
      <c r="D551" s="89"/>
      <c r="E551" s="211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</row>
    <row r="552" spans="1:48" ht="15.75" customHeight="1">
      <c r="A552" s="76"/>
      <c r="B552" s="89"/>
      <c r="C552" s="91"/>
      <c r="D552" s="89"/>
      <c r="E552" s="211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</row>
    <row r="553" spans="1:48" ht="15.75" customHeight="1">
      <c r="A553" s="76"/>
      <c r="B553" s="89"/>
      <c r="C553" s="91"/>
      <c r="D553" s="89"/>
      <c r="E553" s="211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</row>
    <row r="554" spans="1:48" ht="15.75" customHeight="1">
      <c r="A554" s="76"/>
      <c r="B554" s="89"/>
      <c r="C554" s="91"/>
      <c r="D554" s="89"/>
      <c r="E554" s="211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</row>
    <row r="555" spans="1:48" ht="15.75" customHeight="1">
      <c r="A555" s="76"/>
      <c r="B555" s="89"/>
      <c r="C555" s="91"/>
      <c r="D555" s="89"/>
      <c r="E555" s="211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</row>
    <row r="556" spans="1:48" ht="15.75" customHeight="1">
      <c r="A556" s="76"/>
      <c r="B556" s="89"/>
      <c r="C556" s="91"/>
      <c r="D556" s="89"/>
      <c r="E556" s="211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</row>
    <row r="557" spans="1:48" ht="15.75" customHeight="1">
      <c r="A557" s="76"/>
      <c r="B557" s="89"/>
      <c r="C557" s="91"/>
      <c r="D557" s="89"/>
      <c r="E557" s="211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</row>
    <row r="558" spans="1:48" ht="15.75" customHeight="1">
      <c r="A558" s="76"/>
      <c r="B558" s="89"/>
      <c r="C558" s="91"/>
      <c r="D558" s="89"/>
      <c r="E558" s="211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</row>
    <row r="559" spans="1:48" ht="15.75" customHeight="1">
      <c r="A559" s="76"/>
      <c r="B559" s="89"/>
      <c r="C559" s="91"/>
      <c r="D559" s="89"/>
      <c r="E559" s="211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</row>
    <row r="560" spans="1:48" ht="15.75" customHeight="1">
      <c r="A560" s="76"/>
      <c r="B560" s="89"/>
      <c r="C560" s="91"/>
      <c r="D560" s="89"/>
      <c r="E560" s="211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</row>
    <row r="561" spans="1:48" ht="15.75" customHeight="1">
      <c r="A561" s="76"/>
      <c r="B561" s="89"/>
      <c r="C561" s="91"/>
      <c r="D561" s="89"/>
      <c r="E561" s="211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</row>
    <row r="562" spans="1:48" ht="15.75" customHeight="1">
      <c r="A562" s="76"/>
      <c r="B562" s="89"/>
      <c r="C562" s="91"/>
      <c r="D562" s="89"/>
      <c r="E562" s="211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</row>
    <row r="563" spans="1:48" ht="15.75" customHeight="1">
      <c r="A563" s="76"/>
      <c r="B563" s="89"/>
      <c r="C563" s="91"/>
      <c r="D563" s="89"/>
      <c r="E563" s="211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</row>
    <row r="564" spans="1:48" ht="15.75" customHeight="1">
      <c r="A564" s="76"/>
      <c r="B564" s="89"/>
      <c r="C564" s="91"/>
      <c r="D564" s="89"/>
      <c r="E564" s="211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</row>
    <row r="565" spans="1:48" ht="15.75" customHeight="1">
      <c r="A565" s="76"/>
      <c r="B565" s="89"/>
      <c r="C565" s="91"/>
      <c r="D565" s="89"/>
      <c r="E565" s="211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</row>
    <row r="566" spans="1:48" ht="15.75" customHeight="1">
      <c r="A566" s="76"/>
      <c r="B566" s="89"/>
      <c r="C566" s="91"/>
      <c r="D566" s="89"/>
      <c r="E566" s="211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</row>
    <row r="567" spans="1:48" ht="15.75" customHeight="1">
      <c r="A567" s="76"/>
      <c r="B567" s="89"/>
      <c r="C567" s="91"/>
      <c r="D567" s="89"/>
      <c r="E567" s="211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</row>
    <row r="568" spans="1:48" ht="15.75" customHeight="1">
      <c r="A568" s="76"/>
      <c r="B568" s="89"/>
      <c r="C568" s="91"/>
      <c r="D568" s="89"/>
      <c r="E568" s="211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</row>
    <row r="569" spans="1:48" ht="15.75" customHeight="1">
      <c r="A569" s="76"/>
      <c r="B569" s="89"/>
      <c r="C569" s="91"/>
      <c r="D569" s="89"/>
      <c r="E569" s="211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</row>
    <row r="570" spans="1:48" ht="15.75" customHeight="1">
      <c r="A570" s="76"/>
      <c r="B570" s="89"/>
      <c r="C570" s="91"/>
      <c r="D570" s="89"/>
      <c r="E570" s="211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</row>
    <row r="571" spans="1:48" ht="15.75" customHeight="1">
      <c r="A571" s="76"/>
      <c r="B571" s="89"/>
      <c r="C571" s="91"/>
      <c r="D571" s="89"/>
      <c r="E571" s="211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</row>
    <row r="572" spans="1:48" ht="15.75" customHeight="1">
      <c r="A572" s="76"/>
      <c r="B572" s="89"/>
      <c r="C572" s="91"/>
      <c r="D572" s="89"/>
      <c r="E572" s="211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</row>
    <row r="573" spans="1:48" ht="15.75" customHeight="1">
      <c r="A573" s="76"/>
      <c r="B573" s="89"/>
      <c r="C573" s="91"/>
      <c r="D573" s="89"/>
      <c r="E573" s="211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</row>
    <row r="574" spans="1:48" ht="15.75" customHeight="1">
      <c r="A574" s="76"/>
      <c r="B574" s="89"/>
      <c r="C574" s="91"/>
      <c r="D574" s="89"/>
      <c r="E574" s="211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</row>
    <row r="575" spans="1:48" ht="15.75" customHeight="1">
      <c r="A575" s="76"/>
      <c r="B575" s="89"/>
      <c r="C575" s="91"/>
      <c r="D575" s="89"/>
      <c r="E575" s="211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</row>
    <row r="576" spans="1:48" ht="15.75" customHeight="1">
      <c r="A576" s="76"/>
      <c r="B576" s="89"/>
      <c r="C576" s="91"/>
      <c r="D576" s="89"/>
      <c r="E576" s="211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</row>
    <row r="577" spans="1:48" ht="15.75" customHeight="1">
      <c r="A577" s="76"/>
      <c r="B577" s="89"/>
      <c r="C577" s="91"/>
      <c r="D577" s="89"/>
      <c r="E577" s="211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</row>
    <row r="578" spans="1:48" ht="15.75" customHeight="1">
      <c r="A578" s="76"/>
      <c r="B578" s="89"/>
      <c r="C578" s="91"/>
      <c r="D578" s="89"/>
      <c r="E578" s="211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</row>
    <row r="579" spans="1:48" ht="15.75" customHeight="1">
      <c r="A579" s="76"/>
      <c r="B579" s="89"/>
      <c r="C579" s="91"/>
      <c r="D579" s="89"/>
      <c r="E579" s="211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</row>
    <row r="580" spans="1:48" ht="15.75" customHeight="1">
      <c r="A580" s="76"/>
      <c r="B580" s="89"/>
      <c r="C580" s="91"/>
      <c r="D580" s="89"/>
      <c r="E580" s="211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</row>
    <row r="581" spans="1:48" ht="15.75" customHeight="1">
      <c r="A581" s="76"/>
      <c r="B581" s="89"/>
      <c r="C581" s="91"/>
      <c r="D581" s="89"/>
      <c r="E581" s="211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</row>
    <row r="582" spans="1:48" ht="15.75" customHeight="1">
      <c r="A582" s="76"/>
      <c r="B582" s="89"/>
      <c r="C582" s="91"/>
      <c r="D582" s="89"/>
      <c r="E582" s="211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</row>
    <row r="583" spans="1:48" ht="15.75" customHeight="1">
      <c r="A583" s="76"/>
      <c r="B583" s="89"/>
      <c r="C583" s="91"/>
      <c r="D583" s="89"/>
      <c r="E583" s="211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</row>
    <row r="584" spans="1:48" ht="15.75" customHeight="1">
      <c r="A584" s="76"/>
      <c r="B584" s="89"/>
      <c r="C584" s="91"/>
      <c r="D584" s="89"/>
      <c r="E584" s="211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</row>
    <row r="585" spans="1:48" ht="15.75" customHeight="1">
      <c r="A585" s="76"/>
      <c r="B585" s="89"/>
      <c r="C585" s="91"/>
      <c r="D585" s="89"/>
      <c r="E585" s="211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</row>
    <row r="586" spans="1:48" ht="15.75" customHeight="1">
      <c r="A586" s="76"/>
      <c r="B586" s="89"/>
      <c r="C586" s="91"/>
      <c r="D586" s="89"/>
      <c r="E586" s="211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</row>
    <row r="587" spans="1:48" ht="15.75" customHeight="1">
      <c r="A587" s="76"/>
      <c r="B587" s="89"/>
      <c r="C587" s="91"/>
      <c r="D587" s="89"/>
      <c r="E587" s="211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</row>
    <row r="588" spans="1:48" ht="15.75" customHeight="1">
      <c r="A588" s="76"/>
      <c r="B588" s="89"/>
      <c r="C588" s="91"/>
      <c r="D588" s="89"/>
      <c r="E588" s="211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</row>
    <row r="589" spans="1:48" ht="15.75" customHeight="1">
      <c r="A589" s="76"/>
      <c r="B589" s="89"/>
      <c r="C589" s="91"/>
      <c r="D589" s="89"/>
      <c r="E589" s="211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</row>
    <row r="590" spans="1:48" ht="15.75" customHeight="1">
      <c r="A590" s="76"/>
      <c r="B590" s="89"/>
      <c r="C590" s="91"/>
      <c r="D590" s="89"/>
      <c r="E590" s="211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</row>
    <row r="591" spans="1:48" ht="15.75" customHeight="1">
      <c r="A591" s="76"/>
      <c r="B591" s="89"/>
      <c r="C591" s="91"/>
      <c r="D591" s="89"/>
      <c r="E591" s="211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</row>
    <row r="592" spans="1:48" ht="15.75" customHeight="1">
      <c r="A592" s="76"/>
      <c r="B592" s="89"/>
      <c r="C592" s="91"/>
      <c r="D592" s="89"/>
      <c r="E592" s="211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</row>
    <row r="593" spans="1:48" ht="15.75" customHeight="1">
      <c r="A593" s="76"/>
      <c r="B593" s="89"/>
      <c r="C593" s="91"/>
      <c r="D593" s="89"/>
      <c r="E593" s="211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</row>
    <row r="594" spans="1:48" ht="15.75" customHeight="1">
      <c r="A594" s="76"/>
      <c r="B594" s="89"/>
      <c r="C594" s="91"/>
      <c r="D594" s="89"/>
      <c r="E594" s="211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</row>
    <row r="595" spans="1:48" ht="15.75" customHeight="1">
      <c r="A595" s="76"/>
      <c r="B595" s="89"/>
      <c r="C595" s="91"/>
      <c r="D595" s="89"/>
      <c r="E595" s="211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</row>
    <row r="596" spans="1:48" ht="15.75" customHeight="1">
      <c r="A596" s="76"/>
      <c r="B596" s="89"/>
      <c r="C596" s="91"/>
      <c r="D596" s="89"/>
      <c r="E596" s="211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</row>
    <row r="597" spans="1:48" ht="15.75" customHeight="1">
      <c r="A597" s="76"/>
      <c r="B597" s="89"/>
      <c r="C597" s="91"/>
      <c r="D597" s="89"/>
      <c r="E597" s="211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</row>
    <row r="598" spans="1:48" ht="15.75" customHeight="1">
      <c r="A598" s="76"/>
      <c r="B598" s="89"/>
      <c r="C598" s="91"/>
      <c r="D598" s="89"/>
      <c r="E598" s="211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</row>
    <row r="599" spans="1:48" ht="15.75" customHeight="1">
      <c r="A599" s="76"/>
      <c r="B599" s="89"/>
      <c r="C599" s="91"/>
      <c r="D599" s="89"/>
      <c r="E599" s="211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</row>
    <row r="600" spans="1:48" ht="15.75" customHeight="1">
      <c r="A600" s="76"/>
      <c r="B600" s="89"/>
      <c r="C600" s="91"/>
      <c r="D600" s="89"/>
      <c r="E600" s="211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</row>
    <row r="601" spans="1:48" ht="15.75" customHeight="1">
      <c r="A601" s="76"/>
      <c r="B601" s="89"/>
      <c r="C601" s="91"/>
      <c r="D601" s="89"/>
      <c r="E601" s="211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</row>
    <row r="602" spans="1:48" ht="15.75" customHeight="1">
      <c r="A602" s="76"/>
      <c r="B602" s="89"/>
      <c r="C602" s="91"/>
      <c r="D602" s="89"/>
      <c r="E602" s="211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</row>
    <row r="603" spans="1:48" ht="15.75" customHeight="1">
      <c r="A603" s="76"/>
      <c r="B603" s="89"/>
      <c r="C603" s="91"/>
      <c r="D603" s="89"/>
      <c r="E603" s="211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</row>
    <row r="604" spans="1:48" ht="15.75" customHeight="1">
      <c r="A604" s="76"/>
      <c r="B604" s="89"/>
      <c r="C604" s="91"/>
      <c r="D604" s="89"/>
      <c r="E604" s="211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</row>
    <row r="605" spans="1:48" ht="15.75" customHeight="1">
      <c r="A605" s="76"/>
      <c r="B605" s="89"/>
      <c r="C605" s="91"/>
      <c r="D605" s="89"/>
      <c r="E605" s="211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</row>
    <row r="606" spans="1:48" ht="15.75" customHeight="1">
      <c r="A606" s="76"/>
      <c r="B606" s="89"/>
      <c r="C606" s="91"/>
      <c r="D606" s="89"/>
      <c r="E606" s="211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</row>
    <row r="607" spans="1:48" ht="15.75" customHeight="1">
      <c r="A607" s="76"/>
      <c r="B607" s="89"/>
      <c r="C607" s="91"/>
      <c r="D607" s="89"/>
      <c r="E607" s="211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</row>
    <row r="608" spans="1:48" ht="15.75" customHeight="1">
      <c r="A608" s="76"/>
      <c r="B608" s="89"/>
      <c r="C608" s="91"/>
      <c r="D608" s="89"/>
      <c r="E608" s="211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</row>
    <row r="609" spans="1:48" ht="15.75" customHeight="1">
      <c r="A609" s="76"/>
      <c r="B609" s="89"/>
      <c r="C609" s="91"/>
      <c r="D609" s="89"/>
      <c r="E609" s="211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</row>
    <row r="610" spans="1:48" ht="15.75" customHeight="1">
      <c r="A610" s="76"/>
      <c r="B610" s="89"/>
      <c r="C610" s="91"/>
      <c r="D610" s="89"/>
      <c r="E610" s="211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</row>
    <row r="611" spans="1:48" ht="15.75" customHeight="1">
      <c r="A611" s="76"/>
      <c r="B611" s="89"/>
      <c r="C611" s="91"/>
      <c r="D611" s="89"/>
      <c r="E611" s="211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</row>
    <row r="612" spans="1:48" ht="15.75" customHeight="1">
      <c r="A612" s="76"/>
      <c r="B612" s="89"/>
      <c r="C612" s="91"/>
      <c r="D612" s="89"/>
      <c r="E612" s="211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</row>
    <row r="613" spans="1:48" ht="15.75" customHeight="1">
      <c r="A613" s="76"/>
      <c r="B613" s="89"/>
      <c r="C613" s="91"/>
      <c r="D613" s="89"/>
      <c r="E613" s="211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</row>
    <row r="614" spans="1:48" ht="15.75" customHeight="1">
      <c r="A614" s="76"/>
      <c r="B614" s="89"/>
      <c r="C614" s="91"/>
      <c r="D614" s="89"/>
      <c r="E614" s="211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</row>
    <row r="615" spans="1:48" ht="15.75" customHeight="1">
      <c r="A615" s="76"/>
      <c r="B615" s="89"/>
      <c r="C615" s="91"/>
      <c r="D615" s="89"/>
      <c r="E615" s="211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</row>
    <row r="616" spans="1:48" ht="15.75" customHeight="1">
      <c r="A616" s="76"/>
      <c r="B616" s="89"/>
      <c r="C616" s="91"/>
      <c r="D616" s="89"/>
      <c r="E616" s="211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</row>
    <row r="617" spans="1:48" ht="15.75" customHeight="1">
      <c r="A617" s="76"/>
      <c r="B617" s="89"/>
      <c r="C617" s="91"/>
      <c r="D617" s="89"/>
      <c r="E617" s="211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</row>
    <row r="618" spans="1:48" ht="15.75" customHeight="1">
      <c r="A618" s="76"/>
      <c r="B618" s="89"/>
      <c r="C618" s="91"/>
      <c r="D618" s="89"/>
      <c r="E618" s="211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</row>
    <row r="619" spans="1:48" ht="15.75" customHeight="1">
      <c r="A619" s="76"/>
      <c r="B619" s="89"/>
      <c r="C619" s="91"/>
      <c r="D619" s="89"/>
      <c r="E619" s="211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</row>
    <row r="620" spans="1:48" ht="15.75" customHeight="1">
      <c r="A620" s="76"/>
      <c r="B620" s="89"/>
      <c r="C620" s="91"/>
      <c r="D620" s="89"/>
      <c r="E620" s="211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</row>
    <row r="621" spans="1:48" ht="15.75" customHeight="1">
      <c r="A621" s="76"/>
      <c r="B621" s="89"/>
      <c r="C621" s="91"/>
      <c r="D621" s="89"/>
      <c r="E621" s="211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</row>
    <row r="622" spans="1:48" ht="15.75" customHeight="1">
      <c r="A622" s="76"/>
      <c r="B622" s="89"/>
      <c r="C622" s="91"/>
      <c r="D622" s="89"/>
      <c r="E622" s="211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</row>
    <row r="623" spans="1:48" ht="15.75" customHeight="1">
      <c r="A623" s="76"/>
      <c r="B623" s="89"/>
      <c r="C623" s="91"/>
      <c r="D623" s="89"/>
      <c r="E623" s="211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</row>
    <row r="624" spans="1:48" ht="15.75" customHeight="1">
      <c r="A624" s="76"/>
      <c r="B624" s="89"/>
      <c r="C624" s="91"/>
      <c r="D624" s="89"/>
      <c r="E624" s="211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</row>
    <row r="625" spans="1:48" ht="15.75" customHeight="1">
      <c r="A625" s="76"/>
      <c r="B625" s="89"/>
      <c r="C625" s="91"/>
      <c r="D625" s="89"/>
      <c r="E625" s="211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</row>
    <row r="626" spans="1:48" ht="15.75" customHeight="1">
      <c r="A626" s="76"/>
      <c r="B626" s="89"/>
      <c r="C626" s="91"/>
      <c r="D626" s="89"/>
      <c r="E626" s="211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</row>
    <row r="627" spans="1:48" ht="15.75" customHeight="1">
      <c r="A627" s="76"/>
      <c r="B627" s="89"/>
      <c r="C627" s="91"/>
      <c r="D627" s="89"/>
      <c r="E627" s="211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</row>
    <row r="628" spans="1:48" ht="15.75" customHeight="1">
      <c r="A628" s="76"/>
      <c r="B628" s="89"/>
      <c r="C628" s="91"/>
      <c r="D628" s="89"/>
      <c r="E628" s="211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</row>
    <row r="629" spans="1:48" ht="15.75" customHeight="1">
      <c r="A629" s="76"/>
      <c r="B629" s="89"/>
      <c r="C629" s="91"/>
      <c r="D629" s="89"/>
      <c r="E629" s="211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</row>
    <row r="630" spans="1:48" ht="15.75" customHeight="1">
      <c r="A630" s="76"/>
      <c r="B630" s="89"/>
      <c r="C630" s="91"/>
      <c r="D630" s="89"/>
      <c r="E630" s="211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</row>
    <row r="631" spans="1:48" ht="15.75" customHeight="1">
      <c r="A631" s="76"/>
      <c r="B631" s="89"/>
      <c r="C631" s="91"/>
      <c r="D631" s="89"/>
      <c r="E631" s="211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</row>
    <row r="632" spans="1:48" ht="15.75" customHeight="1">
      <c r="A632" s="76"/>
      <c r="B632" s="89"/>
      <c r="C632" s="91"/>
      <c r="D632" s="89"/>
      <c r="E632" s="211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</row>
    <row r="633" spans="1:48" ht="15.75" customHeight="1">
      <c r="A633" s="76"/>
      <c r="B633" s="89"/>
      <c r="C633" s="91"/>
      <c r="D633" s="89"/>
      <c r="E633" s="211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</row>
    <row r="634" spans="1:48" ht="15.75" customHeight="1">
      <c r="A634" s="76"/>
      <c r="B634" s="89"/>
      <c r="C634" s="91"/>
      <c r="D634" s="89"/>
      <c r="E634" s="211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</row>
    <row r="635" spans="1:48" ht="15.75" customHeight="1">
      <c r="A635" s="76"/>
      <c r="B635" s="89"/>
      <c r="C635" s="91"/>
      <c r="D635" s="89"/>
      <c r="E635" s="211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</row>
    <row r="636" spans="1:48" ht="15.75" customHeight="1">
      <c r="A636" s="76"/>
      <c r="B636" s="89"/>
      <c r="C636" s="91"/>
      <c r="D636" s="89"/>
      <c r="E636" s="211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</row>
    <row r="637" spans="1:48" ht="15.75" customHeight="1">
      <c r="A637" s="76"/>
      <c r="B637" s="89"/>
      <c r="C637" s="91"/>
      <c r="D637" s="89"/>
      <c r="E637" s="211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</row>
    <row r="638" spans="1:48" ht="15.75" customHeight="1">
      <c r="A638" s="76"/>
      <c r="B638" s="89"/>
      <c r="C638" s="91"/>
      <c r="D638" s="89"/>
      <c r="E638" s="211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</row>
    <row r="639" spans="1:48" ht="15.75" customHeight="1">
      <c r="A639" s="76"/>
      <c r="B639" s="89"/>
      <c r="C639" s="91"/>
      <c r="D639" s="89"/>
      <c r="E639" s="211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</row>
    <row r="640" spans="1:48" ht="15.75" customHeight="1">
      <c r="A640" s="76"/>
      <c r="B640" s="89"/>
      <c r="C640" s="91"/>
      <c r="D640" s="89"/>
      <c r="E640" s="211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</row>
    <row r="641" spans="1:48" ht="15.75" customHeight="1">
      <c r="A641" s="76"/>
      <c r="B641" s="89"/>
      <c r="C641" s="91"/>
      <c r="D641" s="89"/>
      <c r="E641" s="211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</row>
    <row r="642" spans="1:48" ht="15.75" customHeight="1">
      <c r="A642" s="76"/>
      <c r="B642" s="89"/>
      <c r="C642" s="91"/>
      <c r="D642" s="89"/>
      <c r="E642" s="211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</row>
    <row r="643" spans="1:48" ht="15.75" customHeight="1">
      <c r="A643" s="76"/>
      <c r="B643" s="89"/>
      <c r="C643" s="91"/>
      <c r="D643" s="89"/>
      <c r="E643" s="211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</row>
    <row r="644" spans="1:48" ht="15.75" customHeight="1">
      <c r="A644" s="76"/>
      <c r="B644" s="89"/>
      <c r="C644" s="91"/>
      <c r="D644" s="89"/>
      <c r="E644" s="211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</row>
    <row r="645" spans="1:48" ht="15.75" customHeight="1">
      <c r="A645" s="76"/>
      <c r="B645" s="89"/>
      <c r="C645" s="91"/>
      <c r="D645" s="89"/>
      <c r="E645" s="211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</row>
    <row r="646" spans="1:48" ht="15.75" customHeight="1">
      <c r="A646" s="76"/>
      <c r="B646" s="89"/>
      <c r="C646" s="91"/>
      <c r="D646" s="89"/>
      <c r="E646" s="211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</row>
    <row r="647" spans="1:48" ht="15.75" customHeight="1">
      <c r="A647" s="76"/>
      <c r="B647" s="89"/>
      <c r="C647" s="91"/>
      <c r="D647" s="89"/>
      <c r="E647" s="211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</row>
    <row r="648" spans="1:48" ht="15.75" customHeight="1">
      <c r="A648" s="76"/>
      <c r="B648" s="89"/>
      <c r="C648" s="91"/>
      <c r="D648" s="89"/>
      <c r="E648" s="211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</row>
    <row r="649" spans="1:48" ht="15.75" customHeight="1">
      <c r="A649" s="76"/>
      <c r="B649" s="89"/>
      <c r="C649" s="91"/>
      <c r="D649" s="89"/>
      <c r="E649" s="211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</row>
    <row r="650" spans="1:48" ht="15.75" customHeight="1">
      <c r="A650" s="76"/>
      <c r="B650" s="89"/>
      <c r="C650" s="91"/>
      <c r="D650" s="89"/>
      <c r="E650" s="211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</row>
    <row r="651" spans="1:48" ht="15.75" customHeight="1">
      <c r="A651" s="76"/>
      <c r="B651" s="89"/>
      <c r="C651" s="91"/>
      <c r="D651" s="89"/>
      <c r="E651" s="211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</row>
    <row r="652" spans="1:48" ht="15.75" customHeight="1">
      <c r="A652" s="76"/>
      <c r="B652" s="89"/>
      <c r="C652" s="91"/>
      <c r="D652" s="89"/>
      <c r="E652" s="211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</row>
    <row r="653" spans="1:48" ht="15.75" customHeight="1">
      <c r="A653" s="76"/>
      <c r="B653" s="89"/>
      <c r="C653" s="91"/>
      <c r="D653" s="89"/>
      <c r="E653" s="211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</row>
    <row r="654" spans="1:48" ht="15.75" customHeight="1">
      <c r="A654" s="76"/>
      <c r="B654" s="89"/>
      <c r="C654" s="91"/>
      <c r="D654" s="89"/>
      <c r="E654" s="211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</row>
    <row r="655" spans="1:48" ht="15.75" customHeight="1">
      <c r="A655" s="76"/>
      <c r="B655" s="89"/>
      <c r="C655" s="91"/>
      <c r="D655" s="89"/>
      <c r="E655" s="211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</row>
    <row r="656" spans="1:48" ht="15.75" customHeight="1">
      <c r="A656" s="76"/>
      <c r="B656" s="89"/>
      <c r="C656" s="91"/>
      <c r="D656" s="89"/>
      <c r="E656" s="211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</row>
    <row r="657" spans="1:48" ht="15.75" customHeight="1">
      <c r="A657" s="76"/>
      <c r="B657" s="89"/>
      <c r="C657" s="91"/>
      <c r="D657" s="89"/>
      <c r="E657" s="211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</row>
    <row r="658" spans="1:48" ht="15.75" customHeight="1">
      <c r="A658" s="76"/>
      <c r="B658" s="89"/>
      <c r="C658" s="91"/>
      <c r="D658" s="89"/>
      <c r="E658" s="211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</row>
    <row r="659" spans="1:48" ht="15.75" customHeight="1">
      <c r="A659" s="76"/>
      <c r="B659" s="89"/>
      <c r="C659" s="91"/>
      <c r="D659" s="89"/>
      <c r="E659" s="211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</row>
    <row r="660" spans="1:48" ht="15.75" customHeight="1">
      <c r="A660" s="76"/>
      <c r="B660" s="89"/>
      <c r="C660" s="91"/>
      <c r="D660" s="89"/>
      <c r="E660" s="211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</row>
    <row r="661" spans="1:48" ht="15.75" customHeight="1">
      <c r="A661" s="76"/>
      <c r="B661" s="89"/>
      <c r="C661" s="91"/>
      <c r="D661" s="89"/>
      <c r="E661" s="211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</row>
    <row r="662" spans="1:48" ht="15.75" customHeight="1">
      <c r="A662" s="76"/>
      <c r="B662" s="89"/>
      <c r="C662" s="91"/>
      <c r="D662" s="89"/>
      <c r="E662" s="211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</row>
    <row r="663" spans="1:48" ht="15.75" customHeight="1">
      <c r="A663" s="76"/>
      <c r="B663" s="89"/>
      <c r="C663" s="91"/>
      <c r="D663" s="89"/>
      <c r="E663" s="211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</row>
    <row r="664" spans="1:48" ht="15.75" customHeight="1">
      <c r="A664" s="76"/>
      <c r="B664" s="89"/>
      <c r="C664" s="91"/>
      <c r="D664" s="89"/>
      <c r="E664" s="211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</row>
    <row r="665" spans="1:48" ht="15.75" customHeight="1">
      <c r="A665" s="76"/>
      <c r="B665" s="89"/>
      <c r="C665" s="91"/>
      <c r="D665" s="89"/>
      <c r="E665" s="211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</row>
    <row r="666" spans="1:48" ht="15.75" customHeight="1">
      <c r="A666" s="76"/>
      <c r="B666" s="89"/>
      <c r="C666" s="91"/>
      <c r="D666" s="89"/>
      <c r="E666" s="211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</row>
    <row r="667" spans="1:48" ht="15.75" customHeight="1">
      <c r="A667" s="76"/>
      <c r="B667" s="89"/>
      <c r="C667" s="91"/>
      <c r="D667" s="89"/>
      <c r="E667" s="211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</row>
    <row r="668" spans="1:48" ht="15.75" customHeight="1">
      <c r="A668" s="76"/>
      <c r="B668" s="89"/>
      <c r="C668" s="91"/>
      <c r="D668" s="89"/>
      <c r="E668" s="211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</row>
    <row r="669" spans="1:48" ht="15.75" customHeight="1">
      <c r="A669" s="76"/>
      <c r="B669" s="89"/>
      <c r="C669" s="91"/>
      <c r="D669" s="89"/>
      <c r="E669" s="211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</row>
    <row r="670" spans="1:48" ht="15.75" customHeight="1">
      <c r="A670" s="76"/>
      <c r="B670" s="89"/>
      <c r="C670" s="91"/>
      <c r="D670" s="89"/>
      <c r="E670" s="211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</row>
    <row r="671" spans="1:48" ht="15.75" customHeight="1">
      <c r="A671" s="76"/>
      <c r="B671" s="89"/>
      <c r="C671" s="91"/>
      <c r="D671" s="89"/>
      <c r="E671" s="211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</row>
    <row r="672" spans="1:48" ht="15.75" customHeight="1">
      <c r="A672" s="76"/>
      <c r="B672" s="89"/>
      <c r="C672" s="91"/>
      <c r="D672" s="89"/>
      <c r="E672" s="211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</row>
    <row r="673" spans="1:48" ht="15.75" customHeight="1">
      <c r="A673" s="76"/>
      <c r="B673" s="89"/>
      <c r="C673" s="91"/>
      <c r="D673" s="89"/>
      <c r="E673" s="211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</row>
    <row r="674" spans="1:48" ht="15.75" customHeight="1">
      <c r="A674" s="76"/>
      <c r="B674" s="89"/>
      <c r="C674" s="91"/>
      <c r="D674" s="89"/>
      <c r="E674" s="211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</row>
    <row r="675" spans="1:48" ht="15.75" customHeight="1">
      <c r="A675" s="76"/>
      <c r="B675" s="89"/>
      <c r="C675" s="91"/>
      <c r="D675" s="89"/>
      <c r="E675" s="211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</row>
    <row r="676" spans="1:48" ht="15.75" customHeight="1">
      <c r="A676" s="76"/>
      <c r="B676" s="89"/>
      <c r="C676" s="91"/>
      <c r="D676" s="89"/>
      <c r="E676" s="211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</row>
    <row r="677" spans="1:48" ht="15.75" customHeight="1">
      <c r="A677" s="76"/>
      <c r="B677" s="89"/>
      <c r="C677" s="91"/>
      <c r="D677" s="89"/>
      <c r="E677" s="211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</row>
    <row r="678" spans="1:48" ht="15.75" customHeight="1">
      <c r="A678" s="76"/>
      <c r="B678" s="89"/>
      <c r="C678" s="91"/>
      <c r="D678" s="89"/>
      <c r="E678" s="211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</row>
    <row r="679" spans="1:48" ht="15.75" customHeight="1">
      <c r="A679" s="76"/>
      <c r="B679" s="89"/>
      <c r="C679" s="91"/>
      <c r="D679" s="89"/>
      <c r="E679" s="211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</row>
    <row r="680" spans="1:48" ht="15.75" customHeight="1">
      <c r="A680" s="76"/>
      <c r="B680" s="89"/>
      <c r="C680" s="91"/>
      <c r="D680" s="89"/>
      <c r="E680" s="211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</row>
    <row r="681" spans="1:48" ht="15.75" customHeight="1">
      <c r="A681" s="76"/>
      <c r="B681" s="89"/>
      <c r="C681" s="91"/>
      <c r="D681" s="89"/>
      <c r="E681" s="211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</row>
    <row r="682" spans="1:48" ht="15.75" customHeight="1">
      <c r="A682" s="76"/>
      <c r="B682" s="89"/>
      <c r="C682" s="91"/>
      <c r="D682" s="89"/>
      <c r="E682" s="211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</row>
    <row r="683" spans="1:48" ht="15.75" customHeight="1">
      <c r="A683" s="76"/>
      <c r="B683" s="89"/>
      <c r="C683" s="91"/>
      <c r="D683" s="89"/>
      <c r="E683" s="211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</row>
    <row r="684" spans="1:48" ht="15.75" customHeight="1">
      <c r="A684" s="76"/>
      <c r="B684" s="89"/>
      <c r="C684" s="91"/>
      <c r="D684" s="89"/>
      <c r="E684" s="211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</row>
    <row r="685" spans="1:48" ht="15.75" customHeight="1">
      <c r="A685" s="76"/>
      <c r="B685" s="89"/>
      <c r="C685" s="91"/>
      <c r="D685" s="89"/>
      <c r="E685" s="211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</row>
    <row r="686" spans="1:48" ht="15.75" customHeight="1">
      <c r="A686" s="76"/>
      <c r="B686" s="89"/>
      <c r="C686" s="91"/>
      <c r="D686" s="89"/>
      <c r="E686" s="211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</row>
    <row r="687" spans="1:48" ht="15.75" customHeight="1">
      <c r="A687" s="76"/>
      <c r="B687" s="89"/>
      <c r="C687" s="91"/>
      <c r="D687" s="89"/>
      <c r="E687" s="211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</row>
    <row r="688" spans="1:48" ht="15.75" customHeight="1">
      <c r="A688" s="76"/>
      <c r="B688" s="89"/>
      <c r="C688" s="91"/>
      <c r="D688" s="89"/>
      <c r="E688" s="211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</row>
    <row r="689" spans="1:48" ht="15.75" customHeight="1">
      <c r="A689" s="76"/>
      <c r="B689" s="89"/>
      <c r="C689" s="91"/>
      <c r="D689" s="89"/>
      <c r="E689" s="211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</row>
    <row r="690" spans="1:48" ht="15.75" customHeight="1">
      <c r="A690" s="76"/>
      <c r="B690" s="89"/>
      <c r="C690" s="91"/>
      <c r="D690" s="89"/>
      <c r="E690" s="211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</row>
    <row r="691" spans="1:48" ht="15.75" customHeight="1">
      <c r="A691" s="76"/>
      <c r="B691" s="89"/>
      <c r="C691" s="91"/>
      <c r="D691" s="89"/>
      <c r="E691" s="211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</row>
    <row r="692" spans="1:48" ht="15.75" customHeight="1">
      <c r="A692" s="76"/>
      <c r="B692" s="89"/>
      <c r="C692" s="91"/>
      <c r="D692" s="89"/>
      <c r="E692" s="211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</row>
    <row r="693" spans="1:48" ht="15.75" customHeight="1">
      <c r="A693" s="76"/>
      <c r="B693" s="89"/>
      <c r="C693" s="91"/>
      <c r="D693" s="89"/>
      <c r="E693" s="211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</row>
    <row r="694" spans="1:48" ht="15.75" customHeight="1">
      <c r="A694" s="76"/>
      <c r="B694" s="89"/>
      <c r="C694" s="91"/>
      <c r="D694" s="89"/>
      <c r="E694" s="211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</row>
    <row r="695" spans="1:48" ht="15.75" customHeight="1">
      <c r="A695" s="76"/>
      <c r="B695" s="89"/>
      <c r="C695" s="91"/>
      <c r="D695" s="89"/>
      <c r="E695" s="211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</row>
    <row r="696" spans="1:48" ht="15.75" customHeight="1">
      <c r="A696" s="76"/>
      <c r="B696" s="89"/>
      <c r="C696" s="91"/>
      <c r="D696" s="89"/>
      <c r="E696" s="211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</row>
    <row r="697" spans="1:48" ht="15.75" customHeight="1">
      <c r="A697" s="76"/>
      <c r="B697" s="89"/>
      <c r="C697" s="91"/>
      <c r="D697" s="89"/>
      <c r="E697" s="211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</row>
    <row r="698" spans="1:48" ht="15.75" customHeight="1">
      <c r="A698" s="76"/>
      <c r="B698" s="89"/>
      <c r="C698" s="91"/>
      <c r="D698" s="89"/>
      <c r="E698" s="211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</row>
    <row r="699" spans="1:48" ht="15.75" customHeight="1">
      <c r="A699" s="76"/>
      <c r="B699" s="89"/>
      <c r="C699" s="91"/>
      <c r="D699" s="89"/>
      <c r="E699" s="211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</row>
    <row r="700" spans="1:48" ht="15.75" customHeight="1">
      <c r="A700" s="76"/>
      <c r="B700" s="89"/>
      <c r="C700" s="91"/>
      <c r="D700" s="89"/>
      <c r="E700" s="211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</row>
    <row r="701" spans="1:48" ht="15.75" customHeight="1">
      <c r="A701" s="76"/>
      <c r="B701" s="89"/>
      <c r="C701" s="91"/>
      <c r="D701" s="89"/>
      <c r="E701" s="211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</row>
    <row r="702" spans="1:48" ht="15.75" customHeight="1">
      <c r="A702" s="76"/>
      <c r="B702" s="89"/>
      <c r="C702" s="91"/>
      <c r="D702" s="89"/>
      <c r="E702" s="211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</row>
    <row r="703" spans="1:48" ht="15.75" customHeight="1">
      <c r="A703" s="76"/>
      <c r="B703" s="89"/>
      <c r="C703" s="91"/>
      <c r="D703" s="89"/>
      <c r="E703" s="211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</row>
    <row r="704" spans="1:48" ht="15.75" customHeight="1">
      <c r="A704" s="76"/>
      <c r="B704" s="89"/>
      <c r="C704" s="91"/>
      <c r="D704" s="89"/>
      <c r="E704" s="211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</row>
    <row r="705" spans="1:48" ht="15.75" customHeight="1">
      <c r="A705" s="76"/>
      <c r="B705" s="89"/>
      <c r="C705" s="91"/>
      <c r="D705" s="89"/>
      <c r="E705" s="211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</row>
    <row r="706" spans="1:48" ht="15.75" customHeight="1">
      <c r="A706" s="76"/>
      <c r="B706" s="89"/>
      <c r="C706" s="91"/>
      <c r="D706" s="89"/>
      <c r="E706" s="211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</row>
    <row r="707" spans="1:48" ht="15.75" customHeight="1">
      <c r="A707" s="76"/>
      <c r="B707" s="89"/>
      <c r="C707" s="91"/>
      <c r="D707" s="89"/>
      <c r="E707" s="211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</row>
    <row r="708" spans="1:48" ht="15.75" customHeight="1">
      <c r="A708" s="76"/>
      <c r="B708" s="89"/>
      <c r="C708" s="91"/>
      <c r="D708" s="89"/>
      <c r="E708" s="211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</row>
    <row r="709" spans="1:48" ht="15.75" customHeight="1">
      <c r="A709" s="76"/>
      <c r="B709" s="89"/>
      <c r="C709" s="91"/>
      <c r="D709" s="89"/>
      <c r="E709" s="211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</row>
    <row r="710" spans="1:48" ht="15.75" customHeight="1">
      <c r="A710" s="76"/>
      <c r="B710" s="89"/>
      <c r="C710" s="91"/>
      <c r="D710" s="89"/>
      <c r="E710" s="211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</row>
    <row r="711" spans="1:48" ht="15.75" customHeight="1">
      <c r="A711" s="76"/>
      <c r="B711" s="89"/>
      <c r="C711" s="91"/>
      <c r="D711" s="89"/>
      <c r="E711" s="211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</row>
    <row r="712" spans="1:48" ht="15.75" customHeight="1">
      <c r="A712" s="76"/>
      <c r="B712" s="89"/>
      <c r="C712" s="91"/>
      <c r="D712" s="89"/>
      <c r="E712" s="211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</row>
    <row r="713" spans="1:48" ht="15.75" customHeight="1">
      <c r="A713" s="76"/>
      <c r="B713" s="89"/>
      <c r="C713" s="91"/>
      <c r="D713" s="89"/>
      <c r="E713" s="211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</row>
    <row r="714" spans="1:48" ht="15.75" customHeight="1">
      <c r="A714" s="76"/>
      <c r="B714" s="89"/>
      <c r="C714" s="91"/>
      <c r="D714" s="89"/>
      <c r="E714" s="211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</row>
    <row r="715" spans="1:48" ht="15.75" customHeight="1">
      <c r="A715" s="76"/>
      <c r="B715" s="89"/>
      <c r="C715" s="91"/>
      <c r="D715" s="89"/>
      <c r="E715" s="211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</row>
    <row r="716" spans="1:48" ht="15.75" customHeight="1">
      <c r="A716" s="76"/>
      <c r="B716" s="89"/>
      <c r="C716" s="91"/>
      <c r="D716" s="89"/>
      <c r="E716" s="211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</row>
    <row r="717" spans="1:48" ht="15.75" customHeight="1">
      <c r="A717" s="76"/>
      <c r="B717" s="89"/>
      <c r="C717" s="91"/>
      <c r="D717" s="89"/>
      <c r="E717" s="211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</row>
    <row r="718" spans="1:48" ht="15.75" customHeight="1">
      <c r="A718" s="76"/>
      <c r="B718" s="89"/>
      <c r="C718" s="91"/>
      <c r="D718" s="89"/>
      <c r="E718" s="211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</row>
    <row r="719" spans="1:48" ht="15.75" customHeight="1">
      <c r="A719" s="76"/>
      <c r="B719" s="89"/>
      <c r="C719" s="91"/>
      <c r="D719" s="89"/>
      <c r="E719" s="211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</row>
    <row r="720" spans="1:48" ht="15.75" customHeight="1">
      <c r="A720" s="76"/>
      <c r="B720" s="89"/>
      <c r="C720" s="91"/>
      <c r="D720" s="89"/>
      <c r="E720" s="211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</row>
  </sheetData>
  <autoFilter ref="A11:J151"/>
  <mergeCells count="4">
    <mergeCell ref="E3:G3"/>
    <mergeCell ref="A4:G5"/>
    <mergeCell ref="A7:A10"/>
    <mergeCell ref="B7:G9"/>
  </mergeCells>
  <conditionalFormatting sqref="A92">
    <cfRule type="colorScale" priority="1">
      <colorScale>
        <cfvo type="min" val="0"/>
        <cfvo type="max" val="0"/>
        <color rgb="FF57BB8A"/>
        <color rgb="FFFFFFFF"/>
      </colorScale>
    </cfRule>
  </conditionalFormatting>
  <conditionalFormatting sqref="A92">
    <cfRule type="containsBlanks" dxfId="1" priority="2">
      <formula>LEN(TRIM(A92))=0</formula>
    </cfRule>
  </conditionalFormatting>
  <pageMargins left="1.1811023622047245" right="0.23622047244094491" top="0.27559055118110237" bottom="0.39370078740157483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X439"/>
  <sheetViews>
    <sheetView tabSelected="1" topLeftCell="A346" zoomScale="66" zoomScaleNormal="66" workbookViewId="0">
      <selection activeCell="F440" sqref="F440:H440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8" width="22.7109375" customWidth="1"/>
    <col min="9" max="9" width="23.42578125" customWidth="1"/>
    <col min="10" max="10" width="16.85546875" customWidth="1"/>
    <col min="11" max="11" width="17.42578125" customWidth="1"/>
    <col min="12" max="12" width="18.7109375" customWidth="1"/>
    <col min="13" max="50" width="8.85546875" customWidth="1"/>
  </cols>
  <sheetData>
    <row r="1" spans="1:50" ht="15.75" customHeight="1">
      <c r="A1" s="88"/>
      <c r="B1" s="86"/>
      <c r="C1" s="89"/>
      <c r="D1" s="89"/>
      <c r="E1" s="89"/>
      <c r="F1" s="212"/>
      <c r="G1" s="213" t="s">
        <v>660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</row>
    <row r="2" spans="1:50" ht="15.75" customHeight="1">
      <c r="A2" s="76"/>
      <c r="B2" s="91"/>
      <c r="C2" s="91"/>
      <c r="D2" s="89"/>
      <c r="E2" s="91"/>
      <c r="F2" s="214"/>
      <c r="G2" s="92" t="s">
        <v>426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42.75" customHeight="1">
      <c r="A3" s="76"/>
      <c r="B3" s="91"/>
      <c r="C3" s="91"/>
      <c r="D3" s="89"/>
      <c r="E3" s="384" t="s">
        <v>661</v>
      </c>
      <c r="F3" s="347"/>
      <c r="G3" s="347"/>
      <c r="H3" s="347"/>
      <c r="I3" s="347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ht="15.75" customHeight="1">
      <c r="A4" s="385" t="s">
        <v>427</v>
      </c>
      <c r="B4" s="347"/>
      <c r="C4" s="347"/>
      <c r="D4" s="347"/>
      <c r="E4" s="347"/>
      <c r="F4" s="347"/>
      <c r="G4" s="347"/>
      <c r="H4" s="347"/>
      <c r="I4" s="34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ht="33" customHeight="1">
      <c r="A5" s="347"/>
      <c r="B5" s="347"/>
      <c r="C5" s="347"/>
      <c r="D5" s="347"/>
      <c r="E5" s="347"/>
      <c r="F5" s="347"/>
      <c r="G5" s="347"/>
      <c r="H5" s="347"/>
      <c r="I5" s="347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ht="33" customHeight="1">
      <c r="A6" s="76"/>
      <c r="B6" s="89"/>
      <c r="C6" s="91"/>
      <c r="D6" s="89"/>
      <c r="E6" s="91"/>
      <c r="F6" s="91"/>
      <c r="G6" s="9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ht="15.75" customHeight="1">
      <c r="A7" s="386" t="s">
        <v>428</v>
      </c>
      <c r="B7" s="389" t="s">
        <v>429</v>
      </c>
      <c r="C7" s="390"/>
      <c r="D7" s="390"/>
      <c r="E7" s="390"/>
      <c r="F7" s="390"/>
      <c r="G7" s="390"/>
      <c r="H7" s="390"/>
      <c r="I7" s="39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0" ht="15.75" customHeight="1">
      <c r="A8" s="387"/>
      <c r="B8" s="392"/>
      <c r="C8" s="347"/>
      <c r="D8" s="347"/>
      <c r="E8" s="347"/>
      <c r="F8" s="347"/>
      <c r="G8" s="347"/>
      <c r="H8" s="347"/>
      <c r="I8" s="393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50" ht="15.75" customHeight="1">
      <c r="A9" s="387"/>
      <c r="B9" s="394"/>
      <c r="C9" s="381"/>
      <c r="D9" s="381"/>
      <c r="E9" s="381"/>
      <c r="F9" s="381"/>
      <c r="G9" s="381"/>
      <c r="H9" s="381"/>
      <c r="I9" s="395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</row>
    <row r="10" spans="1:50" ht="39.75" customHeight="1">
      <c r="A10" s="388"/>
      <c r="B10" s="94" t="s">
        <v>430</v>
      </c>
      <c r="C10" s="94" t="s">
        <v>431</v>
      </c>
      <c r="D10" s="95" t="s">
        <v>432</v>
      </c>
      <c r="E10" s="94" t="s">
        <v>662</v>
      </c>
      <c r="F10" s="94" t="s">
        <v>663</v>
      </c>
      <c r="G10" s="96" t="s">
        <v>433</v>
      </c>
      <c r="H10" s="96" t="s">
        <v>434</v>
      </c>
      <c r="I10" s="97" t="s">
        <v>435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</row>
    <row r="11" spans="1:50" ht="15.75" customHeight="1">
      <c r="A11" s="99" t="s">
        <v>436</v>
      </c>
      <c r="B11" s="100" t="s">
        <v>437</v>
      </c>
      <c r="C11" s="100"/>
      <c r="D11" s="101"/>
      <c r="E11" s="100"/>
      <c r="F11" s="111"/>
      <c r="G11" s="102">
        <f>G12+G72+G81+G104+G77</f>
        <v>42717.2</v>
      </c>
      <c r="H11" s="102">
        <f t="shared" ref="H11:I11" si="0">H12+H72+H81+H104</f>
        <v>40995.4</v>
      </c>
      <c r="I11" s="102">
        <f t="shared" si="0"/>
        <v>39908.5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</row>
    <row r="12" spans="1:50" ht="15.75" customHeight="1">
      <c r="A12" s="105" t="s">
        <v>438</v>
      </c>
      <c r="B12" s="106" t="s">
        <v>437</v>
      </c>
      <c r="C12" s="106" t="s">
        <v>439</v>
      </c>
      <c r="D12" s="107"/>
      <c r="E12" s="106"/>
      <c r="F12" s="106"/>
      <c r="G12" s="108">
        <f t="shared" ref="G12:I12" si="1">G13+G26+G54+G57+G18+G45+G42</f>
        <v>17001.099999999999</v>
      </c>
      <c r="H12" s="108">
        <f>H13+H26+H54+H57+H18+H45+H42</f>
        <v>16634.599999999999</v>
      </c>
      <c r="I12" s="108">
        <f t="shared" si="1"/>
        <v>16873.8</v>
      </c>
      <c r="J12" s="109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</row>
    <row r="13" spans="1:50" ht="31.5" customHeight="1">
      <c r="A13" s="105" t="s">
        <v>664</v>
      </c>
      <c r="B13" s="106" t="s">
        <v>437</v>
      </c>
      <c r="C13" s="106" t="s">
        <v>441</v>
      </c>
      <c r="D13" s="107"/>
      <c r="E13" s="106"/>
      <c r="F13" s="106"/>
      <c r="G13" s="108">
        <f t="shared" ref="G13:I13" si="2">G14</f>
        <v>1317</v>
      </c>
      <c r="H13" s="108">
        <f t="shared" si="2"/>
        <v>1317</v>
      </c>
      <c r="I13" s="108">
        <f t="shared" si="2"/>
        <v>1317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</row>
    <row r="14" spans="1:50" ht="15.75" customHeight="1">
      <c r="A14" s="110" t="s">
        <v>440</v>
      </c>
      <c r="B14" s="111" t="s">
        <v>437</v>
      </c>
      <c r="C14" s="111" t="s">
        <v>441</v>
      </c>
      <c r="D14" s="112" t="s">
        <v>442</v>
      </c>
      <c r="E14" s="111"/>
      <c r="F14" s="111"/>
      <c r="G14" s="113">
        <f t="shared" ref="G14:I14" si="3">G15+G17+G16</f>
        <v>1317</v>
      </c>
      <c r="H14" s="113">
        <f t="shared" si="3"/>
        <v>1317</v>
      </c>
      <c r="I14" s="113">
        <f t="shared" si="3"/>
        <v>1317</v>
      </c>
      <c r="J14" s="114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0" ht="31.5" customHeight="1">
      <c r="A15" s="215" t="s">
        <v>665</v>
      </c>
      <c r="B15" s="111" t="s">
        <v>437</v>
      </c>
      <c r="C15" s="111" t="s">
        <v>441</v>
      </c>
      <c r="D15" s="112" t="s">
        <v>442</v>
      </c>
      <c r="E15" s="111" t="s">
        <v>666</v>
      </c>
      <c r="F15" s="216" t="s">
        <v>667</v>
      </c>
      <c r="G15" s="217">
        <v>1003.8</v>
      </c>
      <c r="H15" s="217">
        <v>1004</v>
      </c>
      <c r="I15" s="217">
        <v>1004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</row>
    <row r="16" spans="1:50" ht="47.25" customHeight="1">
      <c r="A16" s="133" t="s">
        <v>668</v>
      </c>
      <c r="B16" s="111" t="s">
        <v>437</v>
      </c>
      <c r="C16" s="111" t="s">
        <v>441</v>
      </c>
      <c r="D16" s="112" t="s">
        <v>442</v>
      </c>
      <c r="E16" s="111" t="s">
        <v>669</v>
      </c>
      <c r="F16" s="111" t="s">
        <v>670</v>
      </c>
      <c r="G16" s="217">
        <v>10</v>
      </c>
      <c r="H16" s="217">
        <v>10</v>
      </c>
      <c r="I16" s="217">
        <v>10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</row>
    <row r="17" spans="1:50" ht="47.25" customHeight="1">
      <c r="A17" s="160" t="s">
        <v>671</v>
      </c>
      <c r="B17" s="111" t="s">
        <v>437</v>
      </c>
      <c r="C17" s="111" t="s">
        <v>441</v>
      </c>
      <c r="D17" s="112" t="s">
        <v>442</v>
      </c>
      <c r="E17" s="111" t="s">
        <v>672</v>
      </c>
      <c r="F17" s="111" t="s">
        <v>673</v>
      </c>
      <c r="G17" s="217">
        <v>303.2</v>
      </c>
      <c r="H17" s="217">
        <v>303</v>
      </c>
      <c r="I17" s="217">
        <v>303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0" ht="47.25" customHeight="1">
      <c r="A18" s="105" t="s">
        <v>674</v>
      </c>
      <c r="B18" s="106" t="s">
        <v>437</v>
      </c>
      <c r="C18" s="106" t="s">
        <v>444</v>
      </c>
      <c r="D18" s="107"/>
      <c r="E18" s="106"/>
      <c r="F18" s="106"/>
      <c r="G18" s="108">
        <f>G19+G23</f>
        <v>720</v>
      </c>
      <c r="H18" s="108">
        <f t="shared" ref="H18:I18" si="4">H19</f>
        <v>500</v>
      </c>
      <c r="I18" s="108">
        <f t="shared" si="4"/>
        <v>500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</row>
    <row r="19" spans="1:50" ht="15.75" customHeight="1">
      <c r="A19" s="110" t="s">
        <v>443</v>
      </c>
      <c r="B19" s="111" t="s">
        <v>437</v>
      </c>
      <c r="C19" s="111" t="s">
        <v>444</v>
      </c>
      <c r="D19" s="112" t="s">
        <v>445</v>
      </c>
      <c r="E19" s="111"/>
      <c r="F19" s="111"/>
      <c r="G19" s="113">
        <f t="shared" ref="G19:I19" si="5">G20+G22+G21</f>
        <v>500</v>
      </c>
      <c r="H19" s="113">
        <f t="shared" si="5"/>
        <v>500</v>
      </c>
      <c r="I19" s="113">
        <f t="shared" si="5"/>
        <v>500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 ht="31.5" customHeight="1">
      <c r="A20" s="215" t="s">
        <v>665</v>
      </c>
      <c r="B20" s="111" t="s">
        <v>437</v>
      </c>
      <c r="C20" s="111" t="s">
        <v>444</v>
      </c>
      <c r="D20" s="112" t="s">
        <v>445</v>
      </c>
      <c r="E20" s="111" t="s">
        <v>666</v>
      </c>
      <c r="F20" s="111" t="s">
        <v>667</v>
      </c>
      <c r="G20" s="217">
        <v>376</v>
      </c>
      <c r="H20" s="217">
        <v>376</v>
      </c>
      <c r="I20" s="217">
        <v>376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ht="47.25" customHeight="1">
      <c r="A21" s="110" t="s">
        <v>675</v>
      </c>
      <c r="B21" s="111" t="s">
        <v>437</v>
      </c>
      <c r="C21" s="111" t="s">
        <v>444</v>
      </c>
      <c r="D21" s="112" t="s">
        <v>445</v>
      </c>
      <c r="E21" s="111" t="s">
        <v>669</v>
      </c>
      <c r="F21" s="111" t="s">
        <v>670</v>
      </c>
      <c r="G21" s="217">
        <v>10</v>
      </c>
      <c r="H21" s="217">
        <v>10</v>
      </c>
      <c r="I21" s="217">
        <v>10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 ht="47.25" customHeight="1">
      <c r="A22" s="160" t="s">
        <v>671</v>
      </c>
      <c r="B22" s="111" t="s">
        <v>437</v>
      </c>
      <c r="C22" s="111" t="s">
        <v>444</v>
      </c>
      <c r="D22" s="112" t="s">
        <v>445</v>
      </c>
      <c r="E22" s="111" t="s">
        <v>672</v>
      </c>
      <c r="F22" s="111" t="s">
        <v>673</v>
      </c>
      <c r="G22" s="217">
        <v>114</v>
      </c>
      <c r="H22" s="217">
        <v>114</v>
      </c>
      <c r="I22" s="217">
        <v>114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 ht="47.25" customHeight="1">
      <c r="A23" s="115" t="s">
        <v>446</v>
      </c>
      <c r="B23" s="116" t="s">
        <v>437</v>
      </c>
      <c r="C23" s="116" t="s">
        <v>444</v>
      </c>
      <c r="D23" s="117" t="s">
        <v>447</v>
      </c>
      <c r="E23" s="116"/>
      <c r="F23" s="116"/>
      <c r="G23" s="118">
        <f>G24+G25</f>
        <v>220</v>
      </c>
      <c r="H23" s="108"/>
      <c r="I23" s="10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</row>
    <row r="24" spans="1:50" ht="47.25" customHeight="1">
      <c r="A24" s="218" t="s">
        <v>676</v>
      </c>
      <c r="B24" s="219" t="s">
        <v>437</v>
      </c>
      <c r="C24" s="219" t="s">
        <v>444</v>
      </c>
      <c r="D24" s="220" t="s">
        <v>447</v>
      </c>
      <c r="E24" s="219" t="s">
        <v>677</v>
      </c>
      <c r="F24" s="219" t="s">
        <v>670</v>
      </c>
      <c r="G24" s="221">
        <v>200</v>
      </c>
      <c r="H24" s="108"/>
      <c r="I24" s="10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</row>
    <row r="25" spans="1:50" ht="47.25" customHeight="1">
      <c r="A25" s="222" t="s">
        <v>678</v>
      </c>
      <c r="B25" s="219" t="s">
        <v>437</v>
      </c>
      <c r="C25" s="219" t="s">
        <v>444</v>
      </c>
      <c r="D25" s="220" t="s">
        <v>447</v>
      </c>
      <c r="E25" s="219" t="s">
        <v>679</v>
      </c>
      <c r="F25" s="219" t="s">
        <v>680</v>
      </c>
      <c r="G25" s="221">
        <v>20</v>
      </c>
      <c r="H25" s="108"/>
      <c r="I25" s="10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</row>
    <row r="26" spans="1:50" ht="47.25" customHeight="1">
      <c r="A26" s="105" t="s">
        <v>681</v>
      </c>
      <c r="B26" s="106" t="s">
        <v>437</v>
      </c>
      <c r="C26" s="106" t="s">
        <v>448</v>
      </c>
      <c r="D26" s="152"/>
      <c r="E26" s="106"/>
      <c r="F26" s="106"/>
      <c r="G26" s="108">
        <f t="shared" ref="G26:I26" si="6">G27+G39+G31+G37+G34</f>
        <v>11269.099999999999</v>
      </c>
      <c r="H26" s="108">
        <f t="shared" si="6"/>
        <v>11325.3</v>
      </c>
      <c r="I26" s="108">
        <f t="shared" si="6"/>
        <v>11564.9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</row>
    <row r="27" spans="1:50" ht="15.75" customHeight="1">
      <c r="A27" s="110" t="s">
        <v>443</v>
      </c>
      <c r="B27" s="111" t="s">
        <v>437</v>
      </c>
      <c r="C27" s="111" t="s">
        <v>448</v>
      </c>
      <c r="D27" s="112" t="s">
        <v>445</v>
      </c>
      <c r="E27" s="111"/>
      <c r="F27" s="111"/>
      <c r="G27" s="113">
        <f t="shared" ref="G27:I27" si="7">SUM(G28:G30)</f>
        <v>9446.2999999999993</v>
      </c>
      <c r="H27" s="113">
        <f t="shared" si="7"/>
        <v>9789</v>
      </c>
      <c r="I27" s="113">
        <f t="shared" si="7"/>
        <v>9789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 ht="31.5" customHeight="1">
      <c r="A28" s="215" t="s">
        <v>665</v>
      </c>
      <c r="B28" s="111" t="s">
        <v>437</v>
      </c>
      <c r="C28" s="111" t="s">
        <v>448</v>
      </c>
      <c r="D28" s="112" t="s">
        <v>445</v>
      </c>
      <c r="E28" s="111" t="s">
        <v>666</v>
      </c>
      <c r="F28" s="111" t="s">
        <v>667</v>
      </c>
      <c r="G28" s="217">
        <v>7216.8</v>
      </c>
      <c r="H28" s="217">
        <v>7480</v>
      </c>
      <c r="I28" s="217">
        <v>7480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</row>
    <row r="29" spans="1:50" ht="47.25" customHeight="1">
      <c r="A29" s="160" t="s">
        <v>671</v>
      </c>
      <c r="B29" s="111" t="s">
        <v>437</v>
      </c>
      <c r="C29" s="111" t="s">
        <v>448</v>
      </c>
      <c r="D29" s="112" t="s">
        <v>445</v>
      </c>
      <c r="E29" s="111" t="s">
        <v>672</v>
      </c>
      <c r="F29" s="111" t="s">
        <v>673</v>
      </c>
      <c r="G29" s="217">
        <v>2179.5</v>
      </c>
      <c r="H29" s="217">
        <v>2259</v>
      </c>
      <c r="I29" s="217">
        <v>2259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 ht="47.25" customHeight="1">
      <c r="A30" s="110" t="s">
        <v>675</v>
      </c>
      <c r="B30" s="111" t="s">
        <v>437</v>
      </c>
      <c r="C30" s="111" t="s">
        <v>448</v>
      </c>
      <c r="D30" s="112" t="s">
        <v>445</v>
      </c>
      <c r="E30" s="111" t="s">
        <v>669</v>
      </c>
      <c r="F30" s="111" t="s">
        <v>670</v>
      </c>
      <c r="G30" s="113">
        <v>50</v>
      </c>
      <c r="H30" s="113">
        <v>50</v>
      </c>
      <c r="I30" s="113">
        <v>50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1" spans="1:50" ht="15.75" customHeight="1">
      <c r="A31" s="110" t="s">
        <v>449</v>
      </c>
      <c r="B31" s="111" t="s">
        <v>437</v>
      </c>
      <c r="C31" s="111" t="s">
        <v>448</v>
      </c>
      <c r="D31" s="112" t="s">
        <v>450</v>
      </c>
      <c r="E31" s="111"/>
      <c r="F31" s="111"/>
      <c r="G31" s="113">
        <f t="shared" ref="G31:I31" si="8">G32+G33</f>
        <v>581.9</v>
      </c>
      <c r="H31" s="113">
        <f t="shared" si="8"/>
        <v>582</v>
      </c>
      <c r="I31" s="113">
        <f t="shared" si="8"/>
        <v>582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31.5" customHeight="1">
      <c r="A32" s="215" t="s">
        <v>665</v>
      </c>
      <c r="B32" s="111" t="s">
        <v>437</v>
      </c>
      <c r="C32" s="111" t="s">
        <v>448</v>
      </c>
      <c r="D32" s="112" t="s">
        <v>450</v>
      </c>
      <c r="E32" s="111" t="s">
        <v>666</v>
      </c>
      <c r="F32" s="111" t="s">
        <v>667</v>
      </c>
      <c r="G32" s="217">
        <v>447.3</v>
      </c>
      <c r="H32" s="217">
        <v>447</v>
      </c>
      <c r="I32" s="217">
        <v>447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</row>
    <row r="33" spans="1:50" ht="47.25" customHeight="1">
      <c r="A33" s="160" t="s">
        <v>671</v>
      </c>
      <c r="B33" s="111" t="s">
        <v>437</v>
      </c>
      <c r="C33" s="111" t="s">
        <v>448</v>
      </c>
      <c r="D33" s="112" t="s">
        <v>450</v>
      </c>
      <c r="E33" s="111" t="s">
        <v>672</v>
      </c>
      <c r="F33" s="111" t="s">
        <v>673</v>
      </c>
      <c r="G33" s="217">
        <v>134.6</v>
      </c>
      <c r="H33" s="217">
        <v>135</v>
      </c>
      <c r="I33" s="217">
        <v>135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</row>
    <row r="34" spans="1:50" ht="31.5" customHeight="1">
      <c r="A34" s="110" t="s">
        <v>451</v>
      </c>
      <c r="B34" s="111" t="s">
        <v>437</v>
      </c>
      <c r="C34" s="111" t="s">
        <v>448</v>
      </c>
      <c r="D34" s="112" t="s">
        <v>452</v>
      </c>
      <c r="E34" s="111"/>
      <c r="F34" s="111"/>
      <c r="G34" s="113">
        <f t="shared" ref="G34:I34" si="9">G35+G36</f>
        <v>605.6</v>
      </c>
      <c r="H34" s="113">
        <f t="shared" si="9"/>
        <v>465</v>
      </c>
      <c r="I34" s="113">
        <f t="shared" si="9"/>
        <v>582.6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</row>
    <row r="35" spans="1:50" ht="31.5" customHeight="1">
      <c r="A35" s="215" t="s">
        <v>665</v>
      </c>
      <c r="B35" s="111" t="s">
        <v>437</v>
      </c>
      <c r="C35" s="111" t="s">
        <v>448</v>
      </c>
      <c r="D35" s="112" t="s">
        <v>452</v>
      </c>
      <c r="E35" s="111" t="s">
        <v>666</v>
      </c>
      <c r="F35" s="111" t="s">
        <v>667</v>
      </c>
      <c r="G35" s="223">
        <v>465.1</v>
      </c>
      <c r="H35" s="223">
        <v>357</v>
      </c>
      <c r="I35" s="223">
        <v>447.5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</row>
    <row r="36" spans="1:50" ht="47.25" customHeight="1">
      <c r="A36" s="160" t="s">
        <v>671</v>
      </c>
      <c r="B36" s="111" t="s">
        <v>437</v>
      </c>
      <c r="C36" s="111" t="s">
        <v>448</v>
      </c>
      <c r="D36" s="112" t="s">
        <v>452</v>
      </c>
      <c r="E36" s="111" t="s">
        <v>672</v>
      </c>
      <c r="F36" s="111" t="s">
        <v>673</v>
      </c>
      <c r="G36" s="223">
        <v>140.5</v>
      </c>
      <c r="H36" s="223">
        <v>108</v>
      </c>
      <c r="I36" s="223">
        <v>135.1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</row>
    <row r="37" spans="1:50" ht="31.5" customHeight="1">
      <c r="A37" s="110" t="s">
        <v>453</v>
      </c>
      <c r="B37" s="111" t="s">
        <v>437</v>
      </c>
      <c r="C37" s="111" t="s">
        <v>448</v>
      </c>
      <c r="D37" s="112" t="s">
        <v>454</v>
      </c>
      <c r="E37" s="111"/>
      <c r="F37" s="111"/>
      <c r="G37" s="119">
        <f t="shared" ref="G37:I37" si="10">G38</f>
        <v>6.3</v>
      </c>
      <c r="H37" s="119">
        <f t="shared" si="10"/>
        <v>6.3</v>
      </c>
      <c r="I37" s="119">
        <f t="shared" si="10"/>
        <v>6.3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</row>
    <row r="38" spans="1:50" ht="31.5" customHeight="1">
      <c r="A38" s="110" t="s">
        <v>682</v>
      </c>
      <c r="B38" s="111" t="s">
        <v>437</v>
      </c>
      <c r="C38" s="111" t="s">
        <v>448</v>
      </c>
      <c r="D38" s="112" t="s">
        <v>454</v>
      </c>
      <c r="E38" s="111" t="s">
        <v>679</v>
      </c>
      <c r="F38" s="111" t="s">
        <v>683</v>
      </c>
      <c r="G38" s="223">
        <v>6.3</v>
      </c>
      <c r="H38" s="223">
        <v>6.3</v>
      </c>
      <c r="I38" s="223">
        <v>6.3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ht="63" customHeight="1">
      <c r="A39" s="110" t="s">
        <v>455</v>
      </c>
      <c r="B39" s="111" t="s">
        <v>437</v>
      </c>
      <c r="C39" s="111" t="s">
        <v>448</v>
      </c>
      <c r="D39" s="112" t="s">
        <v>456</v>
      </c>
      <c r="E39" s="111"/>
      <c r="F39" s="111"/>
      <c r="G39" s="119">
        <f t="shared" ref="G39:I39" si="11">G40+G41</f>
        <v>629</v>
      </c>
      <c r="H39" s="119">
        <f t="shared" si="11"/>
        <v>483</v>
      </c>
      <c r="I39" s="119">
        <f t="shared" si="11"/>
        <v>605</v>
      </c>
      <c r="J39" s="114"/>
      <c r="K39" s="114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</row>
    <row r="40" spans="1:50" ht="31.5" customHeight="1">
      <c r="A40" s="215" t="s">
        <v>665</v>
      </c>
      <c r="B40" s="111" t="s">
        <v>437</v>
      </c>
      <c r="C40" s="111" t="s">
        <v>448</v>
      </c>
      <c r="D40" s="112" t="s">
        <v>456</v>
      </c>
      <c r="E40" s="111" t="s">
        <v>666</v>
      </c>
      <c r="F40" s="111" t="s">
        <v>667</v>
      </c>
      <c r="G40" s="223">
        <v>483</v>
      </c>
      <c r="H40" s="223">
        <v>371</v>
      </c>
      <c r="I40" s="223">
        <v>465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</row>
    <row r="41" spans="1:50" ht="47.25" customHeight="1">
      <c r="A41" s="160" t="s">
        <v>671</v>
      </c>
      <c r="B41" s="111" t="s">
        <v>437</v>
      </c>
      <c r="C41" s="111" t="s">
        <v>448</v>
      </c>
      <c r="D41" s="112" t="s">
        <v>456</v>
      </c>
      <c r="E41" s="111" t="s">
        <v>672</v>
      </c>
      <c r="F41" s="111" t="s">
        <v>673</v>
      </c>
      <c r="G41" s="223">
        <v>146</v>
      </c>
      <c r="H41" s="223">
        <v>112</v>
      </c>
      <c r="I41" s="223">
        <v>140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</row>
    <row r="42" spans="1:50" ht="47.25" customHeight="1">
      <c r="A42" s="224" t="s">
        <v>684</v>
      </c>
      <c r="B42" s="106" t="s">
        <v>437</v>
      </c>
      <c r="C42" s="106" t="s">
        <v>458</v>
      </c>
      <c r="D42" s="112"/>
      <c r="E42" s="111"/>
      <c r="F42" s="111"/>
      <c r="G42" s="119">
        <f t="shared" ref="G42:I42" si="12">G43</f>
        <v>1.8</v>
      </c>
      <c r="H42" s="119">
        <f t="shared" si="12"/>
        <v>2</v>
      </c>
      <c r="I42" s="119">
        <f t="shared" si="12"/>
        <v>1.6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</row>
    <row r="43" spans="1:50" ht="47.25" customHeight="1">
      <c r="A43" s="110" t="s">
        <v>457</v>
      </c>
      <c r="B43" s="111" t="s">
        <v>437</v>
      </c>
      <c r="C43" s="111" t="s">
        <v>458</v>
      </c>
      <c r="D43" s="112" t="s">
        <v>459</v>
      </c>
      <c r="E43" s="111"/>
      <c r="F43" s="111"/>
      <c r="G43" s="119">
        <f t="shared" ref="G43:I43" si="13">G44</f>
        <v>1.8</v>
      </c>
      <c r="H43" s="119">
        <f t="shared" si="13"/>
        <v>2</v>
      </c>
      <c r="I43" s="119">
        <f t="shared" si="13"/>
        <v>1.6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</row>
    <row r="44" spans="1:50" ht="47.25" customHeight="1">
      <c r="A44" s="110" t="s">
        <v>682</v>
      </c>
      <c r="B44" s="111" t="s">
        <v>437</v>
      </c>
      <c r="C44" s="216" t="s">
        <v>458</v>
      </c>
      <c r="D44" s="112" t="s">
        <v>459</v>
      </c>
      <c r="E44" s="111" t="s">
        <v>679</v>
      </c>
      <c r="F44" s="111" t="s">
        <v>683</v>
      </c>
      <c r="G44" s="223">
        <v>1.8</v>
      </c>
      <c r="H44" s="223">
        <v>2</v>
      </c>
      <c r="I44" s="223">
        <v>1.6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</row>
    <row r="45" spans="1:50" ht="47.25" customHeight="1">
      <c r="A45" s="105" t="s">
        <v>685</v>
      </c>
      <c r="B45" s="106" t="s">
        <v>437</v>
      </c>
      <c r="C45" s="106" t="s">
        <v>460</v>
      </c>
      <c r="D45" s="152"/>
      <c r="E45" s="106"/>
      <c r="F45" s="106"/>
      <c r="G45" s="108">
        <f t="shared" ref="G45:I45" si="14">G46+G50</f>
        <v>1452.1</v>
      </c>
      <c r="H45" s="108">
        <f t="shared" si="14"/>
        <v>1740.3</v>
      </c>
      <c r="I45" s="108">
        <f t="shared" si="14"/>
        <v>1740.3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</row>
    <row r="46" spans="1:50" ht="15.75" customHeight="1">
      <c r="A46" s="110" t="s">
        <v>449</v>
      </c>
      <c r="B46" s="111" t="s">
        <v>437</v>
      </c>
      <c r="C46" s="111" t="s">
        <v>460</v>
      </c>
      <c r="D46" s="112" t="s">
        <v>461</v>
      </c>
      <c r="E46" s="111"/>
      <c r="F46" s="111"/>
      <c r="G46" s="113">
        <f t="shared" ref="G46:I46" si="15">G47+G49+G48</f>
        <v>500</v>
      </c>
      <c r="H46" s="113">
        <f t="shared" si="15"/>
        <v>951</v>
      </c>
      <c r="I46" s="113">
        <f t="shared" si="15"/>
        <v>951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</row>
    <row r="47" spans="1:50" ht="31.5" customHeight="1">
      <c r="A47" s="215" t="s">
        <v>665</v>
      </c>
      <c r="B47" s="111" t="s">
        <v>437</v>
      </c>
      <c r="C47" s="111" t="s">
        <v>460</v>
      </c>
      <c r="D47" s="112" t="s">
        <v>461</v>
      </c>
      <c r="E47" s="111" t="s">
        <v>666</v>
      </c>
      <c r="F47" s="111" t="s">
        <v>667</v>
      </c>
      <c r="G47" s="217">
        <v>376</v>
      </c>
      <c r="H47" s="217">
        <v>723</v>
      </c>
      <c r="I47" s="217">
        <v>723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</row>
    <row r="48" spans="1:50" ht="47.25" customHeight="1">
      <c r="A48" s="110" t="s">
        <v>675</v>
      </c>
      <c r="B48" s="111" t="s">
        <v>437</v>
      </c>
      <c r="C48" s="111" t="s">
        <v>460</v>
      </c>
      <c r="D48" s="112" t="s">
        <v>461</v>
      </c>
      <c r="E48" s="111" t="s">
        <v>669</v>
      </c>
      <c r="F48" s="111" t="s">
        <v>670</v>
      </c>
      <c r="G48" s="113">
        <v>10</v>
      </c>
      <c r="H48" s="113">
        <v>10</v>
      </c>
      <c r="I48" s="113">
        <v>10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</row>
    <row r="49" spans="1:50" ht="47.25" customHeight="1">
      <c r="A49" s="160" t="s">
        <v>671</v>
      </c>
      <c r="B49" s="111" t="s">
        <v>437</v>
      </c>
      <c r="C49" s="111" t="s">
        <v>460</v>
      </c>
      <c r="D49" s="112" t="s">
        <v>461</v>
      </c>
      <c r="E49" s="111" t="s">
        <v>672</v>
      </c>
      <c r="F49" s="111" t="s">
        <v>673</v>
      </c>
      <c r="G49" s="217">
        <v>114</v>
      </c>
      <c r="H49" s="217">
        <v>218</v>
      </c>
      <c r="I49" s="217">
        <v>218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</row>
    <row r="50" spans="1:50" ht="31.5" customHeight="1">
      <c r="A50" s="110" t="s">
        <v>462</v>
      </c>
      <c r="B50" s="111" t="s">
        <v>437</v>
      </c>
      <c r="C50" s="111" t="s">
        <v>460</v>
      </c>
      <c r="D50" s="112" t="s">
        <v>463</v>
      </c>
      <c r="E50" s="111"/>
      <c r="F50" s="111"/>
      <c r="G50" s="113">
        <f t="shared" ref="G50:I50" si="16">G51+G53+G52</f>
        <v>952.1</v>
      </c>
      <c r="H50" s="113">
        <f t="shared" si="16"/>
        <v>789.3</v>
      </c>
      <c r="I50" s="113">
        <f t="shared" si="16"/>
        <v>789.3</v>
      </c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</row>
    <row r="51" spans="1:50" ht="31.5" customHeight="1">
      <c r="A51" s="215" t="s">
        <v>665</v>
      </c>
      <c r="B51" s="111" t="s">
        <v>437</v>
      </c>
      <c r="C51" s="111" t="s">
        <v>460</v>
      </c>
      <c r="D51" s="112" t="s">
        <v>463</v>
      </c>
      <c r="E51" s="111" t="s">
        <v>666</v>
      </c>
      <c r="F51" s="111" t="s">
        <v>667</v>
      </c>
      <c r="G51" s="217">
        <v>723.6</v>
      </c>
      <c r="H51" s="113">
        <v>606.4</v>
      </c>
      <c r="I51" s="113">
        <v>606.4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</row>
    <row r="52" spans="1:50" ht="47.25" customHeight="1">
      <c r="A52" s="133" t="s">
        <v>668</v>
      </c>
      <c r="B52" s="111" t="s">
        <v>437</v>
      </c>
      <c r="C52" s="111" t="s">
        <v>460</v>
      </c>
      <c r="D52" s="112" t="s">
        <v>463</v>
      </c>
      <c r="E52" s="111" t="s">
        <v>669</v>
      </c>
      <c r="F52" s="111" t="s">
        <v>670</v>
      </c>
      <c r="G52" s="113">
        <v>10</v>
      </c>
      <c r="H52" s="123"/>
      <c r="I52" s="113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</row>
    <row r="53" spans="1:50" ht="47.25" customHeight="1">
      <c r="A53" s="160" t="s">
        <v>671</v>
      </c>
      <c r="B53" s="111" t="s">
        <v>437</v>
      </c>
      <c r="C53" s="111" t="s">
        <v>460</v>
      </c>
      <c r="D53" s="112" t="s">
        <v>463</v>
      </c>
      <c r="E53" s="111" t="s">
        <v>672</v>
      </c>
      <c r="F53" s="111" t="s">
        <v>673</v>
      </c>
      <c r="G53" s="217">
        <v>218.5</v>
      </c>
      <c r="H53" s="113">
        <v>182.9</v>
      </c>
      <c r="I53" s="113">
        <v>182.9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</row>
    <row r="54" spans="1:50" ht="15.75" customHeight="1">
      <c r="A54" s="105" t="s">
        <v>686</v>
      </c>
      <c r="B54" s="106" t="s">
        <v>437</v>
      </c>
      <c r="C54" s="106" t="s">
        <v>465</v>
      </c>
      <c r="D54" s="152"/>
      <c r="E54" s="106"/>
      <c r="F54" s="106"/>
      <c r="G54" s="108">
        <f t="shared" ref="G54:I54" si="17">G55</f>
        <v>1000</v>
      </c>
      <c r="H54" s="108">
        <f t="shared" si="17"/>
        <v>1000</v>
      </c>
      <c r="I54" s="108">
        <f t="shared" si="17"/>
        <v>1000</v>
      </c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</row>
    <row r="55" spans="1:50" ht="15.75" customHeight="1">
      <c r="A55" s="110" t="s">
        <v>464</v>
      </c>
      <c r="B55" s="111" t="s">
        <v>437</v>
      </c>
      <c r="C55" s="111" t="s">
        <v>465</v>
      </c>
      <c r="D55" s="112" t="s">
        <v>466</v>
      </c>
      <c r="E55" s="111"/>
      <c r="F55" s="111"/>
      <c r="G55" s="113">
        <f t="shared" ref="G55:I55" si="18">G56</f>
        <v>1000</v>
      </c>
      <c r="H55" s="113">
        <f t="shared" si="18"/>
        <v>1000</v>
      </c>
      <c r="I55" s="113">
        <f t="shared" si="18"/>
        <v>1000</v>
      </c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</row>
    <row r="56" spans="1:50" ht="15.75" customHeight="1">
      <c r="A56" s="110" t="s">
        <v>687</v>
      </c>
      <c r="B56" s="111" t="s">
        <v>437</v>
      </c>
      <c r="C56" s="111" t="s">
        <v>465</v>
      </c>
      <c r="D56" s="121" t="s">
        <v>466</v>
      </c>
      <c r="E56" s="111" t="s">
        <v>688</v>
      </c>
      <c r="F56" s="111" t="s">
        <v>689</v>
      </c>
      <c r="G56" s="113">
        <f>I56</f>
        <v>1000</v>
      </c>
      <c r="H56" s="113">
        <f>G56</f>
        <v>1000</v>
      </c>
      <c r="I56" s="113">
        <v>1000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</row>
    <row r="57" spans="1:50" ht="15.75" customHeight="1">
      <c r="A57" s="105" t="s">
        <v>690</v>
      </c>
      <c r="B57" s="106" t="s">
        <v>437</v>
      </c>
      <c r="C57" s="106" t="s">
        <v>468</v>
      </c>
      <c r="D57" s="107"/>
      <c r="E57" s="106"/>
      <c r="F57" s="106"/>
      <c r="G57" s="108">
        <f t="shared" ref="G57:I57" si="19">G58</f>
        <v>1241.0999999999999</v>
      </c>
      <c r="H57" s="108">
        <f t="shared" si="19"/>
        <v>750</v>
      </c>
      <c r="I57" s="108">
        <f t="shared" si="19"/>
        <v>750</v>
      </c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</row>
    <row r="58" spans="1:50" ht="15.75" customHeight="1">
      <c r="A58" s="110" t="s">
        <v>467</v>
      </c>
      <c r="B58" s="111" t="s">
        <v>437</v>
      </c>
      <c r="C58" s="111" t="s">
        <v>468</v>
      </c>
      <c r="D58" s="121" t="s">
        <v>469</v>
      </c>
      <c r="E58" s="111"/>
      <c r="F58" s="111"/>
      <c r="G58" s="113">
        <f t="shared" ref="G58:I58" si="20">SUM(G59:G71)</f>
        <v>1241.0999999999999</v>
      </c>
      <c r="H58" s="113">
        <f t="shared" si="20"/>
        <v>750</v>
      </c>
      <c r="I58" s="113">
        <f t="shared" si="20"/>
        <v>750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</row>
    <row r="59" spans="1:50" ht="31.5" customHeight="1">
      <c r="A59" s="215" t="s">
        <v>691</v>
      </c>
      <c r="B59" s="111" t="s">
        <v>437</v>
      </c>
      <c r="C59" s="111" t="s">
        <v>468</v>
      </c>
      <c r="D59" s="121" t="s">
        <v>469</v>
      </c>
      <c r="E59" s="111" t="s">
        <v>692</v>
      </c>
      <c r="F59" s="111" t="s">
        <v>667</v>
      </c>
      <c r="G59" s="217">
        <v>315.10000000000002</v>
      </c>
      <c r="H59" s="217">
        <v>315</v>
      </c>
      <c r="I59" s="217">
        <v>315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</row>
    <row r="60" spans="1:50" ht="31.5" customHeight="1">
      <c r="A60" s="110" t="s">
        <v>693</v>
      </c>
      <c r="B60" s="111" t="s">
        <v>437</v>
      </c>
      <c r="C60" s="111" t="s">
        <v>468</v>
      </c>
      <c r="D60" s="121" t="s">
        <v>469</v>
      </c>
      <c r="E60" s="111" t="s">
        <v>694</v>
      </c>
      <c r="F60" s="111" t="s">
        <v>670</v>
      </c>
      <c r="G60" s="113">
        <v>20</v>
      </c>
      <c r="H60" s="123"/>
      <c r="I60" s="11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</row>
    <row r="61" spans="1:50" ht="47.25" customHeight="1">
      <c r="A61" s="160" t="s">
        <v>695</v>
      </c>
      <c r="B61" s="111" t="s">
        <v>437</v>
      </c>
      <c r="C61" s="111" t="s">
        <v>468</v>
      </c>
      <c r="D61" s="121" t="s">
        <v>469</v>
      </c>
      <c r="E61" s="111" t="s">
        <v>696</v>
      </c>
      <c r="F61" s="111" t="s">
        <v>673</v>
      </c>
      <c r="G61" s="217">
        <v>95</v>
      </c>
      <c r="H61" s="217">
        <v>95</v>
      </c>
      <c r="I61" s="217">
        <v>95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</row>
    <row r="62" spans="1:50" ht="15.75" customHeight="1">
      <c r="A62" s="225" t="s">
        <v>682</v>
      </c>
      <c r="B62" s="111" t="s">
        <v>437</v>
      </c>
      <c r="C62" s="111" t="s">
        <v>468</v>
      </c>
      <c r="D62" s="121" t="s">
        <v>469</v>
      </c>
      <c r="E62" s="111" t="s">
        <v>679</v>
      </c>
      <c r="F62" s="111" t="s">
        <v>697</v>
      </c>
      <c r="G62" s="113">
        <v>10</v>
      </c>
      <c r="H62" s="113">
        <v>10</v>
      </c>
      <c r="I62" s="113">
        <v>10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</row>
    <row r="63" spans="1:50" ht="15.75" customHeight="1">
      <c r="A63" s="225"/>
      <c r="B63" s="111"/>
      <c r="C63" s="111" t="s">
        <v>468</v>
      </c>
      <c r="D63" s="121" t="s">
        <v>469</v>
      </c>
      <c r="E63" s="111" t="s">
        <v>679</v>
      </c>
      <c r="F63" s="111" t="s">
        <v>698</v>
      </c>
      <c r="G63" s="113">
        <v>10</v>
      </c>
      <c r="H63" s="113">
        <v>10</v>
      </c>
      <c r="I63" s="113">
        <v>10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</row>
    <row r="64" spans="1:50" ht="15.75" customHeight="1">
      <c r="A64" s="225"/>
      <c r="B64" s="111"/>
      <c r="C64" s="111" t="s">
        <v>468</v>
      </c>
      <c r="D64" s="121" t="s">
        <v>469</v>
      </c>
      <c r="E64" s="111" t="s">
        <v>679</v>
      </c>
      <c r="F64" s="111" t="s">
        <v>680</v>
      </c>
      <c r="G64" s="113">
        <v>100</v>
      </c>
      <c r="H64" s="113">
        <v>100</v>
      </c>
      <c r="I64" s="113">
        <v>100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</row>
    <row r="65" spans="1:50" ht="15.75" customHeight="1">
      <c r="A65" s="225"/>
      <c r="B65" s="111"/>
      <c r="C65" s="111" t="s">
        <v>468</v>
      </c>
      <c r="D65" s="121" t="s">
        <v>469</v>
      </c>
      <c r="E65" s="111" t="s">
        <v>679</v>
      </c>
      <c r="F65" s="111" t="s">
        <v>689</v>
      </c>
      <c r="G65" s="113">
        <v>20</v>
      </c>
      <c r="H65" s="113">
        <v>20</v>
      </c>
      <c r="I65" s="113">
        <v>20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</row>
    <row r="66" spans="1:50" ht="15.75" customHeight="1">
      <c r="A66" s="225"/>
      <c r="B66" s="111"/>
      <c r="C66" s="111" t="s">
        <v>468</v>
      </c>
      <c r="D66" s="121" t="s">
        <v>469</v>
      </c>
      <c r="E66" s="111" t="s">
        <v>679</v>
      </c>
      <c r="F66" s="111" t="s">
        <v>699</v>
      </c>
      <c r="G66" s="113">
        <f t="shared" ref="G66:I66" si="21">I66</f>
        <v>0</v>
      </c>
      <c r="H66" s="113">
        <f t="shared" si="21"/>
        <v>0</v>
      </c>
      <c r="I66" s="113">
        <f t="shared" si="21"/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</row>
    <row r="67" spans="1:50" ht="15.75" customHeight="1">
      <c r="A67" s="225"/>
      <c r="B67" s="111"/>
      <c r="C67" s="111" t="s">
        <v>468</v>
      </c>
      <c r="D67" s="121" t="s">
        <v>469</v>
      </c>
      <c r="E67" s="111" t="s">
        <v>679</v>
      </c>
      <c r="F67" s="111" t="s">
        <v>683</v>
      </c>
      <c r="G67" s="113">
        <v>200</v>
      </c>
      <c r="H67" s="113">
        <v>200</v>
      </c>
      <c r="I67" s="113">
        <v>200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  <row r="68" spans="1:50" ht="15.75" customHeight="1">
      <c r="A68" s="133" t="s">
        <v>700</v>
      </c>
      <c r="B68" s="111" t="s">
        <v>437</v>
      </c>
      <c r="C68" s="111" t="s">
        <v>468</v>
      </c>
      <c r="D68" s="121" t="s">
        <v>469</v>
      </c>
      <c r="E68" s="111" t="s">
        <v>701</v>
      </c>
      <c r="F68" s="111" t="s">
        <v>689</v>
      </c>
      <c r="G68" s="113">
        <v>200</v>
      </c>
      <c r="H68" s="123"/>
      <c r="I68" s="113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</row>
    <row r="69" spans="1:50" ht="15.75" customHeight="1">
      <c r="A69" s="226" t="s">
        <v>702</v>
      </c>
      <c r="B69" s="216" t="s">
        <v>437</v>
      </c>
      <c r="C69" s="111" t="s">
        <v>468</v>
      </c>
      <c r="D69" s="121" t="s">
        <v>469</v>
      </c>
      <c r="E69" s="111" t="s">
        <v>703</v>
      </c>
      <c r="F69" s="111" t="s">
        <v>689</v>
      </c>
      <c r="G69" s="113">
        <v>21</v>
      </c>
      <c r="H69" s="123"/>
      <c r="I69" s="123"/>
      <c r="J69" s="2"/>
      <c r="K69" s="2"/>
      <c r="L69" s="2"/>
      <c r="M69" s="2"/>
      <c r="N69" s="2"/>
      <c r="O69" s="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</row>
    <row r="70" spans="1:50" ht="15.75" customHeight="1">
      <c r="A70" s="133" t="s">
        <v>704</v>
      </c>
      <c r="B70" s="111" t="s">
        <v>437</v>
      </c>
      <c r="C70" s="111" t="s">
        <v>468</v>
      </c>
      <c r="D70" s="121" t="s">
        <v>469</v>
      </c>
      <c r="E70" s="111" t="s">
        <v>705</v>
      </c>
      <c r="F70" s="111" t="s">
        <v>689</v>
      </c>
      <c r="G70" s="113">
        <v>50</v>
      </c>
      <c r="H70" s="123"/>
      <c r="I70" s="123"/>
      <c r="J70" s="2"/>
      <c r="K70" s="2"/>
      <c r="L70" s="2"/>
      <c r="M70" s="2"/>
      <c r="N70" s="2"/>
      <c r="O70" s="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</row>
    <row r="71" spans="1:50" ht="15.75" customHeight="1">
      <c r="A71" s="133" t="s">
        <v>706</v>
      </c>
      <c r="B71" s="111" t="s">
        <v>437</v>
      </c>
      <c r="C71" s="111" t="s">
        <v>468</v>
      </c>
      <c r="D71" s="121" t="s">
        <v>469</v>
      </c>
      <c r="E71" s="111" t="s">
        <v>707</v>
      </c>
      <c r="F71" s="111" t="s">
        <v>689</v>
      </c>
      <c r="G71" s="113">
        <v>200</v>
      </c>
      <c r="H71" s="123"/>
      <c r="I71" s="123"/>
      <c r="J71" s="2"/>
      <c r="K71" s="2"/>
      <c r="L71" s="2"/>
      <c r="M71" s="2"/>
      <c r="N71" s="2"/>
      <c r="O71" s="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</row>
    <row r="72" spans="1:50" ht="15.75" customHeight="1">
      <c r="A72" s="105" t="s">
        <v>470</v>
      </c>
      <c r="B72" s="106" t="s">
        <v>437</v>
      </c>
      <c r="C72" s="106" t="s">
        <v>471</v>
      </c>
      <c r="D72" s="107"/>
      <c r="E72" s="106"/>
      <c r="F72" s="106"/>
      <c r="G72" s="122"/>
      <c r="H72" s="122"/>
      <c r="I72" s="108">
        <f>I73+I76</f>
        <v>0</v>
      </c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</row>
    <row r="73" spans="1:50" ht="15.75" customHeight="1">
      <c r="A73" s="105" t="s">
        <v>708</v>
      </c>
      <c r="B73" s="106" t="s">
        <v>437</v>
      </c>
      <c r="C73" s="106" t="s">
        <v>473</v>
      </c>
      <c r="D73" s="107"/>
      <c r="E73" s="106"/>
      <c r="F73" s="106"/>
      <c r="G73" s="122"/>
      <c r="H73" s="122"/>
      <c r="I73" s="108">
        <f>I74</f>
        <v>0</v>
      </c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</row>
    <row r="74" spans="1:50" ht="31.5" customHeight="1">
      <c r="A74" s="110" t="s">
        <v>472</v>
      </c>
      <c r="B74" s="111" t="s">
        <v>437</v>
      </c>
      <c r="C74" s="111" t="s">
        <v>473</v>
      </c>
      <c r="D74" s="121" t="s">
        <v>474</v>
      </c>
      <c r="E74" s="111"/>
      <c r="F74" s="111"/>
      <c r="G74" s="123"/>
      <c r="H74" s="123"/>
      <c r="I74" s="113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</row>
    <row r="75" spans="1:50" ht="31.5" customHeight="1">
      <c r="A75" s="110" t="s">
        <v>682</v>
      </c>
      <c r="B75" s="111" t="s">
        <v>437</v>
      </c>
      <c r="C75" s="111" t="s">
        <v>473</v>
      </c>
      <c r="D75" s="121" t="s">
        <v>474</v>
      </c>
      <c r="E75" s="111" t="s">
        <v>679</v>
      </c>
      <c r="F75" s="111" t="s">
        <v>683</v>
      </c>
      <c r="G75" s="123"/>
      <c r="H75" s="123"/>
      <c r="I75" s="113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</row>
    <row r="76" spans="1:50" ht="47.25" customHeight="1">
      <c r="A76" s="133" t="s">
        <v>709</v>
      </c>
      <c r="B76" s="111" t="s">
        <v>437</v>
      </c>
      <c r="C76" s="111" t="s">
        <v>710</v>
      </c>
      <c r="D76" s="121" t="s">
        <v>711</v>
      </c>
      <c r="E76" s="111" t="s">
        <v>679</v>
      </c>
      <c r="F76" s="111" t="s">
        <v>689</v>
      </c>
      <c r="G76" s="123"/>
      <c r="H76" s="123"/>
      <c r="I76" s="113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</row>
    <row r="77" spans="1:50" ht="15.75" customHeight="1">
      <c r="A77" s="124" t="s">
        <v>475</v>
      </c>
      <c r="B77" s="125" t="s">
        <v>437</v>
      </c>
      <c r="C77" s="126" t="s">
        <v>476</v>
      </c>
      <c r="D77" s="127"/>
      <c r="E77" s="126"/>
      <c r="F77" s="126"/>
      <c r="G77" s="108">
        <f t="shared" ref="G77:G79" si="22">G78</f>
        <v>50</v>
      </c>
      <c r="H77" s="108"/>
      <c r="I77" s="108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</row>
    <row r="78" spans="1:50" ht="15.75" customHeight="1">
      <c r="A78" s="128" t="s">
        <v>712</v>
      </c>
      <c r="B78" s="129" t="s">
        <v>437</v>
      </c>
      <c r="C78" s="130" t="s">
        <v>478</v>
      </c>
      <c r="D78" s="131"/>
      <c r="E78" s="130"/>
      <c r="F78" s="130"/>
      <c r="G78" s="113">
        <f t="shared" si="22"/>
        <v>50</v>
      </c>
      <c r="H78" s="108"/>
      <c r="I78" s="108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</row>
    <row r="79" spans="1:50" ht="15.75" customHeight="1">
      <c r="A79" s="128" t="s">
        <v>477</v>
      </c>
      <c r="B79" s="129" t="s">
        <v>437</v>
      </c>
      <c r="C79" s="130" t="s">
        <v>478</v>
      </c>
      <c r="D79" s="131" t="s">
        <v>479</v>
      </c>
      <c r="E79" s="130"/>
      <c r="F79" s="130"/>
      <c r="G79" s="113">
        <f t="shared" si="22"/>
        <v>50</v>
      </c>
      <c r="H79" s="108"/>
      <c r="I79" s="108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</row>
    <row r="80" spans="1:50" ht="15.75" customHeight="1">
      <c r="A80" s="110" t="s">
        <v>682</v>
      </c>
      <c r="B80" s="129" t="s">
        <v>437</v>
      </c>
      <c r="C80" s="130" t="s">
        <v>478</v>
      </c>
      <c r="D80" s="131" t="s">
        <v>479</v>
      </c>
      <c r="E80" s="130" t="s">
        <v>679</v>
      </c>
      <c r="F80" s="130" t="s">
        <v>689</v>
      </c>
      <c r="G80" s="113">
        <v>50</v>
      </c>
      <c r="H80" s="108"/>
      <c r="I80" s="108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</row>
    <row r="81" spans="1:50" ht="15.75" customHeight="1">
      <c r="A81" s="105" t="s">
        <v>480</v>
      </c>
      <c r="B81" s="106" t="s">
        <v>437</v>
      </c>
      <c r="C81" s="106" t="s">
        <v>481</v>
      </c>
      <c r="D81" s="107"/>
      <c r="E81" s="106"/>
      <c r="F81" s="106"/>
      <c r="G81" s="108">
        <f>G95+G82+G99</f>
        <v>19219.3</v>
      </c>
      <c r="H81" s="108">
        <f>H95+H82</f>
        <v>18765.5</v>
      </c>
      <c r="I81" s="108">
        <f>I95+I82</f>
        <v>20184.7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</row>
    <row r="82" spans="1:50" ht="15.75" customHeight="1">
      <c r="A82" s="105" t="s">
        <v>713</v>
      </c>
      <c r="B82" s="106" t="s">
        <v>437</v>
      </c>
      <c r="C82" s="106" t="s">
        <v>482</v>
      </c>
      <c r="D82" s="107"/>
      <c r="E82" s="106"/>
      <c r="F82" s="106"/>
      <c r="G82" s="108">
        <f t="shared" ref="G82:I82" si="23">G83+G93+G87+G91+G89</f>
        <v>3448.6000000000004</v>
      </c>
      <c r="H82" s="108">
        <f t="shared" si="23"/>
        <v>3005.3</v>
      </c>
      <c r="I82" s="108">
        <f t="shared" si="23"/>
        <v>3321.3</v>
      </c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</row>
    <row r="83" spans="1:50" ht="15.75" customHeight="1">
      <c r="A83" s="110" t="s">
        <v>443</v>
      </c>
      <c r="B83" s="111" t="s">
        <v>437</v>
      </c>
      <c r="C83" s="111" t="s">
        <v>482</v>
      </c>
      <c r="D83" s="112" t="s">
        <v>445</v>
      </c>
      <c r="E83" s="111"/>
      <c r="F83" s="111"/>
      <c r="G83" s="113">
        <f t="shared" ref="G83:I83" si="24">SUM(G84:G86)</f>
        <v>1694.4</v>
      </c>
      <c r="H83" s="113">
        <f t="shared" si="24"/>
        <v>1637.9</v>
      </c>
      <c r="I83" s="113">
        <f t="shared" si="24"/>
        <v>1637.9</v>
      </c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</row>
    <row r="84" spans="1:50" ht="15.75" customHeight="1">
      <c r="A84" s="215" t="s">
        <v>665</v>
      </c>
      <c r="B84" s="111" t="s">
        <v>437</v>
      </c>
      <c r="C84" s="111" t="s">
        <v>482</v>
      </c>
      <c r="D84" s="112" t="s">
        <v>445</v>
      </c>
      <c r="E84" s="111" t="s">
        <v>666</v>
      </c>
      <c r="F84" s="111" t="s">
        <v>667</v>
      </c>
      <c r="G84" s="217">
        <v>1285.7</v>
      </c>
      <c r="H84" s="113">
        <v>1242.5</v>
      </c>
      <c r="I84" s="113">
        <v>1242.5</v>
      </c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</row>
    <row r="85" spans="1:50" ht="15.75" customHeight="1">
      <c r="A85" s="110" t="s">
        <v>675</v>
      </c>
      <c r="B85" s="111" t="s">
        <v>437</v>
      </c>
      <c r="C85" s="111" t="s">
        <v>482</v>
      </c>
      <c r="D85" s="112" t="s">
        <v>445</v>
      </c>
      <c r="E85" s="111" t="s">
        <v>669</v>
      </c>
      <c r="F85" s="111" t="s">
        <v>670</v>
      </c>
      <c r="G85" s="113">
        <v>20</v>
      </c>
      <c r="H85" s="113">
        <v>20</v>
      </c>
      <c r="I85" s="113">
        <f>H85</f>
        <v>20</v>
      </c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</row>
    <row r="86" spans="1:50" ht="15.75" customHeight="1">
      <c r="A86" s="215" t="s">
        <v>671</v>
      </c>
      <c r="B86" s="111" t="s">
        <v>437</v>
      </c>
      <c r="C86" s="111" t="s">
        <v>482</v>
      </c>
      <c r="D86" s="112" t="s">
        <v>445</v>
      </c>
      <c r="E86" s="111" t="s">
        <v>672</v>
      </c>
      <c r="F86" s="111" t="s">
        <v>673</v>
      </c>
      <c r="G86" s="217">
        <v>388.7</v>
      </c>
      <c r="H86" s="113">
        <v>375.4</v>
      </c>
      <c r="I86" s="113">
        <v>375.4</v>
      </c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</row>
    <row r="87" spans="1:50" ht="15.75" customHeight="1">
      <c r="A87" s="133" t="s">
        <v>483</v>
      </c>
      <c r="B87" s="111" t="s">
        <v>437</v>
      </c>
      <c r="C87" s="111" t="s">
        <v>482</v>
      </c>
      <c r="D87" s="112" t="s">
        <v>484</v>
      </c>
      <c r="E87" s="111"/>
      <c r="F87" s="111"/>
      <c r="G87" s="113">
        <f t="shared" ref="G87:I87" si="25">G88</f>
        <v>1543.2</v>
      </c>
      <c r="H87" s="113">
        <f t="shared" si="25"/>
        <v>1182.2</v>
      </c>
      <c r="I87" s="113">
        <f t="shared" si="25"/>
        <v>1476.6</v>
      </c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</row>
    <row r="88" spans="1:50" ht="15.75" customHeight="1">
      <c r="A88" s="110" t="s">
        <v>682</v>
      </c>
      <c r="B88" s="111" t="s">
        <v>437</v>
      </c>
      <c r="C88" s="111" t="s">
        <v>482</v>
      </c>
      <c r="D88" s="112" t="s">
        <v>484</v>
      </c>
      <c r="E88" s="111" t="s">
        <v>679</v>
      </c>
      <c r="F88" s="111" t="s">
        <v>680</v>
      </c>
      <c r="G88" s="223">
        <v>1543.2</v>
      </c>
      <c r="H88" s="223">
        <v>1182.2</v>
      </c>
      <c r="I88" s="223">
        <v>1476.6</v>
      </c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</row>
    <row r="89" spans="1:50" ht="15.75" customHeight="1">
      <c r="A89" s="134" t="s">
        <v>485</v>
      </c>
      <c r="B89" s="111" t="s">
        <v>437</v>
      </c>
      <c r="C89" s="111" t="s">
        <v>482</v>
      </c>
      <c r="D89" s="112" t="s">
        <v>486</v>
      </c>
      <c r="E89" s="111"/>
      <c r="F89" s="111"/>
      <c r="G89" s="119">
        <f t="shared" ref="G89:I89" si="26">G90</f>
        <v>0</v>
      </c>
      <c r="H89" s="119">
        <f t="shared" si="26"/>
        <v>0</v>
      </c>
      <c r="I89" s="119">
        <f t="shared" si="26"/>
        <v>0</v>
      </c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</row>
    <row r="90" spans="1:50" ht="15.75" customHeight="1">
      <c r="A90" s="110" t="s">
        <v>682</v>
      </c>
      <c r="B90" s="111" t="s">
        <v>437</v>
      </c>
      <c r="C90" s="111" t="s">
        <v>482</v>
      </c>
      <c r="D90" s="112" t="s">
        <v>486</v>
      </c>
      <c r="E90" s="111" t="s">
        <v>679</v>
      </c>
      <c r="F90" s="111" t="s">
        <v>680</v>
      </c>
      <c r="G90" s="119"/>
      <c r="H90" s="119"/>
      <c r="I90" s="119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</row>
    <row r="91" spans="1:50" ht="15.75" customHeight="1">
      <c r="A91" s="133" t="s">
        <v>487</v>
      </c>
      <c r="B91" s="111" t="s">
        <v>437</v>
      </c>
      <c r="C91" s="111" t="s">
        <v>482</v>
      </c>
      <c r="D91" s="112" t="s">
        <v>488</v>
      </c>
      <c r="E91" s="111"/>
      <c r="F91" s="111"/>
      <c r="G91" s="119">
        <f t="shared" ref="G91:I91" si="27">G92</f>
        <v>111</v>
      </c>
      <c r="H91" s="119">
        <f t="shared" si="27"/>
        <v>85.2</v>
      </c>
      <c r="I91" s="119">
        <f t="shared" si="27"/>
        <v>106.8</v>
      </c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</row>
    <row r="92" spans="1:50" ht="15.75" customHeight="1">
      <c r="A92" s="110" t="s">
        <v>682</v>
      </c>
      <c r="B92" s="111" t="s">
        <v>437</v>
      </c>
      <c r="C92" s="111" t="s">
        <v>482</v>
      </c>
      <c r="D92" s="112" t="s">
        <v>488</v>
      </c>
      <c r="E92" s="111" t="s">
        <v>679</v>
      </c>
      <c r="F92" s="111" t="s">
        <v>680</v>
      </c>
      <c r="G92" s="223">
        <v>111</v>
      </c>
      <c r="H92" s="223">
        <v>85.2</v>
      </c>
      <c r="I92" s="223">
        <v>106.8</v>
      </c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</row>
    <row r="93" spans="1:50" ht="15.75" customHeight="1">
      <c r="A93" s="110" t="s">
        <v>489</v>
      </c>
      <c r="B93" s="111" t="s">
        <v>437</v>
      </c>
      <c r="C93" s="111" t="s">
        <v>482</v>
      </c>
      <c r="D93" s="112" t="s">
        <v>490</v>
      </c>
      <c r="E93" s="111"/>
      <c r="F93" s="111"/>
      <c r="G93" s="113">
        <f t="shared" ref="G93:I93" si="28">G94</f>
        <v>100</v>
      </c>
      <c r="H93" s="113">
        <f t="shared" si="28"/>
        <v>100</v>
      </c>
      <c r="I93" s="113">
        <f t="shared" si="28"/>
        <v>100</v>
      </c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</row>
    <row r="94" spans="1:50" ht="15.75" customHeight="1">
      <c r="A94" s="225" t="s">
        <v>678</v>
      </c>
      <c r="B94" s="111" t="s">
        <v>437</v>
      </c>
      <c r="C94" s="111" t="s">
        <v>482</v>
      </c>
      <c r="D94" s="112" t="s">
        <v>490</v>
      </c>
      <c r="E94" s="111" t="s">
        <v>679</v>
      </c>
      <c r="F94" s="111" t="s">
        <v>683</v>
      </c>
      <c r="G94" s="113">
        <v>100</v>
      </c>
      <c r="H94" s="113">
        <f>G94</f>
        <v>100</v>
      </c>
      <c r="I94" s="113">
        <v>100</v>
      </c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</row>
    <row r="95" spans="1:50" ht="15.75" customHeight="1">
      <c r="A95" s="105" t="s">
        <v>714</v>
      </c>
      <c r="B95" s="106" t="s">
        <v>437</v>
      </c>
      <c r="C95" s="106" t="s">
        <v>492</v>
      </c>
      <c r="D95" s="107"/>
      <c r="E95" s="106"/>
      <c r="F95" s="106"/>
      <c r="G95" s="108">
        <f>G96+G102</f>
        <v>15720.699999999999</v>
      </c>
      <c r="H95" s="108">
        <f t="shared" ref="H95:I95" si="29">H96+H102+H103</f>
        <v>15760.199999999999</v>
      </c>
      <c r="I95" s="108">
        <f t="shared" si="29"/>
        <v>16863.400000000001</v>
      </c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</row>
    <row r="96" spans="1:50" ht="15.75" customHeight="1">
      <c r="A96" s="110" t="s">
        <v>491</v>
      </c>
      <c r="B96" s="111" t="s">
        <v>437</v>
      </c>
      <c r="C96" s="111" t="s">
        <v>492</v>
      </c>
      <c r="D96" s="121" t="s">
        <v>493</v>
      </c>
      <c r="E96" s="111"/>
      <c r="F96" s="111"/>
      <c r="G96" s="113">
        <f t="shared" ref="G96:I96" si="30">G98+G97+G101</f>
        <v>15720.699999999999</v>
      </c>
      <c r="H96" s="113">
        <f t="shared" si="30"/>
        <v>15760.199999999999</v>
      </c>
      <c r="I96" s="113">
        <f t="shared" si="30"/>
        <v>16863.400000000001</v>
      </c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</row>
    <row r="97" spans="1:50" ht="31.5" customHeight="1">
      <c r="A97" s="133" t="s">
        <v>715</v>
      </c>
      <c r="B97" s="111" t="s">
        <v>437</v>
      </c>
      <c r="C97" s="111" t="s">
        <v>492</v>
      </c>
      <c r="D97" s="121" t="s">
        <v>493</v>
      </c>
      <c r="E97" s="111" t="s">
        <v>716</v>
      </c>
      <c r="F97" s="111" t="s">
        <v>698</v>
      </c>
      <c r="G97" s="113"/>
      <c r="H97" s="113"/>
      <c r="I97" s="113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</row>
    <row r="98" spans="1:50" ht="15.75" customHeight="1">
      <c r="A98" s="225" t="s">
        <v>682</v>
      </c>
      <c r="B98" s="111" t="s">
        <v>437</v>
      </c>
      <c r="C98" s="111" t="s">
        <v>492</v>
      </c>
      <c r="D98" s="121" t="s">
        <v>493</v>
      </c>
      <c r="E98" s="111" t="s">
        <v>679</v>
      </c>
      <c r="F98" s="111" t="s">
        <v>698</v>
      </c>
      <c r="G98" s="113">
        <v>15670.699999999999</v>
      </c>
      <c r="H98" s="113">
        <v>15760.199999999999</v>
      </c>
      <c r="I98" s="113">
        <v>16863.400000000001</v>
      </c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</row>
    <row r="99" spans="1:50" ht="15.75" customHeight="1">
      <c r="A99" s="182" t="s">
        <v>717</v>
      </c>
      <c r="B99" s="183" t="s">
        <v>437</v>
      </c>
      <c r="C99" s="183" t="s">
        <v>495</v>
      </c>
      <c r="D99" s="184"/>
      <c r="E99" s="183"/>
      <c r="F99" s="183"/>
      <c r="G99" s="227">
        <f t="shared" ref="G99:G100" si="31">G100</f>
        <v>50</v>
      </c>
      <c r="H99" s="122"/>
      <c r="I99" s="113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</row>
    <row r="100" spans="1:50" ht="15.75" customHeight="1">
      <c r="A100" s="136" t="s">
        <v>494</v>
      </c>
      <c r="B100" s="137" t="s">
        <v>437</v>
      </c>
      <c r="C100" s="137" t="s">
        <v>495</v>
      </c>
      <c r="D100" s="138" t="s">
        <v>496</v>
      </c>
      <c r="E100" s="137"/>
      <c r="F100" s="137"/>
      <c r="G100" s="228">
        <f t="shared" si="31"/>
        <v>50</v>
      </c>
      <c r="H100" s="122"/>
      <c r="I100" s="113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</row>
    <row r="101" spans="1:50" ht="15.75" customHeight="1">
      <c r="A101" s="136" t="s">
        <v>678</v>
      </c>
      <c r="B101" s="137" t="s">
        <v>437</v>
      </c>
      <c r="C101" s="137" t="s">
        <v>495</v>
      </c>
      <c r="D101" s="138" t="s">
        <v>496</v>
      </c>
      <c r="E101" s="137" t="s">
        <v>679</v>
      </c>
      <c r="F101" s="137" t="s">
        <v>683</v>
      </c>
      <c r="G101" s="228">
        <v>50</v>
      </c>
      <c r="H101" s="122"/>
      <c r="I101" s="113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</row>
    <row r="102" spans="1:50" ht="15.75" customHeight="1">
      <c r="A102" s="140" t="s">
        <v>497</v>
      </c>
      <c r="B102" s="111" t="s">
        <v>437</v>
      </c>
      <c r="C102" s="111" t="s">
        <v>492</v>
      </c>
      <c r="D102" s="121" t="s">
        <v>498</v>
      </c>
      <c r="E102" s="111"/>
      <c r="F102" s="111"/>
      <c r="G102" s="113">
        <f>G103</f>
        <v>0</v>
      </c>
      <c r="H102" s="122"/>
      <c r="I102" s="122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</row>
    <row r="103" spans="1:50" ht="31.5" customHeight="1">
      <c r="A103" s="229" t="s">
        <v>682</v>
      </c>
      <c r="B103" s="111" t="s">
        <v>437</v>
      </c>
      <c r="C103" s="111" t="s">
        <v>492</v>
      </c>
      <c r="D103" s="121" t="s">
        <v>498</v>
      </c>
      <c r="E103" s="111" t="s">
        <v>679</v>
      </c>
      <c r="F103" s="111" t="s">
        <v>680</v>
      </c>
      <c r="G103" s="113"/>
      <c r="H103" s="122"/>
      <c r="I103" s="122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</row>
    <row r="104" spans="1:50" ht="15.75" customHeight="1">
      <c r="A104" s="105" t="s">
        <v>499</v>
      </c>
      <c r="B104" s="106" t="s">
        <v>437</v>
      </c>
      <c r="C104" s="106" t="s">
        <v>500</v>
      </c>
      <c r="D104" s="107"/>
      <c r="E104" s="106"/>
      <c r="F104" s="106"/>
      <c r="G104" s="108">
        <f t="shared" ref="G104:I104" si="32">G105+G111+G108</f>
        <v>6446.8</v>
      </c>
      <c r="H104" s="108">
        <f>H105+H111+H108</f>
        <v>5595.3</v>
      </c>
      <c r="I104" s="108">
        <f t="shared" si="32"/>
        <v>2850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</row>
    <row r="105" spans="1:50" ht="15.75" customHeight="1">
      <c r="A105" s="105" t="s">
        <v>718</v>
      </c>
      <c r="B105" s="106" t="s">
        <v>437</v>
      </c>
      <c r="C105" s="106" t="s">
        <v>502</v>
      </c>
      <c r="D105" s="107"/>
      <c r="E105" s="106"/>
      <c r="F105" s="106"/>
      <c r="G105" s="108">
        <f t="shared" ref="G105:I105" si="33">G106</f>
        <v>2150</v>
      </c>
      <c r="H105" s="108">
        <f t="shared" si="33"/>
        <v>2150</v>
      </c>
      <c r="I105" s="108">
        <f t="shared" si="33"/>
        <v>2150</v>
      </c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</row>
    <row r="106" spans="1:50" ht="31.5" customHeight="1">
      <c r="A106" s="110" t="s">
        <v>501</v>
      </c>
      <c r="B106" s="111" t="s">
        <v>437</v>
      </c>
      <c r="C106" s="111" t="s">
        <v>502</v>
      </c>
      <c r="D106" s="121" t="s">
        <v>503</v>
      </c>
      <c r="E106" s="111"/>
      <c r="F106" s="111"/>
      <c r="G106" s="113">
        <f t="shared" ref="G106:I106" si="34">G107</f>
        <v>2150</v>
      </c>
      <c r="H106" s="113">
        <f t="shared" si="34"/>
        <v>2150</v>
      </c>
      <c r="I106" s="113">
        <f t="shared" si="34"/>
        <v>2150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</row>
    <row r="107" spans="1:50" ht="47.25" customHeight="1">
      <c r="A107" s="110" t="s">
        <v>719</v>
      </c>
      <c r="B107" s="111" t="s">
        <v>437</v>
      </c>
      <c r="C107" s="111" t="s">
        <v>502</v>
      </c>
      <c r="D107" s="121" t="s">
        <v>503</v>
      </c>
      <c r="E107" s="111" t="s">
        <v>720</v>
      </c>
      <c r="F107" s="111" t="s">
        <v>721</v>
      </c>
      <c r="G107" s="113">
        <f>I107</f>
        <v>2150</v>
      </c>
      <c r="H107" s="113">
        <f>G107</f>
        <v>2150</v>
      </c>
      <c r="I107" s="113">
        <v>2150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</row>
    <row r="108" spans="1:50" ht="31.5" customHeight="1">
      <c r="A108" s="230" t="s">
        <v>722</v>
      </c>
      <c r="B108" s="183" t="s">
        <v>437</v>
      </c>
      <c r="C108" s="183" t="s">
        <v>505</v>
      </c>
      <c r="D108" s="184"/>
      <c r="E108" s="183"/>
      <c r="F108" s="183"/>
      <c r="G108" s="185">
        <f t="shared" ref="G108:H108" si="35">G109</f>
        <v>3596.8</v>
      </c>
      <c r="H108" s="185">
        <f t="shared" si="35"/>
        <v>2745.3</v>
      </c>
      <c r="I108" s="108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</row>
    <row r="109" spans="1:50" ht="31.5" customHeight="1">
      <c r="A109" s="141" t="s">
        <v>504</v>
      </c>
      <c r="B109" s="137" t="s">
        <v>437</v>
      </c>
      <c r="C109" s="137" t="s">
        <v>505</v>
      </c>
      <c r="D109" s="138" t="s">
        <v>506</v>
      </c>
      <c r="E109" s="137"/>
      <c r="F109" s="137"/>
      <c r="G109" s="142">
        <f t="shared" ref="G109:H109" si="36">G110</f>
        <v>3596.8</v>
      </c>
      <c r="H109" s="142">
        <f t="shared" si="36"/>
        <v>2745.3</v>
      </c>
      <c r="I109" s="108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</row>
    <row r="110" spans="1:50" ht="31.5" customHeight="1">
      <c r="A110" s="231" t="s">
        <v>723</v>
      </c>
      <c r="B110" s="137" t="s">
        <v>437</v>
      </c>
      <c r="C110" s="137" t="s">
        <v>505</v>
      </c>
      <c r="D110" s="138" t="s">
        <v>506</v>
      </c>
      <c r="E110" s="137" t="s">
        <v>724</v>
      </c>
      <c r="F110" s="137" t="s">
        <v>725</v>
      </c>
      <c r="G110" s="232">
        <v>3596.8</v>
      </c>
      <c r="H110" s="108">
        <v>2745.3</v>
      </c>
      <c r="I110" s="108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</row>
    <row r="111" spans="1:50" ht="31.5" customHeight="1">
      <c r="A111" s="105" t="s">
        <v>726</v>
      </c>
      <c r="B111" s="106" t="s">
        <v>437</v>
      </c>
      <c r="C111" s="106" t="s">
        <v>508</v>
      </c>
      <c r="D111" s="121"/>
      <c r="E111" s="111"/>
      <c r="F111" s="111"/>
      <c r="G111" s="108">
        <f>G112+G114</f>
        <v>700</v>
      </c>
      <c r="H111" s="108">
        <v>700</v>
      </c>
      <c r="I111" s="108">
        <f>I112+I114</f>
        <v>700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</row>
    <row r="112" spans="1:50" ht="15.75" customHeight="1">
      <c r="A112" s="133" t="s">
        <v>507</v>
      </c>
      <c r="B112" s="111" t="s">
        <v>437</v>
      </c>
      <c r="C112" s="111" t="s">
        <v>508</v>
      </c>
      <c r="D112" s="121" t="s">
        <v>509</v>
      </c>
      <c r="E112" s="111"/>
      <c r="F112" s="111"/>
      <c r="G112" s="113">
        <f t="shared" ref="G112:I112" si="37">G113</f>
        <v>600</v>
      </c>
      <c r="H112" s="113">
        <f t="shared" si="37"/>
        <v>600</v>
      </c>
      <c r="I112" s="113">
        <f t="shared" si="37"/>
        <v>600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</row>
    <row r="113" spans="1:50" ht="15.75" customHeight="1">
      <c r="A113" s="133"/>
      <c r="B113" s="111" t="s">
        <v>437</v>
      </c>
      <c r="C113" s="111" t="s">
        <v>508</v>
      </c>
      <c r="D113" s="121" t="s">
        <v>509</v>
      </c>
      <c r="E113" s="111" t="s">
        <v>677</v>
      </c>
      <c r="F113" s="111" t="s">
        <v>689</v>
      </c>
      <c r="G113" s="113">
        <v>600</v>
      </c>
      <c r="H113" s="113">
        <v>600</v>
      </c>
      <c r="I113" s="113">
        <v>600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</row>
    <row r="114" spans="1:50" ht="15.75" customHeight="1">
      <c r="A114" s="133" t="s">
        <v>510</v>
      </c>
      <c r="B114" s="111" t="s">
        <v>437</v>
      </c>
      <c r="C114" s="111" t="s">
        <v>508</v>
      </c>
      <c r="D114" s="121" t="s">
        <v>511</v>
      </c>
      <c r="E114" s="111"/>
      <c r="F114" s="111"/>
      <c r="G114" s="113">
        <f t="shared" ref="G114:I114" si="38">G115+G116</f>
        <v>100</v>
      </c>
      <c r="H114" s="113">
        <f t="shared" si="38"/>
        <v>100</v>
      </c>
      <c r="I114" s="113">
        <f t="shared" si="38"/>
        <v>100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</row>
    <row r="115" spans="1:50" ht="15.75" customHeight="1">
      <c r="A115" s="225" t="s">
        <v>682</v>
      </c>
      <c r="B115" s="111" t="s">
        <v>437</v>
      </c>
      <c r="C115" s="111" t="s">
        <v>508</v>
      </c>
      <c r="D115" s="121" t="s">
        <v>511</v>
      </c>
      <c r="E115" s="111" t="s">
        <v>679</v>
      </c>
      <c r="F115" s="111" t="s">
        <v>689</v>
      </c>
      <c r="G115" s="113"/>
      <c r="H115" s="123"/>
      <c r="I115" s="113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</row>
    <row r="116" spans="1:50" ht="15.75" customHeight="1">
      <c r="A116" s="225"/>
      <c r="B116" s="111" t="s">
        <v>437</v>
      </c>
      <c r="C116" s="111" t="s">
        <v>508</v>
      </c>
      <c r="D116" s="121" t="s">
        <v>511</v>
      </c>
      <c r="E116" s="111" t="s">
        <v>679</v>
      </c>
      <c r="F116" s="111" t="s">
        <v>683</v>
      </c>
      <c r="G116" s="113">
        <v>100</v>
      </c>
      <c r="H116" s="113">
        <v>100</v>
      </c>
      <c r="I116" s="113">
        <v>100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</row>
    <row r="117" spans="1:50" ht="36.75" customHeight="1">
      <c r="A117" s="99" t="s">
        <v>512</v>
      </c>
      <c r="B117" s="100" t="s">
        <v>437</v>
      </c>
      <c r="C117" s="100"/>
      <c r="D117" s="101"/>
      <c r="E117" s="100"/>
      <c r="F117" s="100" t="s">
        <v>727</v>
      </c>
      <c r="G117" s="102">
        <f t="shared" ref="G117:I117" si="39">G118+G134+G143+G160+G163+G150+G154</f>
        <v>128081</v>
      </c>
      <c r="H117" s="102">
        <f>H118+H134+H143+H160+H163+H150+H154</f>
        <v>115557.54</v>
      </c>
      <c r="I117" s="102">
        <f t="shared" si="39"/>
        <v>117491.44</v>
      </c>
      <c r="J117" s="143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</row>
    <row r="118" spans="1:50" ht="15.75" customHeight="1">
      <c r="A118" s="105" t="s">
        <v>438</v>
      </c>
      <c r="B118" s="106" t="s">
        <v>437</v>
      </c>
      <c r="C118" s="106" t="s">
        <v>439</v>
      </c>
      <c r="D118" s="107"/>
      <c r="E118" s="106"/>
      <c r="F118" s="106"/>
      <c r="G118" s="146">
        <f t="shared" ref="G118:I118" si="40">G119+G131</f>
        <v>6057.1</v>
      </c>
      <c r="H118" s="146">
        <f t="shared" si="40"/>
        <v>5648.9</v>
      </c>
      <c r="I118" s="146">
        <f t="shared" si="40"/>
        <v>5677.9</v>
      </c>
      <c r="J118" s="109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</row>
    <row r="119" spans="1:50" ht="31.5" customHeight="1">
      <c r="A119" s="105" t="s">
        <v>685</v>
      </c>
      <c r="B119" s="106" t="s">
        <v>437</v>
      </c>
      <c r="C119" s="106" t="s">
        <v>460</v>
      </c>
      <c r="D119" s="107"/>
      <c r="E119" s="106"/>
      <c r="F119" s="106"/>
      <c r="G119" s="108">
        <f>G120+G126+G129</f>
        <v>5957.1</v>
      </c>
      <c r="H119" s="108">
        <f>H120+H126</f>
        <v>5648.9</v>
      </c>
      <c r="I119" s="108">
        <f t="shared" ref="I119:J119" si="41">I120+I126+I129</f>
        <v>5677.9</v>
      </c>
      <c r="J119" s="108">
        <f t="shared" si="41"/>
        <v>0</v>
      </c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</row>
    <row r="120" spans="1:50" ht="15.75" customHeight="1">
      <c r="A120" s="110" t="s">
        <v>443</v>
      </c>
      <c r="B120" s="111" t="s">
        <v>437</v>
      </c>
      <c r="C120" s="111" t="s">
        <v>460</v>
      </c>
      <c r="D120" s="112" t="s">
        <v>445</v>
      </c>
      <c r="E120" s="111"/>
      <c r="F120" s="111"/>
      <c r="G120" s="113">
        <f t="shared" ref="G120:I120" si="42">SUM(G121:G125)</f>
        <v>5704.9000000000005</v>
      </c>
      <c r="H120" s="113">
        <f>SUM(H121:H125)</f>
        <v>5455.2999999999993</v>
      </c>
      <c r="I120" s="113">
        <f t="shared" si="42"/>
        <v>5435.2999999999993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</row>
    <row r="121" spans="1:50" ht="31.5" customHeight="1">
      <c r="A121" s="215" t="s">
        <v>665</v>
      </c>
      <c r="B121" s="111" t="s">
        <v>437</v>
      </c>
      <c r="C121" s="111" t="s">
        <v>460</v>
      </c>
      <c r="D121" s="112" t="s">
        <v>445</v>
      </c>
      <c r="E121" s="111" t="s">
        <v>666</v>
      </c>
      <c r="F121" s="111" t="s">
        <v>667</v>
      </c>
      <c r="G121" s="217">
        <v>4343.1000000000004</v>
      </c>
      <c r="H121" s="113">
        <v>4167.3999999999996</v>
      </c>
      <c r="I121" s="113">
        <v>4167.3999999999996</v>
      </c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</row>
    <row r="122" spans="1:50" ht="47.25" customHeight="1">
      <c r="A122" s="160" t="s">
        <v>671</v>
      </c>
      <c r="B122" s="111" t="s">
        <v>437</v>
      </c>
      <c r="C122" s="111" t="s">
        <v>460</v>
      </c>
      <c r="D122" s="112" t="s">
        <v>445</v>
      </c>
      <c r="E122" s="111" t="s">
        <v>672</v>
      </c>
      <c r="F122" s="111" t="s">
        <v>673</v>
      </c>
      <c r="G122" s="217">
        <v>1311.8</v>
      </c>
      <c r="H122" s="113">
        <v>1267.9000000000001</v>
      </c>
      <c r="I122" s="113">
        <v>1267.9000000000001</v>
      </c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</row>
    <row r="123" spans="1:50" ht="31.5" customHeight="1">
      <c r="A123" s="225" t="s">
        <v>675</v>
      </c>
      <c r="B123" s="111" t="s">
        <v>437</v>
      </c>
      <c r="C123" s="111" t="s">
        <v>460</v>
      </c>
      <c r="D123" s="112" t="s">
        <v>445</v>
      </c>
      <c r="E123" s="111" t="s">
        <v>669</v>
      </c>
      <c r="F123" s="111" t="s">
        <v>670</v>
      </c>
      <c r="G123" s="113">
        <v>50</v>
      </c>
      <c r="H123" s="113">
        <v>20</v>
      </c>
      <c r="I123" s="113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</row>
    <row r="124" spans="1:50" ht="15.75" customHeight="1">
      <c r="A124" s="110" t="s">
        <v>682</v>
      </c>
      <c r="B124" s="111" t="s">
        <v>437</v>
      </c>
      <c r="C124" s="111" t="s">
        <v>460</v>
      </c>
      <c r="D124" s="154" t="s">
        <v>445</v>
      </c>
      <c r="E124" s="111" t="s">
        <v>679</v>
      </c>
      <c r="F124" s="111" t="s">
        <v>728</v>
      </c>
      <c r="G124" s="113">
        <f t="shared" ref="G124:G125" si="43">I124</f>
        <v>0</v>
      </c>
      <c r="H124" s="113">
        <v>0</v>
      </c>
      <c r="I124" s="113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</row>
    <row r="125" spans="1:50" ht="15.75" customHeight="1">
      <c r="A125" s="110" t="s">
        <v>682</v>
      </c>
      <c r="B125" s="111" t="s">
        <v>437</v>
      </c>
      <c r="C125" s="111" t="s">
        <v>460</v>
      </c>
      <c r="D125" s="154" t="s">
        <v>445</v>
      </c>
      <c r="E125" s="111" t="s">
        <v>679</v>
      </c>
      <c r="F125" s="111" t="s">
        <v>680</v>
      </c>
      <c r="G125" s="113">
        <f t="shared" si="43"/>
        <v>0</v>
      </c>
      <c r="H125" s="113">
        <v>0</v>
      </c>
      <c r="I125" s="113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</row>
    <row r="126" spans="1:50" ht="31.5" customHeight="1">
      <c r="A126" s="110" t="s">
        <v>513</v>
      </c>
      <c r="B126" s="111" t="s">
        <v>437</v>
      </c>
      <c r="C126" s="111" t="s">
        <v>460</v>
      </c>
      <c r="D126" s="112" t="s">
        <v>514</v>
      </c>
      <c r="E126" s="111"/>
      <c r="F126" s="111"/>
      <c r="G126" s="113">
        <f t="shared" ref="G126:I126" si="44">G127+G128</f>
        <v>252.2</v>
      </c>
      <c r="H126" s="113">
        <f t="shared" si="44"/>
        <v>193.6</v>
      </c>
      <c r="I126" s="113">
        <f t="shared" si="44"/>
        <v>242.60000000000002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</row>
    <row r="127" spans="1:50" ht="31.5" customHeight="1">
      <c r="A127" s="215" t="s">
        <v>665</v>
      </c>
      <c r="B127" s="111" t="s">
        <v>437</v>
      </c>
      <c r="C127" s="111" t="s">
        <v>460</v>
      </c>
      <c r="D127" s="112" t="s">
        <v>514</v>
      </c>
      <c r="E127" s="111" t="s">
        <v>666</v>
      </c>
      <c r="F127" s="111" t="s">
        <v>667</v>
      </c>
      <c r="G127" s="223">
        <v>193.7</v>
      </c>
      <c r="H127" s="223">
        <v>148.69999999999999</v>
      </c>
      <c r="I127" s="223">
        <v>186.3</v>
      </c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</row>
    <row r="128" spans="1:50" ht="47.25" customHeight="1">
      <c r="A128" s="160" t="s">
        <v>671</v>
      </c>
      <c r="B128" s="111" t="s">
        <v>437</v>
      </c>
      <c r="C128" s="111" t="s">
        <v>460</v>
      </c>
      <c r="D128" s="112" t="s">
        <v>514</v>
      </c>
      <c r="E128" s="111" t="s">
        <v>672</v>
      </c>
      <c r="F128" s="111" t="s">
        <v>673</v>
      </c>
      <c r="G128" s="223">
        <v>58.5</v>
      </c>
      <c r="H128" s="223">
        <v>44.9</v>
      </c>
      <c r="I128" s="223">
        <v>56.3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</row>
    <row r="129" spans="1:50" ht="47.25" customHeight="1">
      <c r="A129" s="110" t="s">
        <v>515</v>
      </c>
      <c r="B129" s="111" t="s">
        <v>437</v>
      </c>
      <c r="C129" s="111" t="s">
        <v>460</v>
      </c>
      <c r="D129" s="112" t="s">
        <v>516</v>
      </c>
      <c r="E129" s="111"/>
      <c r="F129" s="111"/>
      <c r="G129" s="119">
        <f>G130</f>
        <v>0</v>
      </c>
      <c r="H129" s="119">
        <v>0</v>
      </c>
      <c r="I129" s="119">
        <v>0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</row>
    <row r="130" spans="1:50" ht="31.5" customHeight="1">
      <c r="A130" s="110" t="s">
        <v>682</v>
      </c>
      <c r="B130" s="111" t="s">
        <v>437</v>
      </c>
      <c r="C130" s="111" t="s">
        <v>460</v>
      </c>
      <c r="D130" s="112" t="s">
        <v>516</v>
      </c>
      <c r="E130" s="111" t="s">
        <v>679</v>
      </c>
      <c r="F130" s="111" t="s">
        <v>683</v>
      </c>
      <c r="G130" s="119"/>
      <c r="H130" s="119"/>
      <c r="I130" s="119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</row>
    <row r="131" spans="1:50" ht="15.75" customHeight="1">
      <c r="A131" s="94" t="s">
        <v>729</v>
      </c>
      <c r="B131" s="233" t="s">
        <v>437</v>
      </c>
      <c r="C131" s="106" t="s">
        <v>468</v>
      </c>
      <c r="D131" s="152"/>
      <c r="E131" s="106"/>
      <c r="F131" s="106"/>
      <c r="G131" s="146">
        <f t="shared" ref="G131:I131" si="45">G132</f>
        <v>100</v>
      </c>
      <c r="H131" s="146">
        <f t="shared" si="45"/>
        <v>0</v>
      </c>
      <c r="I131" s="146">
        <f t="shared" si="45"/>
        <v>0</v>
      </c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</row>
    <row r="132" spans="1:50" ht="15.75" customHeight="1">
      <c r="A132" s="147" t="s">
        <v>467</v>
      </c>
      <c r="B132" s="148" t="s">
        <v>437</v>
      </c>
      <c r="C132" s="148" t="s">
        <v>468</v>
      </c>
      <c r="D132" s="149" t="s">
        <v>469</v>
      </c>
      <c r="E132" s="183"/>
      <c r="F132" s="183"/>
      <c r="G132" s="150">
        <f t="shared" ref="G132:I132" si="46">G133</f>
        <v>100</v>
      </c>
      <c r="H132" s="150">
        <f t="shared" si="46"/>
        <v>0</v>
      </c>
      <c r="I132" s="150">
        <f t="shared" si="46"/>
        <v>0</v>
      </c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</row>
    <row r="133" spans="1:50" ht="31.5" customHeight="1">
      <c r="A133" s="234" t="s">
        <v>678</v>
      </c>
      <c r="B133" s="137" t="s">
        <v>437</v>
      </c>
      <c r="C133" s="137" t="s">
        <v>468</v>
      </c>
      <c r="D133" s="138" t="s">
        <v>469</v>
      </c>
      <c r="E133" s="235" t="s">
        <v>679</v>
      </c>
      <c r="F133" s="137" t="s">
        <v>680</v>
      </c>
      <c r="G133" s="236">
        <v>100</v>
      </c>
      <c r="H133" s="236"/>
      <c r="I133" s="236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</row>
    <row r="134" spans="1:50" ht="15.75" customHeight="1">
      <c r="A134" s="105" t="s">
        <v>480</v>
      </c>
      <c r="B134" s="106" t="s">
        <v>437</v>
      </c>
      <c r="C134" s="106" t="s">
        <v>481</v>
      </c>
      <c r="D134" s="152"/>
      <c r="E134" s="106"/>
      <c r="F134" s="106"/>
      <c r="G134" s="146">
        <f t="shared" ref="G134:I134" si="47">G135+G137+G140</f>
        <v>15000</v>
      </c>
      <c r="H134" s="146">
        <f t="shared" si="47"/>
        <v>0</v>
      </c>
      <c r="I134" s="146">
        <f t="shared" si="47"/>
        <v>0</v>
      </c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</row>
    <row r="135" spans="1:50" ht="15.75" customHeight="1">
      <c r="A135" s="105" t="s">
        <v>730</v>
      </c>
      <c r="B135" s="106" t="s">
        <v>437</v>
      </c>
      <c r="C135" s="106" t="s">
        <v>614</v>
      </c>
      <c r="D135" s="112"/>
      <c r="E135" s="106"/>
      <c r="F135" s="106"/>
      <c r="G135" s="146">
        <f t="shared" ref="G135:I135" si="48">G136</f>
        <v>0</v>
      </c>
      <c r="H135" s="146">
        <f t="shared" si="48"/>
        <v>0</v>
      </c>
      <c r="I135" s="146">
        <f t="shared" si="48"/>
        <v>0</v>
      </c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</row>
    <row r="136" spans="1:50" ht="31.5" customHeight="1">
      <c r="A136" s="133" t="s">
        <v>613</v>
      </c>
      <c r="B136" s="111" t="s">
        <v>437</v>
      </c>
      <c r="C136" s="111" t="s">
        <v>614</v>
      </c>
      <c r="D136" s="112" t="s">
        <v>615</v>
      </c>
      <c r="E136" s="111" t="s">
        <v>731</v>
      </c>
      <c r="F136" s="111" t="s">
        <v>732</v>
      </c>
      <c r="G136" s="119"/>
      <c r="H136" s="119"/>
      <c r="I136" s="119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</row>
    <row r="137" spans="1:50" ht="15.75" customHeight="1">
      <c r="A137" s="155" t="s">
        <v>733</v>
      </c>
      <c r="B137" s="106" t="s">
        <v>437</v>
      </c>
      <c r="C137" s="106" t="s">
        <v>492</v>
      </c>
      <c r="D137" s="152"/>
      <c r="E137" s="106"/>
      <c r="F137" s="106"/>
      <c r="G137" s="146">
        <f t="shared" ref="G137:I137" si="49">G138</f>
        <v>15000</v>
      </c>
      <c r="H137" s="146">
        <f t="shared" si="49"/>
        <v>0</v>
      </c>
      <c r="I137" s="146">
        <f t="shared" si="49"/>
        <v>0</v>
      </c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</row>
    <row r="138" spans="1:50" ht="15.75" customHeight="1">
      <c r="A138" s="153" t="s">
        <v>517</v>
      </c>
      <c r="B138" s="111" t="s">
        <v>437</v>
      </c>
      <c r="C138" s="111" t="s">
        <v>492</v>
      </c>
      <c r="D138" s="154" t="s">
        <v>518</v>
      </c>
      <c r="E138" s="111"/>
      <c r="F138" s="111"/>
      <c r="G138" s="119">
        <f t="shared" ref="G138:I138" si="50">G139</f>
        <v>15000</v>
      </c>
      <c r="H138" s="119">
        <f t="shared" si="50"/>
        <v>0</v>
      </c>
      <c r="I138" s="119">
        <f t="shared" si="50"/>
        <v>0</v>
      </c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</row>
    <row r="139" spans="1:50" ht="15.75" customHeight="1">
      <c r="A139" s="153" t="s">
        <v>734</v>
      </c>
      <c r="B139" s="111" t="s">
        <v>437</v>
      </c>
      <c r="C139" s="111" t="s">
        <v>492</v>
      </c>
      <c r="D139" s="154" t="s">
        <v>518</v>
      </c>
      <c r="E139" s="111" t="s">
        <v>735</v>
      </c>
      <c r="F139" s="111" t="s">
        <v>732</v>
      </c>
      <c r="G139" s="223">
        <v>15000</v>
      </c>
      <c r="H139" s="119"/>
      <c r="I139" s="119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</row>
    <row r="140" spans="1:50" ht="15.75" customHeight="1">
      <c r="A140" s="105" t="s">
        <v>736</v>
      </c>
      <c r="B140" s="106" t="s">
        <v>437</v>
      </c>
      <c r="C140" s="106" t="s">
        <v>495</v>
      </c>
      <c r="D140" s="107"/>
      <c r="E140" s="106"/>
      <c r="F140" s="106"/>
      <c r="G140" s="108">
        <f t="shared" ref="G140:I140" si="51">G141</f>
        <v>0</v>
      </c>
      <c r="H140" s="108">
        <f t="shared" si="51"/>
        <v>0</v>
      </c>
      <c r="I140" s="108">
        <f t="shared" si="51"/>
        <v>0</v>
      </c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</row>
    <row r="141" spans="1:50" ht="31.5" customHeight="1">
      <c r="A141" s="110" t="s">
        <v>519</v>
      </c>
      <c r="B141" s="111" t="s">
        <v>437</v>
      </c>
      <c r="C141" s="111" t="s">
        <v>495</v>
      </c>
      <c r="D141" s="121" t="s">
        <v>520</v>
      </c>
      <c r="E141" s="111"/>
      <c r="F141" s="111"/>
      <c r="G141" s="113">
        <f t="shared" ref="G141:I141" si="52">G142</f>
        <v>0</v>
      </c>
      <c r="H141" s="113">
        <f t="shared" si="52"/>
        <v>0</v>
      </c>
      <c r="I141" s="113">
        <f t="shared" si="52"/>
        <v>0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</row>
    <row r="142" spans="1:50" ht="47.25" customHeight="1">
      <c r="A142" s="110" t="s">
        <v>737</v>
      </c>
      <c r="B142" s="111" t="s">
        <v>437</v>
      </c>
      <c r="C142" s="111" t="s">
        <v>495</v>
      </c>
      <c r="D142" s="121" t="s">
        <v>520</v>
      </c>
      <c r="E142" s="111" t="s">
        <v>738</v>
      </c>
      <c r="F142" s="111" t="s">
        <v>739</v>
      </c>
      <c r="G142" s="113"/>
      <c r="H142" s="113">
        <f>G142</f>
        <v>0</v>
      </c>
      <c r="I142" s="113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</row>
    <row r="143" spans="1:50" ht="15.75" customHeight="1">
      <c r="A143" s="155" t="s">
        <v>521</v>
      </c>
      <c r="B143" s="106" t="s">
        <v>437</v>
      </c>
      <c r="C143" s="106" t="s">
        <v>522</v>
      </c>
      <c r="D143" s="121"/>
      <c r="E143" s="111"/>
      <c r="F143" s="111"/>
      <c r="G143" s="108">
        <f t="shared" ref="G143:I143" si="53">G144+G147</f>
        <v>5824.5</v>
      </c>
      <c r="H143" s="108">
        <f t="shared" si="53"/>
        <v>3780.8</v>
      </c>
      <c r="I143" s="108">
        <f t="shared" si="53"/>
        <v>4925.3999999999996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</row>
    <row r="144" spans="1:50" ht="15.75" customHeight="1">
      <c r="A144" s="155" t="s">
        <v>740</v>
      </c>
      <c r="B144" s="106" t="s">
        <v>437</v>
      </c>
      <c r="C144" s="106" t="s">
        <v>524</v>
      </c>
      <c r="D144" s="121"/>
      <c r="E144" s="111"/>
      <c r="F144" s="111"/>
      <c r="G144" s="113">
        <f t="shared" ref="G144:I144" si="54">G145</f>
        <v>5174.5</v>
      </c>
      <c r="H144" s="113">
        <f t="shared" si="54"/>
        <v>3280.8</v>
      </c>
      <c r="I144" s="113">
        <f t="shared" si="54"/>
        <v>4125.3999999999996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</row>
    <row r="145" spans="1:50" ht="47.25" customHeight="1">
      <c r="A145" s="133" t="s">
        <v>523</v>
      </c>
      <c r="B145" s="111" t="s">
        <v>437</v>
      </c>
      <c r="C145" s="111" t="s">
        <v>524</v>
      </c>
      <c r="D145" s="121" t="s">
        <v>525</v>
      </c>
      <c r="E145" s="111"/>
      <c r="F145" s="111"/>
      <c r="G145" s="123">
        <f t="shared" ref="G145:I145" si="55">G146</f>
        <v>5174.5</v>
      </c>
      <c r="H145" s="113">
        <f t="shared" si="55"/>
        <v>3280.8</v>
      </c>
      <c r="I145" s="113">
        <f t="shared" si="55"/>
        <v>4125.3999999999996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</row>
    <row r="146" spans="1:50" ht="47.25" customHeight="1">
      <c r="A146" s="133" t="s">
        <v>523</v>
      </c>
      <c r="B146" s="111" t="s">
        <v>437</v>
      </c>
      <c r="C146" s="111" t="s">
        <v>524</v>
      </c>
      <c r="D146" s="121" t="s">
        <v>525</v>
      </c>
      <c r="E146" s="216" t="s">
        <v>735</v>
      </c>
      <c r="F146" s="216" t="s">
        <v>732</v>
      </c>
      <c r="G146" s="237">
        <v>5174.5</v>
      </c>
      <c r="H146" s="223">
        <v>3280.8</v>
      </c>
      <c r="I146" s="223">
        <v>4125.3999999999996</v>
      </c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</row>
    <row r="147" spans="1:50" ht="15.75" customHeight="1">
      <c r="A147" s="238" t="s">
        <v>741</v>
      </c>
      <c r="B147" s="239" t="s">
        <v>437</v>
      </c>
      <c r="C147" s="168" t="s">
        <v>527</v>
      </c>
      <c r="D147" s="240"/>
      <c r="E147" s="241"/>
      <c r="F147" s="241"/>
      <c r="G147" s="201">
        <f t="shared" ref="G147:I147" si="56">G148</f>
        <v>650</v>
      </c>
      <c r="H147" s="201">
        <f t="shared" si="56"/>
        <v>500</v>
      </c>
      <c r="I147" s="201">
        <f t="shared" si="56"/>
        <v>800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</row>
    <row r="148" spans="1:50" ht="45.75">
      <c r="A148" s="156" t="s">
        <v>526</v>
      </c>
      <c r="B148" s="157" t="s">
        <v>437</v>
      </c>
      <c r="C148" s="157" t="s">
        <v>527</v>
      </c>
      <c r="D148" s="158" t="s">
        <v>528</v>
      </c>
      <c r="E148" s="242"/>
      <c r="F148" s="242"/>
      <c r="G148" s="159">
        <f t="shared" ref="G148:I148" si="57">G149</f>
        <v>650</v>
      </c>
      <c r="H148" s="159">
        <f t="shared" si="57"/>
        <v>500</v>
      </c>
      <c r="I148" s="159">
        <f t="shared" si="57"/>
        <v>800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</row>
    <row r="149" spans="1:50" ht="15.75" customHeight="1">
      <c r="A149" s="243" t="s">
        <v>127</v>
      </c>
      <c r="B149" s="157" t="s">
        <v>437</v>
      </c>
      <c r="C149" s="157" t="s">
        <v>527</v>
      </c>
      <c r="D149" s="158" t="s">
        <v>528</v>
      </c>
      <c r="E149" s="157" t="s">
        <v>716</v>
      </c>
      <c r="F149" s="157" t="s">
        <v>698</v>
      </c>
      <c r="G149" s="159">
        <v>650</v>
      </c>
      <c r="H149" s="223">
        <v>500</v>
      </c>
      <c r="I149" s="223">
        <v>800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</row>
    <row r="150" spans="1:50" ht="15.75" customHeight="1">
      <c r="A150" s="155" t="s">
        <v>529</v>
      </c>
      <c r="B150" s="106" t="s">
        <v>437</v>
      </c>
      <c r="C150" s="106" t="s">
        <v>500</v>
      </c>
      <c r="D150" s="112"/>
      <c r="E150" s="111"/>
      <c r="F150" s="111"/>
      <c r="G150" s="119">
        <f t="shared" ref="G150:I150" si="58">G151</f>
        <v>4305.2</v>
      </c>
      <c r="H150" s="119">
        <f t="shared" si="58"/>
        <v>3451.7</v>
      </c>
      <c r="I150" s="119">
        <f t="shared" si="58"/>
        <v>4214.1000000000004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</row>
    <row r="151" spans="1:50" ht="15.75" customHeight="1">
      <c r="A151" s="155" t="s">
        <v>722</v>
      </c>
      <c r="B151" s="106" t="s">
        <v>437</v>
      </c>
      <c r="C151" s="106" t="s">
        <v>505</v>
      </c>
      <c r="D151" s="107"/>
      <c r="E151" s="106"/>
      <c r="F151" s="106"/>
      <c r="G151" s="146">
        <f t="shared" ref="G151:I151" si="59">G152</f>
        <v>4305.2</v>
      </c>
      <c r="H151" s="146">
        <f t="shared" si="59"/>
        <v>3451.7</v>
      </c>
      <c r="I151" s="146">
        <f t="shared" si="59"/>
        <v>4214.1000000000004</v>
      </c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</row>
    <row r="152" spans="1:50" ht="47.25" customHeight="1">
      <c r="A152" s="110" t="s">
        <v>530</v>
      </c>
      <c r="B152" s="111" t="s">
        <v>437</v>
      </c>
      <c r="C152" s="111" t="s">
        <v>505</v>
      </c>
      <c r="D152" s="112" t="s">
        <v>531</v>
      </c>
      <c r="E152" s="244"/>
      <c r="F152" s="111"/>
      <c r="G152" s="119">
        <f t="shared" ref="G152:I152" si="60">G153</f>
        <v>4305.2</v>
      </c>
      <c r="H152" s="119">
        <f t="shared" si="60"/>
        <v>3451.7</v>
      </c>
      <c r="I152" s="119">
        <f t="shared" si="60"/>
        <v>4214.1000000000004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</row>
    <row r="153" spans="1:50" ht="47.25" customHeight="1">
      <c r="A153" s="110" t="s">
        <v>737</v>
      </c>
      <c r="B153" s="111" t="s">
        <v>437</v>
      </c>
      <c r="C153" s="111" t="s">
        <v>505</v>
      </c>
      <c r="D153" s="112" t="s">
        <v>531</v>
      </c>
      <c r="E153" s="111" t="s">
        <v>738</v>
      </c>
      <c r="F153" s="111" t="s">
        <v>739</v>
      </c>
      <c r="G153" s="223">
        <v>4305.2</v>
      </c>
      <c r="H153" s="223">
        <v>3451.7</v>
      </c>
      <c r="I153" s="223">
        <v>4214.1000000000004</v>
      </c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</row>
    <row r="154" spans="1:50" ht="47.25" customHeight="1">
      <c r="A154" s="155" t="s">
        <v>532</v>
      </c>
      <c r="B154" s="106" t="s">
        <v>437</v>
      </c>
      <c r="C154" s="106" t="s">
        <v>533</v>
      </c>
      <c r="D154" s="152"/>
      <c r="E154" s="106"/>
      <c r="F154" s="106"/>
      <c r="G154" s="108">
        <f>G155</f>
        <v>0</v>
      </c>
      <c r="H154" s="113"/>
      <c r="I154" s="113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</row>
    <row r="155" spans="1:50" ht="47.25" customHeight="1">
      <c r="A155" s="155" t="s">
        <v>742</v>
      </c>
      <c r="B155" s="106" t="s">
        <v>437</v>
      </c>
      <c r="C155" s="106" t="s">
        <v>536</v>
      </c>
      <c r="D155" s="152"/>
      <c r="E155" s="106"/>
      <c r="F155" s="106"/>
      <c r="G155" s="108">
        <f>G156+G158</f>
        <v>0</v>
      </c>
      <c r="H155" s="113"/>
      <c r="I155" s="113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</row>
    <row r="156" spans="1:50" ht="47.25" customHeight="1">
      <c r="A156" s="133" t="s">
        <v>534</v>
      </c>
      <c r="B156" s="111" t="s">
        <v>535</v>
      </c>
      <c r="C156" s="111" t="s">
        <v>536</v>
      </c>
      <c r="D156" s="112" t="s">
        <v>498</v>
      </c>
      <c r="E156" s="111"/>
      <c r="F156" s="111"/>
      <c r="G156" s="113">
        <f>G157</f>
        <v>0</v>
      </c>
      <c r="H156" s="113"/>
      <c r="I156" s="113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</row>
    <row r="157" spans="1:50" ht="47.25" customHeight="1">
      <c r="A157" s="133" t="s">
        <v>127</v>
      </c>
      <c r="B157" s="111" t="s">
        <v>437</v>
      </c>
      <c r="C157" s="111" t="s">
        <v>536</v>
      </c>
      <c r="D157" s="112" t="s">
        <v>498</v>
      </c>
      <c r="E157" s="111" t="s">
        <v>731</v>
      </c>
      <c r="F157" s="111" t="s">
        <v>732</v>
      </c>
      <c r="G157" s="113"/>
      <c r="H157" s="113"/>
      <c r="I157" s="113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</row>
    <row r="158" spans="1:50" ht="47.25" customHeight="1">
      <c r="A158" s="133" t="s">
        <v>534</v>
      </c>
      <c r="B158" s="111" t="s">
        <v>437</v>
      </c>
      <c r="C158" s="111" t="s">
        <v>536</v>
      </c>
      <c r="D158" s="112" t="s">
        <v>537</v>
      </c>
      <c r="E158" s="111"/>
      <c r="F158" s="111"/>
      <c r="G158" s="113">
        <f>G159</f>
        <v>0</v>
      </c>
      <c r="H158" s="113"/>
      <c r="I158" s="113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</row>
    <row r="159" spans="1:50" ht="47.25" customHeight="1">
      <c r="A159" s="133" t="s">
        <v>127</v>
      </c>
      <c r="B159" s="111" t="s">
        <v>437</v>
      </c>
      <c r="C159" s="111" t="s">
        <v>536</v>
      </c>
      <c r="D159" s="112" t="s">
        <v>537</v>
      </c>
      <c r="E159" s="111" t="s">
        <v>731</v>
      </c>
      <c r="F159" s="111" t="s">
        <v>732</v>
      </c>
      <c r="G159" s="113"/>
      <c r="H159" s="113"/>
      <c r="I159" s="113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</row>
    <row r="160" spans="1:50" ht="31.5" customHeight="1">
      <c r="A160" s="105" t="s">
        <v>538</v>
      </c>
      <c r="B160" s="106" t="s">
        <v>437</v>
      </c>
      <c r="C160" s="106" t="s">
        <v>539</v>
      </c>
      <c r="D160" s="107"/>
      <c r="E160" s="106"/>
      <c r="F160" s="106"/>
      <c r="G160" s="108">
        <f t="shared" ref="G160:I160" si="61">G161</f>
        <v>4.2</v>
      </c>
      <c r="H160" s="108">
        <f t="shared" si="61"/>
        <v>4.1399999999999997</v>
      </c>
      <c r="I160" s="108">
        <f t="shared" si="61"/>
        <v>2.04</v>
      </c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</row>
    <row r="161" spans="1:50" ht="31.5" customHeight="1">
      <c r="A161" s="105" t="s">
        <v>538</v>
      </c>
      <c r="B161" s="106" t="s">
        <v>437</v>
      </c>
      <c r="C161" s="106" t="s">
        <v>540</v>
      </c>
      <c r="D161" s="107" t="s">
        <v>541</v>
      </c>
      <c r="E161" s="106"/>
      <c r="F161" s="106"/>
      <c r="G161" s="108">
        <f t="shared" ref="G161:I161" si="62">G162</f>
        <v>4.2</v>
      </c>
      <c r="H161" s="108">
        <f t="shared" si="62"/>
        <v>4.1399999999999997</v>
      </c>
      <c r="I161" s="108">
        <f t="shared" si="62"/>
        <v>2.04</v>
      </c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</row>
    <row r="162" spans="1:50" ht="15.75" customHeight="1">
      <c r="A162" s="110" t="s">
        <v>743</v>
      </c>
      <c r="B162" s="111" t="s">
        <v>437</v>
      </c>
      <c r="C162" s="111" t="s">
        <v>540</v>
      </c>
      <c r="D162" s="121" t="s">
        <v>541</v>
      </c>
      <c r="E162" s="111" t="s">
        <v>744</v>
      </c>
      <c r="F162" s="111" t="s">
        <v>745</v>
      </c>
      <c r="G162" s="113">
        <v>4.2</v>
      </c>
      <c r="H162" s="113">
        <v>4.1399999999999997</v>
      </c>
      <c r="I162" s="113">
        <v>2.04</v>
      </c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</row>
    <row r="163" spans="1:50" ht="31.5" customHeight="1">
      <c r="A163" s="105" t="s">
        <v>542</v>
      </c>
      <c r="B163" s="106" t="s">
        <v>437</v>
      </c>
      <c r="C163" s="106" t="s">
        <v>543</v>
      </c>
      <c r="D163" s="107"/>
      <c r="E163" s="106"/>
      <c r="F163" s="106"/>
      <c r="G163" s="108">
        <f t="shared" ref="G163:I163" si="63">G164+G169</f>
        <v>96890</v>
      </c>
      <c r="H163" s="108">
        <f t="shared" si="63"/>
        <v>102672</v>
      </c>
      <c r="I163" s="108">
        <f t="shared" si="63"/>
        <v>102672</v>
      </c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</row>
    <row r="164" spans="1:50" ht="31.5" customHeight="1">
      <c r="A164" s="105" t="s">
        <v>544</v>
      </c>
      <c r="B164" s="106" t="s">
        <v>437</v>
      </c>
      <c r="C164" s="106" t="s">
        <v>545</v>
      </c>
      <c r="D164" s="107"/>
      <c r="E164" s="106"/>
      <c r="F164" s="106"/>
      <c r="G164" s="108">
        <f t="shared" ref="G164:I164" si="64">G165+G167</f>
        <v>58011</v>
      </c>
      <c r="H164" s="108">
        <f t="shared" si="64"/>
        <v>58011</v>
      </c>
      <c r="I164" s="108">
        <f t="shared" si="64"/>
        <v>58011</v>
      </c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</row>
    <row r="165" spans="1:50" ht="31.5" customHeight="1">
      <c r="A165" s="110" t="s">
        <v>544</v>
      </c>
      <c r="B165" s="111" t="s">
        <v>437</v>
      </c>
      <c r="C165" s="111" t="s">
        <v>545</v>
      </c>
      <c r="D165" s="121" t="s">
        <v>546</v>
      </c>
      <c r="E165" s="111"/>
      <c r="F165" s="111"/>
      <c r="G165" s="113">
        <f t="shared" ref="G165:I165" si="65">G166</f>
        <v>55629</v>
      </c>
      <c r="H165" s="113">
        <f t="shared" si="65"/>
        <v>55629</v>
      </c>
      <c r="I165" s="113">
        <f t="shared" si="65"/>
        <v>55629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</row>
    <row r="166" spans="1:50" ht="15.75" customHeight="1">
      <c r="A166" s="110" t="s">
        <v>221</v>
      </c>
      <c r="B166" s="111" t="s">
        <v>437</v>
      </c>
      <c r="C166" s="111" t="s">
        <v>545</v>
      </c>
      <c r="D166" s="121" t="s">
        <v>546</v>
      </c>
      <c r="E166" s="111" t="s">
        <v>746</v>
      </c>
      <c r="F166" s="111" t="s">
        <v>732</v>
      </c>
      <c r="G166" s="217">
        <v>55629</v>
      </c>
      <c r="H166" s="217">
        <v>55629</v>
      </c>
      <c r="I166" s="217">
        <v>55629</v>
      </c>
      <c r="J166" s="165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</row>
    <row r="167" spans="1:50" ht="31.5" customHeight="1">
      <c r="A167" s="110" t="s">
        <v>547</v>
      </c>
      <c r="B167" s="111" t="s">
        <v>437</v>
      </c>
      <c r="C167" s="111" t="s">
        <v>545</v>
      </c>
      <c r="D167" s="121" t="s">
        <v>548</v>
      </c>
      <c r="E167" s="111"/>
      <c r="F167" s="111"/>
      <c r="G167" s="113">
        <f t="shared" ref="G167:I167" si="66">G168</f>
        <v>2382</v>
      </c>
      <c r="H167" s="113">
        <f t="shared" si="66"/>
        <v>2382</v>
      </c>
      <c r="I167" s="113">
        <f t="shared" si="66"/>
        <v>2382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</row>
    <row r="168" spans="1:50" ht="15.75" customHeight="1">
      <c r="A168" s="110" t="s">
        <v>221</v>
      </c>
      <c r="B168" s="111" t="s">
        <v>437</v>
      </c>
      <c r="C168" s="111" t="s">
        <v>545</v>
      </c>
      <c r="D168" s="121" t="s">
        <v>548</v>
      </c>
      <c r="E168" s="111" t="s">
        <v>746</v>
      </c>
      <c r="F168" s="111" t="s">
        <v>732</v>
      </c>
      <c r="G168" s="223">
        <v>2382</v>
      </c>
      <c r="H168" s="223">
        <v>2382</v>
      </c>
      <c r="I168" s="223">
        <v>2382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</row>
    <row r="169" spans="1:50" ht="15.75" customHeight="1">
      <c r="A169" s="155" t="s">
        <v>747</v>
      </c>
      <c r="B169" s="106" t="s">
        <v>437</v>
      </c>
      <c r="C169" s="106" t="s">
        <v>550</v>
      </c>
      <c r="D169" s="107"/>
      <c r="E169" s="106"/>
      <c r="F169" s="106"/>
      <c r="G169" s="108">
        <f t="shared" ref="G169:I169" si="67">G170+G172+G174</f>
        <v>38879</v>
      </c>
      <c r="H169" s="108">
        <f t="shared" si="67"/>
        <v>44661</v>
      </c>
      <c r="I169" s="108">
        <f t="shared" si="67"/>
        <v>44661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</row>
    <row r="170" spans="1:50" ht="31.5" customHeight="1">
      <c r="A170" s="110" t="s">
        <v>549</v>
      </c>
      <c r="B170" s="111" t="s">
        <v>437</v>
      </c>
      <c r="C170" s="111" t="s">
        <v>550</v>
      </c>
      <c r="D170" s="121" t="s">
        <v>551</v>
      </c>
      <c r="E170" s="111"/>
      <c r="F170" s="111"/>
      <c r="G170" s="113">
        <f t="shared" ref="G170:I170" si="68">G171</f>
        <v>37826</v>
      </c>
      <c r="H170" s="113">
        <f t="shared" si="68"/>
        <v>43608</v>
      </c>
      <c r="I170" s="113">
        <f t="shared" si="68"/>
        <v>43608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</row>
    <row r="171" spans="1:50" ht="15.75" customHeight="1">
      <c r="A171" s="110" t="s">
        <v>748</v>
      </c>
      <c r="B171" s="111" t="s">
        <v>437</v>
      </c>
      <c r="C171" s="111" t="s">
        <v>550</v>
      </c>
      <c r="D171" s="121" t="s">
        <v>551</v>
      </c>
      <c r="E171" s="111" t="s">
        <v>731</v>
      </c>
      <c r="F171" s="111" t="s">
        <v>732</v>
      </c>
      <c r="G171" s="217">
        <v>37826</v>
      </c>
      <c r="H171" s="217">
        <v>43608</v>
      </c>
      <c r="I171" s="217">
        <v>43608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</row>
    <row r="172" spans="1:50" ht="15.75" customHeight="1">
      <c r="A172" s="110" t="s">
        <v>552</v>
      </c>
      <c r="B172" s="111" t="s">
        <v>437</v>
      </c>
      <c r="C172" s="111" t="s">
        <v>550</v>
      </c>
      <c r="D172" s="121" t="s">
        <v>553</v>
      </c>
      <c r="E172" s="106"/>
      <c r="F172" s="106"/>
      <c r="G172" s="113">
        <f t="shared" ref="G172:I172" si="69">G173</f>
        <v>1053</v>
      </c>
      <c r="H172" s="113">
        <f t="shared" si="69"/>
        <v>1053</v>
      </c>
      <c r="I172" s="113">
        <f t="shared" si="69"/>
        <v>1053</v>
      </c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</row>
    <row r="173" spans="1:50" ht="15.75" customHeight="1">
      <c r="A173" s="245" t="s">
        <v>749</v>
      </c>
      <c r="B173" s="111" t="s">
        <v>437</v>
      </c>
      <c r="C173" s="111" t="s">
        <v>550</v>
      </c>
      <c r="D173" s="121" t="s">
        <v>553</v>
      </c>
      <c r="E173" s="111" t="s">
        <v>731</v>
      </c>
      <c r="F173" s="111" t="s">
        <v>732</v>
      </c>
      <c r="G173" s="113">
        <f>I173</f>
        <v>1053</v>
      </c>
      <c r="H173" s="113">
        <f>G173</f>
        <v>1053</v>
      </c>
      <c r="I173" s="113">
        <v>1053</v>
      </c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</row>
    <row r="174" spans="1:50" ht="15.75" customHeight="1">
      <c r="A174" s="160" t="s">
        <v>554</v>
      </c>
      <c r="B174" s="111" t="s">
        <v>437</v>
      </c>
      <c r="C174" s="111" t="s">
        <v>550</v>
      </c>
      <c r="D174" s="121" t="s">
        <v>555</v>
      </c>
      <c r="E174" s="111"/>
      <c r="F174" s="111"/>
      <c r="G174" s="113">
        <f t="shared" ref="G174:I174" si="70">G175</f>
        <v>0</v>
      </c>
      <c r="H174" s="113">
        <f t="shared" si="70"/>
        <v>0</v>
      </c>
      <c r="I174" s="113">
        <f t="shared" si="70"/>
        <v>0</v>
      </c>
      <c r="J174" s="98"/>
      <c r="K174" s="98"/>
      <c r="L174" s="98"/>
      <c r="M174" s="98"/>
      <c r="N174" s="98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</row>
    <row r="175" spans="1:50" ht="15.75" customHeight="1">
      <c r="A175" s="246" t="s">
        <v>750</v>
      </c>
      <c r="B175" s="111" t="s">
        <v>437</v>
      </c>
      <c r="C175" s="111" t="s">
        <v>550</v>
      </c>
      <c r="D175" s="121" t="s">
        <v>555</v>
      </c>
      <c r="E175" s="111" t="s">
        <v>731</v>
      </c>
      <c r="F175" s="111" t="s">
        <v>732</v>
      </c>
      <c r="G175" s="113"/>
      <c r="H175" s="113"/>
      <c r="I175" s="113"/>
      <c r="J175" s="98"/>
      <c r="K175" s="98"/>
      <c r="L175" s="98"/>
      <c r="M175" s="98"/>
      <c r="N175" s="98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</row>
    <row r="176" spans="1:50" ht="47.25" customHeight="1">
      <c r="A176" s="161" t="s">
        <v>556</v>
      </c>
      <c r="B176" s="100" t="s">
        <v>437</v>
      </c>
      <c r="C176" s="100"/>
      <c r="D176" s="101"/>
      <c r="E176" s="100"/>
      <c r="F176" s="100" t="s">
        <v>727</v>
      </c>
      <c r="G176" s="102">
        <f t="shared" ref="G176:I176" si="71">G177+G194+G200+G215+G186+G221</f>
        <v>92741.699999999983</v>
      </c>
      <c r="H176" s="102">
        <f>H177+H194+H200+H215+H186+H221</f>
        <v>97107.71</v>
      </c>
      <c r="I176" s="102">
        <f t="shared" si="71"/>
        <v>98643.72</v>
      </c>
      <c r="J176" s="162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</row>
    <row r="177" spans="1:50" ht="15.75" customHeight="1">
      <c r="A177" s="105" t="s">
        <v>438</v>
      </c>
      <c r="B177" s="106" t="s">
        <v>437</v>
      </c>
      <c r="C177" s="106" t="s">
        <v>439</v>
      </c>
      <c r="D177" s="107"/>
      <c r="E177" s="106"/>
      <c r="F177" s="106"/>
      <c r="G177" s="146">
        <f t="shared" ref="G177:I177" si="72">G178</f>
        <v>2536.5</v>
      </c>
      <c r="H177" s="146">
        <f t="shared" si="72"/>
        <v>839.19</v>
      </c>
      <c r="I177" s="146">
        <f t="shared" si="72"/>
        <v>2375</v>
      </c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</row>
    <row r="178" spans="1:50" ht="15.75" customHeight="1">
      <c r="A178" s="105" t="s">
        <v>751</v>
      </c>
      <c r="B178" s="106" t="s">
        <v>437</v>
      </c>
      <c r="C178" s="106" t="s">
        <v>468</v>
      </c>
      <c r="D178" s="107"/>
      <c r="E178" s="106"/>
      <c r="F178" s="106"/>
      <c r="G178" s="108">
        <f t="shared" ref="G178:I178" si="73">G179</f>
        <v>2536.5</v>
      </c>
      <c r="H178" s="108">
        <f t="shared" si="73"/>
        <v>839.19</v>
      </c>
      <c r="I178" s="108">
        <f t="shared" si="73"/>
        <v>2375</v>
      </c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</row>
    <row r="179" spans="1:50" ht="15.75" customHeight="1">
      <c r="A179" s="110" t="s">
        <v>467</v>
      </c>
      <c r="B179" s="111" t="s">
        <v>437</v>
      </c>
      <c r="C179" s="111" t="s">
        <v>468</v>
      </c>
      <c r="D179" s="121" t="s">
        <v>469</v>
      </c>
      <c r="E179" s="111"/>
      <c r="F179" s="111"/>
      <c r="G179" s="113">
        <f t="shared" ref="G179:I179" si="74">SUM(G180:G185)</f>
        <v>2536.5</v>
      </c>
      <c r="H179" s="113">
        <f t="shared" si="74"/>
        <v>839.19</v>
      </c>
      <c r="I179" s="113">
        <f t="shared" si="74"/>
        <v>2375</v>
      </c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</row>
    <row r="180" spans="1:50" ht="31.5" customHeight="1">
      <c r="A180" s="215" t="s">
        <v>691</v>
      </c>
      <c r="B180" s="111" t="s">
        <v>437</v>
      </c>
      <c r="C180" s="111" t="s">
        <v>468</v>
      </c>
      <c r="D180" s="121" t="s">
        <v>469</v>
      </c>
      <c r="E180" s="111" t="s">
        <v>692</v>
      </c>
      <c r="F180" s="111" t="s">
        <v>667</v>
      </c>
      <c r="G180" s="217">
        <v>288.2</v>
      </c>
      <c r="H180" s="217">
        <v>288</v>
      </c>
      <c r="I180" s="217">
        <v>288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</row>
    <row r="181" spans="1:50" ht="47.25" customHeight="1">
      <c r="A181" s="110" t="s">
        <v>693</v>
      </c>
      <c r="B181" s="111" t="s">
        <v>437</v>
      </c>
      <c r="C181" s="111" t="s">
        <v>468</v>
      </c>
      <c r="D181" s="121" t="s">
        <v>469</v>
      </c>
      <c r="E181" s="111" t="s">
        <v>694</v>
      </c>
      <c r="F181" s="111" t="s">
        <v>670</v>
      </c>
      <c r="G181" s="113"/>
      <c r="H181" s="113"/>
      <c r="I181" s="113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</row>
    <row r="182" spans="1:50" ht="15.75" customHeight="1">
      <c r="A182" s="160" t="s">
        <v>695</v>
      </c>
      <c r="B182" s="111" t="s">
        <v>437</v>
      </c>
      <c r="C182" s="111" t="s">
        <v>468</v>
      </c>
      <c r="D182" s="121" t="s">
        <v>469</v>
      </c>
      <c r="E182" s="111" t="s">
        <v>696</v>
      </c>
      <c r="F182" s="111" t="s">
        <v>673</v>
      </c>
      <c r="G182" s="217">
        <v>87.1</v>
      </c>
      <c r="H182" s="217">
        <v>87</v>
      </c>
      <c r="I182" s="217">
        <v>87</v>
      </c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</row>
    <row r="183" spans="1:50" ht="15.75" customHeight="1">
      <c r="A183" s="225" t="s">
        <v>682</v>
      </c>
      <c r="B183" s="111" t="s">
        <v>437</v>
      </c>
      <c r="C183" s="111" t="s">
        <v>468</v>
      </c>
      <c r="D183" s="121" t="s">
        <v>469</v>
      </c>
      <c r="E183" s="111" t="s">
        <v>679</v>
      </c>
      <c r="F183" s="111" t="s">
        <v>698</v>
      </c>
      <c r="G183" s="113"/>
      <c r="H183" s="113"/>
      <c r="I183" s="113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</row>
    <row r="184" spans="1:50" ht="15.75" customHeight="1">
      <c r="A184" s="225" t="s">
        <v>682</v>
      </c>
      <c r="B184" s="111" t="s">
        <v>437</v>
      </c>
      <c r="C184" s="111" t="s">
        <v>468</v>
      </c>
      <c r="D184" s="121" t="s">
        <v>469</v>
      </c>
      <c r="E184" s="111" t="s">
        <v>679</v>
      </c>
      <c r="F184" s="111" t="s">
        <v>680</v>
      </c>
      <c r="G184" s="113"/>
      <c r="H184" s="113"/>
      <c r="I184" s="113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</row>
    <row r="185" spans="1:50" ht="15.75" customHeight="1">
      <c r="A185" s="247" t="s">
        <v>752</v>
      </c>
      <c r="B185" s="111" t="s">
        <v>437</v>
      </c>
      <c r="C185" s="111" t="s">
        <v>468</v>
      </c>
      <c r="D185" s="121" t="s">
        <v>469</v>
      </c>
      <c r="E185" s="248" t="s">
        <v>753</v>
      </c>
      <c r="F185" s="111" t="s">
        <v>754</v>
      </c>
      <c r="G185" s="217">
        <v>2161.1999999999998</v>
      </c>
      <c r="H185" s="217">
        <v>464.19</v>
      </c>
      <c r="I185" s="217">
        <v>2000</v>
      </c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</row>
    <row r="186" spans="1:50" ht="15.75" customHeight="1">
      <c r="A186" s="155" t="s">
        <v>557</v>
      </c>
      <c r="B186" s="106" t="s">
        <v>437</v>
      </c>
      <c r="C186" s="106" t="s">
        <v>481</v>
      </c>
      <c r="D186" s="107"/>
      <c r="E186" s="106"/>
      <c r="F186" s="106"/>
      <c r="G186" s="108">
        <f t="shared" ref="G186:I186" si="75">G189</f>
        <v>7.7</v>
      </c>
      <c r="H186" s="108">
        <f t="shared" si="75"/>
        <v>7.8</v>
      </c>
      <c r="I186" s="108">
        <f t="shared" si="75"/>
        <v>8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</row>
    <row r="187" spans="1:50" ht="15.75" customHeight="1">
      <c r="A187" s="133" t="s">
        <v>491</v>
      </c>
      <c r="B187" s="111" t="s">
        <v>437</v>
      </c>
      <c r="C187" s="111" t="s">
        <v>492</v>
      </c>
      <c r="D187" s="121" t="s">
        <v>493</v>
      </c>
      <c r="E187" s="111"/>
      <c r="F187" s="111"/>
      <c r="G187" s="113">
        <f t="shared" ref="G187:I187" si="76">G188</f>
        <v>0</v>
      </c>
      <c r="H187" s="113">
        <f t="shared" si="76"/>
        <v>0</v>
      </c>
      <c r="I187" s="113">
        <f t="shared" si="76"/>
        <v>0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</row>
    <row r="188" spans="1:50" ht="31.5" customHeight="1">
      <c r="A188" s="133" t="s">
        <v>755</v>
      </c>
      <c r="B188" s="111" t="s">
        <v>437</v>
      </c>
      <c r="C188" s="111" t="s">
        <v>492</v>
      </c>
      <c r="D188" s="121" t="s">
        <v>493</v>
      </c>
      <c r="E188" s="111" t="s">
        <v>679</v>
      </c>
      <c r="F188" s="111" t="s">
        <v>698</v>
      </c>
      <c r="G188" s="123"/>
      <c r="H188" s="123"/>
      <c r="I188" s="113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</row>
    <row r="189" spans="1:50" ht="31.5" customHeight="1">
      <c r="A189" s="105" t="s">
        <v>736</v>
      </c>
      <c r="B189" s="106" t="s">
        <v>437</v>
      </c>
      <c r="C189" s="106" t="s">
        <v>495</v>
      </c>
      <c r="D189" s="121"/>
      <c r="E189" s="111"/>
      <c r="F189" s="111"/>
      <c r="G189" s="113">
        <f t="shared" ref="G189:I189" si="77">G190+G192</f>
        <v>7.7</v>
      </c>
      <c r="H189" s="113">
        <f t="shared" si="77"/>
        <v>7.8</v>
      </c>
      <c r="I189" s="113">
        <f t="shared" si="77"/>
        <v>8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</row>
    <row r="190" spans="1:50" ht="63" customHeight="1">
      <c r="A190" s="110" t="s">
        <v>558</v>
      </c>
      <c r="B190" s="111" t="s">
        <v>437</v>
      </c>
      <c r="C190" s="111" t="s">
        <v>495</v>
      </c>
      <c r="D190" s="112" t="s">
        <v>559</v>
      </c>
      <c r="E190" s="111"/>
      <c r="F190" s="111"/>
      <c r="G190" s="113">
        <f t="shared" ref="G190:I190" si="78">G191</f>
        <v>4</v>
      </c>
      <c r="H190" s="113">
        <f t="shared" si="78"/>
        <v>4</v>
      </c>
      <c r="I190" s="113">
        <f t="shared" si="78"/>
        <v>4</v>
      </c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</row>
    <row r="191" spans="1:50" ht="31.5" customHeight="1">
      <c r="A191" s="110" t="s">
        <v>682</v>
      </c>
      <c r="B191" s="111" t="s">
        <v>437</v>
      </c>
      <c r="C191" s="111" t="s">
        <v>495</v>
      </c>
      <c r="D191" s="112" t="s">
        <v>559</v>
      </c>
      <c r="E191" s="111" t="s">
        <v>679</v>
      </c>
      <c r="F191" s="111" t="s">
        <v>683</v>
      </c>
      <c r="G191" s="223">
        <v>4</v>
      </c>
      <c r="H191" s="223">
        <v>4</v>
      </c>
      <c r="I191" s="223">
        <v>4</v>
      </c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</row>
    <row r="192" spans="1:50" ht="63" customHeight="1">
      <c r="A192" s="110" t="s">
        <v>560</v>
      </c>
      <c r="B192" s="111" t="s">
        <v>437</v>
      </c>
      <c r="C192" s="111" t="s">
        <v>495</v>
      </c>
      <c r="D192" s="112" t="s">
        <v>561</v>
      </c>
      <c r="E192" s="111"/>
      <c r="F192" s="111"/>
      <c r="G192" s="119">
        <f t="shared" ref="G192:I192" si="79">G193</f>
        <v>3.7</v>
      </c>
      <c r="H192" s="119">
        <f t="shared" si="79"/>
        <v>3.8</v>
      </c>
      <c r="I192" s="119">
        <f t="shared" si="79"/>
        <v>4</v>
      </c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</row>
    <row r="193" spans="1:50" ht="31.5" customHeight="1">
      <c r="A193" s="110" t="s">
        <v>682</v>
      </c>
      <c r="B193" s="111" t="s">
        <v>437</v>
      </c>
      <c r="C193" s="111" t="s">
        <v>495</v>
      </c>
      <c r="D193" s="112" t="s">
        <v>561</v>
      </c>
      <c r="E193" s="111" t="s">
        <v>679</v>
      </c>
      <c r="F193" s="111" t="s">
        <v>683</v>
      </c>
      <c r="G193" s="223">
        <v>3.7</v>
      </c>
      <c r="H193" s="223">
        <v>3.8</v>
      </c>
      <c r="I193" s="223">
        <v>4</v>
      </c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</row>
    <row r="194" spans="1:50" ht="15.75" customHeight="1">
      <c r="A194" s="105" t="s">
        <v>562</v>
      </c>
      <c r="B194" s="106" t="s">
        <v>437</v>
      </c>
      <c r="C194" s="106" t="s">
        <v>522</v>
      </c>
      <c r="D194" s="107"/>
      <c r="E194" s="106"/>
      <c r="F194" s="106"/>
      <c r="G194" s="108">
        <f t="shared" ref="G194:I194" si="80">G195</f>
        <v>1112.5</v>
      </c>
      <c r="H194" s="108">
        <f t="shared" si="80"/>
        <v>1055.3</v>
      </c>
      <c r="I194" s="108">
        <f t="shared" si="80"/>
        <v>1055.3</v>
      </c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</row>
    <row r="195" spans="1:50" ht="15.75" customHeight="1">
      <c r="A195" s="105" t="s">
        <v>756</v>
      </c>
      <c r="B195" s="106" t="s">
        <v>437</v>
      </c>
      <c r="C195" s="106" t="s">
        <v>563</v>
      </c>
      <c r="D195" s="107"/>
      <c r="E195" s="106"/>
      <c r="F195" s="106"/>
      <c r="G195" s="108">
        <f t="shared" ref="G195:I195" si="81">G196</f>
        <v>1112.5</v>
      </c>
      <c r="H195" s="108">
        <f t="shared" si="81"/>
        <v>1055.3</v>
      </c>
      <c r="I195" s="108">
        <f t="shared" si="81"/>
        <v>1055.3</v>
      </c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</row>
    <row r="196" spans="1:50" ht="39" customHeight="1">
      <c r="A196" s="110" t="s">
        <v>443</v>
      </c>
      <c r="B196" s="111" t="s">
        <v>437</v>
      </c>
      <c r="C196" s="111" t="s">
        <v>563</v>
      </c>
      <c r="D196" s="112" t="s">
        <v>445</v>
      </c>
      <c r="E196" s="111"/>
      <c r="F196" s="111"/>
      <c r="G196" s="113">
        <f t="shared" ref="G196:I196" si="82">SUM(G197:G199)</f>
        <v>1112.5</v>
      </c>
      <c r="H196" s="113">
        <f t="shared" si="82"/>
        <v>1055.3</v>
      </c>
      <c r="I196" s="113">
        <f t="shared" si="82"/>
        <v>1055.3</v>
      </c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</row>
    <row r="197" spans="1:50" ht="31.5" customHeight="1">
      <c r="A197" s="215" t="s">
        <v>665</v>
      </c>
      <c r="B197" s="111" t="s">
        <v>437</v>
      </c>
      <c r="C197" s="111" t="s">
        <v>563</v>
      </c>
      <c r="D197" s="112" t="s">
        <v>445</v>
      </c>
      <c r="E197" s="111" t="s">
        <v>666</v>
      </c>
      <c r="F197" s="111" t="s">
        <v>667</v>
      </c>
      <c r="G197" s="217">
        <v>839.2</v>
      </c>
      <c r="H197" s="113">
        <v>810.3</v>
      </c>
      <c r="I197" s="113">
        <v>810.3</v>
      </c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</row>
    <row r="198" spans="1:50" ht="31.5" customHeight="1">
      <c r="A198" s="110" t="s">
        <v>675</v>
      </c>
      <c r="B198" s="111" t="s">
        <v>437</v>
      </c>
      <c r="C198" s="111" t="s">
        <v>563</v>
      </c>
      <c r="D198" s="112" t="s">
        <v>445</v>
      </c>
      <c r="E198" s="111" t="s">
        <v>669</v>
      </c>
      <c r="F198" s="111" t="s">
        <v>670</v>
      </c>
      <c r="G198" s="113">
        <v>20</v>
      </c>
      <c r="H198" s="113"/>
      <c r="I198" s="113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</row>
    <row r="199" spans="1:50" ht="47.25" customHeight="1">
      <c r="A199" s="160" t="s">
        <v>671</v>
      </c>
      <c r="B199" s="111" t="s">
        <v>437</v>
      </c>
      <c r="C199" s="111" t="s">
        <v>563</v>
      </c>
      <c r="D199" s="112" t="s">
        <v>445</v>
      </c>
      <c r="E199" s="111" t="s">
        <v>672</v>
      </c>
      <c r="F199" s="111" t="s">
        <v>673</v>
      </c>
      <c r="G199" s="217">
        <v>253.3</v>
      </c>
      <c r="H199" s="113">
        <v>245</v>
      </c>
      <c r="I199" s="113">
        <v>245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</row>
    <row r="200" spans="1:50" ht="15.75" customHeight="1">
      <c r="A200" s="105" t="s">
        <v>564</v>
      </c>
      <c r="B200" s="106" t="s">
        <v>437</v>
      </c>
      <c r="C200" s="106" t="s">
        <v>565</v>
      </c>
      <c r="D200" s="107"/>
      <c r="E200" s="106"/>
      <c r="F200" s="106"/>
      <c r="G200" s="108">
        <f t="shared" ref="G200:I200" si="83">G201+G204+G212+G207</f>
        <v>80386.799999999988</v>
      </c>
      <c r="H200" s="108">
        <f>H201+H204+H212+H207</f>
        <v>86169.260000000009</v>
      </c>
      <c r="I200" s="108">
        <f t="shared" si="83"/>
        <v>86169.260000000009</v>
      </c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</row>
    <row r="201" spans="1:50" ht="15.75" customHeight="1">
      <c r="A201" s="105" t="s">
        <v>757</v>
      </c>
      <c r="B201" s="106" t="s">
        <v>437</v>
      </c>
      <c r="C201" s="106" t="s">
        <v>567</v>
      </c>
      <c r="D201" s="249"/>
      <c r="E201" s="106"/>
      <c r="F201" s="106"/>
      <c r="G201" s="108">
        <f t="shared" ref="G201:I201" si="84">G202</f>
        <v>16418.599999999999</v>
      </c>
      <c r="H201" s="108">
        <f t="shared" si="84"/>
        <v>19240</v>
      </c>
      <c r="I201" s="108">
        <f t="shared" si="84"/>
        <v>19240</v>
      </c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</row>
    <row r="202" spans="1:50" ht="15.75" customHeight="1">
      <c r="A202" s="110" t="s">
        <v>566</v>
      </c>
      <c r="B202" s="111" t="s">
        <v>437</v>
      </c>
      <c r="C202" s="111" t="s">
        <v>567</v>
      </c>
      <c r="D202" s="121" t="s">
        <v>568</v>
      </c>
      <c r="E202" s="111"/>
      <c r="F202" s="111"/>
      <c r="G202" s="113">
        <f t="shared" ref="G202:I202" si="85">G203</f>
        <v>16418.599999999999</v>
      </c>
      <c r="H202" s="113">
        <f t="shared" si="85"/>
        <v>19240</v>
      </c>
      <c r="I202" s="113">
        <f t="shared" si="85"/>
        <v>19240</v>
      </c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</row>
    <row r="203" spans="1:50" ht="31.5" customHeight="1">
      <c r="A203" s="110" t="s">
        <v>752</v>
      </c>
      <c r="B203" s="111" t="s">
        <v>437</v>
      </c>
      <c r="C203" s="111" t="s">
        <v>567</v>
      </c>
      <c r="D203" s="121" t="s">
        <v>568</v>
      </c>
      <c r="E203" s="111" t="s">
        <v>753</v>
      </c>
      <c r="F203" s="111" t="s">
        <v>754</v>
      </c>
      <c r="G203" s="217">
        <v>16418.599999999999</v>
      </c>
      <c r="H203" s="217">
        <v>19240</v>
      </c>
      <c r="I203" s="217">
        <v>19240</v>
      </c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</row>
    <row r="204" spans="1:50" ht="15.75" customHeight="1">
      <c r="A204" s="105" t="s">
        <v>758</v>
      </c>
      <c r="B204" s="106" t="s">
        <v>437</v>
      </c>
      <c r="C204" s="106" t="s">
        <v>570</v>
      </c>
      <c r="D204" s="107"/>
      <c r="E204" s="106"/>
      <c r="F204" s="106"/>
      <c r="G204" s="108">
        <f t="shared" ref="G204:I204" si="86">G205</f>
        <v>48616.6</v>
      </c>
      <c r="H204" s="108">
        <f t="shared" si="86"/>
        <v>47988.3</v>
      </c>
      <c r="I204" s="108">
        <f t="shared" si="86"/>
        <v>47988.3</v>
      </c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</row>
    <row r="205" spans="1:50" ht="24.75" customHeight="1">
      <c r="A205" s="110" t="s">
        <v>569</v>
      </c>
      <c r="B205" s="111" t="s">
        <v>437</v>
      </c>
      <c r="C205" s="111" t="s">
        <v>570</v>
      </c>
      <c r="D205" s="121" t="s">
        <v>571</v>
      </c>
      <c r="E205" s="111"/>
      <c r="F205" s="111"/>
      <c r="G205" s="113">
        <f t="shared" ref="G205:I205" si="87">G206</f>
        <v>48616.6</v>
      </c>
      <c r="H205" s="113">
        <f t="shared" si="87"/>
        <v>47988.3</v>
      </c>
      <c r="I205" s="113">
        <f t="shared" si="87"/>
        <v>47988.3</v>
      </c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</row>
    <row r="206" spans="1:50" ht="31.5" customHeight="1">
      <c r="A206" s="110" t="s">
        <v>752</v>
      </c>
      <c r="B206" s="111" t="s">
        <v>437</v>
      </c>
      <c r="C206" s="111" t="s">
        <v>570</v>
      </c>
      <c r="D206" s="121" t="s">
        <v>571</v>
      </c>
      <c r="E206" s="111" t="s">
        <v>753</v>
      </c>
      <c r="F206" s="111" t="s">
        <v>754</v>
      </c>
      <c r="G206" s="217">
        <v>48616.6</v>
      </c>
      <c r="H206" s="113">
        <f t="shared" ref="H206:I206" si="88">49038.3-1050</f>
        <v>47988.3</v>
      </c>
      <c r="I206" s="113">
        <f t="shared" si="88"/>
        <v>47988.3</v>
      </c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</row>
    <row r="207" spans="1:50" ht="15.75" customHeight="1">
      <c r="A207" s="105" t="s">
        <v>759</v>
      </c>
      <c r="B207" s="106" t="s">
        <v>437</v>
      </c>
      <c r="C207" s="106" t="s">
        <v>573</v>
      </c>
      <c r="D207" s="107"/>
      <c r="E207" s="106"/>
      <c r="F207" s="106"/>
      <c r="G207" s="108">
        <f t="shared" ref="G207:I207" si="89">G208+G210</f>
        <v>15180.900000000001</v>
      </c>
      <c r="H207" s="108">
        <f t="shared" si="89"/>
        <v>18770.96</v>
      </c>
      <c r="I207" s="108">
        <f t="shared" si="89"/>
        <v>18770.96</v>
      </c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</row>
    <row r="208" spans="1:50" ht="15.75" customHeight="1">
      <c r="A208" s="110" t="s">
        <v>572</v>
      </c>
      <c r="B208" s="111" t="s">
        <v>437</v>
      </c>
      <c r="C208" s="111" t="s">
        <v>573</v>
      </c>
      <c r="D208" s="121" t="s">
        <v>574</v>
      </c>
      <c r="E208" s="111"/>
      <c r="F208" s="111"/>
      <c r="G208" s="113">
        <f t="shared" ref="G208:I208" si="90">G209</f>
        <v>3207.7</v>
      </c>
      <c r="H208" s="113">
        <f t="shared" si="90"/>
        <v>2810.96</v>
      </c>
      <c r="I208" s="113">
        <f t="shared" si="90"/>
        <v>2810.96</v>
      </c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</row>
    <row r="209" spans="1:50" ht="31.5" customHeight="1">
      <c r="A209" s="110" t="s">
        <v>752</v>
      </c>
      <c r="B209" s="111" t="s">
        <v>437</v>
      </c>
      <c r="C209" s="111" t="s">
        <v>573</v>
      </c>
      <c r="D209" s="121" t="s">
        <v>574</v>
      </c>
      <c r="E209" s="111" t="s">
        <v>753</v>
      </c>
      <c r="F209" s="111" t="s">
        <v>754</v>
      </c>
      <c r="G209" s="217">
        <v>3207.7</v>
      </c>
      <c r="H209" s="113">
        <f t="shared" ref="H209:I209" si="91">2811-0.04</f>
        <v>2810.96</v>
      </c>
      <c r="I209" s="113">
        <f t="shared" si="91"/>
        <v>2810.96</v>
      </c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</row>
    <row r="210" spans="1:50" ht="15.75" customHeight="1">
      <c r="A210" s="110" t="s">
        <v>575</v>
      </c>
      <c r="B210" s="111" t="s">
        <v>437</v>
      </c>
      <c r="C210" s="111" t="s">
        <v>573</v>
      </c>
      <c r="D210" s="121" t="s">
        <v>576</v>
      </c>
      <c r="E210" s="111"/>
      <c r="F210" s="111"/>
      <c r="G210" s="113">
        <f t="shared" ref="G210:I210" si="92">G211</f>
        <v>11973.2</v>
      </c>
      <c r="H210" s="113">
        <f t="shared" si="92"/>
        <v>15960</v>
      </c>
      <c r="I210" s="113">
        <f t="shared" si="92"/>
        <v>15960</v>
      </c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</row>
    <row r="211" spans="1:50" ht="31.5" customHeight="1">
      <c r="A211" s="110" t="s">
        <v>752</v>
      </c>
      <c r="B211" s="111" t="s">
        <v>437</v>
      </c>
      <c r="C211" s="111" t="s">
        <v>573</v>
      </c>
      <c r="D211" s="121" t="s">
        <v>576</v>
      </c>
      <c r="E211" s="111" t="s">
        <v>753</v>
      </c>
      <c r="F211" s="111" t="s">
        <v>754</v>
      </c>
      <c r="G211" s="217">
        <v>11973.2</v>
      </c>
      <c r="H211" s="217">
        <v>15960</v>
      </c>
      <c r="I211" s="217">
        <v>15960</v>
      </c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</row>
    <row r="212" spans="1:50" ht="15.75" customHeight="1">
      <c r="A212" s="105" t="s">
        <v>760</v>
      </c>
      <c r="B212" s="106" t="s">
        <v>437</v>
      </c>
      <c r="C212" s="106" t="s">
        <v>578</v>
      </c>
      <c r="D212" s="107"/>
      <c r="E212" s="106"/>
      <c r="F212" s="106"/>
      <c r="G212" s="108">
        <f t="shared" ref="G212:I212" si="93">G213</f>
        <v>170.7</v>
      </c>
      <c r="H212" s="108">
        <f t="shared" si="93"/>
        <v>170</v>
      </c>
      <c r="I212" s="108">
        <f t="shared" si="93"/>
        <v>170</v>
      </c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</row>
    <row r="213" spans="1:50" ht="34.5" customHeight="1">
      <c r="A213" s="110" t="s">
        <v>577</v>
      </c>
      <c r="B213" s="111" t="s">
        <v>437</v>
      </c>
      <c r="C213" s="111" t="s">
        <v>578</v>
      </c>
      <c r="D213" s="121" t="s">
        <v>579</v>
      </c>
      <c r="E213" s="111"/>
      <c r="F213" s="111"/>
      <c r="G213" s="113">
        <f t="shared" ref="G213:I213" si="94">G214</f>
        <v>170.7</v>
      </c>
      <c r="H213" s="113">
        <f t="shared" si="94"/>
        <v>170</v>
      </c>
      <c r="I213" s="113">
        <f t="shared" si="94"/>
        <v>170</v>
      </c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</row>
    <row r="214" spans="1:50" ht="31.5" customHeight="1">
      <c r="A214" s="110" t="s">
        <v>752</v>
      </c>
      <c r="B214" s="111" t="s">
        <v>437</v>
      </c>
      <c r="C214" s="111" t="s">
        <v>578</v>
      </c>
      <c r="D214" s="121" t="s">
        <v>579</v>
      </c>
      <c r="E214" s="111" t="s">
        <v>753</v>
      </c>
      <c r="F214" s="111" t="s">
        <v>754</v>
      </c>
      <c r="G214" s="217">
        <v>170.7</v>
      </c>
      <c r="H214" s="113">
        <v>170</v>
      </c>
      <c r="I214" s="113">
        <v>170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</row>
    <row r="215" spans="1:50" ht="31.5" customHeight="1">
      <c r="A215" s="105" t="s">
        <v>580</v>
      </c>
      <c r="B215" s="106" t="s">
        <v>437</v>
      </c>
      <c r="C215" s="106" t="s">
        <v>581</v>
      </c>
      <c r="D215" s="107"/>
      <c r="E215" s="106"/>
      <c r="F215" s="106"/>
      <c r="G215" s="108">
        <f t="shared" ref="G215:I215" si="95">G216+G219</f>
        <v>1312.8</v>
      </c>
      <c r="H215" s="108">
        <f>H216+H219</f>
        <v>1650.76</v>
      </c>
      <c r="I215" s="108">
        <f t="shared" si="95"/>
        <v>1650.76</v>
      </c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</row>
    <row r="216" spans="1:50" ht="15.75" customHeight="1">
      <c r="A216" s="110" t="s">
        <v>761</v>
      </c>
      <c r="B216" s="111" t="s">
        <v>437</v>
      </c>
      <c r="C216" s="111" t="s">
        <v>583</v>
      </c>
      <c r="D216" s="121"/>
      <c r="E216" s="111"/>
      <c r="F216" s="111"/>
      <c r="G216" s="113">
        <f t="shared" ref="G216:I216" si="96">G217</f>
        <v>978.1</v>
      </c>
      <c r="H216" s="113">
        <f t="shared" si="96"/>
        <v>1192</v>
      </c>
      <c r="I216" s="113">
        <f t="shared" si="96"/>
        <v>1192</v>
      </c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</row>
    <row r="217" spans="1:50" ht="47.25" customHeight="1">
      <c r="A217" s="110" t="s">
        <v>582</v>
      </c>
      <c r="B217" s="111" t="s">
        <v>437</v>
      </c>
      <c r="C217" s="111" t="s">
        <v>583</v>
      </c>
      <c r="D217" s="121" t="s">
        <v>584</v>
      </c>
      <c r="E217" s="111"/>
      <c r="F217" s="111"/>
      <c r="G217" s="113">
        <f t="shared" ref="G217:I217" si="97">G218</f>
        <v>978.1</v>
      </c>
      <c r="H217" s="113">
        <f t="shared" si="97"/>
        <v>1192</v>
      </c>
      <c r="I217" s="113">
        <f t="shared" si="97"/>
        <v>1192</v>
      </c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</row>
    <row r="218" spans="1:50" ht="31.5" customHeight="1">
      <c r="A218" s="110" t="s">
        <v>752</v>
      </c>
      <c r="B218" s="111" t="s">
        <v>437</v>
      </c>
      <c r="C218" s="111" t="s">
        <v>583</v>
      </c>
      <c r="D218" s="121" t="s">
        <v>584</v>
      </c>
      <c r="E218" s="111" t="s">
        <v>753</v>
      </c>
      <c r="F218" s="111" t="s">
        <v>754</v>
      </c>
      <c r="G218" s="217">
        <v>978.1</v>
      </c>
      <c r="H218" s="217">
        <v>1192</v>
      </c>
      <c r="I218" s="217">
        <v>1192</v>
      </c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</row>
    <row r="219" spans="1:50" ht="15.75" customHeight="1">
      <c r="A219" s="110" t="s">
        <v>585</v>
      </c>
      <c r="B219" s="111" t="s">
        <v>437</v>
      </c>
      <c r="C219" s="111" t="s">
        <v>583</v>
      </c>
      <c r="D219" s="121" t="s">
        <v>586</v>
      </c>
      <c r="E219" s="111"/>
      <c r="F219" s="111"/>
      <c r="G219" s="113">
        <f t="shared" ref="G219:I219" si="98">G220</f>
        <v>334.7</v>
      </c>
      <c r="H219" s="113">
        <f t="shared" si="98"/>
        <v>458.76</v>
      </c>
      <c r="I219" s="113">
        <f t="shared" si="98"/>
        <v>458.76</v>
      </c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</row>
    <row r="220" spans="1:50" ht="31.5" customHeight="1">
      <c r="A220" s="110" t="s">
        <v>752</v>
      </c>
      <c r="B220" s="111" t="s">
        <v>437</v>
      </c>
      <c r="C220" s="111" t="s">
        <v>583</v>
      </c>
      <c r="D220" s="121" t="s">
        <v>586</v>
      </c>
      <c r="E220" s="111" t="s">
        <v>753</v>
      </c>
      <c r="F220" s="111" t="s">
        <v>754</v>
      </c>
      <c r="G220" s="217">
        <v>334.7</v>
      </c>
      <c r="H220" s="113">
        <v>458.76</v>
      </c>
      <c r="I220" s="113">
        <v>458.76</v>
      </c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</row>
    <row r="221" spans="1:50" ht="31.5" customHeight="1">
      <c r="A221" s="105" t="s">
        <v>499</v>
      </c>
      <c r="B221" s="106" t="s">
        <v>437</v>
      </c>
      <c r="C221" s="106" t="s">
        <v>500</v>
      </c>
      <c r="D221" s="107"/>
      <c r="E221" s="106"/>
      <c r="F221" s="106"/>
      <c r="G221" s="108">
        <f t="shared" ref="G221:I221" si="99">G222</f>
        <v>7385.4</v>
      </c>
      <c r="H221" s="108">
        <f t="shared" si="99"/>
        <v>7385.4</v>
      </c>
      <c r="I221" s="108">
        <f t="shared" si="99"/>
        <v>7385.4</v>
      </c>
      <c r="J221" s="98"/>
      <c r="K221" s="98"/>
      <c r="L221" s="98"/>
      <c r="M221" s="98"/>
      <c r="N221" s="98"/>
      <c r="O221" s="98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</row>
    <row r="222" spans="1:50" ht="31.5" customHeight="1">
      <c r="A222" s="110" t="s">
        <v>762</v>
      </c>
      <c r="B222" s="111" t="s">
        <v>437</v>
      </c>
      <c r="C222" s="111" t="s">
        <v>588</v>
      </c>
      <c r="D222" s="107"/>
      <c r="E222" s="106"/>
      <c r="F222" s="106"/>
      <c r="G222" s="108">
        <f t="shared" ref="G222:I222" si="100">G223</f>
        <v>7385.4</v>
      </c>
      <c r="H222" s="108">
        <f t="shared" si="100"/>
        <v>7385.4</v>
      </c>
      <c r="I222" s="108">
        <f t="shared" si="100"/>
        <v>7385.4</v>
      </c>
      <c r="J222" s="98"/>
      <c r="K222" s="98"/>
      <c r="L222" s="98"/>
      <c r="M222" s="98"/>
      <c r="N222" s="98"/>
      <c r="O222" s="98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</row>
    <row r="223" spans="1:50" ht="31.5" customHeight="1">
      <c r="A223" s="133" t="s">
        <v>587</v>
      </c>
      <c r="B223" s="111" t="s">
        <v>437</v>
      </c>
      <c r="C223" s="111" t="s">
        <v>588</v>
      </c>
      <c r="D223" s="112" t="s">
        <v>589</v>
      </c>
      <c r="E223" s="111"/>
      <c r="F223" s="111"/>
      <c r="G223" s="113">
        <f t="shared" ref="G223:I223" si="101">G224</f>
        <v>7385.4</v>
      </c>
      <c r="H223" s="113">
        <f t="shared" si="101"/>
        <v>7385.4</v>
      </c>
      <c r="I223" s="113">
        <f t="shared" si="101"/>
        <v>7385.4</v>
      </c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</row>
    <row r="224" spans="1:50" ht="31.5" customHeight="1">
      <c r="A224" s="133" t="s">
        <v>763</v>
      </c>
      <c r="B224" s="111" t="s">
        <v>437</v>
      </c>
      <c r="C224" s="111" t="s">
        <v>588</v>
      </c>
      <c r="D224" s="112" t="s">
        <v>589</v>
      </c>
      <c r="E224" s="111" t="s">
        <v>724</v>
      </c>
      <c r="F224" s="111" t="s">
        <v>725</v>
      </c>
      <c r="G224" s="223">
        <v>7385.4</v>
      </c>
      <c r="H224" s="223">
        <v>7385.4</v>
      </c>
      <c r="I224" s="223">
        <v>7385.4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</row>
    <row r="225" spans="1:50" ht="47.25" customHeight="1">
      <c r="A225" s="161" t="s">
        <v>590</v>
      </c>
      <c r="B225" s="100" t="s">
        <v>437</v>
      </c>
      <c r="C225" s="100"/>
      <c r="D225" s="101"/>
      <c r="E225" s="100"/>
      <c r="F225" s="100" t="s">
        <v>727</v>
      </c>
      <c r="G225" s="102">
        <f>G226+G243</f>
        <v>28722.100000000002</v>
      </c>
      <c r="H225" s="102">
        <f t="shared" ref="H225:I225" si="102">H226+H243</f>
        <v>23836.899999999998</v>
      </c>
      <c r="I225" s="102">
        <f t="shared" si="102"/>
        <v>23836.899999999998</v>
      </c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</row>
    <row r="226" spans="1:50" ht="14.25" customHeight="1">
      <c r="A226" s="105" t="s">
        <v>438</v>
      </c>
      <c r="B226" s="106" t="s">
        <v>437</v>
      </c>
      <c r="C226" s="106" t="s">
        <v>439</v>
      </c>
      <c r="D226" s="107"/>
      <c r="E226" s="106"/>
      <c r="F226" s="106"/>
      <c r="G226" s="108">
        <f t="shared" ref="G226:I226" si="103">G227</f>
        <v>26458.7</v>
      </c>
      <c r="H226" s="108">
        <f t="shared" si="103"/>
        <v>23836.899999999998</v>
      </c>
      <c r="I226" s="108">
        <f t="shared" si="103"/>
        <v>23836.899999999998</v>
      </c>
      <c r="J226" s="165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</row>
    <row r="227" spans="1:50" ht="15.75" customHeight="1">
      <c r="A227" s="105" t="s">
        <v>751</v>
      </c>
      <c r="B227" s="106" t="s">
        <v>437</v>
      </c>
      <c r="C227" s="106" t="s">
        <v>468</v>
      </c>
      <c r="D227" s="107"/>
      <c r="E227" s="106"/>
      <c r="F227" s="106"/>
      <c r="G227" s="108">
        <f t="shared" ref="G227:I227" si="104">G228</f>
        <v>26458.7</v>
      </c>
      <c r="H227" s="108">
        <f t="shared" si="104"/>
        <v>23836.899999999998</v>
      </c>
      <c r="I227" s="108">
        <f t="shared" si="104"/>
        <v>23836.899999999998</v>
      </c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</row>
    <row r="228" spans="1:50" ht="31.5" customHeight="1">
      <c r="A228" s="166" t="s">
        <v>591</v>
      </c>
      <c r="B228" s="111" t="s">
        <v>437</v>
      </c>
      <c r="C228" s="111" t="s">
        <v>468</v>
      </c>
      <c r="D228" s="121" t="s">
        <v>469</v>
      </c>
      <c r="E228" s="106"/>
      <c r="F228" s="106"/>
      <c r="G228" s="108">
        <f t="shared" ref="G228:I228" si="105">SUM(G229:G242)</f>
        <v>26458.7</v>
      </c>
      <c r="H228" s="108">
        <f t="shared" si="105"/>
        <v>23836.899999999998</v>
      </c>
      <c r="I228" s="108">
        <f t="shared" si="105"/>
        <v>23836.899999999998</v>
      </c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</row>
    <row r="229" spans="1:50" ht="15.75" customHeight="1">
      <c r="A229" s="215" t="s">
        <v>691</v>
      </c>
      <c r="B229" s="111" t="s">
        <v>437</v>
      </c>
      <c r="C229" s="111" t="s">
        <v>468</v>
      </c>
      <c r="D229" s="121" t="s">
        <v>469</v>
      </c>
      <c r="E229" s="111" t="s">
        <v>692</v>
      </c>
      <c r="F229" s="111" t="s">
        <v>667</v>
      </c>
      <c r="G229" s="217">
        <v>17134</v>
      </c>
      <c r="H229" s="113">
        <v>17355.599999999999</v>
      </c>
      <c r="I229" s="113">
        <v>17355.599999999999</v>
      </c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</row>
    <row r="230" spans="1:50" ht="31.5" customHeight="1">
      <c r="A230" s="160" t="s">
        <v>695</v>
      </c>
      <c r="B230" s="111" t="s">
        <v>437</v>
      </c>
      <c r="C230" s="111" t="s">
        <v>468</v>
      </c>
      <c r="D230" s="121" t="s">
        <v>469</v>
      </c>
      <c r="E230" s="111" t="s">
        <v>696</v>
      </c>
      <c r="F230" s="111" t="s">
        <v>673</v>
      </c>
      <c r="G230" s="217">
        <v>5174.3</v>
      </c>
      <c r="H230" s="113">
        <v>5241.3</v>
      </c>
      <c r="I230" s="113">
        <v>5241.3</v>
      </c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</row>
    <row r="231" spans="1:50" ht="15.75" customHeight="1">
      <c r="A231" s="229" t="s">
        <v>764</v>
      </c>
      <c r="B231" s="111" t="s">
        <v>437</v>
      </c>
      <c r="C231" s="111" t="s">
        <v>468</v>
      </c>
      <c r="D231" s="121" t="s">
        <v>469</v>
      </c>
      <c r="E231" s="248" t="s">
        <v>694</v>
      </c>
      <c r="F231" s="111" t="s">
        <v>670</v>
      </c>
      <c r="G231" s="113">
        <v>50</v>
      </c>
      <c r="H231" s="123"/>
      <c r="I231" s="113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</row>
    <row r="232" spans="1:50" ht="15.75" customHeight="1">
      <c r="A232" s="250" t="s">
        <v>678</v>
      </c>
      <c r="B232" s="111" t="s">
        <v>437</v>
      </c>
      <c r="C232" s="111" t="s">
        <v>468</v>
      </c>
      <c r="D232" s="121" t="s">
        <v>469</v>
      </c>
      <c r="E232" s="248" t="s">
        <v>679</v>
      </c>
      <c r="F232" s="111" t="s">
        <v>697</v>
      </c>
      <c r="G232" s="113">
        <v>500</v>
      </c>
      <c r="H232" s="113">
        <v>60</v>
      </c>
      <c r="I232" s="113">
        <v>60</v>
      </c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</row>
    <row r="233" spans="1:50" ht="15.75" customHeight="1">
      <c r="A233" s="250" t="s">
        <v>678</v>
      </c>
      <c r="B233" s="111" t="s">
        <v>437</v>
      </c>
      <c r="C233" s="111" t="s">
        <v>468</v>
      </c>
      <c r="D233" s="121" t="s">
        <v>469</v>
      </c>
      <c r="E233" s="248" t="s">
        <v>679</v>
      </c>
      <c r="F233" s="111" t="s">
        <v>754</v>
      </c>
      <c r="G233" s="217">
        <v>55.4</v>
      </c>
      <c r="H233" s="113">
        <v>30</v>
      </c>
      <c r="I233" s="113">
        <v>30</v>
      </c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</row>
    <row r="234" spans="1:50" ht="15.75" customHeight="1">
      <c r="A234" s="250" t="s">
        <v>678</v>
      </c>
      <c r="B234" s="111" t="s">
        <v>437</v>
      </c>
      <c r="C234" s="111" t="s">
        <v>468</v>
      </c>
      <c r="D234" s="121" t="s">
        <v>469</v>
      </c>
      <c r="E234" s="248" t="s">
        <v>679</v>
      </c>
      <c r="F234" s="111" t="s">
        <v>698</v>
      </c>
      <c r="G234" s="113">
        <v>500</v>
      </c>
      <c r="H234" s="113">
        <v>50</v>
      </c>
      <c r="I234" s="113">
        <v>50</v>
      </c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</row>
    <row r="235" spans="1:50" ht="15.75" customHeight="1">
      <c r="A235" s="250" t="s">
        <v>678</v>
      </c>
      <c r="B235" s="111" t="s">
        <v>437</v>
      </c>
      <c r="C235" s="111" t="s">
        <v>468</v>
      </c>
      <c r="D235" s="121" t="s">
        <v>469</v>
      </c>
      <c r="E235" s="248" t="s">
        <v>679</v>
      </c>
      <c r="F235" s="111" t="s">
        <v>680</v>
      </c>
      <c r="G235" s="113">
        <v>300</v>
      </c>
      <c r="H235" s="113">
        <v>200</v>
      </c>
      <c r="I235" s="113">
        <v>200</v>
      </c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</row>
    <row r="236" spans="1:50" ht="15.75" customHeight="1">
      <c r="A236" s="250" t="s">
        <v>678</v>
      </c>
      <c r="B236" s="111" t="s">
        <v>437</v>
      </c>
      <c r="C236" s="111" t="s">
        <v>468</v>
      </c>
      <c r="D236" s="121" t="s">
        <v>469</v>
      </c>
      <c r="E236" s="248" t="s">
        <v>679</v>
      </c>
      <c r="F236" s="111" t="s">
        <v>689</v>
      </c>
      <c r="G236" s="113">
        <v>150</v>
      </c>
      <c r="H236" s="123"/>
      <c r="I236" s="113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</row>
    <row r="237" spans="1:50" ht="15.75" customHeight="1">
      <c r="A237" s="250" t="s">
        <v>678</v>
      </c>
      <c r="B237" s="111" t="s">
        <v>437</v>
      </c>
      <c r="C237" s="111" t="s">
        <v>468</v>
      </c>
      <c r="D237" s="121" t="s">
        <v>469</v>
      </c>
      <c r="E237" s="248" t="s">
        <v>679</v>
      </c>
      <c r="F237" s="111" t="s">
        <v>699</v>
      </c>
      <c r="G237" s="113">
        <v>30</v>
      </c>
      <c r="H237" s="113"/>
      <c r="I237" s="113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</row>
    <row r="238" spans="1:50" ht="15.75" customHeight="1">
      <c r="A238" s="250" t="s">
        <v>678</v>
      </c>
      <c r="B238" s="111" t="s">
        <v>437</v>
      </c>
      <c r="C238" s="111" t="s">
        <v>468</v>
      </c>
      <c r="D238" s="121" t="s">
        <v>469</v>
      </c>
      <c r="E238" s="111" t="s">
        <v>679</v>
      </c>
      <c r="F238" s="111" t="s">
        <v>683</v>
      </c>
      <c r="G238" s="217">
        <v>2000</v>
      </c>
      <c r="H238" s="113">
        <v>900</v>
      </c>
      <c r="I238" s="113">
        <v>900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</row>
    <row r="239" spans="1:50" ht="31.5" customHeight="1">
      <c r="A239" s="247" t="s">
        <v>752</v>
      </c>
      <c r="B239" s="111" t="s">
        <v>437</v>
      </c>
      <c r="C239" s="111" t="s">
        <v>468</v>
      </c>
      <c r="D239" s="121" t="s">
        <v>469</v>
      </c>
      <c r="E239" s="248" t="s">
        <v>753</v>
      </c>
      <c r="F239" s="111" t="s">
        <v>754</v>
      </c>
      <c r="G239" s="217">
        <v>475</v>
      </c>
      <c r="H239" s="123"/>
      <c r="I239" s="113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</row>
    <row r="240" spans="1:50" ht="31.5" customHeight="1">
      <c r="A240" s="110" t="s">
        <v>765</v>
      </c>
      <c r="B240" s="111" t="s">
        <v>437</v>
      </c>
      <c r="C240" s="111" t="s">
        <v>468</v>
      </c>
      <c r="D240" s="121" t="s">
        <v>469</v>
      </c>
      <c r="E240" s="111" t="s">
        <v>703</v>
      </c>
      <c r="F240" s="111" t="s">
        <v>689</v>
      </c>
      <c r="G240" s="113">
        <v>60</v>
      </c>
      <c r="H240" s="123"/>
      <c r="I240" s="113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</row>
    <row r="241" spans="1:50" ht="31.5" customHeight="1">
      <c r="A241" s="110" t="s">
        <v>704</v>
      </c>
      <c r="B241" s="111" t="s">
        <v>437</v>
      </c>
      <c r="C241" s="111" t="s">
        <v>468</v>
      </c>
      <c r="D241" s="121" t="s">
        <v>469</v>
      </c>
      <c r="E241" s="111" t="s">
        <v>705</v>
      </c>
      <c r="F241" s="111" t="s">
        <v>689</v>
      </c>
      <c r="G241" s="113">
        <v>30</v>
      </c>
      <c r="H241" s="123"/>
      <c r="I241" s="12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 ht="31.5" customHeight="1">
      <c r="A242" s="186" t="s">
        <v>706</v>
      </c>
      <c r="B242" s="130" t="s">
        <v>437</v>
      </c>
      <c r="C242" s="130" t="s">
        <v>468</v>
      </c>
      <c r="D242" s="131" t="s">
        <v>469</v>
      </c>
      <c r="E242" s="130" t="s">
        <v>707</v>
      </c>
      <c r="F242" s="130" t="s">
        <v>689</v>
      </c>
      <c r="G242" s="119"/>
      <c r="H242" s="251"/>
      <c r="I242" s="251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196"/>
      <c r="AE242" s="196"/>
      <c r="AF242" s="196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</row>
    <row r="243" spans="1:50" ht="33.75" customHeight="1">
      <c r="A243" s="167" t="s">
        <v>592</v>
      </c>
      <c r="B243" s="168" t="s">
        <v>437</v>
      </c>
      <c r="C243" s="168" t="s">
        <v>476</v>
      </c>
      <c r="D243" s="169"/>
      <c r="E243" s="253"/>
      <c r="F243" s="253"/>
      <c r="G243" s="170">
        <f t="shared" ref="G243:I244" si="106">G244</f>
        <v>2263.4</v>
      </c>
      <c r="H243" s="170">
        <f t="shared" si="106"/>
        <v>0</v>
      </c>
      <c r="I243" s="170">
        <f t="shared" si="106"/>
        <v>0</v>
      </c>
      <c r="J243" s="171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3"/>
      <c r="AH243" s="173"/>
      <c r="AI243" s="173"/>
      <c r="AJ243" s="173"/>
      <c r="AK243" s="173"/>
      <c r="AL243" s="173"/>
      <c r="AM243" s="173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</row>
    <row r="244" spans="1:50" ht="31.5" customHeight="1">
      <c r="A244" s="254" t="s">
        <v>766</v>
      </c>
      <c r="B244" s="255" t="s">
        <v>437</v>
      </c>
      <c r="C244" s="255" t="s">
        <v>594</v>
      </c>
      <c r="D244" s="256"/>
      <c r="E244" s="257"/>
      <c r="F244" s="257"/>
      <c r="G244" s="258">
        <f>G245</f>
        <v>2263.4</v>
      </c>
      <c r="H244" s="258">
        <f t="shared" si="106"/>
        <v>0</v>
      </c>
      <c r="I244" s="258">
        <f t="shared" si="106"/>
        <v>0</v>
      </c>
      <c r="J244" s="171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3"/>
      <c r="AH244" s="173"/>
      <c r="AI244" s="173"/>
      <c r="AJ244" s="173"/>
      <c r="AK244" s="173"/>
      <c r="AL244" s="173"/>
      <c r="AM244" s="173"/>
      <c r="AN244" s="173"/>
      <c r="AO244" s="173"/>
      <c r="AP244" s="173"/>
      <c r="AQ244" s="173"/>
      <c r="AR244" s="173"/>
      <c r="AS244" s="173"/>
      <c r="AT244" s="173"/>
      <c r="AU244" s="173"/>
      <c r="AV244" s="173"/>
      <c r="AW244" s="173"/>
      <c r="AX244" s="173"/>
    </row>
    <row r="245" spans="1:50" ht="31.5" customHeight="1">
      <c r="A245" s="174" t="s">
        <v>593</v>
      </c>
      <c r="B245" s="175" t="s">
        <v>437</v>
      </c>
      <c r="C245" s="175" t="s">
        <v>594</v>
      </c>
      <c r="D245" s="176" t="s">
        <v>595</v>
      </c>
      <c r="E245" s="257"/>
      <c r="F245" s="257"/>
      <c r="G245" s="177">
        <f t="shared" ref="G245" si="107">SUM(G246:G247)</f>
        <v>2263.4</v>
      </c>
      <c r="H245" s="177">
        <f>H246+H247</f>
        <v>0</v>
      </c>
      <c r="I245" s="177">
        <f>I246+I247</f>
        <v>0</v>
      </c>
      <c r="J245" s="171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3"/>
      <c r="AH245" s="173"/>
      <c r="AI245" s="173"/>
      <c r="AJ245" s="173"/>
      <c r="AK245" s="173"/>
      <c r="AL245" s="173"/>
      <c r="AM245" s="173"/>
      <c r="AN245" s="173"/>
      <c r="AO245" s="173"/>
      <c r="AP245" s="173"/>
      <c r="AQ245" s="173"/>
      <c r="AR245" s="173"/>
      <c r="AS245" s="173"/>
      <c r="AT245" s="173"/>
      <c r="AU245" s="173"/>
      <c r="AV245" s="173"/>
      <c r="AW245" s="173"/>
      <c r="AX245" s="173"/>
    </row>
    <row r="246" spans="1:50" ht="31.5" customHeight="1">
      <c r="A246" s="259" t="s">
        <v>691</v>
      </c>
      <c r="B246" s="175" t="s">
        <v>437</v>
      </c>
      <c r="C246" s="175" t="s">
        <v>594</v>
      </c>
      <c r="D246" s="176" t="s">
        <v>595</v>
      </c>
      <c r="E246" s="175" t="s">
        <v>692</v>
      </c>
      <c r="F246" s="175" t="s">
        <v>667</v>
      </c>
      <c r="G246" s="260">
        <v>1738.5</v>
      </c>
      <c r="H246" s="260"/>
      <c r="I246" s="260"/>
      <c r="J246" s="171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</row>
    <row r="247" spans="1:50" ht="31.5" customHeight="1">
      <c r="A247" s="261" t="s">
        <v>695</v>
      </c>
      <c r="B247" s="175" t="s">
        <v>437</v>
      </c>
      <c r="C247" s="175" t="s">
        <v>594</v>
      </c>
      <c r="D247" s="176" t="s">
        <v>595</v>
      </c>
      <c r="E247" s="175" t="s">
        <v>696</v>
      </c>
      <c r="F247" s="175" t="s">
        <v>673</v>
      </c>
      <c r="G247" s="260">
        <v>524.9</v>
      </c>
      <c r="H247" s="260"/>
      <c r="I247" s="260"/>
      <c r="J247" s="171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73"/>
      <c r="AT247" s="173"/>
      <c r="AU247" s="173"/>
      <c r="AV247" s="173"/>
      <c r="AW247" s="173"/>
      <c r="AX247" s="173"/>
    </row>
    <row r="248" spans="1:50" ht="31.5" customHeight="1">
      <c r="A248" s="178" t="s">
        <v>596</v>
      </c>
      <c r="B248" s="179" t="s">
        <v>437</v>
      </c>
      <c r="C248" s="179"/>
      <c r="D248" s="180"/>
      <c r="E248" s="179"/>
      <c r="F248" s="179" t="s">
        <v>727</v>
      </c>
      <c r="G248" s="181">
        <f t="shared" ref="G248:I248" si="108">G249</f>
        <v>7379.8</v>
      </c>
      <c r="H248" s="181">
        <f t="shared" si="108"/>
        <v>5958.8</v>
      </c>
      <c r="I248" s="181">
        <f t="shared" si="108"/>
        <v>5958.8</v>
      </c>
      <c r="J248" s="171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</row>
    <row r="249" spans="1:50" ht="31.5" customHeight="1">
      <c r="A249" s="182" t="s">
        <v>597</v>
      </c>
      <c r="B249" s="183" t="s">
        <v>437</v>
      </c>
      <c r="C249" s="183" t="s">
        <v>439</v>
      </c>
      <c r="D249" s="184"/>
      <c r="E249" s="183"/>
      <c r="F249" s="183"/>
      <c r="G249" s="185">
        <f t="shared" ref="G249:I249" si="109">G250</f>
        <v>7379.8</v>
      </c>
      <c r="H249" s="185">
        <f t="shared" si="109"/>
        <v>5958.8</v>
      </c>
      <c r="I249" s="185">
        <f t="shared" si="109"/>
        <v>5958.8</v>
      </c>
      <c r="J249" s="171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3"/>
    </row>
    <row r="250" spans="1:50" ht="31.5" customHeight="1">
      <c r="A250" s="182" t="s">
        <v>751</v>
      </c>
      <c r="B250" s="183" t="s">
        <v>437</v>
      </c>
      <c r="C250" s="183" t="s">
        <v>468</v>
      </c>
      <c r="D250" s="184"/>
      <c r="E250" s="183"/>
      <c r="F250" s="183"/>
      <c r="G250" s="185">
        <f t="shared" ref="G250:I250" si="110">G251</f>
        <v>7379.8</v>
      </c>
      <c r="H250" s="185">
        <f t="shared" si="110"/>
        <v>5958.8</v>
      </c>
      <c r="I250" s="185">
        <f t="shared" si="110"/>
        <v>5958.8</v>
      </c>
      <c r="J250" s="171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3"/>
      <c r="AH250" s="173"/>
      <c r="AI250" s="173"/>
      <c r="AJ250" s="173"/>
      <c r="AK250" s="173"/>
      <c r="AL250" s="173"/>
      <c r="AM250" s="173"/>
      <c r="AN250" s="173"/>
      <c r="AO250" s="173"/>
      <c r="AP250" s="173"/>
      <c r="AQ250" s="173"/>
      <c r="AR250" s="173"/>
      <c r="AS250" s="173"/>
      <c r="AT250" s="173"/>
      <c r="AU250" s="173"/>
      <c r="AV250" s="173"/>
      <c r="AW250" s="173"/>
      <c r="AX250" s="173"/>
    </row>
    <row r="251" spans="1:50" ht="31.5" customHeight="1">
      <c r="A251" s="186" t="s">
        <v>591</v>
      </c>
      <c r="B251" s="130" t="s">
        <v>437</v>
      </c>
      <c r="C251" s="130" t="s">
        <v>468</v>
      </c>
      <c r="D251" s="131" t="s">
        <v>598</v>
      </c>
      <c r="E251" s="130"/>
      <c r="F251" s="130"/>
      <c r="G251" s="119">
        <f t="shared" ref="G251:I251" si="111">SUM(G252:G262)</f>
        <v>7379.8</v>
      </c>
      <c r="H251" s="119">
        <f t="shared" si="111"/>
        <v>5958.8</v>
      </c>
      <c r="I251" s="119">
        <f t="shared" si="111"/>
        <v>5958.8</v>
      </c>
      <c r="J251" s="171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3"/>
      <c r="AH251" s="173"/>
      <c r="AI251" s="173"/>
      <c r="AJ251" s="173"/>
      <c r="AK251" s="173"/>
      <c r="AL251" s="173"/>
      <c r="AM251" s="173"/>
      <c r="AN251" s="173"/>
      <c r="AO251" s="173"/>
      <c r="AP251" s="173"/>
      <c r="AQ251" s="173"/>
      <c r="AR251" s="173"/>
      <c r="AS251" s="173"/>
      <c r="AT251" s="173"/>
      <c r="AU251" s="173"/>
      <c r="AV251" s="173"/>
      <c r="AW251" s="173"/>
      <c r="AX251" s="173"/>
    </row>
    <row r="252" spans="1:50" ht="31.5" customHeight="1">
      <c r="A252" s="186" t="s">
        <v>691</v>
      </c>
      <c r="B252" s="130" t="s">
        <v>437</v>
      </c>
      <c r="C252" s="130" t="s">
        <v>468</v>
      </c>
      <c r="D252" s="131" t="s">
        <v>598</v>
      </c>
      <c r="E252" s="130" t="s">
        <v>692</v>
      </c>
      <c r="F252" s="130" t="s">
        <v>667</v>
      </c>
      <c r="G252" s="223">
        <v>4830.8</v>
      </c>
      <c r="H252" s="223">
        <v>4576.5</v>
      </c>
      <c r="I252" s="223">
        <v>4576.5</v>
      </c>
      <c r="J252" s="171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3"/>
      <c r="AQ252" s="173"/>
      <c r="AR252" s="173"/>
      <c r="AS252" s="173"/>
      <c r="AT252" s="173"/>
      <c r="AU252" s="173"/>
      <c r="AV252" s="173"/>
      <c r="AW252" s="173"/>
      <c r="AX252" s="173"/>
    </row>
    <row r="253" spans="1:50" ht="31.5" customHeight="1">
      <c r="A253" s="186" t="s">
        <v>695</v>
      </c>
      <c r="B253" s="130" t="s">
        <v>437</v>
      </c>
      <c r="C253" s="130" t="s">
        <v>468</v>
      </c>
      <c r="D253" s="131" t="s">
        <v>598</v>
      </c>
      <c r="E253" s="130" t="s">
        <v>696</v>
      </c>
      <c r="F253" s="130" t="s">
        <v>673</v>
      </c>
      <c r="G253" s="223">
        <v>1459</v>
      </c>
      <c r="H253" s="223">
        <v>1382.3</v>
      </c>
      <c r="I253" s="223">
        <v>1382.3</v>
      </c>
      <c r="J253" s="171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3"/>
      <c r="AH253" s="173"/>
      <c r="AI253" s="173"/>
      <c r="AJ253" s="173"/>
      <c r="AK253" s="173"/>
      <c r="AL253" s="173"/>
      <c r="AM253" s="173"/>
      <c r="AN253" s="173"/>
      <c r="AO253" s="173"/>
      <c r="AP253" s="173"/>
      <c r="AQ253" s="173"/>
      <c r="AR253" s="173"/>
      <c r="AS253" s="173"/>
      <c r="AT253" s="173"/>
      <c r="AU253" s="173"/>
      <c r="AV253" s="173"/>
      <c r="AW253" s="173"/>
      <c r="AX253" s="173"/>
    </row>
    <row r="254" spans="1:50" ht="31.5" customHeight="1">
      <c r="A254" s="186" t="s">
        <v>764</v>
      </c>
      <c r="B254" s="130" t="s">
        <v>437</v>
      </c>
      <c r="C254" s="130" t="s">
        <v>468</v>
      </c>
      <c r="D254" s="131" t="s">
        <v>598</v>
      </c>
      <c r="E254" s="130" t="s">
        <v>694</v>
      </c>
      <c r="F254" s="130" t="s">
        <v>670</v>
      </c>
      <c r="G254" s="119"/>
      <c r="H254" s="262"/>
      <c r="I254" s="262"/>
      <c r="J254" s="171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3"/>
      <c r="AH254" s="173"/>
      <c r="AI254" s="173"/>
      <c r="AJ254" s="173"/>
      <c r="AK254" s="173"/>
      <c r="AL254" s="173"/>
      <c r="AM254" s="173"/>
      <c r="AN254" s="173"/>
      <c r="AO254" s="173"/>
      <c r="AP254" s="173"/>
      <c r="AQ254" s="173"/>
      <c r="AR254" s="173"/>
      <c r="AS254" s="173"/>
      <c r="AT254" s="173"/>
      <c r="AU254" s="173"/>
      <c r="AV254" s="173"/>
      <c r="AW254" s="173"/>
      <c r="AX254" s="173"/>
    </row>
    <row r="255" spans="1:50" ht="31.5" customHeight="1">
      <c r="A255" s="186" t="s">
        <v>678</v>
      </c>
      <c r="B255" s="130" t="s">
        <v>437</v>
      </c>
      <c r="C255" s="130" t="s">
        <v>468</v>
      </c>
      <c r="D255" s="131" t="s">
        <v>598</v>
      </c>
      <c r="E255" s="130" t="s">
        <v>679</v>
      </c>
      <c r="F255" s="130" t="s">
        <v>697</v>
      </c>
      <c r="G255" s="119">
        <v>100</v>
      </c>
      <c r="H255" s="262"/>
      <c r="I255" s="262"/>
      <c r="J255" s="171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3"/>
      <c r="AH255" s="173"/>
      <c r="AI255" s="173"/>
      <c r="AJ255" s="173"/>
      <c r="AK255" s="173"/>
      <c r="AL255" s="173"/>
      <c r="AM255" s="173"/>
      <c r="AN255" s="173"/>
      <c r="AO255" s="173"/>
      <c r="AP255" s="173"/>
      <c r="AQ255" s="173"/>
      <c r="AR255" s="173"/>
      <c r="AS255" s="173"/>
      <c r="AT255" s="173"/>
      <c r="AU255" s="173"/>
      <c r="AV255" s="173"/>
      <c r="AW255" s="173"/>
      <c r="AX255" s="173"/>
    </row>
    <row r="256" spans="1:50" ht="31.5" customHeight="1">
      <c r="A256" s="186" t="s">
        <v>678</v>
      </c>
      <c r="B256" s="130" t="s">
        <v>437</v>
      </c>
      <c r="C256" s="130" t="s">
        <v>468</v>
      </c>
      <c r="D256" s="131" t="s">
        <v>598</v>
      </c>
      <c r="E256" s="130" t="s">
        <v>679</v>
      </c>
      <c r="F256" s="130" t="s">
        <v>754</v>
      </c>
      <c r="G256" s="119">
        <v>30</v>
      </c>
      <c r="H256" s="262"/>
      <c r="I256" s="262"/>
      <c r="J256" s="171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3"/>
      <c r="AH256" s="173"/>
      <c r="AI256" s="173"/>
      <c r="AJ256" s="173"/>
      <c r="AK256" s="173"/>
      <c r="AL256" s="173"/>
      <c r="AM256" s="173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</row>
    <row r="257" spans="1:50" ht="31.5" customHeight="1">
      <c r="A257" s="186" t="s">
        <v>678</v>
      </c>
      <c r="B257" s="130" t="s">
        <v>437</v>
      </c>
      <c r="C257" s="130" t="s">
        <v>468</v>
      </c>
      <c r="D257" s="131" t="s">
        <v>598</v>
      </c>
      <c r="E257" s="130" t="s">
        <v>679</v>
      </c>
      <c r="F257" s="130" t="s">
        <v>698</v>
      </c>
      <c r="G257" s="119">
        <v>10</v>
      </c>
      <c r="H257" s="262"/>
      <c r="I257" s="262"/>
      <c r="J257" s="171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3"/>
      <c r="AH257" s="173"/>
      <c r="AI257" s="173"/>
      <c r="AJ257" s="173"/>
      <c r="AK257" s="173"/>
      <c r="AL257" s="173"/>
      <c r="AM257" s="173"/>
      <c r="AN257" s="173"/>
      <c r="AO257" s="173"/>
      <c r="AP257" s="173"/>
      <c r="AQ257" s="173"/>
      <c r="AR257" s="173"/>
      <c r="AS257" s="173"/>
      <c r="AT257" s="173"/>
      <c r="AU257" s="173"/>
      <c r="AV257" s="173"/>
      <c r="AW257" s="173"/>
      <c r="AX257" s="173"/>
    </row>
    <row r="258" spans="1:50" ht="31.5" customHeight="1">
      <c r="A258" s="186" t="s">
        <v>678</v>
      </c>
      <c r="B258" s="130" t="s">
        <v>437</v>
      </c>
      <c r="C258" s="130" t="s">
        <v>468</v>
      </c>
      <c r="D258" s="131" t="s">
        <v>598</v>
      </c>
      <c r="E258" s="130" t="s">
        <v>679</v>
      </c>
      <c r="F258" s="130" t="s">
        <v>680</v>
      </c>
      <c r="G258" s="119">
        <v>500</v>
      </c>
      <c r="H258" s="262"/>
      <c r="I258" s="262"/>
      <c r="J258" s="171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3"/>
      <c r="AH258" s="173"/>
      <c r="AI258" s="173"/>
      <c r="AJ258" s="173"/>
      <c r="AK258" s="173"/>
      <c r="AL258" s="173"/>
      <c r="AM258" s="173"/>
      <c r="AN258" s="173"/>
      <c r="AO258" s="173"/>
      <c r="AP258" s="173"/>
      <c r="AQ258" s="173"/>
      <c r="AR258" s="173"/>
      <c r="AS258" s="173"/>
      <c r="AT258" s="173"/>
      <c r="AU258" s="173"/>
      <c r="AV258" s="173"/>
      <c r="AW258" s="173"/>
      <c r="AX258" s="173"/>
    </row>
    <row r="259" spans="1:50" ht="31.5" customHeight="1">
      <c r="A259" s="186" t="s">
        <v>678</v>
      </c>
      <c r="B259" s="130" t="s">
        <v>437</v>
      </c>
      <c r="C259" s="130" t="s">
        <v>468</v>
      </c>
      <c r="D259" s="131" t="s">
        <v>598</v>
      </c>
      <c r="E259" s="130" t="s">
        <v>679</v>
      </c>
      <c r="F259" s="130" t="s">
        <v>689</v>
      </c>
      <c r="G259" s="119"/>
      <c r="H259" s="262"/>
      <c r="I259" s="262"/>
      <c r="J259" s="171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3"/>
      <c r="AH259" s="173"/>
      <c r="AI259" s="173"/>
      <c r="AJ259" s="173"/>
      <c r="AK259" s="173"/>
      <c r="AL259" s="173"/>
      <c r="AM259" s="173"/>
      <c r="AN259" s="173"/>
      <c r="AO259" s="173"/>
      <c r="AP259" s="173"/>
      <c r="AQ259" s="173"/>
      <c r="AR259" s="173"/>
      <c r="AS259" s="173"/>
      <c r="AT259" s="173"/>
      <c r="AU259" s="173"/>
      <c r="AV259" s="173"/>
      <c r="AW259" s="173"/>
      <c r="AX259" s="173"/>
    </row>
    <row r="260" spans="1:50" ht="31.5" customHeight="1">
      <c r="A260" s="186" t="s">
        <v>678</v>
      </c>
      <c r="B260" s="130" t="s">
        <v>437</v>
      </c>
      <c r="C260" s="130" t="s">
        <v>468</v>
      </c>
      <c r="D260" s="131" t="s">
        <v>598</v>
      </c>
      <c r="E260" s="130" t="s">
        <v>679</v>
      </c>
      <c r="F260" s="130" t="s">
        <v>699</v>
      </c>
      <c r="G260" s="119">
        <v>100</v>
      </c>
      <c r="H260" s="262"/>
      <c r="I260" s="262"/>
      <c r="J260" s="171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3"/>
      <c r="AH260" s="173"/>
      <c r="AI260" s="173"/>
      <c r="AJ260" s="173"/>
      <c r="AK260" s="173"/>
      <c r="AL260" s="173"/>
      <c r="AM260" s="173"/>
      <c r="AN260" s="173"/>
      <c r="AO260" s="173"/>
      <c r="AP260" s="173"/>
      <c r="AQ260" s="173"/>
      <c r="AR260" s="173"/>
      <c r="AS260" s="173"/>
      <c r="AT260" s="173"/>
      <c r="AU260" s="173"/>
      <c r="AV260" s="173"/>
      <c r="AW260" s="173"/>
      <c r="AX260" s="173"/>
    </row>
    <row r="261" spans="1:50" ht="31.5" customHeight="1">
      <c r="A261" s="186" t="s">
        <v>678</v>
      </c>
      <c r="B261" s="130" t="s">
        <v>437</v>
      </c>
      <c r="C261" s="130" t="s">
        <v>468</v>
      </c>
      <c r="D261" s="131" t="s">
        <v>598</v>
      </c>
      <c r="E261" s="130" t="s">
        <v>679</v>
      </c>
      <c r="F261" s="130" t="s">
        <v>683</v>
      </c>
      <c r="G261" s="119">
        <v>300</v>
      </c>
      <c r="H261" s="262"/>
      <c r="I261" s="262"/>
      <c r="J261" s="171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3"/>
      <c r="AH261" s="173"/>
      <c r="AI261" s="173"/>
      <c r="AJ261" s="173"/>
      <c r="AK261" s="173"/>
      <c r="AL261" s="173"/>
      <c r="AM261" s="173"/>
      <c r="AN261" s="173"/>
      <c r="AO261" s="173"/>
      <c r="AP261" s="173"/>
      <c r="AQ261" s="173"/>
      <c r="AR261" s="173"/>
      <c r="AS261" s="173"/>
      <c r="AT261" s="173"/>
      <c r="AU261" s="173"/>
      <c r="AV261" s="173"/>
      <c r="AW261" s="173"/>
      <c r="AX261" s="173"/>
    </row>
    <row r="262" spans="1:50" ht="31.5" customHeight="1">
      <c r="A262" s="247" t="s">
        <v>752</v>
      </c>
      <c r="B262" s="148" t="s">
        <v>437</v>
      </c>
      <c r="C262" s="148" t="s">
        <v>468</v>
      </c>
      <c r="D262" s="149" t="s">
        <v>598</v>
      </c>
      <c r="E262" s="148" t="s">
        <v>753</v>
      </c>
      <c r="F262" s="148" t="s">
        <v>754</v>
      </c>
      <c r="G262" s="119">
        <v>50</v>
      </c>
      <c r="H262" s="262"/>
      <c r="I262" s="262"/>
      <c r="J262" s="171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3"/>
      <c r="AH262" s="173"/>
      <c r="AI262" s="173"/>
      <c r="AJ262" s="173"/>
      <c r="AK262" s="173"/>
      <c r="AL262" s="173"/>
      <c r="AM262" s="173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</row>
    <row r="263" spans="1:50" ht="31.5" customHeight="1">
      <c r="A263" s="161" t="s">
        <v>599</v>
      </c>
      <c r="B263" s="100" t="s">
        <v>535</v>
      </c>
      <c r="C263" s="100"/>
      <c r="D263" s="101"/>
      <c r="E263" s="100"/>
      <c r="F263" s="100" t="s">
        <v>727</v>
      </c>
      <c r="G263" s="102">
        <f t="shared" ref="G263" si="112">G264+G268+G277+G296</f>
        <v>75042.5</v>
      </c>
      <c r="H263" s="102">
        <f>H264+H268+H277+H296</f>
        <v>56862.600000000006</v>
      </c>
      <c r="I263" s="102">
        <f>I264+I268+I277+I296</f>
        <v>61812.600000000006</v>
      </c>
      <c r="J263" s="162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</row>
    <row r="264" spans="1:50" ht="15.75" customHeight="1">
      <c r="A264" s="105" t="s">
        <v>438</v>
      </c>
      <c r="B264" s="106" t="s">
        <v>535</v>
      </c>
      <c r="C264" s="106" t="s">
        <v>439</v>
      </c>
      <c r="D264" s="107"/>
      <c r="E264" s="106"/>
      <c r="F264" s="106"/>
      <c r="G264" s="108">
        <f t="shared" ref="G264:I264" si="113">G265</f>
        <v>50</v>
      </c>
      <c r="H264" s="108">
        <f t="shared" si="113"/>
        <v>0</v>
      </c>
      <c r="I264" s="108">
        <f t="shared" si="113"/>
        <v>0</v>
      </c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</row>
    <row r="265" spans="1:50" ht="15.75" customHeight="1">
      <c r="A265" s="105" t="s">
        <v>690</v>
      </c>
      <c r="B265" s="106" t="s">
        <v>535</v>
      </c>
      <c r="C265" s="106" t="s">
        <v>468</v>
      </c>
      <c r="D265" s="187"/>
      <c r="E265" s="106"/>
      <c r="F265" s="106"/>
      <c r="G265" s="108">
        <f t="shared" ref="G265:I265" si="114">G266</f>
        <v>50</v>
      </c>
      <c r="H265" s="108">
        <f t="shared" si="114"/>
        <v>0</v>
      </c>
      <c r="I265" s="108">
        <f t="shared" si="114"/>
        <v>0</v>
      </c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/>
      <c r="AV265" s="98"/>
      <c r="AW265" s="98"/>
      <c r="AX265" s="98"/>
    </row>
    <row r="266" spans="1:50" ht="15.75" customHeight="1">
      <c r="A266" s="147" t="s">
        <v>591</v>
      </c>
      <c r="B266" s="111" t="s">
        <v>535</v>
      </c>
      <c r="C266" s="111" t="s">
        <v>468</v>
      </c>
      <c r="D266" s="187" t="s">
        <v>469</v>
      </c>
      <c r="E266" s="111"/>
      <c r="F266" s="111"/>
      <c r="G266" s="113">
        <f t="shared" ref="G266:I266" si="115">G267</f>
        <v>50</v>
      </c>
      <c r="H266" s="113">
        <f t="shared" si="115"/>
        <v>0</v>
      </c>
      <c r="I266" s="113">
        <f t="shared" si="115"/>
        <v>0</v>
      </c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 ht="15.75" customHeight="1">
      <c r="A267" s="250" t="s">
        <v>678</v>
      </c>
      <c r="B267" s="111" t="s">
        <v>535</v>
      </c>
      <c r="C267" s="111" t="s">
        <v>468</v>
      </c>
      <c r="D267" s="187" t="s">
        <v>469</v>
      </c>
      <c r="E267" s="111" t="s">
        <v>679</v>
      </c>
      <c r="F267" s="111" t="s">
        <v>683</v>
      </c>
      <c r="G267" s="113">
        <v>50</v>
      </c>
      <c r="H267" s="113"/>
      <c r="I267" s="113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 ht="15.75" customHeight="1">
      <c r="A268" s="105" t="s">
        <v>600</v>
      </c>
      <c r="B268" s="106" t="s">
        <v>535</v>
      </c>
      <c r="C268" s="106" t="s">
        <v>565</v>
      </c>
      <c r="D268" s="107"/>
      <c r="E268" s="106"/>
      <c r="F268" s="106"/>
      <c r="G268" s="108">
        <f t="shared" ref="G268:I268" si="116">G269+G274</f>
        <v>47363</v>
      </c>
      <c r="H268" s="108">
        <f>H269+H274</f>
        <v>35861.800000000003</v>
      </c>
      <c r="I268" s="108">
        <f t="shared" si="116"/>
        <v>37861.800000000003</v>
      </c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</row>
    <row r="269" spans="1:50" ht="15.75" customHeight="1">
      <c r="A269" s="105" t="s">
        <v>759</v>
      </c>
      <c r="B269" s="106" t="s">
        <v>535</v>
      </c>
      <c r="C269" s="106" t="s">
        <v>573</v>
      </c>
      <c r="D269" s="107"/>
      <c r="E269" s="106"/>
      <c r="F269" s="106"/>
      <c r="G269" s="108">
        <f t="shared" ref="G269:I269" si="117">G270+G272</f>
        <v>47263</v>
      </c>
      <c r="H269" s="108">
        <f t="shared" si="117"/>
        <v>35761.800000000003</v>
      </c>
      <c r="I269" s="108">
        <f t="shared" si="117"/>
        <v>37761.800000000003</v>
      </c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98"/>
      <c r="AQ269" s="98"/>
      <c r="AR269" s="98"/>
      <c r="AS269" s="98"/>
      <c r="AT269" s="98"/>
      <c r="AU269" s="98"/>
      <c r="AV269" s="98"/>
      <c r="AW269" s="98"/>
      <c r="AX269" s="98"/>
    </row>
    <row r="270" spans="1:50" ht="15.75" customHeight="1">
      <c r="A270" s="110" t="s">
        <v>572</v>
      </c>
      <c r="B270" s="111" t="s">
        <v>535</v>
      </c>
      <c r="C270" s="111" t="s">
        <v>573</v>
      </c>
      <c r="D270" s="121" t="s">
        <v>574</v>
      </c>
      <c r="E270" s="111"/>
      <c r="F270" s="111"/>
      <c r="G270" s="113">
        <f t="shared" ref="G270:I270" si="118">G271</f>
        <v>47263</v>
      </c>
      <c r="H270" s="113">
        <f t="shared" si="118"/>
        <v>35761.800000000003</v>
      </c>
      <c r="I270" s="113">
        <f t="shared" si="118"/>
        <v>37761.800000000003</v>
      </c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 ht="15.75" customHeight="1">
      <c r="A271" s="110" t="s">
        <v>767</v>
      </c>
      <c r="B271" s="111" t="s">
        <v>535</v>
      </c>
      <c r="C271" s="111" t="s">
        <v>573</v>
      </c>
      <c r="D271" s="121" t="s">
        <v>574</v>
      </c>
      <c r="E271" s="111" t="s">
        <v>768</v>
      </c>
      <c r="F271" s="111" t="s">
        <v>769</v>
      </c>
      <c r="G271" s="217">
        <f>46763+500</f>
        <v>47263</v>
      </c>
      <c r="H271" s="113">
        <f>33761.8+2000</f>
        <v>35761.800000000003</v>
      </c>
      <c r="I271" s="113">
        <f>33761.8+2000+2000</f>
        <v>37761.800000000003</v>
      </c>
      <c r="J271" s="114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 ht="15.75" customHeight="1">
      <c r="A272" s="160" t="s">
        <v>554</v>
      </c>
      <c r="B272" s="111" t="s">
        <v>535</v>
      </c>
      <c r="C272" s="111" t="s">
        <v>573</v>
      </c>
      <c r="D272" s="121" t="s">
        <v>555</v>
      </c>
      <c r="E272" s="111"/>
      <c r="F272" s="111"/>
      <c r="G272" s="113">
        <f t="shared" ref="G272:I272" si="119">G273</f>
        <v>0</v>
      </c>
      <c r="H272" s="113">
        <f t="shared" si="119"/>
        <v>0</v>
      </c>
      <c r="I272" s="113">
        <f t="shared" si="119"/>
        <v>0</v>
      </c>
      <c r="J272" s="98"/>
      <c r="K272" s="98"/>
      <c r="L272" s="98"/>
      <c r="M272" s="98"/>
      <c r="N272" s="98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 ht="15.75" customHeight="1">
      <c r="A273" s="110" t="s">
        <v>767</v>
      </c>
      <c r="B273" s="111" t="s">
        <v>535</v>
      </c>
      <c r="C273" s="111" t="s">
        <v>573</v>
      </c>
      <c r="D273" s="121" t="s">
        <v>555</v>
      </c>
      <c r="E273" s="111" t="s">
        <v>768</v>
      </c>
      <c r="F273" s="111" t="s">
        <v>769</v>
      </c>
      <c r="G273" s="113"/>
      <c r="H273" s="113"/>
      <c r="I273" s="123"/>
      <c r="J273" s="98"/>
      <c r="K273" s="98"/>
      <c r="L273" s="98"/>
      <c r="M273" s="98"/>
      <c r="N273" s="98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 ht="15.75" customHeight="1">
      <c r="A274" s="105" t="s">
        <v>770</v>
      </c>
      <c r="B274" s="106" t="s">
        <v>535</v>
      </c>
      <c r="C274" s="106" t="s">
        <v>602</v>
      </c>
      <c r="D274" s="152"/>
      <c r="E274" s="106"/>
      <c r="F274" s="106"/>
      <c r="G274" s="108">
        <f t="shared" ref="G274:I274" si="120">G275</f>
        <v>100</v>
      </c>
      <c r="H274" s="108">
        <f t="shared" si="120"/>
        <v>100</v>
      </c>
      <c r="I274" s="108">
        <f t="shared" si="120"/>
        <v>100</v>
      </c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</row>
    <row r="275" spans="1:50" ht="15.75" customHeight="1">
      <c r="A275" s="110" t="s">
        <v>601</v>
      </c>
      <c r="B275" s="111" t="s">
        <v>535</v>
      </c>
      <c r="C275" s="111" t="s">
        <v>602</v>
      </c>
      <c r="D275" s="112" t="s">
        <v>603</v>
      </c>
      <c r="E275" s="111"/>
      <c r="F275" s="111"/>
      <c r="G275" s="113">
        <f t="shared" ref="G275:I275" si="121">G276</f>
        <v>100</v>
      </c>
      <c r="H275" s="113">
        <f t="shared" si="121"/>
        <v>100</v>
      </c>
      <c r="I275" s="113">
        <f t="shared" si="121"/>
        <v>100</v>
      </c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 ht="15.75" customHeight="1">
      <c r="A276" s="110" t="s">
        <v>678</v>
      </c>
      <c r="B276" s="111" t="s">
        <v>535</v>
      </c>
      <c r="C276" s="111" t="s">
        <v>602</v>
      </c>
      <c r="D276" s="112" t="s">
        <v>603</v>
      </c>
      <c r="E276" s="111" t="s">
        <v>679</v>
      </c>
      <c r="F276" s="111" t="s">
        <v>689</v>
      </c>
      <c r="G276" s="113">
        <v>100</v>
      </c>
      <c r="H276" s="113">
        <v>100</v>
      </c>
      <c r="I276" s="113">
        <v>100</v>
      </c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 ht="31.5" customHeight="1">
      <c r="A277" s="105" t="s">
        <v>580</v>
      </c>
      <c r="B277" s="106" t="s">
        <v>535</v>
      </c>
      <c r="C277" s="106" t="s">
        <v>581</v>
      </c>
      <c r="D277" s="107"/>
      <c r="E277" s="106"/>
      <c r="F277" s="106"/>
      <c r="G277" s="108">
        <f t="shared" ref="G277:I277" si="122">G278+G287</f>
        <v>26629.5</v>
      </c>
      <c r="H277" s="108">
        <f t="shared" si="122"/>
        <v>20000.8</v>
      </c>
      <c r="I277" s="108">
        <f t="shared" si="122"/>
        <v>22950.799999999999</v>
      </c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</row>
    <row r="278" spans="1:50" ht="15.75" customHeight="1">
      <c r="A278" s="105" t="s">
        <v>761</v>
      </c>
      <c r="B278" s="106" t="s">
        <v>535</v>
      </c>
      <c r="C278" s="106" t="s">
        <v>583</v>
      </c>
      <c r="D278" s="107"/>
      <c r="E278" s="106"/>
      <c r="F278" s="106"/>
      <c r="G278" s="108">
        <f t="shared" ref="G278:I278" si="123">G279+G281+G285+G283</f>
        <v>23364</v>
      </c>
      <c r="H278" s="108">
        <f t="shared" si="123"/>
        <v>17226.7</v>
      </c>
      <c r="I278" s="108">
        <f t="shared" si="123"/>
        <v>20226.7</v>
      </c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</row>
    <row r="279" spans="1:50" ht="47.25" customHeight="1">
      <c r="A279" s="110" t="s">
        <v>582</v>
      </c>
      <c r="B279" s="111" t="s">
        <v>535</v>
      </c>
      <c r="C279" s="111" t="s">
        <v>583</v>
      </c>
      <c r="D279" s="121" t="s">
        <v>584</v>
      </c>
      <c r="E279" s="111"/>
      <c r="F279" s="111"/>
      <c r="G279" s="113">
        <f t="shared" ref="G279:I279" si="124">G280</f>
        <v>12987</v>
      </c>
      <c r="H279" s="113">
        <f t="shared" si="124"/>
        <v>9562.2000000000007</v>
      </c>
      <c r="I279" s="113">
        <f t="shared" si="124"/>
        <v>11062.2</v>
      </c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 ht="15.75" customHeight="1">
      <c r="A280" s="110" t="s">
        <v>767</v>
      </c>
      <c r="B280" s="111" t="s">
        <v>535</v>
      </c>
      <c r="C280" s="111" t="s">
        <v>583</v>
      </c>
      <c r="D280" s="121" t="s">
        <v>584</v>
      </c>
      <c r="E280" s="111" t="s">
        <v>768</v>
      </c>
      <c r="F280" s="111" t="s">
        <v>769</v>
      </c>
      <c r="G280" s="217">
        <v>12987</v>
      </c>
      <c r="H280" s="113">
        <f>9062.2+500</f>
        <v>9562.2000000000007</v>
      </c>
      <c r="I280" s="113">
        <f>9062.2+2000</f>
        <v>11062.2</v>
      </c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 ht="15.75" customHeight="1">
      <c r="A281" s="110" t="s">
        <v>585</v>
      </c>
      <c r="B281" s="111" t="s">
        <v>535</v>
      </c>
      <c r="C281" s="111" t="s">
        <v>583</v>
      </c>
      <c r="D281" s="121" t="s">
        <v>586</v>
      </c>
      <c r="E281" s="111"/>
      <c r="F281" s="111"/>
      <c r="G281" s="113">
        <f t="shared" ref="G281:I281" si="125">G282</f>
        <v>10377</v>
      </c>
      <c r="H281" s="113">
        <f t="shared" si="125"/>
        <v>7664.5</v>
      </c>
      <c r="I281" s="113">
        <f t="shared" si="125"/>
        <v>9164.5</v>
      </c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 ht="15.75" customHeight="1">
      <c r="A282" s="110" t="s">
        <v>767</v>
      </c>
      <c r="B282" s="111" t="s">
        <v>535</v>
      </c>
      <c r="C282" s="111" t="s">
        <v>583</v>
      </c>
      <c r="D282" s="121" t="s">
        <v>586</v>
      </c>
      <c r="E282" s="111" t="s">
        <v>768</v>
      </c>
      <c r="F282" s="111" t="s">
        <v>769</v>
      </c>
      <c r="G282" s="217">
        <v>10377</v>
      </c>
      <c r="H282" s="113">
        <f>7164.5+500</f>
        <v>7664.5</v>
      </c>
      <c r="I282" s="113">
        <f>7164.5+2000</f>
        <v>9164.5</v>
      </c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 ht="15.75" customHeight="1">
      <c r="A283" s="160" t="s">
        <v>554</v>
      </c>
      <c r="B283" s="111" t="s">
        <v>535</v>
      </c>
      <c r="C283" s="111" t="s">
        <v>583</v>
      </c>
      <c r="D283" s="121" t="s">
        <v>555</v>
      </c>
      <c r="E283" s="111"/>
      <c r="F283" s="111"/>
      <c r="G283" s="113">
        <f t="shared" ref="G283:I283" si="126">G284</f>
        <v>0</v>
      </c>
      <c r="H283" s="113">
        <f t="shared" si="126"/>
        <v>0</v>
      </c>
      <c r="I283" s="113">
        <f t="shared" si="126"/>
        <v>0</v>
      </c>
      <c r="J283" s="98"/>
      <c r="K283" s="98"/>
      <c r="L283" s="98"/>
      <c r="M283" s="98"/>
      <c r="N283" s="98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 ht="15.75" customHeight="1">
      <c r="A284" s="110" t="s">
        <v>767</v>
      </c>
      <c r="B284" s="111" t="s">
        <v>535</v>
      </c>
      <c r="C284" s="111" t="s">
        <v>583</v>
      </c>
      <c r="D284" s="121" t="s">
        <v>555</v>
      </c>
      <c r="E284" s="111" t="s">
        <v>768</v>
      </c>
      <c r="F284" s="111" t="s">
        <v>769</v>
      </c>
      <c r="G284" s="113"/>
      <c r="H284" s="113"/>
      <c r="I284" s="123"/>
      <c r="J284" s="98"/>
      <c r="K284" s="98"/>
      <c r="L284" s="98"/>
      <c r="M284" s="98"/>
      <c r="N284" s="98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 ht="31.5" customHeight="1">
      <c r="A285" s="188" t="s">
        <v>604</v>
      </c>
      <c r="B285" s="111" t="s">
        <v>535</v>
      </c>
      <c r="C285" s="111" t="s">
        <v>583</v>
      </c>
      <c r="D285" s="121" t="s">
        <v>605</v>
      </c>
      <c r="E285" s="111"/>
      <c r="F285" s="111"/>
      <c r="G285" s="113">
        <f>G286</f>
        <v>0</v>
      </c>
      <c r="H285" s="113">
        <v>0</v>
      </c>
      <c r="I285" s="113">
        <v>0</v>
      </c>
      <c r="J285" s="98"/>
      <c r="K285" s="98"/>
      <c r="L285" s="98"/>
      <c r="M285" s="98"/>
      <c r="N285" s="98"/>
      <c r="O285" s="98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 ht="15.75" customHeight="1">
      <c r="A286" s="246" t="s">
        <v>771</v>
      </c>
      <c r="B286" s="111" t="s">
        <v>535</v>
      </c>
      <c r="C286" s="111" t="s">
        <v>583</v>
      </c>
      <c r="D286" s="121" t="s">
        <v>605</v>
      </c>
      <c r="E286" s="111" t="s">
        <v>772</v>
      </c>
      <c r="F286" s="111" t="s">
        <v>769</v>
      </c>
      <c r="G286" s="113"/>
      <c r="H286" s="113"/>
      <c r="I286" s="113">
        <v>0</v>
      </c>
      <c r="J286" s="2"/>
      <c r="K286" s="2"/>
      <c r="L286" s="2"/>
      <c r="M286" s="2"/>
      <c r="N286" s="2"/>
      <c r="O286" s="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 ht="15.75" customHeight="1">
      <c r="A287" s="155" t="s">
        <v>773</v>
      </c>
      <c r="B287" s="106" t="s">
        <v>535</v>
      </c>
      <c r="C287" s="106" t="s">
        <v>606</v>
      </c>
      <c r="D287" s="152"/>
      <c r="E287" s="106"/>
      <c r="F287" s="106"/>
      <c r="G287" s="190">
        <f>G288+G294</f>
        <v>3265.5</v>
      </c>
      <c r="H287" s="190">
        <f>H288+H295</f>
        <v>2774.1</v>
      </c>
      <c r="I287" s="190">
        <f>I288+I294</f>
        <v>2724.1</v>
      </c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</row>
    <row r="288" spans="1:50" ht="15.75" customHeight="1">
      <c r="A288" s="110" t="s">
        <v>443</v>
      </c>
      <c r="B288" s="111" t="s">
        <v>535</v>
      </c>
      <c r="C288" s="111" t="s">
        <v>606</v>
      </c>
      <c r="D288" s="112" t="s">
        <v>445</v>
      </c>
      <c r="E288" s="111"/>
      <c r="F288" s="111"/>
      <c r="G288" s="189">
        <f t="shared" ref="G288:I288" si="127">SUM(G289:G293)</f>
        <v>2765.5</v>
      </c>
      <c r="H288" s="189">
        <f t="shared" si="127"/>
        <v>2674.1</v>
      </c>
      <c r="I288" s="189">
        <f t="shared" si="127"/>
        <v>2624.1</v>
      </c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0" ht="31.5" customHeight="1">
      <c r="A289" s="215" t="s">
        <v>665</v>
      </c>
      <c r="B289" s="111" t="s">
        <v>535</v>
      </c>
      <c r="C289" s="111" t="s">
        <v>606</v>
      </c>
      <c r="D289" s="112" t="s">
        <v>445</v>
      </c>
      <c r="E289" s="111" t="s">
        <v>666</v>
      </c>
      <c r="F289" s="111" t="s">
        <v>667</v>
      </c>
      <c r="G289" s="217">
        <v>2085.3000000000002</v>
      </c>
      <c r="H289" s="113">
        <v>2015.1</v>
      </c>
      <c r="I289" s="113">
        <v>2015.1</v>
      </c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0" ht="47.25" customHeight="1">
      <c r="A290" s="160" t="s">
        <v>671</v>
      </c>
      <c r="B290" s="111" t="s">
        <v>535</v>
      </c>
      <c r="C290" s="111" t="s">
        <v>606</v>
      </c>
      <c r="D290" s="112" t="s">
        <v>445</v>
      </c>
      <c r="E290" s="111" t="s">
        <v>672</v>
      </c>
      <c r="F290" s="111" t="s">
        <v>673</v>
      </c>
      <c r="G290" s="217">
        <v>630.20000000000005</v>
      </c>
      <c r="H290" s="113">
        <v>609</v>
      </c>
      <c r="I290" s="113">
        <v>609</v>
      </c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0" ht="31.5" customHeight="1">
      <c r="A291" s="229" t="s">
        <v>675</v>
      </c>
      <c r="B291" s="111" t="s">
        <v>535</v>
      </c>
      <c r="C291" s="111" t="s">
        <v>606</v>
      </c>
      <c r="D291" s="263" t="s">
        <v>445</v>
      </c>
      <c r="E291" s="111" t="s">
        <v>669</v>
      </c>
      <c r="F291" s="111" t="s">
        <v>670</v>
      </c>
      <c r="G291" s="113">
        <v>50</v>
      </c>
      <c r="H291" s="113">
        <v>50</v>
      </c>
      <c r="I291" s="189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0" ht="18.75" customHeight="1">
      <c r="A292" s="264"/>
      <c r="B292" s="111"/>
      <c r="C292" s="111"/>
      <c r="D292" s="263"/>
      <c r="E292" s="111"/>
      <c r="F292" s="111" t="s">
        <v>728</v>
      </c>
      <c r="G292" s="113">
        <f t="shared" ref="G292:G293" si="128">I292</f>
        <v>0</v>
      </c>
      <c r="H292" s="113">
        <f>G292</f>
        <v>0</v>
      </c>
      <c r="I292" s="189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0" ht="15.75" customHeight="1">
      <c r="A293" s="265"/>
      <c r="B293" s="111"/>
      <c r="C293" s="111"/>
      <c r="D293" s="263"/>
      <c r="E293" s="111"/>
      <c r="F293" s="111" t="s">
        <v>680</v>
      </c>
      <c r="G293" s="113">
        <f t="shared" si="128"/>
        <v>0</v>
      </c>
      <c r="H293" s="113">
        <f>G293</f>
        <v>0</v>
      </c>
      <c r="I293" s="189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0" ht="15.75" customHeight="1">
      <c r="A294" s="110" t="s">
        <v>607</v>
      </c>
      <c r="B294" s="111" t="s">
        <v>535</v>
      </c>
      <c r="C294" s="111" t="s">
        <v>606</v>
      </c>
      <c r="D294" s="112" t="s">
        <v>608</v>
      </c>
      <c r="E294" s="111"/>
      <c r="F294" s="111"/>
      <c r="G294" s="113">
        <f t="shared" ref="G294:I294" si="129">G295</f>
        <v>500</v>
      </c>
      <c r="H294" s="113">
        <f t="shared" si="129"/>
        <v>100</v>
      </c>
      <c r="I294" s="113">
        <f t="shared" si="129"/>
        <v>100</v>
      </c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0" ht="15.75" customHeight="1">
      <c r="A295" s="110" t="s">
        <v>678</v>
      </c>
      <c r="B295" s="111" t="s">
        <v>535</v>
      </c>
      <c r="C295" s="111" t="s">
        <v>606</v>
      </c>
      <c r="D295" s="112" t="s">
        <v>608</v>
      </c>
      <c r="E295" s="111" t="s">
        <v>679</v>
      </c>
      <c r="F295" s="111" t="s">
        <v>689</v>
      </c>
      <c r="G295" s="113">
        <v>500</v>
      </c>
      <c r="H295" s="113">
        <v>100</v>
      </c>
      <c r="I295" s="113">
        <f>H295</f>
        <v>100</v>
      </c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0" ht="15.75" customHeight="1">
      <c r="A296" s="155" t="s">
        <v>532</v>
      </c>
      <c r="B296" s="106" t="s">
        <v>535</v>
      </c>
      <c r="C296" s="106" t="s">
        <v>533</v>
      </c>
      <c r="D296" s="152"/>
      <c r="E296" s="106"/>
      <c r="F296" s="106"/>
      <c r="G296" s="190">
        <f t="shared" ref="G296:I296" si="130">G297</f>
        <v>1000</v>
      </c>
      <c r="H296" s="190">
        <f t="shared" si="130"/>
        <v>1000</v>
      </c>
      <c r="I296" s="190">
        <f t="shared" si="130"/>
        <v>1000</v>
      </c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</row>
    <row r="297" spans="1:50" ht="15.75" customHeight="1">
      <c r="A297" s="110" t="s">
        <v>742</v>
      </c>
      <c r="B297" s="106" t="s">
        <v>535</v>
      </c>
      <c r="C297" s="106" t="s">
        <v>536</v>
      </c>
      <c r="D297" s="152"/>
      <c r="E297" s="106"/>
      <c r="F297" s="106"/>
      <c r="G297" s="190">
        <f t="shared" ref="G297:I297" si="131">G298</f>
        <v>1000</v>
      </c>
      <c r="H297" s="190">
        <f t="shared" si="131"/>
        <v>1000</v>
      </c>
      <c r="I297" s="190">
        <f t="shared" si="131"/>
        <v>1000</v>
      </c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</row>
    <row r="298" spans="1:50" ht="31.5" customHeight="1">
      <c r="A298" s="110" t="s">
        <v>609</v>
      </c>
      <c r="B298" s="111" t="s">
        <v>535</v>
      </c>
      <c r="C298" s="111" t="s">
        <v>536</v>
      </c>
      <c r="D298" s="121" t="s">
        <v>610</v>
      </c>
      <c r="E298" s="111"/>
      <c r="F298" s="111"/>
      <c r="G298" s="189">
        <f t="shared" ref="G298:I298" si="132">G299</f>
        <v>1000</v>
      </c>
      <c r="H298" s="189">
        <f t="shared" si="132"/>
        <v>1000</v>
      </c>
      <c r="I298" s="189">
        <f t="shared" si="132"/>
        <v>1000</v>
      </c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</row>
    <row r="299" spans="1:50" ht="31.5" customHeight="1">
      <c r="A299" s="110" t="s">
        <v>774</v>
      </c>
      <c r="B299" s="111" t="s">
        <v>535</v>
      </c>
      <c r="C299" s="111" t="s">
        <v>536</v>
      </c>
      <c r="D299" s="121" t="s">
        <v>610</v>
      </c>
      <c r="E299" s="111" t="s">
        <v>775</v>
      </c>
      <c r="F299" s="111" t="s">
        <v>689</v>
      </c>
      <c r="G299" s="113">
        <v>1000</v>
      </c>
      <c r="H299" s="113">
        <f>G299</f>
        <v>1000</v>
      </c>
      <c r="I299" s="113">
        <f t="shared" ref="I299" si="133">H299</f>
        <v>1000</v>
      </c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</row>
    <row r="300" spans="1:50" ht="31.5" customHeight="1">
      <c r="A300" s="161" t="s">
        <v>611</v>
      </c>
      <c r="B300" s="191" t="s">
        <v>612</v>
      </c>
      <c r="C300" s="191"/>
      <c r="D300" s="192"/>
      <c r="E300" s="266"/>
      <c r="F300" s="266" t="s">
        <v>727</v>
      </c>
      <c r="G300" s="102">
        <f>G312+G398+G308+G301</f>
        <v>559701.40000000014</v>
      </c>
      <c r="H300" s="102">
        <f>H312+H398+H308</f>
        <v>437638.49999999994</v>
      </c>
      <c r="I300" s="102">
        <f>I312+I398+I308</f>
        <v>504230.20000000007</v>
      </c>
      <c r="J300" s="193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5"/>
      <c r="AH300" s="195"/>
      <c r="AI300" s="195"/>
      <c r="AJ300" s="195"/>
      <c r="AK300" s="195"/>
      <c r="AL300" s="195"/>
      <c r="AM300" s="195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</row>
    <row r="301" spans="1:50" ht="15.75" customHeight="1">
      <c r="A301" s="105" t="s">
        <v>438</v>
      </c>
      <c r="B301" s="106" t="s">
        <v>612</v>
      </c>
      <c r="C301" s="106" t="s">
        <v>439</v>
      </c>
      <c r="D301" s="107"/>
      <c r="E301" s="106"/>
      <c r="F301" s="106"/>
      <c r="G301" s="146">
        <f t="shared" ref="G301:I301" si="134">G302</f>
        <v>80</v>
      </c>
      <c r="H301" s="146">
        <f t="shared" si="134"/>
        <v>0</v>
      </c>
      <c r="I301" s="146">
        <f t="shared" si="134"/>
        <v>0</v>
      </c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</row>
    <row r="302" spans="1:50" ht="15.75" customHeight="1">
      <c r="A302" s="267" t="s">
        <v>729</v>
      </c>
      <c r="B302" s="126" t="s">
        <v>612</v>
      </c>
      <c r="C302" s="126" t="s">
        <v>468</v>
      </c>
      <c r="D302" s="268"/>
      <c r="E302" s="126"/>
      <c r="F302" s="126"/>
      <c r="G302" s="146">
        <f t="shared" ref="G302:I302" si="135">G303</f>
        <v>80</v>
      </c>
      <c r="H302" s="146">
        <f t="shared" si="135"/>
        <v>0</v>
      </c>
      <c r="I302" s="146">
        <f t="shared" si="135"/>
        <v>0</v>
      </c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  <c r="AC302" s="196"/>
      <c r="AD302" s="196"/>
      <c r="AE302" s="196"/>
      <c r="AF302" s="196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</row>
    <row r="303" spans="1:50" ht="31.5" customHeight="1">
      <c r="A303" s="147" t="s">
        <v>591</v>
      </c>
      <c r="B303" s="111" t="s">
        <v>535</v>
      </c>
      <c r="C303" s="111" t="s">
        <v>468</v>
      </c>
      <c r="D303" s="187" t="s">
        <v>469</v>
      </c>
      <c r="E303" s="111"/>
      <c r="F303" s="111"/>
      <c r="G303" s="113">
        <f>SUM(G304:G307)</f>
        <v>80</v>
      </c>
      <c r="H303" s="113"/>
      <c r="I303" s="113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</row>
    <row r="304" spans="1:50" ht="31.5" customHeight="1">
      <c r="A304" s="250" t="s">
        <v>678</v>
      </c>
      <c r="B304" s="111" t="s">
        <v>535</v>
      </c>
      <c r="C304" s="111" t="s">
        <v>468</v>
      </c>
      <c r="D304" s="187" t="s">
        <v>469</v>
      </c>
      <c r="E304" s="111" t="s">
        <v>679</v>
      </c>
      <c r="F304" s="111" t="s">
        <v>680</v>
      </c>
      <c r="G304" s="119">
        <v>10</v>
      </c>
      <c r="H304" s="119"/>
      <c r="I304" s="119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  <c r="AB304" s="196"/>
      <c r="AC304" s="196"/>
      <c r="AD304" s="196"/>
      <c r="AE304" s="196"/>
      <c r="AF304" s="196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</row>
    <row r="305" spans="1:50" ht="15.75" customHeight="1">
      <c r="A305" s="269"/>
      <c r="B305" s="130" t="s">
        <v>612</v>
      </c>
      <c r="C305" s="130" t="s">
        <v>468</v>
      </c>
      <c r="D305" s="187" t="s">
        <v>469</v>
      </c>
      <c r="E305" s="130" t="s">
        <v>679</v>
      </c>
      <c r="F305" s="130" t="s">
        <v>683</v>
      </c>
      <c r="G305" s="119">
        <v>50</v>
      </c>
      <c r="H305" s="119"/>
      <c r="I305" s="119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6"/>
      <c r="AF305" s="196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</row>
    <row r="306" spans="1:50" ht="15.75" customHeight="1">
      <c r="A306" s="270" t="s">
        <v>776</v>
      </c>
      <c r="B306" s="271" t="s">
        <v>612</v>
      </c>
      <c r="C306" s="271" t="s">
        <v>468</v>
      </c>
      <c r="D306" s="187" t="s">
        <v>469</v>
      </c>
      <c r="E306" s="271" t="s">
        <v>705</v>
      </c>
      <c r="F306" s="130" t="s">
        <v>689</v>
      </c>
      <c r="G306" s="119">
        <v>10</v>
      </c>
      <c r="H306" s="251"/>
      <c r="I306" s="251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  <c r="AB306" s="196"/>
      <c r="AC306" s="196"/>
      <c r="AD306" s="196"/>
      <c r="AE306" s="196"/>
      <c r="AF306" s="196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</row>
    <row r="307" spans="1:50" ht="15.75" customHeight="1">
      <c r="A307" s="270"/>
      <c r="B307" s="271" t="s">
        <v>612</v>
      </c>
      <c r="C307" s="271" t="s">
        <v>468</v>
      </c>
      <c r="D307" s="187" t="s">
        <v>469</v>
      </c>
      <c r="E307" s="271" t="s">
        <v>707</v>
      </c>
      <c r="F307" s="130" t="s">
        <v>689</v>
      </c>
      <c r="G307" s="119">
        <v>10</v>
      </c>
      <c r="H307" s="251"/>
      <c r="I307" s="251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  <c r="AC307" s="196"/>
      <c r="AD307" s="196"/>
      <c r="AE307" s="196"/>
      <c r="AF307" s="196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</row>
    <row r="308" spans="1:50" ht="15.75" customHeight="1">
      <c r="A308" s="128" t="s">
        <v>557</v>
      </c>
      <c r="B308" s="126" t="s">
        <v>612</v>
      </c>
      <c r="C308" s="126" t="s">
        <v>481</v>
      </c>
      <c r="D308" s="131"/>
      <c r="E308" s="130"/>
      <c r="F308" s="130"/>
      <c r="G308" s="146">
        <f t="shared" ref="G308:I308" si="136">G309</f>
        <v>200</v>
      </c>
      <c r="H308" s="146">
        <f t="shared" si="136"/>
        <v>200</v>
      </c>
      <c r="I308" s="146">
        <f t="shared" si="136"/>
        <v>200</v>
      </c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  <c r="AB308" s="196"/>
      <c r="AC308" s="196"/>
      <c r="AD308" s="196"/>
      <c r="AE308" s="196"/>
      <c r="AF308" s="196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</row>
    <row r="309" spans="1:50" ht="15.75" customHeight="1">
      <c r="A309" s="128" t="s">
        <v>777</v>
      </c>
      <c r="B309" s="130" t="s">
        <v>612</v>
      </c>
      <c r="C309" s="130" t="s">
        <v>614</v>
      </c>
      <c r="D309" s="131"/>
      <c r="E309" s="130"/>
      <c r="F309" s="130"/>
      <c r="G309" s="119">
        <f t="shared" ref="G309:I309" si="137">G310</f>
        <v>200</v>
      </c>
      <c r="H309" s="119">
        <f t="shared" si="137"/>
        <v>200</v>
      </c>
      <c r="I309" s="119">
        <f t="shared" si="137"/>
        <v>200</v>
      </c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  <c r="AC309" s="196"/>
      <c r="AD309" s="196"/>
      <c r="AE309" s="196"/>
      <c r="AF309" s="196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</row>
    <row r="310" spans="1:50" ht="15.75" customHeight="1">
      <c r="A310" s="128" t="s">
        <v>613</v>
      </c>
      <c r="B310" s="130" t="s">
        <v>612</v>
      </c>
      <c r="C310" s="130" t="s">
        <v>614</v>
      </c>
      <c r="D310" s="131" t="s">
        <v>615</v>
      </c>
      <c r="E310" s="130"/>
      <c r="F310" s="130"/>
      <c r="G310" s="119">
        <f t="shared" ref="G310:I310" si="138">G311</f>
        <v>200</v>
      </c>
      <c r="H310" s="119">
        <f t="shared" si="138"/>
        <v>200</v>
      </c>
      <c r="I310" s="119">
        <f t="shared" si="138"/>
        <v>200</v>
      </c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  <c r="AA310" s="196"/>
      <c r="AB310" s="196"/>
      <c r="AC310" s="196"/>
      <c r="AD310" s="196"/>
      <c r="AE310" s="196"/>
      <c r="AF310" s="196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</row>
    <row r="311" spans="1:50" ht="15.75" customHeight="1">
      <c r="A311" s="110" t="s">
        <v>767</v>
      </c>
      <c r="B311" s="111" t="s">
        <v>612</v>
      </c>
      <c r="C311" s="111" t="s">
        <v>614</v>
      </c>
      <c r="D311" s="121" t="s">
        <v>615</v>
      </c>
      <c r="E311" s="111" t="s">
        <v>768</v>
      </c>
      <c r="F311" s="111" t="s">
        <v>769</v>
      </c>
      <c r="G311" s="113">
        <v>200</v>
      </c>
      <c r="H311" s="113">
        <f>G311</f>
        <v>200</v>
      </c>
      <c r="I311" s="113">
        <f t="shared" ref="I311" si="139">H311</f>
        <v>200</v>
      </c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</row>
    <row r="312" spans="1:50" ht="15.75" customHeight="1">
      <c r="A312" s="110" t="s">
        <v>564</v>
      </c>
      <c r="B312" s="106" t="s">
        <v>612</v>
      </c>
      <c r="C312" s="106" t="s">
        <v>565</v>
      </c>
      <c r="D312" s="121"/>
      <c r="E312" s="111"/>
      <c r="F312" s="111"/>
      <c r="G312" s="108">
        <f t="shared" ref="G312:I312" si="140">G313+G321+G358+G355+G345</f>
        <v>546677.80000000016</v>
      </c>
      <c r="H312" s="108">
        <f t="shared" si="140"/>
        <v>427644.39999999997</v>
      </c>
      <c r="I312" s="108">
        <f t="shared" si="140"/>
        <v>491810.50000000006</v>
      </c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</row>
    <row r="313" spans="1:50" ht="15.75" customHeight="1">
      <c r="A313" s="110" t="s">
        <v>757</v>
      </c>
      <c r="B313" s="106" t="s">
        <v>612</v>
      </c>
      <c r="C313" s="106" t="s">
        <v>567</v>
      </c>
      <c r="D313" s="121"/>
      <c r="E313" s="111"/>
      <c r="F313" s="111"/>
      <c r="G313" s="113">
        <f t="shared" ref="G313:I313" si="141">G314+G317+G319</f>
        <v>136233.60000000001</v>
      </c>
      <c r="H313" s="113">
        <f t="shared" si="141"/>
        <v>102427</v>
      </c>
      <c r="I313" s="113">
        <f t="shared" si="141"/>
        <v>115231</v>
      </c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</row>
    <row r="314" spans="1:50" ht="15.75" customHeight="1">
      <c r="A314" s="110" t="s">
        <v>566</v>
      </c>
      <c r="B314" s="111" t="s">
        <v>612</v>
      </c>
      <c r="C314" s="111" t="s">
        <v>567</v>
      </c>
      <c r="D314" s="121" t="s">
        <v>568</v>
      </c>
      <c r="E314" s="111"/>
      <c r="F314" s="111"/>
      <c r="G314" s="113">
        <f t="shared" ref="G314:I314" si="142">G315+G316</f>
        <v>70274.5</v>
      </c>
      <c r="H314" s="113">
        <f t="shared" si="142"/>
        <v>51782.399999999994</v>
      </c>
      <c r="I314" s="113">
        <f t="shared" si="142"/>
        <v>51782.399999999994</v>
      </c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</row>
    <row r="315" spans="1:50" ht="15.75" customHeight="1">
      <c r="A315" s="110" t="s">
        <v>752</v>
      </c>
      <c r="B315" s="111" t="s">
        <v>612</v>
      </c>
      <c r="C315" s="111" t="s">
        <v>567</v>
      </c>
      <c r="D315" s="121" t="s">
        <v>568</v>
      </c>
      <c r="E315" s="111" t="s">
        <v>753</v>
      </c>
      <c r="F315" s="111" t="s">
        <v>754</v>
      </c>
      <c r="G315" s="217">
        <v>1966.5</v>
      </c>
      <c r="H315" s="113">
        <v>1434.2</v>
      </c>
      <c r="I315" s="113">
        <v>1434.2</v>
      </c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</row>
    <row r="316" spans="1:50" ht="15.75" customHeight="1">
      <c r="A316" s="110" t="s">
        <v>767</v>
      </c>
      <c r="B316" s="111" t="s">
        <v>612</v>
      </c>
      <c r="C316" s="111" t="s">
        <v>567</v>
      </c>
      <c r="D316" s="121" t="s">
        <v>568</v>
      </c>
      <c r="E316" s="111" t="s">
        <v>768</v>
      </c>
      <c r="F316" s="111" t="s">
        <v>769</v>
      </c>
      <c r="G316" s="217">
        <f>67270+1038</f>
        <v>68308</v>
      </c>
      <c r="H316" s="113">
        <f t="shared" ref="H316:I316" si="143">47348.2+3000</f>
        <v>50348.2</v>
      </c>
      <c r="I316" s="113">
        <f t="shared" si="143"/>
        <v>50348.2</v>
      </c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</row>
    <row r="317" spans="1:50" ht="47.25" customHeight="1">
      <c r="A317" s="110" t="s">
        <v>616</v>
      </c>
      <c r="B317" s="111" t="s">
        <v>612</v>
      </c>
      <c r="C317" s="111" t="s">
        <v>567</v>
      </c>
      <c r="D317" s="112" t="s">
        <v>617</v>
      </c>
      <c r="E317" s="111"/>
      <c r="F317" s="111"/>
      <c r="G317" s="113">
        <f t="shared" ref="G317:I317" si="144">G318</f>
        <v>65959.100000000006</v>
      </c>
      <c r="H317" s="113">
        <f t="shared" si="144"/>
        <v>50644.6</v>
      </c>
      <c r="I317" s="113">
        <f t="shared" si="144"/>
        <v>63448.6</v>
      </c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</row>
    <row r="318" spans="1:50" ht="15.75" customHeight="1">
      <c r="A318" s="110" t="s">
        <v>767</v>
      </c>
      <c r="B318" s="111" t="s">
        <v>612</v>
      </c>
      <c r="C318" s="111" t="s">
        <v>567</v>
      </c>
      <c r="D318" s="112" t="s">
        <v>617</v>
      </c>
      <c r="E318" s="111" t="s">
        <v>768</v>
      </c>
      <c r="F318" s="111" t="s">
        <v>769</v>
      </c>
      <c r="G318" s="223">
        <v>65959.100000000006</v>
      </c>
      <c r="H318" s="223">
        <v>50644.6</v>
      </c>
      <c r="I318" s="223">
        <v>63448.6</v>
      </c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</row>
    <row r="319" spans="1:50" ht="15.75" customHeight="1">
      <c r="A319" s="160" t="s">
        <v>554</v>
      </c>
      <c r="B319" s="111" t="s">
        <v>612</v>
      </c>
      <c r="C319" s="111" t="s">
        <v>567</v>
      </c>
      <c r="D319" s="121" t="s">
        <v>555</v>
      </c>
      <c r="E319" s="111"/>
      <c r="F319" s="111"/>
      <c r="G319" s="119">
        <f t="shared" ref="G319:I319" si="145">G320</f>
        <v>0</v>
      </c>
      <c r="H319" s="119">
        <f t="shared" si="145"/>
        <v>0</v>
      </c>
      <c r="I319" s="119">
        <f t="shared" si="145"/>
        <v>0</v>
      </c>
      <c r="J319" s="98"/>
      <c r="K319" s="98"/>
      <c r="L319" s="98"/>
      <c r="M319" s="98"/>
      <c r="N319" s="98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</row>
    <row r="320" spans="1:50" ht="15.75" customHeight="1">
      <c r="A320" s="110" t="s">
        <v>767</v>
      </c>
      <c r="B320" s="111" t="s">
        <v>612</v>
      </c>
      <c r="C320" s="111" t="s">
        <v>567</v>
      </c>
      <c r="D320" s="121" t="s">
        <v>555</v>
      </c>
      <c r="E320" s="111" t="s">
        <v>768</v>
      </c>
      <c r="F320" s="111" t="s">
        <v>769</v>
      </c>
      <c r="G320" s="119"/>
      <c r="H320" s="119"/>
      <c r="I320" s="251"/>
      <c r="J320" s="98"/>
      <c r="K320" s="98"/>
      <c r="L320" s="98"/>
      <c r="M320" s="98"/>
      <c r="N320" s="98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</row>
    <row r="321" spans="1:50" ht="15.75" customHeight="1">
      <c r="A321" s="105" t="s">
        <v>758</v>
      </c>
      <c r="B321" s="106" t="s">
        <v>612</v>
      </c>
      <c r="C321" s="106" t="s">
        <v>570</v>
      </c>
      <c r="D321" s="107"/>
      <c r="E321" s="106"/>
      <c r="F321" s="106"/>
      <c r="G321" s="146">
        <f>G322+G325+G327+G329+G333+G335+G337+G341+G339+G343+G331</f>
        <v>335456.40000000008</v>
      </c>
      <c r="H321" s="146">
        <f t="shared" ref="H321:I321" si="146">H322+H325+H327+H329+H333+H335+H337+H341+H339</f>
        <v>258429.6</v>
      </c>
      <c r="I321" s="146">
        <f t="shared" si="146"/>
        <v>296367.40000000002</v>
      </c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98"/>
      <c r="AP321" s="98"/>
      <c r="AQ321" s="98"/>
      <c r="AR321" s="98"/>
      <c r="AS321" s="98"/>
      <c r="AT321" s="98"/>
      <c r="AU321" s="98"/>
      <c r="AV321" s="98"/>
      <c r="AW321" s="98"/>
      <c r="AX321" s="98"/>
    </row>
    <row r="322" spans="1:50" ht="31.5" customHeight="1">
      <c r="A322" s="110" t="s">
        <v>569</v>
      </c>
      <c r="B322" s="111" t="s">
        <v>612</v>
      </c>
      <c r="C322" s="111" t="s">
        <v>570</v>
      </c>
      <c r="D322" s="121" t="s">
        <v>571</v>
      </c>
      <c r="E322" s="111"/>
      <c r="F322" s="111"/>
      <c r="G322" s="119">
        <f t="shared" ref="G322:I322" si="147">G323+G324</f>
        <v>78096.600000000006</v>
      </c>
      <c r="H322" s="119">
        <f t="shared" si="147"/>
        <v>60580.399999999994</v>
      </c>
      <c r="I322" s="119">
        <f t="shared" si="147"/>
        <v>55678.7</v>
      </c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</row>
    <row r="323" spans="1:50" ht="31.5" customHeight="1">
      <c r="A323" s="110" t="s">
        <v>752</v>
      </c>
      <c r="B323" s="111" t="s">
        <v>612</v>
      </c>
      <c r="C323" s="111" t="s">
        <v>570</v>
      </c>
      <c r="D323" s="121" t="s">
        <v>568</v>
      </c>
      <c r="E323" s="111" t="s">
        <v>753</v>
      </c>
      <c r="F323" s="111" t="s">
        <v>754</v>
      </c>
      <c r="G323" s="223">
        <v>2655.2</v>
      </c>
      <c r="H323" s="223">
        <v>3214.2</v>
      </c>
      <c r="I323" s="223">
        <v>3214.2</v>
      </c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</row>
    <row r="324" spans="1:50" ht="15.75" customHeight="1">
      <c r="A324" s="110" t="s">
        <v>767</v>
      </c>
      <c r="B324" s="111" t="s">
        <v>612</v>
      </c>
      <c r="C324" s="111" t="s">
        <v>570</v>
      </c>
      <c r="D324" s="121" t="s">
        <v>571</v>
      </c>
      <c r="E324" s="111" t="s">
        <v>768</v>
      </c>
      <c r="F324" s="111" t="s">
        <v>769</v>
      </c>
      <c r="G324" s="272">
        <f>74726+500-0.4+215.8</f>
        <v>75441.400000000009</v>
      </c>
      <c r="H324" s="273">
        <f>48511.6+3000+5335.9+518.7</f>
        <v>57366.2</v>
      </c>
      <c r="I324" s="273">
        <f>48511.6+3000-100-89.1+1142</f>
        <v>52464.5</v>
      </c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</row>
    <row r="325" spans="1:50" ht="47.25" customHeight="1">
      <c r="A325" s="110" t="s">
        <v>618</v>
      </c>
      <c r="B325" s="111" t="s">
        <v>612</v>
      </c>
      <c r="C325" s="111" t="s">
        <v>570</v>
      </c>
      <c r="D325" s="112" t="s">
        <v>617</v>
      </c>
      <c r="E325" s="111"/>
      <c r="F325" s="111"/>
      <c r="G325" s="119">
        <f t="shared" ref="G325:I325" si="148">G326</f>
        <v>219071.3</v>
      </c>
      <c r="H325" s="119">
        <f t="shared" si="148"/>
        <v>168206.9</v>
      </c>
      <c r="I325" s="119">
        <f t="shared" si="148"/>
        <v>210733.2</v>
      </c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</row>
    <row r="326" spans="1:50" ht="15.75" customHeight="1">
      <c r="A326" s="110" t="s">
        <v>767</v>
      </c>
      <c r="B326" s="111" t="s">
        <v>612</v>
      </c>
      <c r="C326" s="111" t="s">
        <v>570</v>
      </c>
      <c r="D326" s="112" t="s">
        <v>617</v>
      </c>
      <c r="E326" s="111" t="s">
        <v>768</v>
      </c>
      <c r="F326" s="111" t="s">
        <v>769</v>
      </c>
      <c r="G326" s="223">
        <v>219071.3</v>
      </c>
      <c r="H326" s="223">
        <v>168206.9</v>
      </c>
      <c r="I326" s="223">
        <v>210733.2</v>
      </c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</row>
    <row r="327" spans="1:50" ht="31.5" customHeight="1">
      <c r="A327" s="110" t="s">
        <v>619</v>
      </c>
      <c r="B327" s="111" t="s">
        <v>612</v>
      </c>
      <c r="C327" s="111" t="s">
        <v>570</v>
      </c>
      <c r="D327" s="112" t="s">
        <v>620</v>
      </c>
      <c r="E327" s="111"/>
      <c r="F327" s="111"/>
      <c r="G327" s="119">
        <f t="shared" ref="G327:I327" si="149">G328</f>
        <v>6473.4</v>
      </c>
      <c r="H327" s="119">
        <f t="shared" si="149"/>
        <v>5194.1000000000004</v>
      </c>
      <c r="I327" s="119">
        <f t="shared" si="149"/>
        <v>6507.3</v>
      </c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</row>
    <row r="328" spans="1:50" ht="15.75" customHeight="1">
      <c r="A328" s="110" t="s">
        <v>778</v>
      </c>
      <c r="B328" s="111" t="s">
        <v>612</v>
      </c>
      <c r="C328" s="111" t="s">
        <v>570</v>
      </c>
      <c r="D328" s="112" t="s">
        <v>620</v>
      </c>
      <c r="E328" s="111" t="s">
        <v>768</v>
      </c>
      <c r="F328" s="111" t="s">
        <v>769</v>
      </c>
      <c r="G328" s="223">
        <v>6473.4</v>
      </c>
      <c r="H328" s="223">
        <v>5194.1000000000004</v>
      </c>
      <c r="I328" s="223">
        <v>6507.3</v>
      </c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</row>
    <row r="329" spans="1:50" ht="15.75" customHeight="1">
      <c r="A329" s="110" t="s">
        <v>621</v>
      </c>
      <c r="B329" s="111" t="s">
        <v>612</v>
      </c>
      <c r="C329" s="111" t="s">
        <v>570</v>
      </c>
      <c r="D329" s="112" t="s">
        <v>622</v>
      </c>
      <c r="E329" s="111"/>
      <c r="F329" s="111"/>
      <c r="G329" s="119">
        <f t="shared" ref="G329:I329" si="150">G330</f>
        <v>2000</v>
      </c>
      <c r="H329" s="119">
        <f t="shared" si="150"/>
        <v>1000</v>
      </c>
      <c r="I329" s="119">
        <f t="shared" si="150"/>
        <v>0</v>
      </c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</row>
    <row r="330" spans="1:50" ht="47.25" customHeight="1">
      <c r="A330" s="110" t="s">
        <v>779</v>
      </c>
      <c r="B330" s="111" t="s">
        <v>612</v>
      </c>
      <c r="C330" s="111" t="s">
        <v>570</v>
      </c>
      <c r="D330" s="112" t="s">
        <v>622</v>
      </c>
      <c r="E330" s="111" t="s">
        <v>679</v>
      </c>
      <c r="F330" s="111" t="s">
        <v>689</v>
      </c>
      <c r="G330" s="119">
        <v>2000</v>
      </c>
      <c r="H330" s="119">
        <v>1000</v>
      </c>
      <c r="I330" s="119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</row>
    <row r="331" spans="1:50" ht="60.75">
      <c r="A331" s="198" t="s">
        <v>623</v>
      </c>
      <c r="B331" s="199" t="s">
        <v>612</v>
      </c>
      <c r="C331" s="199" t="s">
        <v>570</v>
      </c>
      <c r="D331" s="200" t="s">
        <v>624</v>
      </c>
      <c r="E331" s="274"/>
      <c r="F331" s="274"/>
      <c r="G331" s="201">
        <f>G332</f>
        <v>3535.4</v>
      </c>
      <c r="H331" s="119"/>
      <c r="I331" s="119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</row>
    <row r="332" spans="1:50" ht="15.75" customHeight="1">
      <c r="A332" s="243" t="s">
        <v>771</v>
      </c>
      <c r="B332" s="157" t="s">
        <v>612</v>
      </c>
      <c r="C332" s="157" t="s">
        <v>570</v>
      </c>
      <c r="D332" s="158" t="s">
        <v>624</v>
      </c>
      <c r="E332" s="157" t="s">
        <v>772</v>
      </c>
      <c r="F332" s="157" t="s">
        <v>769</v>
      </c>
      <c r="G332" s="159">
        <f>3500+35.4</f>
        <v>3535.4</v>
      </c>
      <c r="H332" s="119"/>
      <c r="I332" s="119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</row>
    <row r="333" spans="1:50" ht="60.75">
      <c r="A333" s="202" t="s">
        <v>625</v>
      </c>
      <c r="B333" s="157" t="s">
        <v>612</v>
      </c>
      <c r="C333" s="157" t="s">
        <v>570</v>
      </c>
      <c r="D333" s="158" t="s">
        <v>626</v>
      </c>
      <c r="E333" s="242"/>
      <c r="F333" s="242"/>
      <c r="G333" s="203">
        <f t="shared" ref="G333:I333" si="151">G334</f>
        <v>234.20000000000002</v>
      </c>
      <c r="H333" s="113">
        <f t="shared" si="151"/>
        <v>0</v>
      </c>
      <c r="I333" s="113">
        <f t="shared" si="151"/>
        <v>0</v>
      </c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</row>
    <row r="334" spans="1:50" ht="15.75" customHeight="1">
      <c r="A334" s="243" t="s">
        <v>771</v>
      </c>
      <c r="B334" s="157" t="s">
        <v>612</v>
      </c>
      <c r="C334" s="157" t="s">
        <v>570</v>
      </c>
      <c r="D334" s="158" t="s">
        <v>626</v>
      </c>
      <c r="E334" s="157" t="s">
        <v>772</v>
      </c>
      <c r="F334" s="157" t="s">
        <v>769</v>
      </c>
      <c r="G334" s="159">
        <f>231.9+2.3</f>
        <v>234.20000000000002</v>
      </c>
      <c r="H334" s="119"/>
      <c r="I334" s="119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</row>
    <row r="335" spans="1:50" ht="15.75" customHeight="1">
      <c r="A335" s="110" t="s">
        <v>627</v>
      </c>
      <c r="B335" s="111" t="s">
        <v>612</v>
      </c>
      <c r="C335" s="111" t="s">
        <v>570</v>
      </c>
      <c r="D335" s="112" t="s">
        <v>628</v>
      </c>
      <c r="E335" s="111"/>
      <c r="F335" s="111"/>
      <c r="G335" s="119">
        <f t="shared" ref="G335:I335" si="152">G336</f>
        <v>21192.6</v>
      </c>
      <c r="H335" s="119">
        <f t="shared" si="152"/>
        <v>21252</v>
      </c>
      <c r="I335" s="119">
        <f t="shared" si="152"/>
        <v>21252</v>
      </c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</row>
    <row r="336" spans="1:50" ht="15.75" customHeight="1">
      <c r="A336" s="110" t="s">
        <v>767</v>
      </c>
      <c r="B336" s="111" t="s">
        <v>612</v>
      </c>
      <c r="C336" s="111" t="s">
        <v>570</v>
      </c>
      <c r="D336" s="112" t="s">
        <v>628</v>
      </c>
      <c r="E336" s="111" t="s">
        <v>772</v>
      </c>
      <c r="F336" s="111" t="s">
        <v>769</v>
      </c>
      <c r="G336" s="223">
        <v>21192.6</v>
      </c>
      <c r="H336" s="223">
        <v>21252</v>
      </c>
      <c r="I336" s="223">
        <v>21252</v>
      </c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</row>
    <row r="337" spans="1:50" ht="15.75" customHeight="1">
      <c r="A337" s="110" t="s">
        <v>629</v>
      </c>
      <c r="B337" s="111" t="s">
        <v>612</v>
      </c>
      <c r="C337" s="111" t="s">
        <v>570</v>
      </c>
      <c r="D337" s="112" t="s">
        <v>630</v>
      </c>
      <c r="E337" s="111"/>
      <c r="F337" s="111"/>
      <c r="G337" s="119">
        <f t="shared" ref="G337:I337" si="153">G338</f>
        <v>2152.9</v>
      </c>
      <c r="H337" s="119">
        <f t="shared" si="153"/>
        <v>2196.1999999999998</v>
      </c>
      <c r="I337" s="119">
        <f t="shared" si="153"/>
        <v>2196.1999999999998</v>
      </c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</row>
    <row r="338" spans="1:50" ht="15.75" customHeight="1">
      <c r="A338" s="110" t="s">
        <v>767</v>
      </c>
      <c r="B338" s="111" t="s">
        <v>612</v>
      </c>
      <c r="C338" s="111" t="s">
        <v>570</v>
      </c>
      <c r="D338" s="112" t="s">
        <v>630</v>
      </c>
      <c r="E338" s="111" t="s">
        <v>772</v>
      </c>
      <c r="F338" s="111" t="s">
        <v>769</v>
      </c>
      <c r="G338" s="119">
        <v>2152.9</v>
      </c>
      <c r="H338" s="119">
        <v>2196.1999999999998</v>
      </c>
      <c r="I338" s="119">
        <v>2196.1999999999998</v>
      </c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</row>
    <row r="339" spans="1:50" ht="15.75" customHeight="1">
      <c r="A339" s="160" t="s">
        <v>554</v>
      </c>
      <c r="B339" s="111" t="s">
        <v>612</v>
      </c>
      <c r="C339" s="111" t="s">
        <v>570</v>
      </c>
      <c r="D339" s="121" t="s">
        <v>555</v>
      </c>
      <c r="E339" s="111"/>
      <c r="F339" s="111"/>
      <c r="G339" s="119">
        <f t="shared" ref="G339:I339" si="154">G340</f>
        <v>0</v>
      </c>
      <c r="H339" s="119">
        <f t="shared" si="154"/>
        <v>0</v>
      </c>
      <c r="I339" s="119">
        <f t="shared" si="154"/>
        <v>0</v>
      </c>
      <c r="J339" s="98"/>
      <c r="K339" s="98"/>
      <c r="L339" s="98"/>
      <c r="M339" s="98"/>
      <c r="N339" s="98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</row>
    <row r="340" spans="1:50" ht="15.75" customHeight="1">
      <c r="A340" s="110" t="s">
        <v>767</v>
      </c>
      <c r="B340" s="111" t="s">
        <v>612</v>
      </c>
      <c r="C340" s="111" t="s">
        <v>570</v>
      </c>
      <c r="D340" s="121" t="s">
        <v>555</v>
      </c>
      <c r="E340" s="111" t="s">
        <v>768</v>
      </c>
      <c r="F340" s="111" t="s">
        <v>769</v>
      </c>
      <c r="G340" s="119"/>
      <c r="H340" s="119"/>
      <c r="I340" s="251"/>
      <c r="J340" s="98"/>
      <c r="K340" s="98"/>
      <c r="L340" s="98"/>
      <c r="M340" s="98"/>
      <c r="N340" s="98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</row>
    <row r="341" spans="1:50" ht="15.75" customHeight="1">
      <c r="A341" s="110" t="s">
        <v>631</v>
      </c>
      <c r="B341" s="111" t="s">
        <v>612</v>
      </c>
      <c r="C341" s="111" t="s">
        <v>570</v>
      </c>
      <c r="D341" s="112" t="s">
        <v>632</v>
      </c>
      <c r="E341" s="111"/>
      <c r="F341" s="111"/>
      <c r="G341" s="119">
        <f t="shared" ref="G341:I341" si="155">G342</f>
        <v>2700</v>
      </c>
      <c r="H341" s="119">
        <f t="shared" si="155"/>
        <v>0</v>
      </c>
      <c r="I341" s="119">
        <f t="shared" si="155"/>
        <v>0</v>
      </c>
      <c r="J341" s="2"/>
      <c r="K341" s="2"/>
      <c r="L341" s="2"/>
      <c r="M341" s="2"/>
      <c r="N341" s="2"/>
      <c r="O341" s="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</row>
    <row r="342" spans="1:50" ht="15.75" customHeight="1">
      <c r="A342" s="133" t="s">
        <v>780</v>
      </c>
      <c r="B342" s="111" t="s">
        <v>612</v>
      </c>
      <c r="C342" s="111" t="s">
        <v>570</v>
      </c>
      <c r="D342" s="112" t="s">
        <v>632</v>
      </c>
      <c r="E342" s="111" t="s">
        <v>772</v>
      </c>
      <c r="F342" s="111" t="s">
        <v>769</v>
      </c>
      <c r="G342" s="223">
        <v>2700</v>
      </c>
      <c r="H342" s="275"/>
      <c r="I342" s="251"/>
      <c r="J342" s="2"/>
      <c r="K342" s="2"/>
      <c r="L342" s="2"/>
      <c r="M342" s="2"/>
      <c r="N342" s="2"/>
      <c r="O342" s="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</row>
    <row r="343" spans="1:50" ht="15.75" customHeight="1">
      <c r="A343" s="204" t="s">
        <v>633</v>
      </c>
      <c r="B343" s="111" t="s">
        <v>612</v>
      </c>
      <c r="C343" s="111" t="s">
        <v>570</v>
      </c>
      <c r="D343" s="154" t="s">
        <v>634</v>
      </c>
      <c r="E343" s="111"/>
      <c r="F343" s="111"/>
      <c r="G343" s="205">
        <f>G344</f>
        <v>0</v>
      </c>
      <c r="H343" s="146"/>
      <c r="I343" s="146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</row>
    <row r="344" spans="1:50" ht="15.75" customHeight="1">
      <c r="A344" s="133" t="s">
        <v>780</v>
      </c>
      <c r="B344" s="111" t="s">
        <v>612</v>
      </c>
      <c r="C344" s="111" t="s">
        <v>570</v>
      </c>
      <c r="D344" s="154" t="s">
        <v>634</v>
      </c>
      <c r="E344" s="216" t="s">
        <v>772</v>
      </c>
      <c r="F344" s="216" t="s">
        <v>769</v>
      </c>
      <c r="G344" s="205"/>
      <c r="H344" s="146"/>
      <c r="I344" s="146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</row>
    <row r="345" spans="1:50" ht="15.75" customHeight="1">
      <c r="A345" s="276" t="s">
        <v>781</v>
      </c>
      <c r="B345" s="106" t="s">
        <v>612</v>
      </c>
      <c r="C345" s="106" t="s">
        <v>573</v>
      </c>
      <c r="D345" s="112"/>
      <c r="E345" s="111"/>
      <c r="F345" s="111"/>
      <c r="G345" s="146">
        <f t="shared" ref="G345:I345" si="156">G346+G351+G353+G349</f>
        <v>50118.1</v>
      </c>
      <c r="H345" s="146">
        <f t="shared" si="156"/>
        <v>45096.1</v>
      </c>
      <c r="I345" s="146">
        <f t="shared" si="156"/>
        <v>55661.200000000004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</row>
    <row r="346" spans="1:50" ht="15.75" customHeight="1">
      <c r="A346" s="110" t="s">
        <v>575</v>
      </c>
      <c r="B346" s="111" t="s">
        <v>612</v>
      </c>
      <c r="C346" s="111" t="s">
        <v>573</v>
      </c>
      <c r="D346" s="121" t="s">
        <v>576</v>
      </c>
      <c r="E346" s="111"/>
      <c r="F346" s="111"/>
      <c r="G346" s="119">
        <f t="shared" ref="G346:I346" si="157">G347+G348</f>
        <v>33654.5</v>
      </c>
      <c r="H346" s="119">
        <f t="shared" si="157"/>
        <v>22814.3</v>
      </c>
      <c r="I346" s="119">
        <f t="shared" si="157"/>
        <v>33379.4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</row>
    <row r="347" spans="1:50" ht="31.5" customHeight="1">
      <c r="A347" s="110" t="s">
        <v>752</v>
      </c>
      <c r="B347" s="111" t="s">
        <v>612</v>
      </c>
      <c r="C347" s="111" t="s">
        <v>573</v>
      </c>
      <c r="D347" s="121" t="s">
        <v>576</v>
      </c>
      <c r="E347" s="111" t="s">
        <v>753</v>
      </c>
      <c r="F347" s="111" t="s">
        <v>754</v>
      </c>
      <c r="G347" s="223">
        <v>78.5</v>
      </c>
      <c r="H347" s="119">
        <v>657</v>
      </c>
      <c r="I347" s="119">
        <v>657</v>
      </c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</row>
    <row r="348" spans="1:50" ht="15.75" customHeight="1">
      <c r="A348" s="110" t="s">
        <v>767</v>
      </c>
      <c r="B348" s="111" t="s">
        <v>612</v>
      </c>
      <c r="C348" s="111" t="s">
        <v>573</v>
      </c>
      <c r="D348" s="121" t="s">
        <v>576</v>
      </c>
      <c r="E348" s="111" t="s">
        <v>768</v>
      </c>
      <c r="F348" s="111" t="s">
        <v>769</v>
      </c>
      <c r="G348" s="272">
        <f>33076+500</f>
        <v>33576</v>
      </c>
      <c r="H348" s="273">
        <f>28991.2+1500-H350-657+10000</f>
        <v>22157.3</v>
      </c>
      <c r="I348" s="272">
        <v>32722.400000000001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</row>
    <row r="349" spans="1:50" ht="15.75" customHeight="1">
      <c r="A349" s="110" t="s">
        <v>635</v>
      </c>
      <c r="B349" s="111" t="s">
        <v>612</v>
      </c>
      <c r="C349" s="111" t="s">
        <v>573</v>
      </c>
      <c r="D349" s="121" t="s">
        <v>636</v>
      </c>
      <c r="E349" s="111"/>
      <c r="F349" s="111"/>
      <c r="G349" s="119">
        <f t="shared" ref="G349:I349" si="158">G350</f>
        <v>11744</v>
      </c>
      <c r="H349" s="119">
        <f t="shared" si="158"/>
        <v>17676.900000000001</v>
      </c>
      <c r="I349" s="119">
        <f t="shared" si="158"/>
        <v>17676.900000000001</v>
      </c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</row>
    <row r="350" spans="1:50" ht="15.75" customHeight="1">
      <c r="A350" s="110" t="s">
        <v>767</v>
      </c>
      <c r="B350" s="111" t="s">
        <v>612</v>
      </c>
      <c r="C350" s="111" t="s">
        <v>573</v>
      </c>
      <c r="D350" s="121" t="s">
        <v>636</v>
      </c>
      <c r="E350" s="111" t="s">
        <v>768</v>
      </c>
      <c r="F350" s="111" t="s">
        <v>769</v>
      </c>
      <c r="G350" s="272">
        <v>11744</v>
      </c>
      <c r="H350" s="273">
        <v>17676.900000000001</v>
      </c>
      <c r="I350" s="273">
        <v>17676.900000000001</v>
      </c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</row>
    <row r="351" spans="1:50" ht="31.5" customHeight="1">
      <c r="A351" s="110" t="s">
        <v>637</v>
      </c>
      <c r="B351" s="111" t="s">
        <v>612</v>
      </c>
      <c r="C351" s="111" t="s">
        <v>573</v>
      </c>
      <c r="D351" s="112" t="s">
        <v>638</v>
      </c>
      <c r="E351" s="111"/>
      <c r="F351" s="111"/>
      <c r="G351" s="119">
        <f t="shared" ref="G351:I351" si="159">G352</f>
        <v>4719.5999999999995</v>
      </c>
      <c r="H351" s="119">
        <f t="shared" si="159"/>
        <v>4604.8999999999996</v>
      </c>
      <c r="I351" s="119">
        <f t="shared" si="159"/>
        <v>4604.8999999999996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</row>
    <row r="352" spans="1:50" ht="15.75" customHeight="1">
      <c r="A352" s="110" t="s">
        <v>767</v>
      </c>
      <c r="B352" s="111" t="s">
        <v>612</v>
      </c>
      <c r="C352" s="111" t="s">
        <v>573</v>
      </c>
      <c r="D352" s="112" t="s">
        <v>638</v>
      </c>
      <c r="E352" s="111" t="s">
        <v>768</v>
      </c>
      <c r="F352" s="111" t="s">
        <v>769</v>
      </c>
      <c r="G352" s="223">
        <f>4672.4+47.2</f>
        <v>4719.5999999999995</v>
      </c>
      <c r="H352" s="119">
        <v>4604.8999999999996</v>
      </c>
      <c r="I352" s="119">
        <v>4604.8999999999996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</row>
    <row r="353" spans="1:50" ht="15.75" customHeight="1">
      <c r="A353" s="160" t="s">
        <v>554</v>
      </c>
      <c r="B353" s="111" t="s">
        <v>612</v>
      </c>
      <c r="C353" s="111" t="s">
        <v>573</v>
      </c>
      <c r="D353" s="121" t="s">
        <v>555</v>
      </c>
      <c r="E353" s="111"/>
      <c r="F353" s="111"/>
      <c r="G353" s="119">
        <f t="shared" ref="G353:I353" si="160">G354</f>
        <v>0</v>
      </c>
      <c r="H353" s="119">
        <f t="shared" si="160"/>
        <v>0</v>
      </c>
      <c r="I353" s="119">
        <f t="shared" si="160"/>
        <v>0</v>
      </c>
      <c r="J353" s="98"/>
      <c r="K353" s="98"/>
      <c r="L353" s="98"/>
      <c r="M353" s="98"/>
      <c r="N353" s="98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</row>
    <row r="354" spans="1:50" ht="15.75" customHeight="1">
      <c r="A354" s="110" t="s">
        <v>767</v>
      </c>
      <c r="B354" s="111" t="s">
        <v>612</v>
      </c>
      <c r="C354" s="111" t="s">
        <v>573</v>
      </c>
      <c r="D354" s="121" t="s">
        <v>555</v>
      </c>
      <c r="E354" s="111" t="s">
        <v>768</v>
      </c>
      <c r="F354" s="111" t="s">
        <v>769</v>
      </c>
      <c r="G354" s="119"/>
      <c r="H354" s="119"/>
      <c r="I354" s="251"/>
      <c r="J354" s="98"/>
      <c r="K354" s="98"/>
      <c r="L354" s="98"/>
      <c r="M354" s="98"/>
      <c r="N354" s="98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</row>
    <row r="355" spans="1:50" ht="15.75" customHeight="1">
      <c r="A355" s="105" t="s">
        <v>770</v>
      </c>
      <c r="B355" s="106" t="s">
        <v>612</v>
      </c>
      <c r="C355" s="106" t="s">
        <v>602</v>
      </c>
      <c r="D355" s="152"/>
      <c r="E355" s="106"/>
      <c r="F355" s="106"/>
      <c r="G355" s="146">
        <f t="shared" ref="G355:I355" si="161">G356</f>
        <v>12392.9</v>
      </c>
      <c r="H355" s="146">
        <f t="shared" si="161"/>
        <v>9458.2999999999993</v>
      </c>
      <c r="I355" s="146">
        <f t="shared" si="161"/>
        <v>11848.9</v>
      </c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98"/>
      <c r="AQ355" s="98"/>
      <c r="AR355" s="98"/>
      <c r="AS355" s="98"/>
      <c r="AT355" s="98"/>
      <c r="AU355" s="98"/>
      <c r="AV355" s="98"/>
      <c r="AW355" s="98"/>
      <c r="AX355" s="98"/>
    </row>
    <row r="356" spans="1:50" ht="15.75" customHeight="1">
      <c r="A356" s="133" t="s">
        <v>639</v>
      </c>
      <c r="B356" s="111" t="s">
        <v>612</v>
      </c>
      <c r="C356" s="111" t="s">
        <v>602</v>
      </c>
      <c r="D356" s="112" t="s">
        <v>640</v>
      </c>
      <c r="E356" s="111"/>
      <c r="F356" s="111"/>
      <c r="G356" s="119">
        <f t="shared" ref="G356:I356" si="162">G357</f>
        <v>12392.9</v>
      </c>
      <c r="H356" s="119">
        <f t="shared" si="162"/>
        <v>9458.2999999999993</v>
      </c>
      <c r="I356" s="119">
        <f t="shared" si="162"/>
        <v>11848.9</v>
      </c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</row>
    <row r="357" spans="1:50" ht="15.75" customHeight="1">
      <c r="A357" s="133" t="s">
        <v>780</v>
      </c>
      <c r="B357" s="111" t="s">
        <v>612</v>
      </c>
      <c r="C357" s="111" t="s">
        <v>602</v>
      </c>
      <c r="D357" s="112" t="s">
        <v>640</v>
      </c>
      <c r="E357" s="111" t="s">
        <v>772</v>
      </c>
      <c r="F357" s="111" t="s">
        <v>769</v>
      </c>
      <c r="G357" s="223">
        <v>12392.9</v>
      </c>
      <c r="H357" s="223">
        <v>9458.2999999999993</v>
      </c>
      <c r="I357" s="223">
        <v>11848.9</v>
      </c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98"/>
      <c r="AQ357" s="98"/>
      <c r="AR357" s="98"/>
      <c r="AS357" s="98"/>
      <c r="AT357" s="98"/>
      <c r="AU357" s="98"/>
      <c r="AV357" s="98"/>
      <c r="AW357" s="98"/>
      <c r="AX357" s="98"/>
    </row>
    <row r="358" spans="1:50" ht="15.75" customHeight="1">
      <c r="A358" s="105" t="s">
        <v>760</v>
      </c>
      <c r="B358" s="106" t="s">
        <v>612</v>
      </c>
      <c r="C358" s="106" t="s">
        <v>578</v>
      </c>
      <c r="D358" s="152"/>
      <c r="E358" s="106"/>
      <c r="F358" s="106"/>
      <c r="G358" s="146">
        <f>G359+G365+G376+G368+G385+G394+G396</f>
        <v>12476.8</v>
      </c>
      <c r="H358" s="146">
        <f t="shared" ref="H358:I358" si="163">H359+H365+H376+H368+H385+H394+H396</f>
        <v>12233.4</v>
      </c>
      <c r="I358" s="146">
        <f t="shared" si="163"/>
        <v>12702</v>
      </c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8"/>
      <c r="AT358" s="98"/>
      <c r="AU358" s="98"/>
      <c r="AV358" s="98"/>
      <c r="AW358" s="98"/>
      <c r="AX358" s="98"/>
    </row>
    <row r="359" spans="1:50" ht="15.75" customHeight="1">
      <c r="A359" s="110" t="s">
        <v>443</v>
      </c>
      <c r="B359" s="111" t="s">
        <v>612</v>
      </c>
      <c r="C359" s="111" t="s">
        <v>578</v>
      </c>
      <c r="D359" s="112" t="s">
        <v>445</v>
      </c>
      <c r="E359" s="111"/>
      <c r="F359" s="111"/>
      <c r="G359" s="113">
        <f t="shared" ref="G359:I359" si="164">SUM(G360:G364)</f>
        <v>1537.6</v>
      </c>
      <c r="H359" s="113">
        <f t="shared" si="164"/>
        <v>1696.9</v>
      </c>
      <c r="I359" s="113">
        <f t="shared" si="164"/>
        <v>1676.9</v>
      </c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</row>
    <row r="360" spans="1:50" ht="31.5" customHeight="1">
      <c r="A360" s="215" t="s">
        <v>665</v>
      </c>
      <c r="B360" s="111" t="s">
        <v>612</v>
      </c>
      <c r="C360" s="111" t="s">
        <v>578</v>
      </c>
      <c r="D360" s="112" t="s">
        <v>445</v>
      </c>
      <c r="E360" s="111" t="s">
        <v>666</v>
      </c>
      <c r="F360" s="111" t="s">
        <v>667</v>
      </c>
      <c r="G360" s="217">
        <v>1165.3</v>
      </c>
      <c r="H360" s="113">
        <v>1288</v>
      </c>
      <c r="I360" s="113">
        <v>1288</v>
      </c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</row>
    <row r="361" spans="1:50" ht="47.25" customHeight="1">
      <c r="A361" s="160" t="s">
        <v>671</v>
      </c>
      <c r="B361" s="111" t="s">
        <v>612</v>
      </c>
      <c r="C361" s="111" t="s">
        <v>578</v>
      </c>
      <c r="D361" s="112" t="s">
        <v>445</v>
      </c>
      <c r="E361" s="111" t="s">
        <v>672</v>
      </c>
      <c r="F361" s="111" t="s">
        <v>673</v>
      </c>
      <c r="G361" s="217">
        <v>352.3</v>
      </c>
      <c r="H361" s="113">
        <v>388.9</v>
      </c>
      <c r="I361" s="113">
        <v>388.9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</row>
    <row r="362" spans="1:50" ht="31.5" customHeight="1">
      <c r="A362" s="225" t="s">
        <v>675</v>
      </c>
      <c r="B362" s="111" t="s">
        <v>612</v>
      </c>
      <c r="C362" s="111" t="s">
        <v>578</v>
      </c>
      <c r="D362" s="263" t="s">
        <v>445</v>
      </c>
      <c r="E362" s="111" t="s">
        <v>669</v>
      </c>
      <c r="F362" s="111" t="s">
        <v>670</v>
      </c>
      <c r="G362" s="113">
        <v>20</v>
      </c>
      <c r="H362" s="113">
        <v>20</v>
      </c>
      <c r="I362" s="113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</row>
    <row r="363" spans="1:50" ht="15.75" customHeight="1">
      <c r="A363" s="225"/>
      <c r="B363" s="111"/>
      <c r="C363" s="111"/>
      <c r="D363" s="263"/>
      <c r="E363" s="111"/>
      <c r="F363" s="111" t="s">
        <v>728</v>
      </c>
      <c r="G363" s="113"/>
      <c r="H363" s="113"/>
      <c r="I363" s="113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</row>
    <row r="364" spans="1:50" ht="15.75" customHeight="1">
      <c r="A364" s="225"/>
      <c r="B364" s="111"/>
      <c r="C364" s="111"/>
      <c r="D364" s="263"/>
      <c r="E364" s="111"/>
      <c r="F364" s="111" t="s">
        <v>680</v>
      </c>
      <c r="G364" s="113"/>
      <c r="H364" s="113"/>
      <c r="I364" s="113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</row>
    <row r="365" spans="1:50" ht="47.25" customHeight="1">
      <c r="A365" s="110" t="s">
        <v>577</v>
      </c>
      <c r="B365" s="111" t="s">
        <v>612</v>
      </c>
      <c r="C365" s="111" t="s">
        <v>578</v>
      </c>
      <c r="D365" s="121" t="s">
        <v>579</v>
      </c>
      <c r="E365" s="111"/>
      <c r="F365" s="111"/>
      <c r="G365" s="113">
        <f t="shared" ref="G365:I365" si="165">G366+G367</f>
        <v>2961.8</v>
      </c>
      <c r="H365" s="113">
        <f t="shared" si="165"/>
        <v>3105</v>
      </c>
      <c r="I365" s="113">
        <f t="shared" si="165"/>
        <v>3105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</row>
    <row r="366" spans="1:50" ht="47.25" customHeight="1">
      <c r="A366" s="110" t="s">
        <v>752</v>
      </c>
      <c r="B366" s="111" t="s">
        <v>612</v>
      </c>
      <c r="C366" s="111" t="s">
        <v>578</v>
      </c>
      <c r="D366" s="121" t="s">
        <v>579</v>
      </c>
      <c r="E366" s="111" t="s">
        <v>753</v>
      </c>
      <c r="F366" s="111" t="s">
        <v>754</v>
      </c>
      <c r="G366" s="217">
        <v>11.8</v>
      </c>
      <c r="H366" s="113">
        <v>20</v>
      </c>
      <c r="I366" s="113">
        <v>20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</row>
    <row r="367" spans="1:50" ht="15.75" customHeight="1">
      <c r="A367" s="110" t="s">
        <v>767</v>
      </c>
      <c r="B367" s="111" t="s">
        <v>612</v>
      </c>
      <c r="C367" s="111" t="s">
        <v>578</v>
      </c>
      <c r="D367" s="121" t="s">
        <v>579</v>
      </c>
      <c r="E367" s="111" t="s">
        <v>768</v>
      </c>
      <c r="F367" s="111" t="s">
        <v>769</v>
      </c>
      <c r="G367" s="217">
        <v>2950</v>
      </c>
      <c r="H367" s="113">
        <f t="shared" ref="H367:I367" si="166">2885+200</f>
        <v>3085</v>
      </c>
      <c r="I367" s="113">
        <f t="shared" si="166"/>
        <v>3085</v>
      </c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</row>
    <row r="368" spans="1:50" ht="31.5" customHeight="1">
      <c r="A368" s="110" t="s">
        <v>641</v>
      </c>
      <c r="B368" s="111" t="s">
        <v>612</v>
      </c>
      <c r="C368" s="111" t="s">
        <v>578</v>
      </c>
      <c r="D368" s="121" t="s">
        <v>642</v>
      </c>
      <c r="E368" s="111"/>
      <c r="F368" s="111"/>
      <c r="G368" s="113">
        <f t="shared" ref="G368:I368" si="167">SUM(G369:G375)</f>
        <v>2054.4</v>
      </c>
      <c r="H368" s="113">
        <f t="shared" si="167"/>
        <v>2183.1999999999998</v>
      </c>
      <c r="I368" s="113">
        <f t="shared" si="167"/>
        <v>2183.1999999999998</v>
      </c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</row>
    <row r="369" spans="1:50" ht="15.75" customHeight="1">
      <c r="A369" s="133" t="s">
        <v>782</v>
      </c>
      <c r="B369" s="111" t="s">
        <v>612</v>
      </c>
      <c r="C369" s="111" t="s">
        <v>578</v>
      </c>
      <c r="D369" s="121" t="s">
        <v>642</v>
      </c>
      <c r="E369" s="111" t="s">
        <v>692</v>
      </c>
      <c r="F369" s="111" t="s">
        <v>667</v>
      </c>
      <c r="G369" s="217">
        <v>1577.8</v>
      </c>
      <c r="H369" s="113">
        <v>1676.8</v>
      </c>
      <c r="I369" s="113">
        <v>1676.8</v>
      </c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</row>
    <row r="370" spans="1:50" ht="47.25" customHeight="1">
      <c r="A370" s="160" t="s">
        <v>671</v>
      </c>
      <c r="B370" s="111" t="s">
        <v>612</v>
      </c>
      <c r="C370" s="111" t="s">
        <v>578</v>
      </c>
      <c r="D370" s="121" t="s">
        <v>642</v>
      </c>
      <c r="E370" s="111" t="s">
        <v>696</v>
      </c>
      <c r="F370" s="111" t="s">
        <v>673</v>
      </c>
      <c r="G370" s="217">
        <v>476.6</v>
      </c>
      <c r="H370" s="113">
        <v>506.4</v>
      </c>
      <c r="I370" s="113">
        <v>506.4</v>
      </c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</row>
    <row r="371" spans="1:50" ht="31.5" customHeight="1">
      <c r="A371" s="225" t="s">
        <v>675</v>
      </c>
      <c r="B371" s="111" t="s">
        <v>612</v>
      </c>
      <c r="C371" s="111" t="s">
        <v>578</v>
      </c>
      <c r="D371" s="111" t="s">
        <v>642</v>
      </c>
      <c r="E371" s="111" t="s">
        <v>694</v>
      </c>
      <c r="F371" s="111" t="s">
        <v>670</v>
      </c>
      <c r="G371" s="113">
        <f t="shared" ref="G371:G375" si="168">I371</f>
        <v>0</v>
      </c>
      <c r="H371" s="113">
        <f>G371</f>
        <v>0</v>
      </c>
      <c r="I371" s="113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</row>
    <row r="372" spans="1:50" ht="15.75" customHeight="1">
      <c r="A372" s="225"/>
      <c r="B372" s="111"/>
      <c r="C372" s="111"/>
      <c r="D372" s="111"/>
      <c r="E372" s="111"/>
      <c r="F372" s="111" t="s">
        <v>728</v>
      </c>
      <c r="G372" s="113">
        <f t="shared" si="168"/>
        <v>0</v>
      </c>
      <c r="H372" s="113">
        <f>G372</f>
        <v>0</v>
      </c>
      <c r="I372" s="113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</row>
    <row r="373" spans="1:50" ht="15.75" customHeight="1">
      <c r="A373" s="225"/>
      <c r="B373" s="111"/>
      <c r="C373" s="111"/>
      <c r="D373" s="111"/>
      <c r="E373" s="111"/>
      <c r="F373" s="111" t="s">
        <v>680</v>
      </c>
      <c r="G373" s="113">
        <f t="shared" si="168"/>
        <v>0</v>
      </c>
      <c r="H373" s="113">
        <f>G373</f>
        <v>0</v>
      </c>
      <c r="I373" s="113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</row>
    <row r="374" spans="1:50" ht="15.75" customHeight="1">
      <c r="A374" s="225" t="s">
        <v>682</v>
      </c>
      <c r="B374" s="111" t="s">
        <v>612</v>
      </c>
      <c r="C374" s="111" t="s">
        <v>578</v>
      </c>
      <c r="D374" s="121" t="s">
        <v>642</v>
      </c>
      <c r="E374" s="111" t="s">
        <v>679</v>
      </c>
      <c r="F374" s="111" t="s">
        <v>689</v>
      </c>
      <c r="G374" s="113">
        <f t="shared" si="168"/>
        <v>0</v>
      </c>
      <c r="H374" s="113">
        <f>G374</f>
        <v>0</v>
      </c>
      <c r="I374" s="189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</row>
    <row r="375" spans="1:50" ht="15.75" customHeight="1">
      <c r="A375" s="225"/>
      <c r="B375" s="111" t="s">
        <v>612</v>
      </c>
      <c r="C375" s="111" t="s">
        <v>578</v>
      </c>
      <c r="D375" s="121" t="s">
        <v>642</v>
      </c>
      <c r="E375" s="111"/>
      <c r="F375" s="111" t="s">
        <v>683</v>
      </c>
      <c r="G375" s="113">
        <f t="shared" si="168"/>
        <v>0</v>
      </c>
      <c r="H375" s="113">
        <f>G375</f>
        <v>0</v>
      </c>
      <c r="I375" s="113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</row>
    <row r="376" spans="1:50" ht="31.5" customHeight="1">
      <c r="A376" s="110" t="s">
        <v>643</v>
      </c>
      <c r="B376" s="111" t="s">
        <v>612</v>
      </c>
      <c r="C376" s="111" t="s">
        <v>578</v>
      </c>
      <c r="D376" s="121" t="s">
        <v>644</v>
      </c>
      <c r="E376" s="111"/>
      <c r="F376" s="111"/>
      <c r="G376" s="113">
        <f t="shared" ref="G376:I376" si="169">SUM(G377:G384)</f>
        <v>2972.7</v>
      </c>
      <c r="H376" s="113">
        <f t="shared" si="169"/>
        <v>3045.9</v>
      </c>
      <c r="I376" s="113">
        <f t="shared" si="169"/>
        <v>3045.9</v>
      </c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</row>
    <row r="377" spans="1:50" ht="31.5" customHeight="1">
      <c r="A377" s="215" t="s">
        <v>665</v>
      </c>
      <c r="B377" s="111" t="s">
        <v>612</v>
      </c>
      <c r="C377" s="111" t="s">
        <v>578</v>
      </c>
      <c r="D377" s="121" t="s">
        <v>644</v>
      </c>
      <c r="E377" s="111" t="s">
        <v>692</v>
      </c>
      <c r="F377" s="111" t="s">
        <v>667</v>
      </c>
      <c r="G377" s="217">
        <v>2283.1999999999998</v>
      </c>
      <c r="H377" s="113">
        <v>2339.4</v>
      </c>
      <c r="I377" s="113">
        <v>2339.4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</row>
    <row r="378" spans="1:50" ht="47.25" customHeight="1">
      <c r="A378" s="160" t="s">
        <v>671</v>
      </c>
      <c r="B378" s="111" t="s">
        <v>612</v>
      </c>
      <c r="C378" s="111" t="s">
        <v>578</v>
      </c>
      <c r="D378" s="121" t="s">
        <v>644</v>
      </c>
      <c r="E378" s="111" t="s">
        <v>696</v>
      </c>
      <c r="F378" s="111" t="s">
        <v>673</v>
      </c>
      <c r="G378" s="217">
        <v>689.5</v>
      </c>
      <c r="H378" s="113">
        <v>706.5</v>
      </c>
      <c r="I378" s="113">
        <v>706.5</v>
      </c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</row>
    <row r="379" spans="1:50" ht="31.5" customHeight="1">
      <c r="A379" s="225" t="s">
        <v>675</v>
      </c>
      <c r="B379" s="111" t="s">
        <v>612</v>
      </c>
      <c r="C379" s="111" t="s">
        <v>578</v>
      </c>
      <c r="D379" s="111" t="s">
        <v>644</v>
      </c>
      <c r="E379" s="111" t="s">
        <v>694</v>
      </c>
      <c r="F379" s="111" t="s">
        <v>670</v>
      </c>
      <c r="G379" s="113">
        <f t="shared" ref="G379:G384" si="170">I379</f>
        <v>0</v>
      </c>
      <c r="H379" s="113">
        <f>G379</f>
        <v>0</v>
      </c>
      <c r="I379" s="113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</row>
    <row r="380" spans="1:50" ht="15.75" customHeight="1">
      <c r="A380" s="225"/>
      <c r="B380" s="111"/>
      <c r="C380" s="111"/>
      <c r="D380" s="111"/>
      <c r="E380" s="111"/>
      <c r="F380" s="111" t="s">
        <v>728</v>
      </c>
      <c r="G380" s="113">
        <f t="shared" si="170"/>
        <v>0</v>
      </c>
      <c r="H380" s="113">
        <f>G380</f>
        <v>0</v>
      </c>
      <c r="I380" s="113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</row>
    <row r="381" spans="1:50" ht="15.75" customHeight="1">
      <c r="A381" s="225"/>
      <c r="B381" s="111"/>
      <c r="C381" s="111"/>
      <c r="D381" s="111"/>
      <c r="E381" s="111"/>
      <c r="F381" s="111" t="s">
        <v>680</v>
      </c>
      <c r="G381" s="113">
        <f t="shared" si="170"/>
        <v>0</v>
      </c>
      <c r="H381" s="113">
        <f>G381</f>
        <v>0</v>
      </c>
      <c r="I381" s="113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</row>
    <row r="382" spans="1:50" ht="15.75" customHeight="1">
      <c r="A382" s="225" t="s">
        <v>682</v>
      </c>
      <c r="B382" s="111" t="s">
        <v>612</v>
      </c>
      <c r="C382" s="111" t="s">
        <v>578</v>
      </c>
      <c r="D382" s="121" t="s">
        <v>644</v>
      </c>
      <c r="E382" s="111" t="s">
        <v>679</v>
      </c>
      <c r="F382" s="111" t="s">
        <v>680</v>
      </c>
      <c r="G382" s="113">
        <f t="shared" si="170"/>
        <v>0</v>
      </c>
      <c r="H382" s="113">
        <f>G382</f>
        <v>0</v>
      </c>
      <c r="I382" s="113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</row>
    <row r="383" spans="1:50" ht="15.75" customHeight="1">
      <c r="A383" s="225"/>
      <c r="B383" s="111" t="s">
        <v>612</v>
      </c>
      <c r="C383" s="111" t="s">
        <v>578</v>
      </c>
      <c r="D383" s="121" t="s">
        <v>644</v>
      </c>
      <c r="E383" s="111"/>
      <c r="F383" s="111" t="s">
        <v>689</v>
      </c>
      <c r="G383" s="113">
        <f t="shared" si="170"/>
        <v>0</v>
      </c>
      <c r="H383" s="113">
        <f>G383</f>
        <v>0</v>
      </c>
      <c r="I383" s="113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</row>
    <row r="384" spans="1:50" ht="15.75" customHeight="1">
      <c r="A384" s="225"/>
      <c r="B384" s="111" t="s">
        <v>612</v>
      </c>
      <c r="C384" s="111" t="s">
        <v>578</v>
      </c>
      <c r="D384" s="121" t="s">
        <v>644</v>
      </c>
      <c r="E384" s="111"/>
      <c r="F384" s="111" t="s">
        <v>683</v>
      </c>
      <c r="G384" s="113">
        <f t="shared" si="170"/>
        <v>0</v>
      </c>
      <c r="H384" s="113">
        <f>G384</f>
        <v>0</v>
      </c>
      <c r="I384" s="113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</row>
    <row r="385" spans="1:50" ht="54.75" customHeight="1">
      <c r="A385" s="110" t="s">
        <v>645</v>
      </c>
      <c r="B385" s="111" t="s">
        <v>612</v>
      </c>
      <c r="C385" s="111" t="s">
        <v>578</v>
      </c>
      <c r="D385" s="112" t="s">
        <v>646</v>
      </c>
      <c r="E385" s="111"/>
      <c r="F385" s="111"/>
      <c r="G385" s="113">
        <f t="shared" ref="G385:I385" si="171">SUM(G386:G393)</f>
        <v>2844.8999999999996</v>
      </c>
      <c r="H385" s="113">
        <f t="shared" si="171"/>
        <v>2121.5</v>
      </c>
      <c r="I385" s="113">
        <f t="shared" si="171"/>
        <v>2589.6</v>
      </c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</row>
    <row r="386" spans="1:50" ht="31.5" customHeight="1">
      <c r="A386" s="215" t="s">
        <v>665</v>
      </c>
      <c r="B386" s="111" t="s">
        <v>612</v>
      </c>
      <c r="C386" s="111" t="s">
        <v>578</v>
      </c>
      <c r="D386" s="112" t="s">
        <v>646</v>
      </c>
      <c r="E386" s="111" t="s">
        <v>666</v>
      </c>
      <c r="F386" s="111" t="s">
        <v>667</v>
      </c>
      <c r="G386" s="119">
        <v>1300</v>
      </c>
      <c r="H386" s="119">
        <v>1300</v>
      </c>
      <c r="I386" s="119">
        <v>1300</v>
      </c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</row>
    <row r="387" spans="1:50" ht="47.25" customHeight="1">
      <c r="A387" s="160" t="s">
        <v>671</v>
      </c>
      <c r="B387" s="111" t="s">
        <v>612</v>
      </c>
      <c r="C387" s="111" t="s">
        <v>578</v>
      </c>
      <c r="D387" s="112" t="s">
        <v>646</v>
      </c>
      <c r="E387" s="111" t="s">
        <v>672</v>
      </c>
      <c r="F387" s="111" t="s">
        <v>673</v>
      </c>
      <c r="G387" s="119">
        <v>392.6</v>
      </c>
      <c r="H387" s="119">
        <v>392.6</v>
      </c>
      <c r="I387" s="119">
        <v>392.6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</row>
    <row r="388" spans="1:50" ht="31.5" customHeight="1">
      <c r="A388" s="160" t="s">
        <v>675</v>
      </c>
      <c r="B388" s="111" t="s">
        <v>612</v>
      </c>
      <c r="C388" s="111" t="s">
        <v>578</v>
      </c>
      <c r="D388" s="112" t="s">
        <v>646</v>
      </c>
      <c r="E388" s="111" t="s">
        <v>669</v>
      </c>
      <c r="F388" s="111" t="s">
        <v>670</v>
      </c>
      <c r="G388" s="119"/>
      <c r="H388" s="119"/>
      <c r="I388" s="119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</row>
    <row r="389" spans="1:50" ht="15.75" customHeight="1">
      <c r="A389" s="250" t="s">
        <v>678</v>
      </c>
      <c r="B389" s="111" t="s">
        <v>612</v>
      </c>
      <c r="C389" s="111" t="s">
        <v>578</v>
      </c>
      <c r="D389" s="112" t="s">
        <v>646</v>
      </c>
      <c r="E389" s="111" t="s">
        <v>679</v>
      </c>
      <c r="F389" s="111" t="s">
        <v>697</v>
      </c>
      <c r="G389" s="119"/>
      <c r="H389" s="119"/>
      <c r="I389" s="119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</row>
    <row r="390" spans="1:50" ht="15.75" customHeight="1">
      <c r="A390" s="277"/>
      <c r="B390" s="111" t="s">
        <v>612</v>
      </c>
      <c r="C390" s="111" t="s">
        <v>578</v>
      </c>
      <c r="D390" s="112" t="s">
        <v>646</v>
      </c>
      <c r="E390" s="111" t="s">
        <v>679</v>
      </c>
      <c r="F390" s="111" t="s">
        <v>728</v>
      </c>
      <c r="G390" s="119"/>
      <c r="H390" s="119"/>
      <c r="I390" s="119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</row>
    <row r="391" spans="1:50" ht="15.75" customHeight="1">
      <c r="A391" s="277"/>
      <c r="B391" s="111" t="s">
        <v>612</v>
      </c>
      <c r="C391" s="111" t="s">
        <v>578</v>
      </c>
      <c r="D391" s="112" t="s">
        <v>646</v>
      </c>
      <c r="E391" s="111" t="s">
        <v>679</v>
      </c>
      <c r="F391" s="111" t="s">
        <v>680</v>
      </c>
      <c r="G391" s="119"/>
      <c r="H391" s="119"/>
      <c r="I391" s="119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</row>
    <row r="392" spans="1:50" ht="15.75" customHeight="1">
      <c r="A392" s="277"/>
      <c r="B392" s="111" t="s">
        <v>612</v>
      </c>
      <c r="C392" s="111" t="s">
        <v>578</v>
      </c>
      <c r="D392" s="112" t="s">
        <v>646</v>
      </c>
      <c r="E392" s="111" t="s">
        <v>679</v>
      </c>
      <c r="F392" s="111" t="s">
        <v>699</v>
      </c>
      <c r="G392" s="119"/>
      <c r="H392" s="119"/>
      <c r="I392" s="119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</row>
    <row r="393" spans="1:50" ht="15.75" customHeight="1">
      <c r="A393" s="278"/>
      <c r="B393" s="111" t="s">
        <v>612</v>
      </c>
      <c r="C393" s="111" t="s">
        <v>578</v>
      </c>
      <c r="D393" s="112" t="s">
        <v>646</v>
      </c>
      <c r="E393" s="111" t="s">
        <v>679</v>
      </c>
      <c r="F393" s="111" t="s">
        <v>683</v>
      </c>
      <c r="G393" s="223">
        <v>1152.3</v>
      </c>
      <c r="H393" s="223">
        <v>428.9</v>
      </c>
      <c r="I393" s="223">
        <v>897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</row>
    <row r="394" spans="1:50" ht="63" customHeight="1">
      <c r="A394" s="110" t="s">
        <v>647</v>
      </c>
      <c r="B394" s="111" t="s">
        <v>612</v>
      </c>
      <c r="C394" s="111" t="s">
        <v>578</v>
      </c>
      <c r="D394" s="112" t="s">
        <v>648</v>
      </c>
      <c r="E394" s="111"/>
      <c r="F394" s="111"/>
      <c r="G394" s="119">
        <f t="shared" ref="G394:I394" si="172">G395</f>
        <v>105.4</v>
      </c>
      <c r="H394" s="119">
        <f t="shared" si="172"/>
        <v>80.900000000000006</v>
      </c>
      <c r="I394" s="119">
        <f t="shared" si="172"/>
        <v>101.4</v>
      </c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</row>
    <row r="395" spans="1:50" ht="31.5" customHeight="1">
      <c r="A395" s="215" t="s">
        <v>678</v>
      </c>
      <c r="B395" s="111" t="s">
        <v>612</v>
      </c>
      <c r="C395" s="111" t="s">
        <v>578</v>
      </c>
      <c r="D395" s="112" t="s">
        <v>648</v>
      </c>
      <c r="E395" s="111" t="s">
        <v>679</v>
      </c>
      <c r="F395" s="111" t="s">
        <v>683</v>
      </c>
      <c r="G395" s="223">
        <v>105.4</v>
      </c>
      <c r="H395" s="223">
        <v>80.900000000000006</v>
      </c>
      <c r="I395" s="223">
        <v>101.4</v>
      </c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</row>
    <row r="396" spans="1:50" ht="31.5" customHeight="1">
      <c r="A396" s="160" t="s">
        <v>554</v>
      </c>
      <c r="B396" s="111" t="s">
        <v>612</v>
      </c>
      <c r="C396" s="111" t="s">
        <v>578</v>
      </c>
      <c r="D396" s="121" t="s">
        <v>555</v>
      </c>
      <c r="E396" s="111"/>
      <c r="F396" s="111"/>
      <c r="G396" s="119">
        <f t="shared" ref="G396:I396" si="173">G397</f>
        <v>0</v>
      </c>
      <c r="H396" s="119">
        <f t="shared" si="173"/>
        <v>0</v>
      </c>
      <c r="I396" s="119">
        <f t="shared" si="173"/>
        <v>0</v>
      </c>
      <c r="J396" s="98"/>
      <c r="K396" s="98"/>
      <c r="L396" s="98"/>
      <c r="M396" s="98"/>
      <c r="N396" s="98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ht="31.5" customHeight="1">
      <c r="A397" s="110" t="s">
        <v>767</v>
      </c>
      <c r="B397" s="111" t="s">
        <v>612</v>
      </c>
      <c r="C397" s="111" t="s">
        <v>578</v>
      </c>
      <c r="D397" s="121" t="s">
        <v>555</v>
      </c>
      <c r="E397" s="111" t="s">
        <v>768</v>
      </c>
      <c r="F397" s="111" t="s">
        <v>769</v>
      </c>
      <c r="G397" s="119"/>
      <c r="H397" s="119"/>
      <c r="I397" s="251"/>
      <c r="J397" s="98"/>
      <c r="K397" s="98"/>
      <c r="L397" s="98"/>
      <c r="M397" s="98"/>
      <c r="N397" s="98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ht="15.75" customHeight="1">
      <c r="A398" s="105" t="s">
        <v>499</v>
      </c>
      <c r="B398" s="106" t="s">
        <v>612</v>
      </c>
      <c r="C398" s="106" t="s">
        <v>500</v>
      </c>
      <c r="D398" s="107"/>
      <c r="E398" s="106"/>
      <c r="F398" s="106"/>
      <c r="G398" s="146">
        <f t="shared" ref="G398:I398" si="174">G399</f>
        <v>12743.6</v>
      </c>
      <c r="H398" s="146">
        <f>H399</f>
        <v>9794.1</v>
      </c>
      <c r="I398" s="146">
        <f t="shared" si="174"/>
        <v>12219.7</v>
      </c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98"/>
      <c r="AQ398" s="98"/>
      <c r="AR398" s="98"/>
      <c r="AS398" s="98"/>
      <c r="AT398" s="98"/>
      <c r="AU398" s="98"/>
      <c r="AV398" s="98"/>
      <c r="AW398" s="98"/>
      <c r="AX398" s="98"/>
    </row>
    <row r="399" spans="1:50" ht="15.75" customHeight="1">
      <c r="A399" s="110" t="s">
        <v>762</v>
      </c>
      <c r="B399" s="111" t="s">
        <v>612</v>
      </c>
      <c r="C399" s="111" t="s">
        <v>588</v>
      </c>
      <c r="D399" s="107"/>
      <c r="E399" s="106"/>
      <c r="F399" s="106"/>
      <c r="G399" s="146">
        <f t="shared" ref="G399:I399" si="175">G400+G406+G404+G408+G402</f>
        <v>12743.6</v>
      </c>
      <c r="H399" s="146">
        <f>H400+H406+H404+H408+H402</f>
        <v>9794.1</v>
      </c>
      <c r="I399" s="146">
        <f t="shared" si="175"/>
        <v>12219.7</v>
      </c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98"/>
      <c r="AQ399" s="98"/>
      <c r="AR399" s="98"/>
      <c r="AS399" s="98"/>
      <c r="AT399" s="98"/>
      <c r="AU399" s="98"/>
      <c r="AV399" s="98"/>
      <c r="AW399" s="98"/>
      <c r="AX399" s="98"/>
    </row>
    <row r="400" spans="1:50" ht="63" customHeight="1">
      <c r="A400" s="133" t="s">
        <v>649</v>
      </c>
      <c r="B400" s="111" t="s">
        <v>612</v>
      </c>
      <c r="C400" s="111" t="s">
        <v>588</v>
      </c>
      <c r="D400" s="112" t="s">
        <v>650</v>
      </c>
      <c r="E400" s="111"/>
      <c r="F400" s="111"/>
      <c r="G400" s="119">
        <f t="shared" ref="G400:I400" si="176">G401</f>
        <v>243.1</v>
      </c>
      <c r="H400" s="119">
        <f t="shared" si="176"/>
        <v>186.7</v>
      </c>
      <c r="I400" s="119">
        <f t="shared" si="176"/>
        <v>233.9</v>
      </c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</row>
    <row r="401" spans="1:50" ht="31.5" customHeight="1">
      <c r="A401" s="133" t="s">
        <v>763</v>
      </c>
      <c r="B401" s="111" t="s">
        <v>612</v>
      </c>
      <c r="C401" s="111" t="s">
        <v>588</v>
      </c>
      <c r="D401" s="112" t="s">
        <v>650</v>
      </c>
      <c r="E401" s="111" t="s">
        <v>783</v>
      </c>
      <c r="F401" s="111" t="s">
        <v>725</v>
      </c>
      <c r="G401" s="223">
        <v>243.1</v>
      </c>
      <c r="H401" s="223">
        <v>186.7</v>
      </c>
      <c r="I401" s="223">
        <v>233.9</v>
      </c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</row>
    <row r="402" spans="1:50" ht="78.75" customHeight="1">
      <c r="A402" s="133" t="s">
        <v>651</v>
      </c>
      <c r="B402" s="111" t="s">
        <v>612</v>
      </c>
      <c r="C402" s="111" t="s">
        <v>588</v>
      </c>
      <c r="D402" s="112" t="s">
        <v>652</v>
      </c>
      <c r="E402" s="111"/>
      <c r="F402" s="111"/>
      <c r="G402" s="113">
        <f t="shared" ref="G402:I402" si="177">G403</f>
        <v>1934.6</v>
      </c>
      <c r="H402" s="113">
        <f t="shared" si="177"/>
        <v>1485.4</v>
      </c>
      <c r="I402" s="113">
        <f t="shared" si="177"/>
        <v>1861</v>
      </c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</row>
    <row r="403" spans="1:50" ht="31.5" customHeight="1">
      <c r="A403" s="133" t="s">
        <v>763</v>
      </c>
      <c r="B403" s="111" t="s">
        <v>612</v>
      </c>
      <c r="C403" s="111" t="s">
        <v>588</v>
      </c>
      <c r="D403" s="112" t="s">
        <v>652</v>
      </c>
      <c r="E403" s="111" t="s">
        <v>783</v>
      </c>
      <c r="F403" s="111" t="s">
        <v>725</v>
      </c>
      <c r="G403" s="223">
        <v>1934.6</v>
      </c>
      <c r="H403" s="223">
        <v>1485.4</v>
      </c>
      <c r="I403" s="223">
        <v>1861</v>
      </c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</row>
    <row r="404" spans="1:50" ht="31.5" customHeight="1">
      <c r="A404" s="206" t="s">
        <v>653</v>
      </c>
      <c r="B404" s="111" t="s">
        <v>612</v>
      </c>
      <c r="C404" s="111" t="s">
        <v>588</v>
      </c>
      <c r="D404" s="112" t="s">
        <v>654</v>
      </c>
      <c r="E404" s="111"/>
      <c r="F404" s="111"/>
      <c r="G404" s="119">
        <f t="shared" ref="G404:I404" si="178">G405</f>
        <v>2895</v>
      </c>
      <c r="H404" s="119">
        <f t="shared" si="178"/>
        <v>2193</v>
      </c>
      <c r="I404" s="119">
        <f t="shared" si="178"/>
        <v>2734</v>
      </c>
      <c r="J404" s="114">
        <f>G404+G406+G408</f>
        <v>10565.9</v>
      </c>
      <c r="K404" s="114">
        <f t="shared" ref="K404:L404" si="179">H404+H406+H408</f>
        <v>8122</v>
      </c>
      <c r="L404" s="114">
        <f t="shared" si="179"/>
        <v>10124.799999999999</v>
      </c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</row>
    <row r="405" spans="1:50" ht="31.5" customHeight="1">
      <c r="A405" s="110" t="s">
        <v>784</v>
      </c>
      <c r="B405" s="111" t="s">
        <v>612</v>
      </c>
      <c r="C405" s="111" t="s">
        <v>588</v>
      </c>
      <c r="D405" s="112" t="s">
        <v>654</v>
      </c>
      <c r="E405" s="111" t="s">
        <v>785</v>
      </c>
      <c r="F405" s="111" t="s">
        <v>725</v>
      </c>
      <c r="G405" s="223">
        <v>2895</v>
      </c>
      <c r="H405" s="223">
        <v>2193</v>
      </c>
      <c r="I405" s="223">
        <v>2734</v>
      </c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</row>
    <row r="406" spans="1:50" ht="15.75" customHeight="1">
      <c r="A406" s="206" t="s">
        <v>655</v>
      </c>
      <c r="B406" s="111" t="s">
        <v>612</v>
      </c>
      <c r="C406" s="111" t="s">
        <v>588</v>
      </c>
      <c r="D406" s="112" t="s">
        <v>656</v>
      </c>
      <c r="E406" s="111"/>
      <c r="F406" s="111"/>
      <c r="G406" s="119">
        <f t="shared" ref="G406:I406" si="180">G407</f>
        <v>2514.5</v>
      </c>
      <c r="H406" s="119">
        <f t="shared" si="180"/>
        <v>1949.2</v>
      </c>
      <c r="I406" s="119">
        <f t="shared" si="180"/>
        <v>2429.8000000000002</v>
      </c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</row>
    <row r="407" spans="1:50" ht="31.5" customHeight="1">
      <c r="A407" s="110" t="s">
        <v>784</v>
      </c>
      <c r="B407" s="111" t="s">
        <v>612</v>
      </c>
      <c r="C407" s="111" t="s">
        <v>588</v>
      </c>
      <c r="D407" s="112" t="s">
        <v>656</v>
      </c>
      <c r="E407" s="111" t="s">
        <v>786</v>
      </c>
      <c r="F407" s="111" t="s">
        <v>680</v>
      </c>
      <c r="G407" s="223">
        <v>2514.5</v>
      </c>
      <c r="H407" s="223">
        <v>1949.2</v>
      </c>
      <c r="I407" s="223">
        <v>2429.8000000000002</v>
      </c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</row>
    <row r="408" spans="1:50" ht="31.5" customHeight="1">
      <c r="A408" s="206" t="s">
        <v>657</v>
      </c>
      <c r="B408" s="111" t="s">
        <v>612</v>
      </c>
      <c r="C408" s="111" t="s">
        <v>588</v>
      </c>
      <c r="D408" s="112" t="s">
        <v>658</v>
      </c>
      <c r="E408" s="111"/>
      <c r="F408" s="111"/>
      <c r="G408" s="119">
        <f t="shared" ref="G408:I408" si="181">G409</f>
        <v>5156.3999999999996</v>
      </c>
      <c r="H408" s="119">
        <f t="shared" si="181"/>
        <v>3979.8</v>
      </c>
      <c r="I408" s="119">
        <f t="shared" si="181"/>
        <v>4961</v>
      </c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</row>
    <row r="409" spans="1:50" ht="31.5" customHeight="1">
      <c r="A409" s="110" t="s">
        <v>784</v>
      </c>
      <c r="B409" s="111" t="s">
        <v>612</v>
      </c>
      <c r="C409" s="111" t="s">
        <v>588</v>
      </c>
      <c r="D409" s="112" t="s">
        <v>658</v>
      </c>
      <c r="E409" s="111" t="s">
        <v>785</v>
      </c>
      <c r="F409" s="111" t="s">
        <v>725</v>
      </c>
      <c r="G409" s="223">
        <v>5156.3999999999996</v>
      </c>
      <c r="H409" s="223">
        <v>3979.8</v>
      </c>
      <c r="I409" s="223">
        <v>4961</v>
      </c>
      <c r="J409" s="22"/>
      <c r="K409" s="5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</row>
    <row r="410" spans="1:50" ht="18.75" customHeight="1">
      <c r="A410" s="207" t="s">
        <v>659</v>
      </c>
      <c r="B410" s="208"/>
      <c r="C410" s="208"/>
      <c r="D410" s="209"/>
      <c r="E410" s="279"/>
      <c r="F410" s="279"/>
      <c r="G410" s="280">
        <f>G11+G117+G176+G263+G300+G225+G248</f>
        <v>934385.70000000019</v>
      </c>
      <c r="H410" s="280">
        <f>H11+H117+H176+H263+H300+H225+H248</f>
        <v>777957.45000000007</v>
      </c>
      <c r="I410" s="280">
        <f t="shared" ref="I410" si="182">I11+I117+I176+I263+I300+I225+I248</f>
        <v>851882.16000000015</v>
      </c>
      <c r="J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ht="15.75" customHeight="1">
      <c r="A411" s="281" t="s">
        <v>787</v>
      </c>
      <c r="B411" s="282"/>
      <c r="C411" s="282"/>
      <c r="D411" s="249"/>
      <c r="E411" s="282"/>
      <c r="F411" s="282"/>
      <c r="G411" s="283">
        <f t="shared" ref="G411:I411" si="183">G412+G413</f>
        <v>935435.72</v>
      </c>
      <c r="H411" s="283">
        <f t="shared" si="183"/>
        <v>779007.49</v>
      </c>
      <c r="I411" s="283">
        <f t="shared" si="183"/>
        <v>852932.16</v>
      </c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</row>
    <row r="412" spans="1:50" ht="15.75" customHeight="1">
      <c r="A412" s="140"/>
      <c r="B412" s="284"/>
      <c r="C412" s="245"/>
      <c r="D412" s="245"/>
      <c r="E412" s="245"/>
      <c r="F412" s="245" t="s">
        <v>788</v>
      </c>
      <c r="G412" s="285">
        <v>746815.2</v>
      </c>
      <c r="H412" s="286">
        <v>577259</v>
      </c>
      <c r="I412" s="286">
        <v>636274.80000000005</v>
      </c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</row>
    <row r="413" spans="1:50" ht="15.75" customHeight="1">
      <c r="A413" s="140"/>
      <c r="B413" s="284"/>
      <c r="C413" s="245"/>
      <c r="D413" s="245"/>
      <c r="E413" s="245"/>
      <c r="F413" s="245" t="s">
        <v>789</v>
      </c>
      <c r="G413" s="287">
        <f>'1-5'!C10</f>
        <v>188620.52</v>
      </c>
      <c r="H413" s="287">
        <f>'1-5'!D10</f>
        <v>201748.49</v>
      </c>
      <c r="I413" s="287">
        <f>'1-5'!E10</f>
        <v>216657.36</v>
      </c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</row>
    <row r="414" spans="1:50" ht="15.75" customHeight="1">
      <c r="A414" s="288" t="s">
        <v>790</v>
      </c>
      <c r="B414" s="89"/>
      <c r="C414" s="91"/>
      <c r="D414" s="89"/>
      <c r="E414" s="91"/>
      <c r="F414" s="91"/>
      <c r="G414" s="289">
        <f t="shared" ref="G414:I414" si="184">G411-G410</f>
        <v>1050.0199999997858</v>
      </c>
      <c r="H414" s="289">
        <f t="shared" si="184"/>
        <v>1050.0399999999208</v>
      </c>
      <c r="I414" s="289">
        <f t="shared" si="184"/>
        <v>1049.9999999998836</v>
      </c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</row>
    <row r="415" spans="1:50" ht="15.75" customHeight="1">
      <c r="A415" s="76"/>
      <c r="B415" s="89"/>
      <c r="C415" s="91"/>
      <c r="D415" s="89"/>
      <c r="E415" s="91"/>
      <c r="F415" s="91"/>
      <c r="G415" s="93"/>
      <c r="H415" s="197"/>
      <c r="I415" s="197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</row>
    <row r="416" spans="1:50" ht="15.75" customHeight="1">
      <c r="A416" s="76"/>
      <c r="B416" s="89"/>
      <c r="C416" s="91"/>
      <c r="D416" s="89"/>
      <c r="E416" s="91"/>
      <c r="F416" s="91"/>
      <c r="G416" s="93"/>
      <c r="H416" s="197"/>
      <c r="I416" s="197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</row>
    <row r="417" spans="1:50" ht="15.75" customHeight="1">
      <c r="A417" s="76"/>
      <c r="B417" s="89"/>
      <c r="C417" s="91"/>
      <c r="D417" s="89"/>
      <c r="E417" s="91"/>
      <c r="F417" s="91"/>
      <c r="G417" s="290"/>
      <c r="H417" s="291"/>
      <c r="I417" s="291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</row>
    <row r="418" spans="1:50" ht="15.75" customHeight="1">
      <c r="A418" s="76"/>
      <c r="B418" s="89"/>
      <c r="C418" s="91"/>
      <c r="D418" s="89"/>
      <c r="E418" s="91"/>
      <c r="F418" s="91"/>
      <c r="G418" s="93"/>
      <c r="H418" s="197"/>
      <c r="I418" s="197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</row>
    <row r="419" spans="1:50" ht="15.75" customHeight="1">
      <c r="A419" s="76"/>
      <c r="B419" s="89"/>
      <c r="C419" s="91"/>
      <c r="D419" s="89"/>
      <c r="E419" s="91"/>
      <c r="F419" s="91"/>
      <c r="G419" s="93"/>
      <c r="H419" s="197"/>
      <c r="I419" s="197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</row>
    <row r="420" spans="1:50" ht="15.75" customHeight="1">
      <c r="A420" s="76"/>
      <c r="B420" s="89"/>
      <c r="C420" s="91"/>
      <c r="D420" s="89"/>
      <c r="E420" s="91"/>
      <c r="F420" s="91"/>
      <c r="G420" s="93"/>
      <c r="H420" s="197"/>
      <c r="I420" s="197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</row>
    <row r="421" spans="1:50" ht="15.75" customHeight="1">
      <c r="A421" s="76"/>
      <c r="B421" s="89"/>
      <c r="C421" s="91"/>
      <c r="D421" s="89"/>
      <c r="E421" s="91"/>
      <c r="F421" s="91"/>
      <c r="G421" s="93"/>
      <c r="H421" s="197"/>
      <c r="I421" s="197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</row>
    <row r="422" spans="1:50" ht="15.75" customHeight="1">
      <c r="A422" s="76"/>
      <c r="B422" s="89"/>
      <c r="C422" s="91"/>
      <c r="D422" s="89"/>
      <c r="E422" s="91"/>
      <c r="F422" s="91"/>
      <c r="G422" s="93"/>
      <c r="H422" s="197"/>
      <c r="I422" s="197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</row>
    <row r="423" spans="1:50" ht="15.75" customHeight="1">
      <c r="A423" s="76"/>
      <c r="B423" s="89"/>
      <c r="C423" s="91"/>
      <c r="D423" s="89"/>
      <c r="E423" s="91"/>
      <c r="F423" s="91"/>
      <c r="G423" s="93"/>
      <c r="H423" s="197"/>
      <c r="I423" s="197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</row>
    <row r="424" spans="1:50" ht="15.75" customHeight="1">
      <c r="A424" s="76"/>
      <c r="B424" s="89"/>
      <c r="C424" s="91"/>
      <c r="D424" s="89"/>
      <c r="E424" s="91"/>
      <c r="F424" s="91"/>
      <c r="G424" s="93"/>
      <c r="H424" s="197"/>
      <c r="I424" s="197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</row>
    <row r="425" spans="1:50" ht="15.75" customHeight="1">
      <c r="A425" s="76"/>
      <c r="B425" s="89"/>
      <c r="C425" s="91"/>
      <c r="D425" s="89"/>
      <c r="E425" s="91"/>
      <c r="F425" s="91"/>
      <c r="G425" s="93"/>
      <c r="H425" s="197"/>
      <c r="I425" s="197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</row>
    <row r="426" spans="1:50" ht="15.75" customHeight="1">
      <c r="A426" s="76"/>
      <c r="B426" s="89"/>
      <c r="C426" s="91"/>
      <c r="D426" s="89"/>
      <c r="E426" s="91"/>
      <c r="F426" s="91"/>
      <c r="G426" s="93"/>
      <c r="H426" s="197"/>
      <c r="I426" s="197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</row>
    <row r="427" spans="1:50" ht="15.75" customHeight="1">
      <c r="A427" s="76"/>
      <c r="B427" s="89"/>
      <c r="C427" s="91"/>
      <c r="D427" s="89"/>
      <c r="E427" s="91"/>
      <c r="F427" s="91"/>
      <c r="G427" s="93"/>
      <c r="H427" s="197"/>
      <c r="I427" s="197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</row>
    <row r="428" spans="1:50" ht="15.75" customHeight="1">
      <c r="A428" s="76"/>
      <c r="B428" s="89"/>
      <c r="C428" s="91"/>
      <c r="D428" s="89"/>
      <c r="E428" s="91"/>
      <c r="F428" s="91"/>
      <c r="G428" s="93"/>
      <c r="H428" s="197"/>
      <c r="I428" s="197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</row>
    <row r="429" spans="1:50" ht="15.75" customHeight="1">
      <c r="A429" s="76"/>
      <c r="B429" s="89"/>
      <c r="C429" s="91"/>
      <c r="D429" s="89"/>
      <c r="E429" s="91"/>
      <c r="F429" s="91"/>
      <c r="G429" s="93"/>
      <c r="H429" s="197"/>
      <c r="I429" s="197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</row>
    <row r="430" spans="1:50" ht="15.75" customHeight="1">
      <c r="A430" s="76"/>
      <c r="B430" s="89"/>
      <c r="C430" s="91"/>
      <c r="D430" s="89"/>
      <c r="E430" s="91"/>
      <c r="F430" s="91"/>
      <c r="G430" s="93"/>
      <c r="H430" s="197"/>
      <c r="I430" s="197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</row>
    <row r="431" spans="1:50" ht="15.75" customHeight="1">
      <c r="A431" s="76"/>
      <c r="B431" s="89"/>
      <c r="C431" s="91"/>
      <c r="D431" s="89"/>
      <c r="E431" s="91"/>
      <c r="F431" s="91"/>
      <c r="G431" s="93"/>
      <c r="H431" s="197"/>
      <c r="I431" s="197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</row>
    <row r="432" spans="1:50" ht="15.75" customHeight="1">
      <c r="A432" s="76"/>
      <c r="B432" s="89"/>
      <c r="C432" s="91"/>
      <c r="D432" s="89"/>
      <c r="E432" s="91"/>
      <c r="F432" s="91"/>
      <c r="G432" s="93"/>
      <c r="H432" s="197"/>
      <c r="I432" s="197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</row>
    <row r="433" spans="1:50" ht="15.75" customHeight="1">
      <c r="A433" s="76"/>
      <c r="B433" s="89"/>
      <c r="C433" s="91"/>
      <c r="D433" s="89"/>
      <c r="E433" s="91"/>
      <c r="F433" s="91"/>
      <c r="G433" s="93"/>
      <c r="H433" s="197"/>
      <c r="I433" s="197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</row>
    <row r="434" spans="1:50" ht="15.75" customHeight="1">
      <c r="A434" s="76"/>
      <c r="B434" s="89"/>
      <c r="C434" s="91"/>
      <c r="D434" s="89"/>
      <c r="E434" s="91"/>
      <c r="F434" s="91"/>
      <c r="G434" s="93"/>
      <c r="H434" s="197"/>
      <c r="I434" s="197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</row>
    <row r="435" spans="1:50" ht="15.75" customHeight="1">
      <c r="A435" s="76"/>
      <c r="B435" s="89"/>
      <c r="C435" s="91"/>
      <c r="D435" s="89"/>
      <c r="E435" s="91"/>
      <c r="F435" s="91"/>
      <c r="G435" s="93"/>
      <c r="H435" s="197"/>
      <c r="I435" s="197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</row>
    <row r="436" spans="1:50" ht="15.75" customHeight="1">
      <c r="A436" s="76"/>
      <c r="B436" s="89"/>
      <c r="C436" s="91"/>
      <c r="D436" s="89"/>
      <c r="E436" s="91"/>
      <c r="F436" s="91"/>
      <c r="G436" s="93"/>
      <c r="H436" s="197"/>
      <c r="I436" s="197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</row>
    <row r="437" spans="1:50" ht="15.75" customHeight="1">
      <c r="A437" s="76"/>
      <c r="B437" s="89"/>
      <c r="C437" s="91"/>
      <c r="D437" s="89"/>
      <c r="E437" s="91"/>
      <c r="F437" s="91"/>
      <c r="G437" s="93"/>
      <c r="H437" s="197"/>
      <c r="I437" s="197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</row>
    <row r="438" spans="1:50" ht="15.75" customHeight="1">
      <c r="A438" s="76"/>
      <c r="B438" s="89"/>
      <c r="C438" s="91"/>
      <c r="D438" s="89"/>
      <c r="E438" s="91"/>
      <c r="F438" s="91"/>
      <c r="G438" s="93"/>
      <c r="H438" s="197"/>
      <c r="I438" s="197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</row>
    <row r="439" spans="1:50" ht="15.75" customHeight="1">
      <c r="A439" s="76"/>
      <c r="B439" s="89"/>
      <c r="C439" s="91"/>
      <c r="D439" s="89"/>
      <c r="E439" s="91"/>
      <c r="F439" s="91"/>
      <c r="G439" s="93"/>
      <c r="H439" s="197"/>
      <c r="I439" s="197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</row>
  </sheetData>
  <autoFilter ref="A11:L414"/>
  <mergeCells count="4">
    <mergeCell ref="E3:I3"/>
    <mergeCell ref="A4:I5"/>
    <mergeCell ref="A7:A10"/>
    <mergeCell ref="B7:I9"/>
  </mergeCells>
  <conditionalFormatting sqref="A243">
    <cfRule type="colorScale" priority="1">
      <colorScale>
        <cfvo type="min" val="0"/>
        <cfvo type="max" val="0"/>
        <color rgb="FF57BB8A"/>
        <color rgb="FFFFFFFF"/>
      </colorScale>
    </cfRule>
  </conditionalFormatting>
  <conditionalFormatting sqref="A243">
    <cfRule type="containsBlanks" dxfId="0" priority="2">
      <formula>LEN(TRIM(A243))=0</formula>
    </cfRule>
  </conditionalFormatting>
  <pageMargins left="1.1811023622047245" right="0.23622047244094491" top="0.27559055118110237" bottom="0.39370078740157483" header="0" footer="0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topLeftCell="A4" workbookViewId="0">
      <selection activeCell="D27" sqref="D27"/>
    </sheetView>
  </sheetViews>
  <sheetFormatPr defaultColWidth="14.42578125" defaultRowHeight="15" customHeight="1"/>
  <cols>
    <col min="1" max="1" width="86.140625" customWidth="1"/>
    <col min="2" max="2" width="9.85546875" customWidth="1"/>
    <col min="3" max="3" width="36" customWidth="1"/>
    <col min="4" max="4" width="17.7109375" customWidth="1"/>
    <col min="5" max="5" width="19.42578125" customWidth="1"/>
    <col min="6" max="6" width="17.28515625" customWidth="1"/>
    <col min="7" max="26" width="8.85546875" customWidth="1"/>
  </cols>
  <sheetData>
    <row r="1" spans="1:26" ht="15.75" customHeight="1">
      <c r="A1" s="22"/>
      <c r="B1" s="3"/>
      <c r="C1" s="3" t="s">
        <v>791</v>
      </c>
      <c r="D1" s="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1.5" customHeight="1">
      <c r="A2" s="22"/>
      <c r="B2" s="384" t="s">
        <v>792</v>
      </c>
      <c r="C2" s="347"/>
      <c r="D2" s="34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49.5" customHeight="1">
      <c r="A3" s="22"/>
      <c r="B3" s="384" t="s">
        <v>793</v>
      </c>
      <c r="C3" s="347"/>
      <c r="D3" s="34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>
      <c r="A5" s="383" t="s">
        <v>794</v>
      </c>
      <c r="B5" s="347"/>
      <c r="C5" s="347"/>
      <c r="D5" s="347"/>
      <c r="E5" s="347"/>
      <c r="F5" s="34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6.5" customHeight="1">
      <c r="A6" s="75" t="s">
        <v>795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70.5" customHeight="1">
      <c r="A7" s="225" t="s">
        <v>213</v>
      </c>
      <c r="B7" s="292" t="s">
        <v>796</v>
      </c>
      <c r="C7" s="292" t="s">
        <v>797</v>
      </c>
      <c r="D7" s="293" t="s">
        <v>433</v>
      </c>
      <c r="E7" s="293" t="s">
        <v>434</v>
      </c>
      <c r="F7" s="293" t="s">
        <v>435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>
      <c r="A8" s="294" t="s">
        <v>798</v>
      </c>
      <c r="B8" s="295">
        <v>500</v>
      </c>
      <c r="C8" s="296" t="s">
        <v>799</v>
      </c>
      <c r="D8" s="297">
        <f t="shared" ref="D8:F8" si="0">D10</f>
        <v>1050</v>
      </c>
      <c r="E8" s="297">
        <f t="shared" si="0"/>
        <v>1050</v>
      </c>
      <c r="F8" s="297">
        <f t="shared" si="0"/>
        <v>1050</v>
      </c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</row>
    <row r="9" spans="1:26" ht="15.75" customHeight="1">
      <c r="A9" s="294" t="s">
        <v>800</v>
      </c>
      <c r="B9" s="295"/>
      <c r="C9" s="296"/>
      <c r="D9" s="297"/>
      <c r="E9" s="297"/>
      <c r="F9" s="29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294" t="s">
        <v>801</v>
      </c>
      <c r="B10" s="295">
        <v>520</v>
      </c>
      <c r="C10" s="296" t="s">
        <v>799</v>
      </c>
      <c r="D10" s="297">
        <f t="shared" ref="D10:F10" si="1">D12</f>
        <v>1050</v>
      </c>
      <c r="E10" s="297">
        <f t="shared" si="1"/>
        <v>1050</v>
      </c>
      <c r="F10" s="297">
        <f t="shared" si="1"/>
        <v>1050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294" t="s">
        <v>802</v>
      </c>
      <c r="B11" s="295"/>
      <c r="C11" s="296"/>
      <c r="D11" s="297"/>
      <c r="E11" s="297"/>
      <c r="F11" s="29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294" t="s">
        <v>803</v>
      </c>
      <c r="B12" s="295">
        <v>520</v>
      </c>
      <c r="C12" s="296" t="s">
        <v>804</v>
      </c>
      <c r="D12" s="297">
        <f t="shared" ref="D12:F12" si="2">D13</f>
        <v>1050</v>
      </c>
      <c r="E12" s="297">
        <f t="shared" si="2"/>
        <v>1050</v>
      </c>
      <c r="F12" s="297">
        <f t="shared" si="2"/>
        <v>1050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294" t="s">
        <v>805</v>
      </c>
      <c r="B13" s="295">
        <v>520</v>
      </c>
      <c r="C13" s="296" t="s">
        <v>806</v>
      </c>
      <c r="D13" s="297">
        <f t="shared" ref="D13:F13" si="3">D14</f>
        <v>1050</v>
      </c>
      <c r="E13" s="297">
        <f t="shared" si="3"/>
        <v>1050</v>
      </c>
      <c r="F13" s="297">
        <f t="shared" si="3"/>
        <v>1050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294" t="s">
        <v>807</v>
      </c>
      <c r="B14" s="295">
        <v>520</v>
      </c>
      <c r="C14" s="296" t="s">
        <v>808</v>
      </c>
      <c r="D14" s="297">
        <f t="shared" ref="D14:F14" si="4">D15</f>
        <v>1050</v>
      </c>
      <c r="E14" s="297">
        <f t="shared" si="4"/>
        <v>1050</v>
      </c>
      <c r="F14" s="297">
        <f t="shared" si="4"/>
        <v>1050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294" t="s">
        <v>809</v>
      </c>
      <c r="B15" s="295">
        <v>520</v>
      </c>
      <c r="C15" s="296" t="s">
        <v>810</v>
      </c>
      <c r="D15" s="299">
        <v>1050</v>
      </c>
      <c r="E15" s="299">
        <v>1050</v>
      </c>
      <c r="F15" s="299">
        <v>1050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00" t="s">
        <v>811</v>
      </c>
      <c r="B16" s="295">
        <v>620</v>
      </c>
      <c r="C16" s="296" t="s">
        <v>799</v>
      </c>
      <c r="D16" s="297" t="s">
        <v>235</v>
      </c>
      <c r="E16" s="297" t="s">
        <v>235</v>
      </c>
      <c r="F16" s="297" t="s">
        <v>235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01" t="s">
        <v>802</v>
      </c>
      <c r="B17" s="295"/>
      <c r="C17" s="296"/>
      <c r="D17" s="297"/>
      <c r="E17" s="297"/>
      <c r="F17" s="29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00" t="s">
        <v>812</v>
      </c>
      <c r="B18" s="295">
        <v>700</v>
      </c>
      <c r="C18" s="296"/>
      <c r="D18" s="297"/>
      <c r="E18" s="297"/>
      <c r="F18" s="29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94" t="s">
        <v>813</v>
      </c>
      <c r="B19" s="295">
        <v>700</v>
      </c>
      <c r="C19" s="296" t="s">
        <v>814</v>
      </c>
      <c r="D19" s="297">
        <f t="shared" ref="D19:F19" si="5">D20+D24</f>
        <v>-1050.0199999997858</v>
      </c>
      <c r="E19" s="297">
        <f t="shared" si="5"/>
        <v>-1050.0399999999208</v>
      </c>
      <c r="F19" s="297">
        <f t="shared" si="5"/>
        <v>-1049.9999999998836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00" t="s">
        <v>815</v>
      </c>
      <c r="B20" s="295">
        <v>710</v>
      </c>
      <c r="C20" s="296" t="s">
        <v>816</v>
      </c>
      <c r="D20" s="297">
        <f t="shared" ref="D20:F20" si="6">D21</f>
        <v>-935435.72</v>
      </c>
      <c r="E20" s="297">
        <f t="shared" si="6"/>
        <v>-779007.49</v>
      </c>
      <c r="F20" s="297">
        <f t="shared" si="6"/>
        <v>-852932.16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294" t="s">
        <v>817</v>
      </c>
      <c r="B21" s="295">
        <v>710</v>
      </c>
      <c r="C21" s="296" t="s">
        <v>818</v>
      </c>
      <c r="D21" s="297">
        <f t="shared" ref="D21:F21" si="7">D22</f>
        <v>-935435.72</v>
      </c>
      <c r="E21" s="297">
        <f t="shared" si="7"/>
        <v>-779007.49</v>
      </c>
      <c r="F21" s="297">
        <f t="shared" si="7"/>
        <v>-852932.16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294" t="s">
        <v>819</v>
      </c>
      <c r="B22" s="295">
        <v>710</v>
      </c>
      <c r="C22" s="296" t="s">
        <v>820</v>
      </c>
      <c r="D22" s="297">
        <f t="shared" ref="D22:F22" si="8">D23</f>
        <v>-935435.72</v>
      </c>
      <c r="E22" s="297">
        <f t="shared" si="8"/>
        <v>-779007.49</v>
      </c>
      <c r="F22" s="297">
        <f t="shared" si="8"/>
        <v>-852932.16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294" t="s">
        <v>821</v>
      </c>
      <c r="B23" s="295">
        <v>710</v>
      </c>
      <c r="C23" s="296" t="s">
        <v>822</v>
      </c>
      <c r="D23" s="302">
        <f>-пр3!G411</f>
        <v>-935435.72</v>
      </c>
      <c r="E23" s="302">
        <f>-пр3!H411</f>
        <v>-779007.49</v>
      </c>
      <c r="F23" s="302">
        <f>-пр3!I411</f>
        <v>-852932.16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00" t="s">
        <v>823</v>
      </c>
      <c r="B24" s="295">
        <v>720</v>
      </c>
      <c r="C24" s="296" t="s">
        <v>824</v>
      </c>
      <c r="D24" s="302">
        <f t="shared" ref="D24:F24" si="9">D25</f>
        <v>934385.70000000019</v>
      </c>
      <c r="E24" s="302">
        <f t="shared" si="9"/>
        <v>777957.45000000007</v>
      </c>
      <c r="F24" s="302">
        <f t="shared" si="9"/>
        <v>851882.16000000015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294" t="s">
        <v>825</v>
      </c>
      <c r="B25" s="295">
        <v>720</v>
      </c>
      <c r="C25" s="296" t="s">
        <v>826</v>
      </c>
      <c r="D25" s="302">
        <f t="shared" ref="D25:F25" si="10">D26</f>
        <v>934385.70000000019</v>
      </c>
      <c r="E25" s="302">
        <f t="shared" si="10"/>
        <v>777957.45000000007</v>
      </c>
      <c r="F25" s="302">
        <f t="shared" si="10"/>
        <v>851882.16000000015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294" t="s">
        <v>827</v>
      </c>
      <c r="B26" s="295">
        <v>720</v>
      </c>
      <c r="C26" s="296" t="s">
        <v>828</v>
      </c>
      <c r="D26" s="302">
        <f t="shared" ref="D26:F26" si="11">D27</f>
        <v>934385.70000000019</v>
      </c>
      <c r="E26" s="302">
        <f t="shared" si="11"/>
        <v>777957.45000000007</v>
      </c>
      <c r="F26" s="302">
        <f t="shared" si="11"/>
        <v>851882.16000000015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294" t="s">
        <v>829</v>
      </c>
      <c r="B27" s="295">
        <v>720</v>
      </c>
      <c r="C27" s="296" t="s">
        <v>830</v>
      </c>
      <c r="D27" s="302">
        <f>пр3!G410</f>
        <v>934385.70000000019</v>
      </c>
      <c r="E27" s="302">
        <f>пр3!H410</f>
        <v>777957.45000000007</v>
      </c>
      <c r="F27" s="302">
        <f>пр3!I410</f>
        <v>851882.16000000015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03"/>
      <c r="B28" s="303"/>
      <c r="C28" s="303"/>
      <c r="D28" s="304"/>
      <c r="E28" s="305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7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75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75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7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75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75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75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7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7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75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75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75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75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75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75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75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75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75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75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75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75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75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75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7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7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75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75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75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75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75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75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75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75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75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75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75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75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75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75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75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75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75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75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75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75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75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75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75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75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75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75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75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75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75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75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75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75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75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75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75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75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75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75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75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75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75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75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75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75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75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75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75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75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75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75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75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75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75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75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75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75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75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75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75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75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75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75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75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75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75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75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75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75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75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75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75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75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75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75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75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75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75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75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75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75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75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75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75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75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75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75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75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75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75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75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75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75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75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75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75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75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75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75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75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75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75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75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75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75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75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75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75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75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75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75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75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75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75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75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75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75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75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75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75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75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75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75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75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75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75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75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75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75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75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75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75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75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75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75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75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75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75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75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75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75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75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75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75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75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75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75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75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75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75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75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75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75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75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75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75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75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75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75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75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75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75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75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75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75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75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75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75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75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75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75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75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75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75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75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75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75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75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75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75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75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75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75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75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75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75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75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75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75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75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75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75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75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75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75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75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75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75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75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75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75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75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75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75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75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75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75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75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75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75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75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75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75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75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75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75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75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75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75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75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75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75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75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75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75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75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75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75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75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75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75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75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75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75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75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75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75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75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75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75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75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75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75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75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75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75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75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75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75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75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75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75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75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75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75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75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75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75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75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75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75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75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75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75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75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75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75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75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75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75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75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75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75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75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75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75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75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75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75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75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75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75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75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75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75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75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75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75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75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75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75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75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75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75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75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75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75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75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75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75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75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75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75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75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75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75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75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75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75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75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75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75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75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75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75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75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75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75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75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75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75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75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75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75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75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75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75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75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75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75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75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75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75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75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75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75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75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75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75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75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75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75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75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75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75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75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75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75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75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75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75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75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75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75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75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75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75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75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75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75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75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75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75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75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75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75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75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75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75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75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75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75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75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75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75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75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75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75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75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75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75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75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75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75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75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75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75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75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75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75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75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75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75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75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75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75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75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75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75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75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75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75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75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75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75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75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75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75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75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75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75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75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75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75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75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75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75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75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75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75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75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75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75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75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75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75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75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75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75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75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75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75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75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75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75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75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75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75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75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75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75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75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75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75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75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75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75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75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75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75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75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75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75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75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75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75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75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75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75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75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75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75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75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75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75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75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75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75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75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75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75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75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75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75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75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75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75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75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75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75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75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75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75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75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75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75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75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75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75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75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75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75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75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75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75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75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75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75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75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75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75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75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75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75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75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75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75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75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75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75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75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75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75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75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75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75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75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75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75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75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75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75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75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75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75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75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75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75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75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75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75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75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75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75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75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75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75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75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75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75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75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75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75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75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75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75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75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75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75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75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75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75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75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75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75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75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75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75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75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75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75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75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75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75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75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75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75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75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75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75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75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75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75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75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75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75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75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75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75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75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75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75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75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75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75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75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75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75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75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75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75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75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75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75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75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75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75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75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75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75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75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75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75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75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75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75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75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75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75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75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75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75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75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75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75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75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75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75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75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75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75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75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75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75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75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75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75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75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75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75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75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75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75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75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75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75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75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75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75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75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75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75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75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75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75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75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75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75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75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75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75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75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75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75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75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75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75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75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75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75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75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75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75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75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75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75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75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75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75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75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75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75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75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75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75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75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75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75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75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75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75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75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75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75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75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75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75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75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75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75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75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75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75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75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75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75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75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75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75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75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75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75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75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75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75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75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75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75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75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75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75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75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75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75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75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75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75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75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75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75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75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75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75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75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75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75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75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75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75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75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75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75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75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75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75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75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75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75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75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75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75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75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75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75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75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75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75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75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75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75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75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75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75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75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75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75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75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75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75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75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75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75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75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75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75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75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75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75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75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75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75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75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75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75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75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75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75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75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75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75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75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75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75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75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75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75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75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75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75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75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75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75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75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75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75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75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75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75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75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75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75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75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75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75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75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75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75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75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75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75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75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75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75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75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75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75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75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75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75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75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75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75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75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75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75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75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75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75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75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75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75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75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75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75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75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75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75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75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75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75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75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75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75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75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75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75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75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75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75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75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75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75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75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75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75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75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75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75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75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75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75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75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75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75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75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75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75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75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75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75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75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75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75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75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75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75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75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75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75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75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75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75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75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75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75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75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75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75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75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75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75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75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75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75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75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75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75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75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75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75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75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75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75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75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75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75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75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75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75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75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75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75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75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75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75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75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75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75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75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75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75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75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75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75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75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75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75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75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75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75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75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75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75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75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75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75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75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75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75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75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75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75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75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75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75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75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75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75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3">
    <mergeCell ref="B2:D2"/>
    <mergeCell ref="B3:D3"/>
    <mergeCell ref="A5:F5"/>
  </mergeCells>
  <pageMargins left="0.98425196850393704" right="0.78740157480314965" top="0.98425196850393704" bottom="0.98425196850393704" header="0" footer="0"/>
  <pageSetup paperSize="9" scale="6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Z1000"/>
  <sheetViews>
    <sheetView workbookViewId="0">
      <selection activeCell="E15" sqref="E15"/>
    </sheetView>
  </sheetViews>
  <sheetFormatPr defaultColWidth="14.42578125" defaultRowHeight="15" customHeight="1"/>
  <cols>
    <col min="1" max="1" width="31.85546875" customWidth="1"/>
    <col min="2" max="7" width="18.140625" customWidth="1"/>
    <col min="8" max="8" width="12.140625" customWidth="1"/>
    <col min="9" max="9" width="12.5703125" customWidth="1"/>
    <col min="10" max="10" width="14.7109375" customWidth="1"/>
    <col min="11" max="11" width="9.85546875" customWidth="1"/>
    <col min="12" max="12" width="8.85546875" customWidth="1"/>
    <col min="13" max="13" width="9.85546875" customWidth="1"/>
    <col min="14" max="26" width="8.85546875" customWidth="1"/>
  </cols>
  <sheetData>
    <row r="1" spans="1:26" ht="15.75" customHeight="1">
      <c r="A1" s="22"/>
      <c r="B1" s="22"/>
      <c r="C1" s="22"/>
      <c r="D1" s="22"/>
      <c r="E1" s="3"/>
      <c r="F1" s="3" t="s">
        <v>831</v>
      </c>
      <c r="G1" s="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9" customHeight="1">
      <c r="A2" s="22"/>
      <c r="B2" s="22"/>
      <c r="C2" s="22"/>
      <c r="D2" s="22"/>
      <c r="E2" s="384" t="s">
        <v>792</v>
      </c>
      <c r="F2" s="347"/>
      <c r="G2" s="347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43.5" customHeight="1">
      <c r="A3" s="22"/>
      <c r="B3" s="22"/>
      <c r="C3" s="75"/>
      <c r="D3" s="75"/>
      <c r="E3" s="384" t="s">
        <v>832</v>
      </c>
      <c r="F3" s="347"/>
      <c r="G3" s="347"/>
      <c r="H3" s="7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>
      <c r="A4" s="22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>
      <c r="A5" s="22"/>
      <c r="B5" s="364"/>
      <c r="C5" s="347"/>
      <c r="D5" s="347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52.5" customHeight="1">
      <c r="A6" s="396" t="s">
        <v>833</v>
      </c>
      <c r="B6" s="397"/>
      <c r="C6" s="397"/>
      <c r="D6" s="397"/>
      <c r="E6" s="397"/>
      <c r="F6" s="397"/>
      <c r="G6" s="39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22"/>
      <c r="B7" s="22"/>
      <c r="C7" s="22"/>
      <c r="D7" s="22"/>
      <c r="E7" s="22"/>
      <c r="F7" s="22"/>
      <c r="G7" s="2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98" t="s">
        <v>213</v>
      </c>
      <c r="B8" s="400">
        <v>2023</v>
      </c>
      <c r="C8" s="401"/>
      <c r="D8" s="400">
        <v>2024</v>
      </c>
      <c r="E8" s="401"/>
      <c r="F8" s="400">
        <v>2025</v>
      </c>
      <c r="G8" s="40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85.5" customHeight="1">
      <c r="A9" s="399"/>
      <c r="B9" s="225" t="s">
        <v>834</v>
      </c>
      <c r="C9" s="225" t="s">
        <v>835</v>
      </c>
      <c r="D9" s="225" t="s">
        <v>834</v>
      </c>
      <c r="E9" s="225" t="s">
        <v>835</v>
      </c>
      <c r="F9" s="225" t="s">
        <v>834</v>
      </c>
      <c r="G9" s="225" t="s">
        <v>835</v>
      </c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spans="1:26" ht="15.75" customHeight="1">
      <c r="A10" s="123" t="s">
        <v>836</v>
      </c>
      <c r="B10" s="341">
        <v>409</v>
      </c>
      <c r="C10" s="342">
        <v>4258</v>
      </c>
      <c r="D10" s="341">
        <v>409</v>
      </c>
      <c r="E10" s="342">
        <v>4258</v>
      </c>
      <c r="F10" s="341">
        <v>409</v>
      </c>
      <c r="G10" s="342">
        <v>4258</v>
      </c>
      <c r="H10" s="307"/>
      <c r="I10" s="308"/>
      <c r="J10" s="5"/>
      <c r="K10" s="30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6" ht="15.75" customHeight="1">
      <c r="A11" s="123" t="s">
        <v>837</v>
      </c>
      <c r="B11" s="341">
        <v>283</v>
      </c>
      <c r="C11" s="342">
        <v>4296</v>
      </c>
      <c r="D11" s="341">
        <v>283</v>
      </c>
      <c r="E11" s="342">
        <v>4296</v>
      </c>
      <c r="F11" s="341">
        <v>283</v>
      </c>
      <c r="G11" s="342">
        <v>4296</v>
      </c>
      <c r="H11" s="310"/>
      <c r="I11" s="308"/>
      <c r="J11" s="5"/>
      <c r="K11" s="30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6" ht="15.75" customHeight="1">
      <c r="A12" s="123" t="s">
        <v>838</v>
      </c>
      <c r="B12" s="341">
        <v>456</v>
      </c>
      <c r="C12" s="342">
        <v>8657</v>
      </c>
      <c r="D12" s="341">
        <v>456</v>
      </c>
      <c r="E12" s="342">
        <v>8657</v>
      </c>
      <c r="F12" s="341">
        <v>456</v>
      </c>
      <c r="G12" s="342">
        <v>8657</v>
      </c>
      <c r="H12" s="311"/>
      <c r="I12" s="308"/>
      <c r="J12" s="5"/>
      <c r="K12" s="30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6" ht="15.75" customHeight="1">
      <c r="A13" s="123" t="s">
        <v>839</v>
      </c>
      <c r="B13" s="341">
        <v>94</v>
      </c>
      <c r="C13" s="342">
        <v>3665</v>
      </c>
      <c r="D13" s="341">
        <v>94</v>
      </c>
      <c r="E13" s="342">
        <v>3665</v>
      </c>
      <c r="F13" s="341">
        <v>94</v>
      </c>
      <c r="G13" s="342">
        <v>3665</v>
      </c>
      <c r="H13" s="311"/>
      <c r="I13" s="308"/>
      <c r="J13" s="5"/>
      <c r="K13" s="30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6" ht="15.75" customHeight="1">
      <c r="A14" s="123" t="s">
        <v>840</v>
      </c>
      <c r="B14" s="341">
        <v>116</v>
      </c>
      <c r="C14" s="342">
        <v>4801</v>
      </c>
      <c r="D14" s="341">
        <v>116</v>
      </c>
      <c r="E14" s="342">
        <v>4801</v>
      </c>
      <c r="F14" s="341">
        <v>116</v>
      </c>
      <c r="G14" s="342">
        <v>4801</v>
      </c>
      <c r="H14" s="311"/>
      <c r="I14" s="308"/>
      <c r="J14" s="5"/>
      <c r="K14" s="30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6" ht="15.75" customHeight="1">
      <c r="A15" s="123" t="s">
        <v>841</v>
      </c>
      <c r="B15" s="341">
        <v>120</v>
      </c>
      <c r="C15" s="342">
        <v>4924</v>
      </c>
      <c r="D15" s="341">
        <v>120</v>
      </c>
      <c r="E15" s="342">
        <v>4924</v>
      </c>
      <c r="F15" s="341">
        <v>120</v>
      </c>
      <c r="G15" s="342">
        <v>4924</v>
      </c>
      <c r="H15" s="311"/>
      <c r="I15" s="308"/>
      <c r="J15" s="5"/>
      <c r="K15" s="30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6" ht="15.75" customHeight="1">
      <c r="A16" s="123" t="s">
        <v>842</v>
      </c>
      <c r="B16" s="341">
        <v>124</v>
      </c>
      <c r="C16" s="342">
        <v>3392</v>
      </c>
      <c r="D16" s="341">
        <v>124</v>
      </c>
      <c r="E16" s="342">
        <v>3392</v>
      </c>
      <c r="F16" s="341">
        <v>124</v>
      </c>
      <c r="G16" s="342">
        <v>3392</v>
      </c>
      <c r="H16" s="311"/>
      <c r="I16" s="308"/>
      <c r="J16" s="5"/>
      <c r="K16" s="30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6" ht="15.75" customHeight="1">
      <c r="A17" s="123" t="s">
        <v>843</v>
      </c>
      <c r="B17" s="341">
        <v>136</v>
      </c>
      <c r="C17" s="342">
        <v>4059</v>
      </c>
      <c r="D17" s="341">
        <v>136</v>
      </c>
      <c r="E17" s="342">
        <v>4059</v>
      </c>
      <c r="F17" s="341">
        <v>136</v>
      </c>
      <c r="G17" s="342">
        <v>4059</v>
      </c>
      <c r="H17" s="311"/>
      <c r="I17" s="308"/>
      <c r="J17" s="5"/>
      <c r="K17" s="30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6" ht="15.75" customHeight="1">
      <c r="A18" s="123" t="s">
        <v>844</v>
      </c>
      <c r="B18" s="341">
        <v>186</v>
      </c>
      <c r="C18" s="342">
        <v>6310</v>
      </c>
      <c r="D18" s="341">
        <v>186</v>
      </c>
      <c r="E18" s="342">
        <v>6310</v>
      </c>
      <c r="F18" s="341">
        <v>186</v>
      </c>
      <c r="G18" s="342">
        <v>6310</v>
      </c>
      <c r="H18" s="311"/>
      <c r="I18" s="308"/>
      <c r="J18" s="5"/>
      <c r="K18" s="30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6" ht="15.75" customHeight="1">
      <c r="A19" s="123" t="s">
        <v>845</v>
      </c>
      <c r="B19" s="341">
        <v>107</v>
      </c>
      <c r="C19" s="342">
        <v>2854</v>
      </c>
      <c r="D19" s="341">
        <v>107</v>
      </c>
      <c r="E19" s="342">
        <v>2854</v>
      </c>
      <c r="F19" s="341">
        <v>107</v>
      </c>
      <c r="G19" s="342">
        <v>2854</v>
      </c>
      <c r="H19" s="311"/>
      <c r="I19" s="308"/>
      <c r="J19" s="5"/>
      <c r="K19" s="30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6" ht="15.75" customHeight="1">
      <c r="A20" s="123" t="s">
        <v>846</v>
      </c>
      <c r="B20" s="341">
        <v>148</v>
      </c>
      <c r="C20" s="342">
        <v>3710</v>
      </c>
      <c r="D20" s="341">
        <v>148</v>
      </c>
      <c r="E20" s="342">
        <v>3710</v>
      </c>
      <c r="F20" s="341">
        <v>148</v>
      </c>
      <c r="G20" s="342">
        <v>3710</v>
      </c>
      <c r="H20" s="311"/>
      <c r="I20" s="308"/>
      <c r="J20" s="5"/>
      <c r="K20" s="30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6" ht="15.75" customHeight="1">
      <c r="A21" s="123" t="s">
        <v>847</v>
      </c>
      <c r="B21" s="341">
        <v>100</v>
      </c>
      <c r="C21" s="342">
        <v>2686</v>
      </c>
      <c r="D21" s="341">
        <v>100</v>
      </c>
      <c r="E21" s="342">
        <v>2686</v>
      </c>
      <c r="F21" s="341">
        <v>100</v>
      </c>
      <c r="G21" s="342">
        <v>2686</v>
      </c>
      <c r="H21" s="311"/>
      <c r="I21" s="312"/>
      <c r="J21" s="5"/>
      <c r="K21" s="30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6" ht="15.75" customHeight="1">
      <c r="A22" s="123" t="s">
        <v>848</v>
      </c>
      <c r="B22" s="341">
        <v>103</v>
      </c>
      <c r="C22" s="342">
        <v>2017</v>
      </c>
      <c r="D22" s="341">
        <v>103</v>
      </c>
      <c r="E22" s="342">
        <v>2017</v>
      </c>
      <c r="F22" s="341">
        <v>103</v>
      </c>
      <c r="G22" s="342">
        <v>2017</v>
      </c>
      <c r="H22" s="311"/>
      <c r="I22" s="312"/>
      <c r="J22" s="5"/>
      <c r="K22" s="30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6" ht="15.75" customHeight="1">
      <c r="A23" s="122" t="s">
        <v>849</v>
      </c>
      <c r="B23" s="338">
        <f t="shared" ref="B23:G23" si="0">SUM(B10:B22)</f>
        <v>2382</v>
      </c>
      <c r="C23" s="338">
        <f t="shared" si="0"/>
        <v>55629</v>
      </c>
      <c r="D23" s="338">
        <f t="shared" si="0"/>
        <v>2382</v>
      </c>
      <c r="E23" s="338">
        <f t="shared" si="0"/>
        <v>55629</v>
      </c>
      <c r="F23" s="338">
        <f t="shared" si="0"/>
        <v>2382</v>
      </c>
      <c r="G23" s="343">
        <f t="shared" si="0"/>
        <v>55629</v>
      </c>
      <c r="H23" s="310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</row>
    <row r="24" spans="1:26" ht="15.75" customHeight="1">
      <c r="A24" s="22"/>
      <c r="B24" s="344"/>
      <c r="C24" s="345"/>
      <c r="D24" s="22"/>
      <c r="E24" s="22"/>
      <c r="F24" s="22"/>
      <c r="G24" s="22"/>
      <c r="H24" s="5"/>
      <c r="I24" s="31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22"/>
      <c r="B25" s="22"/>
      <c r="C25" s="344">
        <f>B23+C23</f>
        <v>58011</v>
      </c>
      <c r="D25" s="22"/>
      <c r="E25" s="344">
        <f>D23+E23</f>
        <v>58011</v>
      </c>
      <c r="F25" s="22"/>
      <c r="G25" s="344">
        <f>F23+G23</f>
        <v>58011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8">
    <mergeCell ref="E2:G2"/>
    <mergeCell ref="E3:G3"/>
    <mergeCell ref="B5:D5"/>
    <mergeCell ref="A6:G6"/>
    <mergeCell ref="A8:A9"/>
    <mergeCell ref="B8:C8"/>
    <mergeCell ref="D8:E8"/>
    <mergeCell ref="F8:G8"/>
  </mergeCells>
  <pageMargins left="0.74803149606299213" right="0.74803149606299213" top="0.98425196850393704" bottom="0.9842519685039370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topLeftCell="A7" workbookViewId="0">
      <selection activeCell="G18" sqref="G18"/>
    </sheetView>
  </sheetViews>
  <sheetFormatPr defaultColWidth="14.42578125" defaultRowHeight="15" customHeight="1"/>
  <cols>
    <col min="1" max="1" width="39.5703125" customWidth="1"/>
    <col min="2" max="4" width="17.7109375" customWidth="1"/>
    <col min="5" max="26" width="9.140625" customWidth="1"/>
  </cols>
  <sheetData>
    <row r="1" spans="1:26" ht="15.75" customHeight="1">
      <c r="A1" s="22"/>
      <c r="B1" s="3"/>
      <c r="C1" s="3" t="s">
        <v>850</v>
      </c>
      <c r="D1" s="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1.5" customHeight="1">
      <c r="A2" s="22"/>
      <c r="B2" s="384" t="s">
        <v>792</v>
      </c>
      <c r="C2" s="347"/>
      <c r="D2" s="34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8.5" customHeight="1">
      <c r="A3" s="22"/>
      <c r="B3" s="384" t="s">
        <v>793</v>
      </c>
      <c r="C3" s="347"/>
      <c r="D3" s="34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>
      <c r="A4" s="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>
      <c r="A5" s="22"/>
      <c r="B5" s="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42.75" customHeight="1">
      <c r="A6" s="396" t="s">
        <v>851</v>
      </c>
      <c r="B6" s="397"/>
      <c r="C6" s="397"/>
      <c r="D6" s="39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22"/>
      <c r="B7" s="22"/>
      <c r="C7" s="22"/>
      <c r="D7" s="2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293" t="s">
        <v>213</v>
      </c>
      <c r="B8" s="318" t="s">
        <v>433</v>
      </c>
      <c r="C8" s="335" t="s">
        <v>434</v>
      </c>
      <c r="D8" s="335" t="s">
        <v>435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16" t="s">
        <v>836</v>
      </c>
      <c r="B9" s="336">
        <v>4062</v>
      </c>
      <c r="C9" s="336">
        <v>4814</v>
      </c>
      <c r="D9" s="336">
        <v>4814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16" t="s">
        <v>837</v>
      </c>
      <c r="B10" s="336">
        <v>3252</v>
      </c>
      <c r="C10" s="336">
        <v>3775</v>
      </c>
      <c r="D10" s="336">
        <v>3775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16" t="s">
        <v>838</v>
      </c>
      <c r="B11" s="339">
        <v>133</v>
      </c>
      <c r="C11" s="339">
        <v>661</v>
      </c>
      <c r="D11" s="339">
        <v>661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16" t="s">
        <v>839</v>
      </c>
      <c r="B12" s="340">
        <v>5197</v>
      </c>
      <c r="C12" s="340">
        <v>5685</v>
      </c>
      <c r="D12" s="340">
        <v>5685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16" t="s">
        <v>840</v>
      </c>
      <c r="B13" s="340">
        <v>2098</v>
      </c>
      <c r="C13" s="340">
        <v>2492</v>
      </c>
      <c r="D13" s="340">
        <v>2492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16" t="s">
        <v>841</v>
      </c>
      <c r="B14" s="340">
        <v>1143</v>
      </c>
      <c r="C14" s="340">
        <v>1487</v>
      </c>
      <c r="D14" s="340">
        <v>1487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16" t="s">
        <v>842</v>
      </c>
      <c r="B15" s="340">
        <v>1761</v>
      </c>
      <c r="C15" s="340">
        <v>2057</v>
      </c>
      <c r="D15" s="340">
        <v>2057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16" t="s">
        <v>843</v>
      </c>
      <c r="B16" s="340">
        <v>842</v>
      </c>
      <c r="C16" s="340">
        <v>1182</v>
      </c>
      <c r="D16" s="340">
        <v>1182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16" t="s">
        <v>844</v>
      </c>
      <c r="B17" s="340">
        <v>2479</v>
      </c>
      <c r="C17" s="340">
        <v>2985</v>
      </c>
      <c r="D17" s="340">
        <v>2985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16" t="s">
        <v>845</v>
      </c>
      <c r="B18" s="340">
        <v>3825</v>
      </c>
      <c r="C18" s="340">
        <v>4205</v>
      </c>
      <c r="D18" s="340">
        <v>4205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16" t="s">
        <v>846</v>
      </c>
      <c r="B19" s="340">
        <v>3973</v>
      </c>
      <c r="C19" s="340">
        <v>4430</v>
      </c>
      <c r="D19" s="340">
        <v>4430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16" t="s">
        <v>847</v>
      </c>
      <c r="B20" s="340">
        <v>4414</v>
      </c>
      <c r="C20" s="340">
        <v>4808</v>
      </c>
      <c r="D20" s="340">
        <v>4808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16" t="s">
        <v>848</v>
      </c>
      <c r="B21" s="340">
        <v>4647</v>
      </c>
      <c r="C21" s="340">
        <v>5027</v>
      </c>
      <c r="D21" s="340">
        <v>5027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37" t="s">
        <v>849</v>
      </c>
      <c r="B22" s="338">
        <f t="shared" ref="B22:D22" si="0">SUM(B9:B21)</f>
        <v>37826</v>
      </c>
      <c r="C22" s="338">
        <f t="shared" si="0"/>
        <v>43608</v>
      </c>
      <c r="D22" s="338">
        <f t="shared" si="0"/>
        <v>43608</v>
      </c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</row>
    <row r="23" spans="1:26" ht="15.75" customHeight="1">
      <c r="A23" s="22"/>
      <c r="B23" s="22"/>
      <c r="C23" s="22"/>
      <c r="D23" s="2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3">
    <mergeCell ref="B2:D2"/>
    <mergeCell ref="B3:D3"/>
    <mergeCell ref="A6:D6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>
      <selection activeCell="E12" sqref="E12"/>
    </sheetView>
  </sheetViews>
  <sheetFormatPr defaultColWidth="14.42578125" defaultRowHeight="15" customHeight="1"/>
  <cols>
    <col min="1" max="1" width="35.85546875" customWidth="1"/>
    <col min="2" max="2" width="21.7109375" customWidth="1"/>
    <col min="3" max="5" width="12.85546875" customWidth="1"/>
    <col min="6" max="26" width="8.7109375" customWidth="1"/>
  </cols>
  <sheetData>
    <row r="1" spans="1:26" ht="12.75" customHeight="1">
      <c r="A1" s="22"/>
      <c r="B1" s="3"/>
      <c r="C1" s="3" t="s">
        <v>852</v>
      </c>
      <c r="D1" s="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1.5" customHeight="1">
      <c r="A2" s="22"/>
      <c r="B2" s="384" t="s">
        <v>792</v>
      </c>
      <c r="C2" s="347"/>
      <c r="D2" s="34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49.5" customHeight="1">
      <c r="A3" s="22"/>
      <c r="B3" s="384" t="s">
        <v>793</v>
      </c>
      <c r="C3" s="347"/>
      <c r="D3" s="34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.75" customHeight="1">
      <c r="A4" s="22"/>
      <c r="B4" s="22"/>
      <c r="C4" s="1"/>
      <c r="D4" s="22"/>
    </row>
    <row r="5" spans="1:26" ht="12.75" customHeight="1">
      <c r="A5" s="396" t="s">
        <v>853</v>
      </c>
      <c r="B5" s="347"/>
      <c r="C5" s="347"/>
      <c r="D5" s="347"/>
    </row>
    <row r="6" spans="1:26" ht="26.25" customHeight="1">
      <c r="A6" s="381"/>
      <c r="B6" s="381"/>
      <c r="C6" s="381"/>
      <c r="D6" s="381"/>
    </row>
    <row r="7" spans="1:26" ht="12.75" customHeight="1">
      <c r="A7" s="317" t="s">
        <v>213</v>
      </c>
      <c r="B7" s="314" t="s">
        <v>433</v>
      </c>
      <c r="C7" s="315" t="s">
        <v>434</v>
      </c>
      <c r="D7" s="315" t="s">
        <v>435</v>
      </c>
    </row>
    <row r="8" spans="1:26" ht="12.75" customHeight="1">
      <c r="A8" s="316" t="s">
        <v>838</v>
      </c>
      <c r="B8" s="318">
        <v>58.5</v>
      </c>
      <c r="C8" s="318">
        <v>58.5</v>
      </c>
      <c r="D8" s="318">
        <v>58.5</v>
      </c>
    </row>
    <row r="9" spans="1:26" ht="12.75" customHeight="1">
      <c r="A9" s="316" t="s">
        <v>839</v>
      </c>
      <c r="B9" s="318">
        <v>58.5</v>
      </c>
      <c r="C9" s="318">
        <v>58.5</v>
      </c>
      <c r="D9" s="318">
        <v>58.5</v>
      </c>
    </row>
    <row r="10" spans="1:26" ht="12.75" customHeight="1">
      <c r="A10" s="316" t="s">
        <v>840</v>
      </c>
      <c r="B10" s="318">
        <v>58.5</v>
      </c>
      <c r="C10" s="318">
        <v>58.5</v>
      </c>
      <c r="D10" s="318">
        <v>58.5</v>
      </c>
    </row>
    <row r="11" spans="1:26" ht="12.75" customHeight="1">
      <c r="A11" s="316" t="s">
        <v>841</v>
      </c>
      <c r="B11" s="318">
        <v>117</v>
      </c>
      <c r="C11" s="318">
        <v>117</v>
      </c>
      <c r="D11" s="318">
        <v>117</v>
      </c>
    </row>
    <row r="12" spans="1:26" ht="12.75" customHeight="1">
      <c r="A12" s="316" t="s">
        <v>842</v>
      </c>
      <c r="B12" s="318">
        <v>58.5</v>
      </c>
      <c r="C12" s="318">
        <v>58.5</v>
      </c>
      <c r="D12" s="318">
        <v>58.5</v>
      </c>
    </row>
    <row r="13" spans="1:26" ht="12.75" customHeight="1">
      <c r="A13" s="316" t="s">
        <v>843</v>
      </c>
      <c r="B13" s="318">
        <v>58.5</v>
      </c>
      <c r="C13" s="318">
        <v>58.5</v>
      </c>
      <c r="D13" s="318">
        <v>58.5</v>
      </c>
    </row>
    <row r="14" spans="1:26" ht="12.75" customHeight="1">
      <c r="A14" s="316" t="s">
        <v>844</v>
      </c>
      <c r="B14" s="318">
        <v>234</v>
      </c>
      <c r="C14" s="318">
        <v>234</v>
      </c>
      <c r="D14" s="318">
        <v>234</v>
      </c>
    </row>
    <row r="15" spans="1:26" ht="12.75" customHeight="1">
      <c r="A15" s="316" t="s">
        <v>845</v>
      </c>
      <c r="B15" s="318">
        <v>175.5</v>
      </c>
      <c r="C15" s="318">
        <v>175.5</v>
      </c>
      <c r="D15" s="318">
        <v>175.5</v>
      </c>
    </row>
    <row r="16" spans="1:26" ht="12.75" customHeight="1">
      <c r="A16" s="316" t="s">
        <v>846</v>
      </c>
      <c r="B16" s="318">
        <v>58.5</v>
      </c>
      <c r="C16" s="318">
        <v>58.5</v>
      </c>
      <c r="D16" s="318">
        <v>58.5</v>
      </c>
    </row>
    <row r="17" spans="1:4" ht="12.75" customHeight="1">
      <c r="A17" s="316" t="s">
        <v>847</v>
      </c>
      <c r="B17" s="318">
        <v>58.5</v>
      </c>
      <c r="C17" s="318">
        <v>58.5</v>
      </c>
      <c r="D17" s="318">
        <v>58.5</v>
      </c>
    </row>
    <row r="18" spans="1:4" ht="12.75" customHeight="1">
      <c r="A18" s="316" t="s">
        <v>848</v>
      </c>
      <c r="B18" s="318">
        <v>117</v>
      </c>
      <c r="C18" s="318">
        <v>117</v>
      </c>
      <c r="D18" s="318">
        <v>117</v>
      </c>
    </row>
    <row r="19" spans="1:4" ht="12.75" customHeight="1">
      <c r="A19" s="122" t="s">
        <v>849</v>
      </c>
      <c r="B19" s="319">
        <v>1053</v>
      </c>
      <c r="C19" s="319">
        <v>1053</v>
      </c>
      <c r="D19" s="319">
        <v>1053</v>
      </c>
    </row>
    <row r="20" spans="1:4" ht="12.75" customHeight="1"/>
    <row r="21" spans="1:4" ht="12.75" customHeight="1"/>
    <row r="22" spans="1:4" ht="12.75" customHeight="1"/>
    <row r="23" spans="1:4" ht="12.75" customHeight="1"/>
    <row r="24" spans="1:4" ht="12.75" customHeight="1"/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2:D2"/>
    <mergeCell ref="B3:D3"/>
    <mergeCell ref="A5:D6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"/>
  <sheetViews>
    <sheetView workbookViewId="0">
      <selection activeCell="B12" sqref="B12"/>
    </sheetView>
  </sheetViews>
  <sheetFormatPr defaultColWidth="14.42578125" defaultRowHeight="15" customHeight="1"/>
  <cols>
    <col min="1" max="1" width="49.85546875" customWidth="1"/>
    <col min="2" max="2" width="23.140625" customWidth="1"/>
  </cols>
  <sheetData>
    <row r="1" spans="1:4" ht="15" customHeight="1">
      <c r="A1" s="151"/>
      <c r="B1" s="323"/>
      <c r="C1" s="323" t="s">
        <v>854</v>
      </c>
      <c r="D1" s="323"/>
    </row>
    <row r="2" spans="1:4" ht="51" customHeight="1">
      <c r="A2" s="151"/>
      <c r="B2" s="384" t="s">
        <v>661</v>
      </c>
      <c r="C2" s="402"/>
      <c r="D2" s="402"/>
    </row>
    <row r="3" spans="1:4" ht="15" customHeight="1">
      <c r="A3" s="151"/>
      <c r="B3" s="322"/>
      <c r="C3" s="151"/>
      <c r="D3" s="151"/>
    </row>
    <row r="4" spans="1:4" ht="15.75">
      <c r="A4" s="349" t="s">
        <v>855</v>
      </c>
      <c r="B4" s="403"/>
      <c r="C4" s="403"/>
      <c r="D4" s="403"/>
    </row>
    <row r="5" spans="1:4" ht="18.75">
      <c r="A5" s="308"/>
      <c r="B5" s="308"/>
      <c r="C5" s="308"/>
      <c r="D5" s="308"/>
    </row>
    <row r="6" spans="1:4" ht="18.75">
      <c r="A6" s="324" t="s">
        <v>213</v>
      </c>
      <c r="B6" s="325" t="s">
        <v>433</v>
      </c>
      <c r="C6" s="308"/>
      <c r="D6" s="308"/>
    </row>
    <row r="7" spans="1:4" ht="18.75">
      <c r="A7" s="327" t="s">
        <v>836</v>
      </c>
      <c r="B7" s="333">
        <v>15000</v>
      </c>
      <c r="C7" s="308"/>
      <c r="D7" s="308"/>
    </row>
    <row r="8" spans="1:4" ht="18.75">
      <c r="A8" s="329" t="s">
        <v>849</v>
      </c>
      <c r="B8" s="334">
        <f>B7</f>
        <v>15000</v>
      </c>
      <c r="C8" s="331"/>
      <c r="D8" s="331"/>
    </row>
    <row r="9" spans="1:4" ht="15" customHeight="1">
      <c r="A9" s="332"/>
      <c r="B9" s="332"/>
      <c r="C9" s="332"/>
      <c r="D9" s="332"/>
    </row>
    <row r="10" spans="1:4" ht="15" customHeight="1">
      <c r="A10" s="332"/>
      <c r="B10" s="332"/>
      <c r="C10" s="332"/>
      <c r="D10" s="332"/>
    </row>
  </sheetData>
  <mergeCells count="2">
    <mergeCell ref="B2:D2"/>
    <mergeCell ref="A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2"/>
  <sheetViews>
    <sheetView workbookViewId="0">
      <selection activeCell="C6" sqref="C6"/>
    </sheetView>
  </sheetViews>
  <sheetFormatPr defaultColWidth="14.42578125" defaultRowHeight="15" customHeight="1"/>
  <cols>
    <col min="1" max="1" width="44.28515625" customWidth="1"/>
    <col min="2" max="2" width="19.5703125" customWidth="1"/>
  </cols>
  <sheetData>
    <row r="1" spans="1:4" ht="15" customHeight="1">
      <c r="A1" s="151"/>
      <c r="B1" s="323"/>
      <c r="C1" s="323" t="s">
        <v>856</v>
      </c>
      <c r="D1" s="323"/>
    </row>
    <row r="2" spans="1:4" ht="58.15" customHeight="1">
      <c r="A2" s="151"/>
      <c r="B2" s="384" t="s">
        <v>661</v>
      </c>
      <c r="C2" s="402"/>
      <c r="D2" s="402"/>
    </row>
    <row r="3" spans="1:4" ht="15" customHeight="1">
      <c r="A3" s="151"/>
      <c r="B3" s="322"/>
      <c r="C3" s="151"/>
      <c r="D3" s="151"/>
    </row>
    <row r="4" spans="1:4" ht="51" customHeight="1">
      <c r="A4" s="349" t="s">
        <v>857</v>
      </c>
      <c r="B4" s="404"/>
      <c r="C4" s="404"/>
      <c r="D4" s="404"/>
    </row>
    <row r="5" spans="1:4" ht="18.75">
      <c r="A5" s="308"/>
      <c r="B5" s="308"/>
      <c r="C5" s="308"/>
      <c r="D5" s="308"/>
    </row>
    <row r="6" spans="1:4" ht="18.75">
      <c r="A6" s="324" t="s">
        <v>213</v>
      </c>
      <c r="B6" s="325" t="s">
        <v>433</v>
      </c>
      <c r="C6" s="308"/>
      <c r="D6" s="308"/>
    </row>
    <row r="7" spans="1:4" ht="18.75">
      <c r="A7" s="326" t="s">
        <v>837</v>
      </c>
      <c r="B7" s="324">
        <v>3285.5942700000001</v>
      </c>
      <c r="C7" s="308"/>
      <c r="D7" s="308"/>
    </row>
    <row r="8" spans="1:4" ht="18.75">
      <c r="A8" s="327" t="s">
        <v>839</v>
      </c>
      <c r="B8" s="328">
        <v>318.49709000000001</v>
      </c>
      <c r="C8" s="308"/>
      <c r="D8" s="308"/>
    </row>
    <row r="9" spans="1:4" ht="18.75">
      <c r="A9" s="326" t="s">
        <v>840</v>
      </c>
      <c r="B9" s="328">
        <v>1570.42624</v>
      </c>
      <c r="C9" s="308"/>
      <c r="D9" s="308"/>
    </row>
    <row r="10" spans="1:4" ht="18.75">
      <c r="A10" s="329" t="s">
        <v>849</v>
      </c>
      <c r="B10" s="330">
        <f>SUM(B7:B9)</f>
        <v>5174.5176000000001</v>
      </c>
      <c r="C10" s="331"/>
      <c r="D10" s="331"/>
    </row>
    <row r="11" spans="1:4" ht="15" customHeight="1">
      <c r="A11" s="332"/>
      <c r="B11" s="332"/>
      <c r="C11" s="332"/>
      <c r="D11" s="332"/>
    </row>
    <row r="12" spans="1:4" ht="15" customHeight="1">
      <c r="A12" s="332"/>
      <c r="B12" s="332"/>
      <c r="C12" s="332"/>
      <c r="D12" s="332"/>
    </row>
  </sheetData>
  <mergeCells count="2">
    <mergeCell ref="B2:D2"/>
    <mergeCell ref="A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пр1-1</vt:lpstr>
      <vt:lpstr>пр1-2</vt:lpstr>
      <vt:lpstr>1-6</vt:lpstr>
      <vt:lpstr>пр1-3</vt:lpstr>
      <vt:lpstr>1-4</vt:lpstr>
      <vt:lpstr>1-5</vt:lpstr>
      <vt:lpstr>пр2</vt:lpstr>
      <vt:lpstr>пр3</vt:lpstr>
      <vt:lpstr>Ист 4 </vt:lpstr>
      <vt:lpstr>дот 5</vt:lpstr>
      <vt:lpstr>сбал 6</vt:lpstr>
      <vt:lpstr>мбт7</vt:lpstr>
      <vt:lpstr>дор8</vt:lpstr>
      <vt:lpstr>модер9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2022-11-24T07:48:03Z</cp:lastPrinted>
  <dcterms:created xsi:type="dcterms:W3CDTF">2010-11-18T09:33:52Z</dcterms:created>
  <dcterms:modified xsi:type="dcterms:W3CDTF">2022-11-24T08:01:56Z</dcterms:modified>
</cp:coreProperties>
</file>