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10" windowWidth="15990" windowHeight="5775" activeTab="7"/>
  </bookViews>
  <sheets>
    <sheet name="пр1-1" sheetId="1" r:id="rId1"/>
    <sheet name="пр1-2" sheetId="2" r:id="rId2"/>
    <sheet name="1-6" sheetId="3" r:id="rId3"/>
    <sheet name="пр1-3" sheetId="4" r:id="rId4"/>
    <sheet name="1-4" sheetId="5" r:id="rId5"/>
    <sheet name="1-5" sheetId="6" r:id="rId6"/>
    <sheet name="пр2" sheetId="7" r:id="rId7"/>
    <sheet name="пр3" sheetId="8" r:id="rId8"/>
    <sheet name="Ист 4 " sheetId="9" r:id="rId9"/>
    <sheet name="дот 5" sheetId="10" r:id="rId10"/>
    <sheet name="сбал 6" sheetId="11" r:id="rId11"/>
    <sheet name="мбт7" sheetId="12" r:id="rId12"/>
  </sheets>
  <definedNames>
    <definedName name="_xlnm._FilterDatabase" localSheetId="6" hidden="1">пр2!$A$11:$J$161</definedName>
    <definedName name="_xlnm._FilterDatabase" localSheetId="7" hidden="1">пр3!$A$11:$L$422</definedName>
  </definedNames>
  <calcPr calcId="124519"/>
  <extLst>
    <ext uri="GoogleSheetsCustomDataVersion2">
      <go:sheetsCustomData xmlns:go="http://customooxmlschemas.google.com/" r:id="rId16" roundtripDataChecksum="GJGK7aeStqTbJN4nZoMYHPVZ6yct49CSSJh761HGPyE="/>
    </ext>
  </extLst>
</workbook>
</file>

<file path=xl/calcChain.xml><?xml version="1.0" encoding="utf-8"?>
<calcChain xmlns="http://schemas.openxmlformats.org/spreadsheetml/2006/main">
  <c r="D22" i="11"/>
  <c r="C22"/>
  <c r="B22"/>
  <c r="G23" i="10"/>
  <c r="F23"/>
  <c r="G25" s="1"/>
  <c r="E23"/>
  <c r="E25" s="1"/>
  <c r="D23"/>
  <c r="C23"/>
  <c r="B23"/>
  <c r="C25" s="1"/>
  <c r="F14" i="9"/>
  <c r="E14"/>
  <c r="E13" s="1"/>
  <c r="E12" s="1"/>
  <c r="E10" s="1"/>
  <c r="E8" s="1"/>
  <c r="D14"/>
  <c r="D13" s="1"/>
  <c r="D12" s="1"/>
  <c r="D10" s="1"/>
  <c r="D8" s="1"/>
  <c r="F13"/>
  <c r="F12"/>
  <c r="F10" s="1"/>
  <c r="F8" s="1"/>
  <c r="G419" i="8"/>
  <c r="D23" i="9" s="1"/>
  <c r="D22" s="1"/>
  <c r="D21" s="1"/>
  <c r="D20" s="1"/>
  <c r="I416" i="8"/>
  <c r="H416"/>
  <c r="G416"/>
  <c r="I414"/>
  <c r="H414"/>
  <c r="K412" s="1"/>
  <c r="G414"/>
  <c r="J412"/>
  <c r="I412"/>
  <c r="L412" s="1"/>
  <c r="H412"/>
  <c r="G412"/>
  <c r="I410"/>
  <c r="H410"/>
  <c r="G410"/>
  <c r="I408"/>
  <c r="I407" s="1"/>
  <c r="I406" s="1"/>
  <c r="H408"/>
  <c r="H407" s="1"/>
  <c r="H406" s="1"/>
  <c r="G408"/>
  <c r="G407"/>
  <c r="G406" s="1"/>
  <c r="I404"/>
  <c r="H404"/>
  <c r="G404"/>
  <c r="I402"/>
  <c r="H402"/>
  <c r="G402"/>
  <c r="I393"/>
  <c r="H393"/>
  <c r="G393"/>
  <c r="H392"/>
  <c r="G392"/>
  <c r="G391"/>
  <c r="H391" s="1"/>
  <c r="H390"/>
  <c r="G390"/>
  <c r="G389"/>
  <c r="H389" s="1"/>
  <c r="H388"/>
  <c r="G388"/>
  <c r="G387"/>
  <c r="H387" s="1"/>
  <c r="H384" s="1"/>
  <c r="I384"/>
  <c r="H383"/>
  <c r="G383"/>
  <c r="G382"/>
  <c r="H382" s="1"/>
  <c r="H381"/>
  <c r="G381"/>
  <c r="G380"/>
  <c r="H380" s="1"/>
  <c r="H379"/>
  <c r="G379"/>
  <c r="I376"/>
  <c r="G376"/>
  <c r="I375"/>
  <c r="I373" s="1"/>
  <c r="I368" s="1"/>
  <c r="H375"/>
  <c r="H373"/>
  <c r="G373"/>
  <c r="I369"/>
  <c r="H369"/>
  <c r="G369"/>
  <c r="I366"/>
  <c r="I365" s="1"/>
  <c r="H366"/>
  <c r="G366"/>
  <c r="H365"/>
  <c r="G365"/>
  <c r="I363"/>
  <c r="H363"/>
  <c r="G363"/>
  <c r="I361"/>
  <c r="H361"/>
  <c r="G361"/>
  <c r="I358"/>
  <c r="H358"/>
  <c r="G358"/>
  <c r="I354"/>
  <c r="I353" s="1"/>
  <c r="H354"/>
  <c r="H353" s="1"/>
  <c r="G354"/>
  <c r="G353"/>
  <c r="I351"/>
  <c r="H351"/>
  <c r="G351"/>
  <c r="I349"/>
  <c r="H349"/>
  <c r="G349"/>
  <c r="G347"/>
  <c r="I345"/>
  <c r="H345"/>
  <c r="G345"/>
  <c r="I343"/>
  <c r="H343"/>
  <c r="G343"/>
  <c r="I341"/>
  <c r="H341"/>
  <c r="G341"/>
  <c r="I339"/>
  <c r="H339"/>
  <c r="G339"/>
  <c r="I337"/>
  <c r="H337"/>
  <c r="G337"/>
  <c r="G335"/>
  <c r="I333"/>
  <c r="H333"/>
  <c r="G333"/>
  <c r="I331"/>
  <c r="H331"/>
  <c r="G331"/>
  <c r="I329"/>
  <c r="H329"/>
  <c r="G329"/>
  <c r="I327"/>
  <c r="H327"/>
  <c r="G327"/>
  <c r="I326"/>
  <c r="I324" s="1"/>
  <c r="I323" s="1"/>
  <c r="H326"/>
  <c r="G326"/>
  <c r="H324"/>
  <c r="H323" s="1"/>
  <c r="G324"/>
  <c r="G323"/>
  <c r="I321"/>
  <c r="H321"/>
  <c r="G321"/>
  <c r="I319"/>
  <c r="H319"/>
  <c r="G319"/>
  <c r="I317"/>
  <c r="H317"/>
  <c r="G317"/>
  <c r="I316"/>
  <c r="H316"/>
  <c r="I314"/>
  <c r="I313" s="1"/>
  <c r="H314"/>
  <c r="G314"/>
  <c r="H313"/>
  <c r="G313"/>
  <c r="I311"/>
  <c r="I310" s="1"/>
  <c r="I309" s="1"/>
  <c r="I308" s="1"/>
  <c r="H311"/>
  <c r="H310"/>
  <c r="H309" s="1"/>
  <c r="H308" s="1"/>
  <c r="G310"/>
  <c r="G309"/>
  <c r="G308" s="1"/>
  <c r="G303"/>
  <c r="G302" s="1"/>
  <c r="G301" s="1"/>
  <c r="I302"/>
  <c r="H302"/>
  <c r="I301"/>
  <c r="H301"/>
  <c r="H299"/>
  <c r="I299" s="1"/>
  <c r="I298" s="1"/>
  <c r="I297" s="1"/>
  <c r="I296" s="1"/>
  <c r="H298"/>
  <c r="G298"/>
  <c r="H297"/>
  <c r="H296" s="1"/>
  <c r="G297"/>
  <c r="G296"/>
  <c r="I295"/>
  <c r="I294" s="1"/>
  <c r="I287" s="1"/>
  <c r="H294"/>
  <c r="G294"/>
  <c r="H293"/>
  <c r="G293"/>
  <c r="G292"/>
  <c r="H292" s="1"/>
  <c r="H288" s="1"/>
  <c r="H287" s="1"/>
  <c r="I288"/>
  <c r="G285"/>
  <c r="I283"/>
  <c r="H283"/>
  <c r="G283"/>
  <c r="I282"/>
  <c r="H282"/>
  <c r="H281" s="1"/>
  <c r="I281"/>
  <c r="G281"/>
  <c r="I280"/>
  <c r="I279" s="1"/>
  <c r="I278" s="1"/>
  <c r="H280"/>
  <c r="H279" s="1"/>
  <c r="H278" s="1"/>
  <c r="G279"/>
  <c r="G278" s="1"/>
  <c r="I275"/>
  <c r="I274" s="1"/>
  <c r="H275"/>
  <c r="H274" s="1"/>
  <c r="G275"/>
  <c r="G274"/>
  <c r="I272"/>
  <c r="H272"/>
  <c r="G272"/>
  <c r="I271"/>
  <c r="I270" s="1"/>
  <c r="I269" s="1"/>
  <c r="I268" s="1"/>
  <c r="H271"/>
  <c r="H270" s="1"/>
  <c r="H269" s="1"/>
  <c r="H268" s="1"/>
  <c r="G270"/>
  <c r="G269" s="1"/>
  <c r="G268" s="1"/>
  <c r="I266"/>
  <c r="I265" s="1"/>
  <c r="I264" s="1"/>
  <c r="H266"/>
  <c r="H265" s="1"/>
  <c r="H264" s="1"/>
  <c r="G266"/>
  <c r="G265"/>
  <c r="G264" s="1"/>
  <c r="I251"/>
  <c r="I250" s="1"/>
  <c r="I249" s="1"/>
  <c r="I248" s="1"/>
  <c r="H251"/>
  <c r="H250" s="1"/>
  <c r="H249" s="1"/>
  <c r="H248" s="1"/>
  <c r="G251"/>
  <c r="G250"/>
  <c r="G249" s="1"/>
  <c r="G248" s="1"/>
  <c r="I245"/>
  <c r="I244" s="1"/>
  <c r="I243" s="1"/>
  <c r="H245"/>
  <c r="H244" s="1"/>
  <c r="H243" s="1"/>
  <c r="G245"/>
  <c r="G244"/>
  <c r="G243" s="1"/>
  <c r="I228"/>
  <c r="I227" s="1"/>
  <c r="I226" s="1"/>
  <c r="I225" s="1"/>
  <c r="H228"/>
  <c r="G228"/>
  <c r="H227"/>
  <c r="H226" s="1"/>
  <c r="G227"/>
  <c r="G226"/>
  <c r="G225" s="1"/>
  <c r="I223"/>
  <c r="I222" s="1"/>
  <c r="I221" s="1"/>
  <c r="H223"/>
  <c r="G223"/>
  <c r="H222"/>
  <c r="H221" s="1"/>
  <c r="G222"/>
  <c r="G221"/>
  <c r="I219"/>
  <c r="H219"/>
  <c r="G219"/>
  <c r="I217"/>
  <c r="I216" s="1"/>
  <c r="I215" s="1"/>
  <c r="H217"/>
  <c r="G217"/>
  <c r="H216"/>
  <c r="H215" s="1"/>
  <c r="G216"/>
  <c r="G215"/>
  <c r="I213"/>
  <c r="H213"/>
  <c r="G213"/>
  <c r="G212" s="1"/>
  <c r="I212"/>
  <c r="H212"/>
  <c r="I211"/>
  <c r="H211"/>
  <c r="H210" s="1"/>
  <c r="I210"/>
  <c r="G210"/>
  <c r="I209"/>
  <c r="I208" s="1"/>
  <c r="I207" s="1"/>
  <c r="H209"/>
  <c r="H208" s="1"/>
  <c r="H207" s="1"/>
  <c r="G208"/>
  <c r="G207" s="1"/>
  <c r="I206"/>
  <c r="I205" s="1"/>
  <c r="I204" s="1"/>
  <c r="H206"/>
  <c r="H205" s="1"/>
  <c r="H204" s="1"/>
  <c r="H200" s="1"/>
  <c r="G205"/>
  <c r="G204" s="1"/>
  <c r="I203"/>
  <c r="I202" s="1"/>
  <c r="I201" s="1"/>
  <c r="H202"/>
  <c r="G202"/>
  <c r="G201" s="1"/>
  <c r="G200" s="1"/>
  <c r="H201"/>
  <c r="I196"/>
  <c r="H196"/>
  <c r="H195" s="1"/>
  <c r="H194" s="1"/>
  <c r="G196"/>
  <c r="G195" s="1"/>
  <c r="G194" s="1"/>
  <c r="I195"/>
  <c r="I194"/>
  <c r="I192"/>
  <c r="H192"/>
  <c r="G192"/>
  <c r="I190"/>
  <c r="H190"/>
  <c r="H189" s="1"/>
  <c r="H186" s="1"/>
  <c r="G190"/>
  <c r="G189" s="1"/>
  <c r="G186" s="1"/>
  <c r="I189"/>
  <c r="I186" s="1"/>
  <c r="I187"/>
  <c r="H187"/>
  <c r="G187"/>
  <c r="I179"/>
  <c r="H179"/>
  <c r="H178" s="1"/>
  <c r="H177" s="1"/>
  <c r="G179"/>
  <c r="G178" s="1"/>
  <c r="G177" s="1"/>
  <c r="G176" s="1"/>
  <c r="I178"/>
  <c r="I177"/>
  <c r="I172"/>
  <c r="H172"/>
  <c r="G172"/>
  <c r="I168"/>
  <c r="H168"/>
  <c r="G168"/>
  <c r="G167" s="1"/>
  <c r="G166" s="1"/>
  <c r="G165" s="1"/>
  <c r="I167"/>
  <c r="I166" s="1"/>
  <c r="I165" s="1"/>
  <c r="H167"/>
  <c r="H166"/>
  <c r="H165" s="1"/>
  <c r="I163"/>
  <c r="H163"/>
  <c r="G163"/>
  <c r="H162"/>
  <c r="H161" s="1"/>
  <c r="H158" s="1"/>
  <c r="G162"/>
  <c r="I161"/>
  <c r="G161"/>
  <c r="I159"/>
  <c r="H159"/>
  <c r="G159"/>
  <c r="G158" s="1"/>
  <c r="I158"/>
  <c r="I156"/>
  <c r="H156"/>
  <c r="G156"/>
  <c r="I154"/>
  <c r="H154"/>
  <c r="H153" s="1"/>
  <c r="H152" s="1"/>
  <c r="G154"/>
  <c r="G153" s="1"/>
  <c r="G152" s="1"/>
  <c r="I153"/>
  <c r="I152"/>
  <c r="I150"/>
  <c r="I149" s="1"/>
  <c r="H150"/>
  <c r="H149" s="1"/>
  <c r="G150"/>
  <c r="G149"/>
  <c r="G147"/>
  <c r="G144" s="1"/>
  <c r="G143" s="1"/>
  <c r="G145"/>
  <c r="I141"/>
  <c r="H141"/>
  <c r="G141"/>
  <c r="G140" s="1"/>
  <c r="G139" s="1"/>
  <c r="I140"/>
  <c r="I139" s="1"/>
  <c r="H140"/>
  <c r="H139"/>
  <c r="I137"/>
  <c r="H137"/>
  <c r="H136" s="1"/>
  <c r="G137"/>
  <c r="G136" s="1"/>
  <c r="G132" s="1"/>
  <c r="I136"/>
  <c r="I134"/>
  <c r="I133" s="1"/>
  <c r="I132" s="1"/>
  <c r="H134"/>
  <c r="G134"/>
  <c r="H133"/>
  <c r="G133"/>
  <c r="H131"/>
  <c r="H130" s="1"/>
  <c r="H129" s="1"/>
  <c r="I130"/>
  <c r="G130"/>
  <c r="G129" s="1"/>
  <c r="I129"/>
  <c r="I127"/>
  <c r="I126" s="1"/>
  <c r="I123" s="1"/>
  <c r="H127"/>
  <c r="G127"/>
  <c r="H126"/>
  <c r="G126"/>
  <c r="I124"/>
  <c r="H124"/>
  <c r="G124"/>
  <c r="G123" s="1"/>
  <c r="I121"/>
  <c r="I120" s="1"/>
  <c r="H121"/>
  <c r="G121"/>
  <c r="H120"/>
  <c r="G120"/>
  <c r="G118"/>
  <c r="I115"/>
  <c r="H115"/>
  <c r="G115"/>
  <c r="G114"/>
  <c r="G113"/>
  <c r="G109" s="1"/>
  <c r="G108" s="1"/>
  <c r="G107" s="1"/>
  <c r="I109"/>
  <c r="I108" s="1"/>
  <c r="H109"/>
  <c r="H108"/>
  <c r="H107" s="1"/>
  <c r="I103"/>
  <c r="H103"/>
  <c r="G103"/>
  <c r="I101"/>
  <c r="I100" s="1"/>
  <c r="H101"/>
  <c r="G101"/>
  <c r="G100" s="1"/>
  <c r="H98"/>
  <c r="H97" s="1"/>
  <c r="G98"/>
  <c r="G97" s="1"/>
  <c r="H96"/>
  <c r="H95" s="1"/>
  <c r="H94" s="1"/>
  <c r="I95"/>
  <c r="G95"/>
  <c r="G94" s="1"/>
  <c r="G93" s="1"/>
  <c r="I94"/>
  <c r="I93" s="1"/>
  <c r="H91"/>
  <c r="G91"/>
  <c r="H90"/>
  <c r="G90"/>
  <c r="I89"/>
  <c r="H89"/>
  <c r="H87" s="1"/>
  <c r="H86" s="1"/>
  <c r="G89"/>
  <c r="G87" s="1"/>
  <c r="G86" s="1"/>
  <c r="G72" s="1"/>
  <c r="I87"/>
  <c r="I86"/>
  <c r="H85"/>
  <c r="I84"/>
  <c r="H84"/>
  <c r="G84"/>
  <c r="I82"/>
  <c r="H82"/>
  <c r="H73" s="1"/>
  <c r="G82"/>
  <c r="I80"/>
  <c r="H80"/>
  <c r="G80"/>
  <c r="I78"/>
  <c r="H78"/>
  <c r="G78"/>
  <c r="I76"/>
  <c r="I74" s="1"/>
  <c r="I73" s="1"/>
  <c r="H74"/>
  <c r="G74"/>
  <c r="G73" s="1"/>
  <c r="G70"/>
  <c r="G69"/>
  <c r="G68"/>
  <c r="I64"/>
  <c r="I63" s="1"/>
  <c r="I57"/>
  <c r="I49" s="1"/>
  <c r="I48" s="1"/>
  <c r="H57"/>
  <c r="H49" s="1"/>
  <c r="H48" s="1"/>
  <c r="G57"/>
  <c r="G49"/>
  <c r="G48" s="1"/>
  <c r="H47"/>
  <c r="H46" s="1"/>
  <c r="H45" s="1"/>
  <c r="G47"/>
  <c r="I46"/>
  <c r="G46"/>
  <c r="G45" s="1"/>
  <c r="I45"/>
  <c r="I43"/>
  <c r="I42" s="1"/>
  <c r="H43"/>
  <c r="G43"/>
  <c r="H42"/>
  <c r="G42"/>
  <c r="I39"/>
  <c r="H39"/>
  <c r="G39"/>
  <c r="I37"/>
  <c r="H37"/>
  <c r="G37"/>
  <c r="I34"/>
  <c r="I26" s="1"/>
  <c r="H34"/>
  <c r="G34"/>
  <c r="I31"/>
  <c r="H31"/>
  <c r="G31"/>
  <c r="I27"/>
  <c r="H27"/>
  <c r="H26" s="1"/>
  <c r="G27"/>
  <c r="G26" s="1"/>
  <c r="G23"/>
  <c r="I19"/>
  <c r="H19"/>
  <c r="G19"/>
  <c r="G18" s="1"/>
  <c r="I18"/>
  <c r="H18"/>
  <c r="I14"/>
  <c r="I13" s="1"/>
  <c r="H14"/>
  <c r="H13" s="1"/>
  <c r="G14"/>
  <c r="G13"/>
  <c r="G12" s="1"/>
  <c r="E158" i="7"/>
  <c r="J154"/>
  <c r="I154"/>
  <c r="H154"/>
  <c r="G115"/>
  <c r="F115"/>
  <c r="E115"/>
  <c r="G99"/>
  <c r="F99"/>
  <c r="E99"/>
  <c r="G96"/>
  <c r="F96"/>
  <c r="E96"/>
  <c r="G91"/>
  <c r="F91"/>
  <c r="E91"/>
  <c r="G71"/>
  <c r="F71"/>
  <c r="E71"/>
  <c r="G67"/>
  <c r="F67"/>
  <c r="E67"/>
  <c r="G42"/>
  <c r="F42"/>
  <c r="F157" s="1"/>
  <c r="E42"/>
  <c r="G11"/>
  <c r="G157" s="1"/>
  <c r="F11"/>
  <c r="E11"/>
  <c r="E157" s="1"/>
  <c r="E64" i="6"/>
  <c r="D64"/>
  <c r="D63" s="1"/>
  <c r="C64"/>
  <c r="E63"/>
  <c r="C63"/>
  <c r="E61"/>
  <c r="D61"/>
  <c r="C61"/>
  <c r="E58"/>
  <c r="D58"/>
  <c r="C58"/>
  <c r="C55" s="1"/>
  <c r="E56"/>
  <c r="D56"/>
  <c r="D55" s="1"/>
  <c r="C56"/>
  <c r="E55"/>
  <c r="E52"/>
  <c r="C52"/>
  <c r="C51" s="1"/>
  <c r="E51"/>
  <c r="D51"/>
  <c r="E49"/>
  <c r="E48" s="1"/>
  <c r="E47" s="1"/>
  <c r="D49"/>
  <c r="C49"/>
  <c r="C48" s="1"/>
  <c r="C47" s="1"/>
  <c r="D48"/>
  <c r="D47" s="1"/>
  <c r="E44"/>
  <c r="D44"/>
  <c r="D43" s="1"/>
  <c r="C44"/>
  <c r="E43"/>
  <c r="C43"/>
  <c r="E41"/>
  <c r="D41"/>
  <c r="C41"/>
  <c r="E39"/>
  <c r="D39"/>
  <c r="C39"/>
  <c r="E37"/>
  <c r="D37"/>
  <c r="C37"/>
  <c r="E34"/>
  <c r="E33" s="1"/>
  <c r="E32" s="1"/>
  <c r="D34"/>
  <c r="C34"/>
  <c r="C33" s="1"/>
  <c r="C32" s="1"/>
  <c r="D33"/>
  <c r="D32" s="1"/>
  <c r="E30"/>
  <c r="D30"/>
  <c r="C30"/>
  <c r="E27"/>
  <c r="E26" s="1"/>
  <c r="D26"/>
  <c r="C26"/>
  <c r="E22"/>
  <c r="D22"/>
  <c r="C22"/>
  <c r="E17"/>
  <c r="D17"/>
  <c r="D16" s="1"/>
  <c r="C17"/>
  <c r="E16"/>
  <c r="C16"/>
  <c r="C10" s="1"/>
  <c r="F10" s="1"/>
  <c r="E11"/>
  <c r="E10" s="1"/>
  <c r="D11"/>
  <c r="C11"/>
  <c r="E50" i="5"/>
  <c r="D50"/>
  <c r="C50"/>
  <c r="E29"/>
  <c r="D29"/>
  <c r="D28" s="1"/>
  <c r="C29"/>
  <c r="E28"/>
  <c r="C28"/>
  <c r="E20"/>
  <c r="D20"/>
  <c r="D14" s="1"/>
  <c r="C20"/>
  <c r="C16"/>
  <c r="C14" s="1"/>
  <c r="E14"/>
  <c r="E11"/>
  <c r="E10" s="1"/>
  <c r="E9" s="1"/>
  <c r="E8" s="1"/>
  <c r="D11"/>
  <c r="C11"/>
  <c r="C10" s="1"/>
  <c r="C9" s="1"/>
  <c r="C8" s="1"/>
  <c r="D10"/>
  <c r="D9" s="1"/>
  <c r="D8" s="1"/>
  <c r="G160" i="7" l="1"/>
  <c r="G158" s="1"/>
  <c r="G161" s="1"/>
  <c r="I421" i="8"/>
  <c r="I419" s="1"/>
  <c r="H10" i="6"/>
  <c r="G11" i="8"/>
  <c r="H376"/>
  <c r="E161" i="7"/>
  <c r="I12" i="8"/>
  <c r="I11" s="1"/>
  <c r="I72"/>
  <c r="H93"/>
  <c r="G106"/>
  <c r="H123"/>
  <c r="H106" s="1"/>
  <c r="H132"/>
  <c r="H225"/>
  <c r="I277"/>
  <c r="I312"/>
  <c r="I300" s="1"/>
  <c r="H368"/>
  <c r="H312" s="1"/>
  <c r="H300" s="1"/>
  <c r="D10" i="6"/>
  <c r="H12" i="8"/>
  <c r="H11" s="1"/>
  <c r="H72"/>
  <c r="I107"/>
  <c r="I106" s="1"/>
  <c r="H176"/>
  <c r="I200"/>
  <c r="I176" s="1"/>
  <c r="I263"/>
  <c r="H277"/>
  <c r="H263" s="1"/>
  <c r="G288"/>
  <c r="G287" s="1"/>
  <c r="G277" s="1"/>
  <c r="G263" s="1"/>
  <c r="G384"/>
  <c r="G368" s="1"/>
  <c r="G312" s="1"/>
  <c r="G300" s="1"/>
  <c r="G418" l="1"/>
  <c r="I422"/>
  <c r="F23" i="9"/>
  <c r="F22" s="1"/>
  <c r="F21" s="1"/>
  <c r="F20" s="1"/>
  <c r="H421" i="8"/>
  <c r="H419" s="1"/>
  <c r="G10" i="6"/>
  <c r="F160" i="7"/>
  <c r="F158" s="1"/>
  <c r="F161" s="1"/>
  <c r="H418" i="8"/>
  <c r="E27" i="9" s="1"/>
  <c r="E26" s="1"/>
  <c r="E25" s="1"/>
  <c r="E24" s="1"/>
  <c r="I418" i="8"/>
  <c r="F27" i="9" s="1"/>
  <c r="F26" s="1"/>
  <c r="F25" s="1"/>
  <c r="F24" s="1"/>
  <c r="F19" l="1"/>
  <c r="D27"/>
  <c r="D26" s="1"/>
  <c r="D25" s="1"/>
  <c r="D24" s="1"/>
  <c r="D19" s="1"/>
  <c r="G422" i="8"/>
  <c r="H422"/>
  <c r="E23" i="9"/>
  <c r="E22" s="1"/>
  <c r="E21" s="1"/>
  <c r="E20" s="1"/>
  <c r="E19" s="1"/>
</calcChain>
</file>

<file path=xl/sharedStrings.xml><?xml version="1.0" encoding="utf-8"?>
<sst xmlns="http://schemas.openxmlformats.org/spreadsheetml/2006/main" count="3070" uniqueCount="816">
  <si>
    <t>Приложение 1-1</t>
  </si>
  <si>
    <t>к проекту Решения Совета муниципального района "Агинский район"</t>
  </si>
  <si>
    <t>«О бюджете муниципального района "Агинский район" на 2024 год и плановый период 2025-2026 годов.</t>
  </si>
  <si>
    <t>Перечень</t>
  </si>
  <si>
    <t>кодов бюджетной классификации, закрепленных за  главным администратором доходов бюджета муниципального района «Агинский район» - Комитет по финансам администрации муниципального района «Агинский район» на 2024 год и плановый период 2025-2026 годов</t>
  </si>
  <si>
    <t>Код бюджетной классификации</t>
  </si>
  <si>
    <t>Наименование кода бюджетной классификации</t>
  </si>
  <si>
    <t>Комитет по финансам администрации муниципального района «Агинский район»</t>
  </si>
  <si>
    <t>902 1 11 02033 05 0000 120</t>
  </si>
  <si>
    <t>Доходы от размещения временно свободных средств бюджетов муниципальных районов</t>
  </si>
  <si>
    <t>902 1 11 05013 05 0000 120</t>
  </si>
  <si>
    <t>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</si>
  <si>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902 1 11 05013 13 0000 120</t>
  </si>
  <si>
    <t>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</si>
  <si>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902 1 11 05025 05 0000 120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</si>
  <si>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</si>
  <si>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902 1 11 05035 05 0000 120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</si>
  <si>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</si>
  <si>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902 1 11 05075 05 0000 120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</si>
  <si>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</si>
  <si>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902 1 11 07015 05 0000 120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</si>
  <si>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</si>
  <si>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902 1 11 08050 05 0000 120</t>
  </si>
  <si>
    <t>Средства, получаемые от передачи имущества, находящегося в собственности муниципальных районов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</si>
  <si>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902 1 11 09045 05 0000 120</t>
  </si>
  <si>
    <t>Прочие поступления 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</si>
  <si>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902 1 13 01995 05 0000 130</t>
  </si>
  <si>
    <t>Платежи, взимаемые органами управления (организациями)  муниципальных районов за выполнение определенных функций</t>
  </si>
  <si>
    <t>902 1 13 02995 05 0000 130</t>
  </si>
  <si>
    <t>Прочие доходы от компенсации затрат бюджетов муниципальных районов</t>
  </si>
  <si>
    <t>902 1 14 01050 05 0000 410</t>
  </si>
  <si>
    <t>Доходы от продажи квартир, находящихся в собственности муниципальных районов</t>
  </si>
  <si>
    <t>902 1 14 02050 05 0000 410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</si>
  <si>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</si>
  <si>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</si>
  <si>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</si>
  <si>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902 1 14 02053 05 0000 410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</si>
  <si>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том, числе казенных), в части реализации основных средств по указанному имуществу</t>
  </si>
  <si>
    <t>902 1 14 02050 05 0000 440</t>
  </si>
  <si>
    <t>Доходы от реализации 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</si>
  <si>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</si>
  <si>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 (за исключением имущества муниципальных бюджетных и автономных учреждений), в части реализации материальных  запасов по указанному имуществу</t>
  </si>
  <si>
    <t>902 1 14 02053 05 0000 440</t>
  </si>
  <si>
    <t>Доходы от реализации иного имущества, находящегося в собственности муниципальных  районов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материальных  запасов по указанному имуществу</t>
  </si>
  <si>
    <t>902 1 14 03050 05 0000 410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</si>
  <si>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</si>
  <si>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902 1 14 03050 05 0000 440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</si>
  <si>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</si>
  <si>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902 1 14 04050 05 0000 420</t>
  </si>
  <si>
    <t>Доходы от продажи нематериальных активов, находящихся в собственности муниципальных районов</t>
  </si>
  <si>
    <t>902 1 14 06013 05 0000 430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</si>
  <si>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                                          </t>
  </si>
  <si>
    <t>902 1 14 06013 13 0000 430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</si>
  <si>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                                          </t>
  </si>
  <si>
    <t>902 1 14 06025 05 0000 430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</si>
  <si>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</si>
  <si>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902 1 15 02050 05 0000 140</t>
  </si>
  <si>
    <t>Денежные взыскания (штрафы) за нарушение бюджетного законодательства (в части бюджетов муниципальных районов)</t>
  </si>
  <si>
    <t>902 1  16  10100  05  0000  140</t>
  </si>
  <si>
    <t>Денежные взыскания , налагаемые в возмещение ущерба,причиненного в результате незаконного или нецелевого использования бюджетных средств (в части бюджетов муниципальных районов)</t>
  </si>
  <si>
    <t>902 1  16  10123  01  0051  140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</si>
  <si>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районов)</t>
  </si>
  <si>
    <t>902 1  16  11000  01  0000  140</t>
  </si>
  <si>
    <t>Платежи, уплачиваемые в целях возмещения вреда</t>
  </si>
  <si>
    <t>902 1  16  11050  01  0000  140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</si>
  <si>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</si>
  <si>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902 1  17  05050  05  0000  180</t>
  </si>
  <si>
    <t>Прочие неналоговые доходы бюджетов муниципальных районов</t>
  </si>
  <si>
    <t>902 2  02  15001  00  0000  150</t>
  </si>
  <si>
    <t>Дотации бюджетам муниципальных районов на выравнивание бюджетной обеспеченности</t>
  </si>
  <si>
    <t>902 2  02  15002 00  0000  150</t>
  </si>
  <si>
    <t>Дотации бюджетам муниципальных районов на поддержку мер по обеспечению сбалансированности бюджетов</t>
  </si>
  <si>
    <t>902 2  02  16549  05  0000  150</t>
  </si>
  <si>
    <t>Дотации ( гранты) бюджетам муниципальных районов за достижение показателей деятельности органов местного самоуправления</t>
  </si>
  <si>
    <t>902 2  02  19999  05  0000  150</t>
  </si>
  <si>
    <t>Прочие дотации бюджетам муниципальных районов</t>
  </si>
  <si>
    <t>902  2  02  20000   00  0000  150</t>
  </si>
  <si>
    <t>Субсидии бюджетам субъектов Российской Федерации и муниципальных образований (межбюджетные субсидии)</t>
  </si>
  <si>
    <t>902 2  02  25097  00  0000  150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</si>
  <si>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</si>
  <si>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902 2  02  25098  00  0000  150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</si>
  <si>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</si>
  <si>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902 2  02  25179  05  0000  150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</si>
  <si>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</si>
  <si>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902 2  02  25255  05  0000  150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</si>
  <si>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</si>
  <si>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902 2  02  25304  05  0000  150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</si>
  <si>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</si>
  <si>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902 2  02  25306  05  0000  150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</si>
  <si>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</si>
  <si>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902 2  02  25467  05  0000  150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</si>
  <si>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</si>
  <si>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902 2  02  25497  05  0000  150</t>
  </si>
  <si>
    <t>Субсидии бюджетам муниципальных районов на реализацию мероприятий по обеспечению жильем молодых семей</t>
  </si>
  <si>
    <t>902 2  02  25513 05  0000  150</t>
  </si>
  <si>
    <t>Субсидии бюджетам муниципальных районов на развитие сети учреждений культурно-досугового типа</t>
  </si>
  <si>
    <t>902 2  02  25516 05  0000  150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</si>
  <si>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</si>
  <si>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902 2  02  25519 05  0000  150</t>
  </si>
  <si>
    <t>Субсидии бюджетам муниципальных районов на поддержку отрасли культуры</t>
  </si>
  <si>
    <t>902 2  02  25555 05  0000  150</t>
  </si>
  <si>
    <t>Субсидии бюджетам муниципальных районов на реализацию программ формирования современной городской среды</t>
  </si>
  <si>
    <t>902 2  02  25576 05  0000  150</t>
  </si>
  <si>
    <t>Субсидии бюджетам на обеспечение комплексного развития сельских территорий</t>
  </si>
  <si>
    <t>902 2  02  25590 05  0000  150</t>
  </si>
  <si>
    <t>Субсидии бюджетам муниципальных районов на техническое оснащение муниципальных музеев</t>
  </si>
  <si>
    <t>902 2  02  25597 05  0000  150</t>
  </si>
  <si>
    <t>Субсидии бюджетам муниципальных районов на реконструкцию и капитальный ремонт региональных музеев</t>
  </si>
  <si>
    <t>902 2  02  25750 05  0000  150</t>
  </si>
  <si>
    <t>Субсидии муниципальных районов на реализацию мероприятий по модернизации школьных систем образования</t>
  </si>
  <si>
    <t>902 2  02  27756 05  0000  150</t>
  </si>
  <si>
    <t>Субсидии бюджетам на софинансирование капитальных капитальных вложений в обьекты государственной (муниципальной) собственности в рамках обеспечения  комплексного развития сельских территорий</t>
  </si>
  <si>
    <t>902 2  02  29999  00  0000  150</t>
  </si>
  <si>
    <t>Прочие субсидии</t>
  </si>
  <si>
    <t>902 2  02  30000  00  0000  150</t>
  </si>
  <si>
    <t>Субвенции бюджетам бюджетной системы Российской Федерации</t>
  </si>
  <si>
    <t>902 2  02  30024  05  0000  150</t>
  </si>
  <si>
    <t>Субвенции бюджетам муниципальных районов на выполнение передаваемых полномочий субъектов Российской Федерации</t>
  </si>
  <si>
    <t>902 2  02  30027  05  0000  150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</si>
  <si>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</si>
  <si>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902 2  02  35469  05  0000  150</t>
  </si>
  <si>
    <t>Субвенции бюджетам муниципальных районов на проведение Всероссийской переписи населения 2020 года</t>
  </si>
  <si>
    <t>902 2  02  40000  00  0000  150</t>
  </si>
  <si>
    <t>Иные межбюджетные трансферты</t>
  </si>
  <si>
    <t>902 2  02  45303  05  0000  150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</si>
  <si>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</si>
  <si>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902 2  02  45454  05  0000  150</t>
  </si>
  <si>
    <t>Межбюджетные трансферты, передаваемые бюджетам на создание модельных муниципальных библиотек</t>
  </si>
  <si>
    <t>902 2  02  45505  05  0000  150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</si>
  <si>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</si>
  <si>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902 2  02  49999  05  0000  150</t>
  </si>
  <si>
    <t>Прочие  межбюджетные трансферты</t>
  </si>
  <si>
    <t>902 2  19  00000  00  0000  150</t>
  </si>
  <si>
    <t>ВОЗВРАТ ОСТАТКОВ СУБСИДИЙ, СУБВЕНЦИЙ И ИНЫХ МЕЖБЮДЖЕТНЫХ ТРАНСФЕРТОВ, ИМЕЮЩИХ ЦЕЛЕВОЕ НАЗНАЧЕНИЕ, ПРОШЛЫХ ЛЕТ</t>
  </si>
  <si>
    <t>902 2  19  60010  05  0000  150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</si>
  <si>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</si>
  <si>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1-2</t>
  </si>
  <si>
    <t>кодов  бюджетной классификации, закрепленных за главным администратором доходов бюджета</t>
  </si>
  <si>
    <t>муниципального района "Агинский район" - Комитет культуры, спорта и молодежной</t>
  </si>
  <si>
    <t>политики администрации муниципального района "Агинский район на 2024 год и плановый период 2025-2026 годов.</t>
  </si>
  <si>
    <t>Комитет культуры, спорта и молодежной политики  муниципального района «Агинский район»</t>
  </si>
  <si>
    <t>904 1 13 01995 05 0000 130</t>
  </si>
  <si>
    <t>Прочие доходы от оказания платных услуг (работ) получателями средств бюджетов муниципальных районов</t>
  </si>
  <si>
    <t>904 1 17 01050 05 0000 180</t>
  </si>
  <si>
    <t>Невыясненные поступления, зачисляемые в бюджеты муниципальных районов</t>
  </si>
  <si>
    <t>904 1 17 05050 05 0000 180</t>
  </si>
  <si>
    <t>904 2  02  25306  05  0000  150</t>
  </si>
  <si>
    <t>904 2  02  25467  05  0000  150</t>
  </si>
  <si>
    <t>904 2  02  25516  05  0000  150</t>
  </si>
  <si>
    <t>904 2  02  25519 05  0000  150</t>
  </si>
  <si>
    <t>904 2  02  45454 05  0000  150</t>
  </si>
  <si>
    <t>Приложение 1-6</t>
  </si>
  <si>
    <t xml:space="preserve">«О бюджете муниципального района "Агинский район" на 2024 год и плановый период 2025-2026 годов.
</t>
  </si>
  <si>
    <t>Нормативы распределения доходов между бюджетом муниципального  района и местными бюджетами на 2024 год и плановый период 2025-2026 годов</t>
  </si>
  <si>
    <t>Наименование дохода</t>
  </si>
  <si>
    <t>Нормативы распределения доходов,</t>
  </si>
  <si>
    <t>подлежащих зачислению</t>
  </si>
  <si>
    <t>в консолидированный бюджет края на 2024 год</t>
  </si>
  <si>
    <t>в консолидированный бюджет края на 2025  год</t>
  </si>
  <si>
    <t>в консолидированный бюджет края на 2026 год</t>
  </si>
  <si>
    <t>(в процентах)</t>
  </si>
  <si>
    <t>бюджеты муниципальных районов</t>
  </si>
  <si>
    <t>бюджеты городских поселений</t>
  </si>
  <si>
    <t>бюджеты сельских поселений</t>
  </si>
  <si>
    <t>Доходы от размещения временно свободных средств бюджетов сельских поселений</t>
  </si>
  <si>
    <t>Доходы от размещения временно свободных средств бюджетов городских поселений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</si>
  <si>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</si>
  <si>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</si>
  <si>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</si>
  <si>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</si>
  <si>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</si>
  <si>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</si>
  <si>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</si>
  <si>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</si>
  <si>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</si>
  <si>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</si>
  <si>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</si>
  <si>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</si>
  <si>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выгоприобретателями выступают получатели средств бюджетов сельских поселений сельских поселений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</si>
  <si>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</si>
  <si>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 по обязательному страхованию гражданской ответственности, когда выгоприобретателями выступают получатели средств бюджетов городских  поселений городских поселений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</si>
  <si>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 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</si>
  <si>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</si>
  <si>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</si>
  <si>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</si>
  <si>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</si>
  <si>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</si>
  <si>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</si>
  <si>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</si>
  <si>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сельских поселений</t>
  </si>
  <si>
    <t>Средства самообложения граждан, зачисляемые в бюджеты городских поселений</t>
  </si>
  <si>
    <t>Приложение 1-3</t>
  </si>
  <si>
    <t xml:space="preserve">                                                                 Перечень кодов бюджетной классификации,  закрепленных за главным администратором доходов  бюджета муниципального района "Агинский район" - Комитет образования администрации муниципального района "Агинский район"  на 2024 год и плановый период 2025-2026 годов.</t>
  </si>
  <si>
    <t>Комитет образования администрации муниципального района «Агинский район»</t>
  </si>
  <si>
    <t>926 1 13 01995 05 0000 130</t>
  </si>
  <si>
    <t>926 1 17 01050 05 0000 180</t>
  </si>
  <si>
    <t>926 1 17 05050 05 0000 180</t>
  </si>
  <si>
    <t>926 2  02  25097  05  0000  150</t>
  </si>
  <si>
    <t>926 2  02  25179  05  0000  150</t>
  </si>
  <si>
    <t>926 2  02  25304  05  0000  150</t>
  </si>
  <si>
    <t>926 2  02  25255  05  0000  150</t>
  </si>
  <si>
    <t>926 2  02  29999  05  0000  150</t>
  </si>
  <si>
    <t>Прочие субсидии бюджетам муниципальных районов</t>
  </si>
  <si>
    <t>926 2  02  45303  05  0000  150</t>
  </si>
  <si>
    <t>926 2  02  45505  05  0000  150</t>
  </si>
  <si>
    <t>926 2  02  49999  05  0000  150</t>
  </si>
  <si>
    <t>Прочие межбюджетные трансферты, передаваемые бюджетам муниципальных районов</t>
  </si>
  <si>
    <t>Приложение 1-4</t>
  </si>
  <si>
    <t>Объемы межбюджетных трансфертов, получаемых из других бюджетов бюджетной системы на 2024 год и плановый период 2025-2026 годов</t>
  </si>
  <si>
    <t>Наименование</t>
  </si>
  <si>
    <t>Код дохода</t>
  </si>
  <si>
    <t>БЕЗВОЗМЕЗДНЫЕ ПОСТУПЛЕНИЯ ВСЕГО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</si>
  <si>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</si>
  <si>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</si>
  <si>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</si>
  <si>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</si>
  <si>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2 02 10000 00 0000 150</t>
  </si>
  <si>
    <t>Дотации на выравнивание бюджетной обеспеченности</t>
  </si>
  <si>
    <t>2 02 15001 00 0000 150</t>
  </si>
  <si>
    <t>2 02 15001 05 0000 150</t>
  </si>
  <si>
    <t>2 02 19999 05 0000 150</t>
  </si>
  <si>
    <t>2 02 20000 00 0000 150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</si>
  <si>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обьединениями в общеобразовательных учреждениях</t>
  </si>
  <si>
    <t>2 02 25179 05 0000 150</t>
  </si>
  <si>
    <t>Субсидии бюджетам муниципальных районов на проведение комплексных кадастровых работ</t>
  </si>
  <si>
    <t>2 02 25511 05 0000 150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</si>
  <si>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</si>
  <si>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</si>
  <si>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2 02 25497 00 0000 150</t>
  </si>
  <si>
    <t>Субсидии бюджетам муниципальных районов на реализацию мероприятий по комплексному развитию сельских территорий (улучшение жилищных условий граждан , проживающих на сельских территориях)</t>
  </si>
  <si>
    <t>-</t>
  </si>
  <si>
    <t>2 02 29999 00 0000 150</t>
  </si>
  <si>
    <t>Субсидии на модернизацию объектов теплоэнергетики и капитальный ремонт объктов коммунальной инфраструктуры, находящегося в муниципальной собственности</t>
  </si>
  <si>
    <t>2 02 29999 05 0000 150</t>
  </si>
  <si>
    <t>Прочие субсидии бюджетам муниципальных районов на реализацию Закона Забайкальского края "Об отдельных вопросах в сфере образования" в части увеличения тарифной ставки (должностного оклада) на 25 % в поселках городского типа (рабочих поселках) (кроме педагогических работников муниципальных общеобразовательных организаций)</t>
  </si>
  <si>
    <t>Субсидии бюджетам муниципальных районов в целях софинансирования расходных обязательств бюджета</t>
  </si>
  <si>
    <t>Субсидии бюджетам муниципальных районов на обеспечение в отношении обьектов капитального ремонта требований к антитеррористической защищенности обьектов (территорий) установленных законодательством</t>
  </si>
  <si>
    <t>Субсидии бюджетам муниципальных районов на строительство, реконструкцию, капитальный ремонт и ремонт автомобильных дорог общего пользования местного значения т искусственных сооружений на них ( включая разработку проектной документации и проведение необходимых экспертиз)</t>
  </si>
  <si>
    <t>Субсидии бюджетам на обновление в обьектах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дефектности, на 2023 год</t>
  </si>
  <si>
    <t>Субсидии бюджетам на обеспечение в отношении капитального ремонта требований к антитеррористической защищенности объектов (территорий) установленных законодательством</t>
  </si>
  <si>
    <t>Субвенции бюджетам субъектов Российской Федерации и муниципальных образований</t>
  </si>
  <si>
    <t>2 02 30000 00 0000 150</t>
  </si>
  <si>
    <t>2 02 30024 05 0000 150</t>
  </si>
  <si>
    <t>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общего образования в общеобразовательных учреждениях в соответствии с Законом Забайкальского края от 29 апреля 2009 года№168- ЗЗК</t>
  </si>
  <si>
    <t>Субвенции бюджетам муниципальных районов на исполнение государственного полномочия по расчету и предоставлению дотаций поселениям на выравнивание бюджетной обеспеченности</t>
  </si>
  <si>
    <t>Субвенции бюджетам муниципальных районов на финансовое обеспечение передаваемых государственных полномочий по расчету и предоставлению дотаций поселениям</t>
  </si>
  <si>
    <t>Субвенции бюджетам муниципальных районов на осуществление государственных полномочий в сфере государственного управления</t>
  </si>
  <si>
    <t>Субвенции бюджетам муниципальных районов и городских округов на осуществление государственных полномочий в сфере государственного управления охраной труда в соответствии с Законом Забайкальского края от 29 декабря 2008 года №100-ЗЗК "О наделении органов местного самоупраления муниципальных районов и городских округов отдельными государственными полномочиями в сфере государственного управления охраной труда"</t>
  </si>
  <si>
    <t>Субвенции бюджетам муниципальных районов на реализацию государственного полномочия по организации и осуществлению деятельности по опеке ипопечительству над несовершеннолетними</t>
  </si>
  <si>
    <t>Субвенции бюджетам муниципальных районов на администрирование государственного полномочия по организации и осуществлению деятельности по опеке ипопечительству над несовершеннолетними</t>
  </si>
  <si>
    <t>Субвеннции бюджетам муниципальных районов на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</si>
  <si>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Субвеннции бюджетам муниципальных районов на обеспечение бесплатным питанием детей из малоимущих семей,обучающихся в муниципальных общеобразовательных учреждениях</t>
  </si>
  <si>
    <t>Субвенции бюджетам муниципальных образований на предосталение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</si>
  <si>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Субвенции бюджетам муниципальных районов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края, в ссответствии с Законом Забайкальского края от 4 июня 2009 года № 191-ЗЗК "Об организациидеятельности административных комиссий и о наделении органов местного самоуправления муниципальных районов , городских округов, отдельных поселений государственным полномочием по созданию административных комиссий в Забайкальском крае" на 2019 год</t>
  </si>
  <si>
    <t>Субвенция муниципальным районам на осуществление государственного полномочия по организации социальной поддержки отдельных категорий граждан путем обеспечения льгоьного проезда на городском и пригородном пассжирском транспорте общего пользования (кроме воздушного и железнодорожного)</t>
  </si>
  <si>
    <t>Субвенция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пассжирском транспорте общего пользования (кроме воздушногои железнодородного)</t>
  </si>
  <si>
    <t>Субвенция на организацию проведения мероприятий по содержанию безнадзорных животных</t>
  </si>
  <si>
    <t>Субвенция на администрирование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</si>
  <si>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Субвенция на администрирование государственных полномочий в сфере образования, в сфере социальной защты населения и на осуществление отдельных полномочий в сфере государственного управления в соответствии с ЗЗК от 20 декабря 2011 года № 608-ЗЗК "О межбюджетных отношениях в Забайкальском крае" на 2019 год.</t>
  </si>
  <si>
    <t>Субвенция бюджетам муниципальных районов на осуществление органами местного самоуправления муниципальных районов "Агинский район", "Петровск- Забайкальский район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</si>
  <si>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Единая субвенция бюджетам</t>
  </si>
  <si>
    <t>Субвеннции бюджетам муниципальных районов на обеспечение отдыха, организация и обеспечение оздоровления детей в каникулярное время в муниципальных организциях отдыха детей и их оздоровления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</si>
  <si>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</si>
  <si>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</si>
  <si>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2 02 40000 00 0000 150</t>
  </si>
  <si>
    <t>Иные межбюджетные трансферты на ежемесячное денежное вознагрождение за классное руководство педагогическим работникам государственных и муниципальных общеобразовательны организаций</t>
  </si>
  <si>
    <t>2 02 45303 05 0000 150</t>
  </si>
  <si>
    <t>2 02 49999 05 0000 150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</si>
  <si>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детей,обучающихся в 5-11 классах муниципальных общеобразовательных организациях Забайкальского края</t>
  </si>
  <si>
    <t xml:space="preserve">   Приложение  1-5</t>
  </si>
  <si>
    <t xml:space="preserve"> Поступление налоговых и неналоговых доходов в бюджет муниципального района на 2024 год и плановый период 2025-2026 годов.</t>
  </si>
  <si>
    <t>Код доходов</t>
  </si>
  <si>
    <t xml:space="preserve"> НАЛОГОВЫЕ И НЕНАЛОГОВЫЕ ДОХОДЫ ВСЕГО</t>
  </si>
  <si>
    <t>1  00  00000  00  0000  000</t>
  </si>
  <si>
    <t>НАЛОГ НА ДОХОДЫ ФИЗИЧЕСКИХ ЛИЦ</t>
  </si>
  <si>
    <t>1  01  02000  01  0000  110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</si>
  <si>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</si>
  <si>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1  01  02010  01  0000  110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</si>
  <si>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</si>
  <si>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1  01  02020  01  0000  110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</si>
  <si>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</si>
  <si>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1  01  02030  01  0000  110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</si>
  <si>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227/1 Налогового кодекса Российской Федерации</t>
  </si>
  <si>
    <t>1  01  02040  01  0000  110</t>
  </si>
  <si>
    <t>Налоги на товары (работы, услуги), реализуемые на территории Российской Федерации</t>
  </si>
  <si>
    <t>1  03  00000  00  0000  000</t>
  </si>
  <si>
    <t>Акцизы по подакцизным товарам (продукции), производимым на территории Российской Федерации</t>
  </si>
  <si>
    <t>1  03  02000  01  0000  110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</si>
  <si>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</si>
  <si>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</si>
  <si>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</si>
  <si>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1  03  02240  01  0000  110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</si>
  <si>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</si>
  <si>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1  03  02250  01  0000  110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</si>
  <si>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</si>
  <si>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1  03  02260  01  0000  110</t>
  </si>
  <si>
    <t>НАЛОГИ НА СОВОКУПНЫЙ ДОХОД</t>
  </si>
  <si>
    <t>1  05  00000  00  0000  000</t>
  </si>
  <si>
    <t>Налог, взимаемый в связи с применением упрощенной системы налогообложения</t>
  </si>
  <si>
    <t>1  05  01000  01  0000  110</t>
  </si>
  <si>
    <t>Единый сельскохозяйственный налог</t>
  </si>
  <si>
    <t>1  05  03000  01  0000  110</t>
  </si>
  <si>
    <t>Налог, взимаемый в связи с применением патентной системы налогообложения</t>
  </si>
  <si>
    <t>1  05  04000  02  0000  110</t>
  </si>
  <si>
    <t>НАЛОГИ, СБОРЫ И РЕГУЛЯРНЫЕ ПЛАТЕЖИ ЗА ПОЛЬЗОВАНИЕ ПРИРОДНЫМИ РЕСУРСАМИ</t>
  </si>
  <si>
    <t>1  07  00000  00  0000  000</t>
  </si>
  <si>
    <t>Налог на добычу полезных ископаемых</t>
  </si>
  <si>
    <t>1  07  01000  01  0000  110</t>
  </si>
  <si>
    <t>Налог на добычу общераспространенных полезных ископаемых</t>
  </si>
  <si>
    <t>1  07  01020  01  0000  110</t>
  </si>
  <si>
    <t>Налог на добычу прочих полезных ископаемых (за исключением полезных ископаемых в виде природных алмазов)</t>
  </si>
  <si>
    <t>1  07  01030  01  0000  110</t>
  </si>
  <si>
    <t>ГОСУДАРСТВЕННАЯ ПОШЛИНА</t>
  </si>
  <si>
    <t>1  08  00000  00  0000  000</t>
  </si>
  <si>
    <t>Государственная пошлина по делам, рассматриваемым в судах общей юрисдикции, мировыми судьями</t>
  </si>
  <si>
    <t>1  08  03000  01  0000  110</t>
  </si>
  <si>
    <t>ДОХОДЫ ОТ ИСПОЛЬЗОВАНИЯ ИМУЩЕСТВА, НАХОДЯЩЕГОСЯ В ГОСУДАРСТВЕННОЙ И МУНИЦИПАЛЬНОЙ СОБСТВЕННОСТИ</t>
  </si>
  <si>
    <t>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</si>
  <si>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</si>
  <si>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</si>
  <si>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</si>
  <si>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</si>
  <si>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</si>
  <si>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</si>
  <si>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</si>
  <si>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1  11  05013  13  0000  120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</si>
  <si>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</si>
  <si>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1  11  05030  00  0000  120</t>
  </si>
  <si>
    <t>1  11  05035  05  0000  120</t>
  </si>
  <si>
    <t>1  11  05075  00  0000  120</t>
  </si>
  <si>
    <t>1  11  05075  05  0000  120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</si>
  <si>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</si>
  <si>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1  11  09000  00  0000  120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</si>
  <si>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</si>
  <si>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1  11  09045  05  0000  120</t>
  </si>
  <si>
    <t>ПЛАТЕЖИ ПРИ ПОЛЬЗОВАНИИ ПРИРОДНЫМИ РЕСУРСАМИ</t>
  </si>
  <si>
    <t>1  12  00000  00  0000  000</t>
  </si>
  <si>
    <t>Плата за негативное воздействие на окружающую среду</t>
  </si>
  <si>
    <t>1  12  01000  01  0000  120</t>
  </si>
  <si>
    <t>Плата за  выбросы загрязняющих веществ в атмосферный воздух стационарными объектами</t>
  </si>
  <si>
    <t>1  12  01010  01  0000  120</t>
  </si>
  <si>
    <t>Плата за размещение отходов производства и потребления</t>
  </si>
  <si>
    <t>1  12  01040  01  0000  120</t>
  </si>
  <si>
    <t>ДОХОДЫ ОТ ПРОДАЖИ МАТЕРИАЛЬНЫХ И НЕМАТЕРИАЛЬНЫХ АКТИВОВ</t>
  </si>
  <si>
    <t>1  14  00000  00  0000  000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</si>
  <si>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</si>
  <si>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1  14  02000  00  0000  000</t>
  </si>
  <si>
    <t>Доходы от реализации имущества, находящегося в  собственности муниципальных районов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</si>
  <si>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1  14  02050  05  0000  410</t>
  </si>
  <si>
    <t>Доходы от реализации  иного имущества, находящегося в  собственности муниципальных районов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имущесту</t>
  </si>
  <si>
    <t>1  14  02053  05  0000  410</t>
  </si>
  <si>
    <t>Доходы от продажи земельных участков, находящихся в государственной и муниципальной собственности  (за исключением земельных участков  автономных учреждений)</t>
  </si>
  <si>
    <t>1  14  06000  00  0000  000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</si>
  <si>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</si>
  <si>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</si>
  <si>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</si>
  <si>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</si>
  <si>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</si>
  <si>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1  14  06013  13  0000  430</t>
  </si>
  <si>
    <t>ШТРАФЫ, САНКЦИИ, ВОЗМЕЩЕНИЕ УЩЕРБА</t>
  </si>
  <si>
    <t>1  16  00000  00  0000  000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</si>
  <si>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</si>
  <si>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1  16  01060  01  0000  140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</si>
  <si>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 по делам несовершеннолетних и защите их прав</t>
  </si>
  <si>
    <t>1  16  01063  01  0000  140</t>
  </si>
  <si>
    <t>Платежи в целях возмещения причиненного ущерба (убытков)</t>
  </si>
  <si>
    <t>1  16  10000  00  0000  140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</si>
  <si>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</si>
  <si>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1  16  10100  05  0000  140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</si>
  <si>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</si>
  <si>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1  16  10120  00  0000  140</t>
  </si>
  <si>
    <t>1  16  11000  01  0000  140</t>
  </si>
  <si>
    <t>1  16  11050  01  0000  140</t>
  </si>
  <si>
    <t>ПРОЧИЕ НЕНАЛОГОВЫЕ ДОХОДЫ</t>
  </si>
  <si>
    <t>1  17  00000  00  0000  000</t>
  </si>
  <si>
    <t>Прочие неналоговые доходы</t>
  </si>
  <si>
    <t>1  17  05000  00  0000  180</t>
  </si>
  <si>
    <t>1  17  05050  05  0000  180</t>
  </si>
  <si>
    <t xml:space="preserve">                                                                     Приложение № 3</t>
  </si>
  <si>
    <t xml:space="preserve">                                                                                    к Решению Совета муниципального района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</si>
  <si>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бюджета края  на 2024 год  и плановый период 2025-2026 годов.</t>
  </si>
  <si>
    <t>Наименование показателя</t>
  </si>
  <si>
    <t>Коды ведомственной классификации</t>
  </si>
  <si>
    <t>Код ведомства</t>
  </si>
  <si>
    <t>РЗ, ПР</t>
  </si>
  <si>
    <t>ЦСР</t>
  </si>
  <si>
    <t>2024 год</t>
  </si>
  <si>
    <t>2025 год</t>
  </si>
  <si>
    <t>2026 год</t>
  </si>
  <si>
    <t xml:space="preserve">    Учреждение: Администрация муниципального района "Агинский район" Забайкальского края</t>
  </si>
  <si>
    <t>902</t>
  </si>
  <si>
    <t xml:space="preserve">      ОБЩЕГОСУДАРСТВЕННЫЕ ВОПРОСЫ</t>
  </si>
  <si>
    <t>0100</t>
  </si>
  <si>
    <t xml:space="preserve">          Глава муниципального образования</t>
  </si>
  <si>
    <t>0102</t>
  </si>
  <si>
    <t>0000020300</t>
  </si>
  <si>
    <t xml:space="preserve">          Центральный аппарат</t>
  </si>
  <si>
    <t>0103</t>
  </si>
  <si>
    <t>0000020400</t>
  </si>
  <si>
    <t>Совет</t>
  </si>
  <si>
    <t>0000021100</t>
  </si>
  <si>
    <t>0104</t>
  </si>
  <si>
    <t>Центральный аппарат</t>
  </si>
  <si>
    <t>0000020402</t>
  </si>
  <si>
    <t xml:space="preserve">          Осуществление государственных полномочий   в сфере государственного управления охраной труда</t>
  </si>
  <si>
    <t>0000079206</t>
  </si>
  <si>
    <t xml:space="preserve">          Осуществление  государственного полномочия  по созданию  административных комиссий</t>
  </si>
  <si>
    <t>0000079207</t>
  </si>
  <si>
    <t>Единая субвенция</t>
  </si>
  <si>
    <t>0000079202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</si>
  <si>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</si>
  <si>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</si>
  <si>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0000051200</t>
  </si>
  <si>
    <t>Резервные фонды муниципальных образований</t>
  </si>
  <si>
    <t>0111</t>
  </si>
  <si>
    <t>0000070050</t>
  </si>
  <si>
    <t>Учреждения по обеспечению хозяйственного обслуживания</t>
  </si>
  <si>
    <t>0113</t>
  </si>
  <si>
    <t>0000093990</t>
  </si>
  <si>
    <t xml:space="preserve">      НАЦИОНАЛЬНАЯ ОБОРОНА</t>
  </si>
  <si>
    <t>0200</t>
  </si>
  <si>
    <t xml:space="preserve">        Мобилизационная подготовка экономики</t>
  </si>
  <si>
    <t>0204</t>
  </si>
  <si>
    <t xml:space="preserve">          Подготовка населения и организаций к действиям в чрезвычайной ситуации в мирное и военное время</t>
  </si>
  <si>
    <t>0000021901</t>
  </si>
  <si>
    <t xml:space="preserve">  НАЦИОНАЛЬНАЯ БЕЗОПАСНОСТЬ И ПРАВООХРАНИТЕЛЬНАЯ ДЕЯТЕЛЬНОСТЬ</t>
  </si>
  <si>
    <t>0300</t>
  </si>
  <si>
    <t>РЦП "Профилактика правонарушений на территории муниципального района "Агинский район"</t>
  </si>
  <si>
    <t>0314</t>
  </si>
  <si>
    <t>0000079511</t>
  </si>
  <si>
    <t xml:space="preserve">      НАЦИОНАЛЬНАЯ ЭКОНОМИКА</t>
  </si>
  <si>
    <t>0400</t>
  </si>
  <si>
    <t>0405</t>
  </si>
  <si>
    <t>Организация проведения мероприятий по содержанию безнадзорных животных</t>
  </si>
  <si>
    <t>0000077265</t>
  </si>
  <si>
    <t>Реализация мероприятий на проведение кадастровых работ</t>
  </si>
  <si>
    <t>0000077267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</si>
  <si>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</si>
  <si>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0000079265</t>
  </si>
  <si>
    <t>РЦП "Развитие агропромышленного комплекса муниципального района "Агинский район"</t>
  </si>
  <si>
    <t>0000079505</t>
  </si>
  <si>
    <t>Муниципальный дорожный фонд</t>
  </si>
  <si>
    <t>0409</t>
  </si>
  <si>
    <t>0000031522</t>
  </si>
  <si>
    <t>Субсидия на проведение комплексных кадастровых работ</t>
  </si>
  <si>
    <t>0412</t>
  </si>
  <si>
    <t>00000L5110</t>
  </si>
  <si>
    <t xml:space="preserve">      СОЦИАЛЬНАЯ ПОЛИТИКА</t>
  </si>
  <si>
    <t>1000</t>
  </si>
  <si>
    <t xml:space="preserve">          Доплаты к пенсиям муниципальных служащих муниципального района "Агинский район"</t>
  </si>
  <si>
    <t>1001</t>
  </si>
  <si>
    <t>0000049101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</si>
  <si>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</si>
  <si>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1003</t>
  </si>
  <si>
    <t>00000L5764</t>
  </si>
  <si>
    <t>РЦП "Поддержка социально ориентированных некоммерческих организаций в муниципальном районе "Агинский район"</t>
  </si>
  <si>
    <t>1006</t>
  </si>
  <si>
    <t>0000079504</t>
  </si>
  <si>
    <t xml:space="preserve">РЦП "Развитие социальной сферы в МР " Агинский район" </t>
  </si>
  <si>
    <t>0000079506</t>
  </si>
  <si>
    <t xml:space="preserve">    Учреждение: Комитет по финансам администрации муниципального района "Агинский район"</t>
  </si>
  <si>
    <t>0106</t>
  </si>
  <si>
    <t xml:space="preserve">          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</si>
  <si>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0000079216</t>
  </si>
  <si>
    <t>Субсидия на строительство, реконструкцию, ремонт автодорог</t>
  </si>
  <si>
    <t>00000S4317</t>
  </si>
  <si>
    <t xml:space="preserve">          РЦП "Развитие экономического потенциала муниципального района "Агинский район" </t>
  </si>
  <si>
    <t>0000079514</t>
  </si>
  <si>
    <t xml:space="preserve">  ЖИЛИЩНО-КОММУНАЛЬНОЕ ХОЗЯЙСТВО</t>
  </si>
  <si>
    <t>0500</t>
  </si>
  <si>
    <t xml:space="preserve">  Субсидии на софинансирование капитальных вложений в объекты государственной (муниципальной) собственности</t>
  </si>
  <si>
    <t>0502</t>
  </si>
  <si>
    <t>00000S4905</t>
  </si>
  <si>
    <t>Реализация мероприятий по проведению капитального ремонта жилых помещений отдельных категорий граждан</t>
  </si>
  <si>
    <t>0503</t>
  </si>
  <si>
    <t>0000074927</t>
  </si>
  <si>
    <t>CОЦИАЛЬНАЯ ПОЛИТИКА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</si>
  <si>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пользования(кроме воздушного и железнодорожного)</t>
  </si>
  <si>
    <t>0000074505</t>
  </si>
  <si>
    <t xml:space="preserve">  ФИЗИЧЕСКАЯ КУЛЬТУРА И СПОРТ</t>
  </si>
  <si>
    <t>1100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</si>
  <si>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</si>
  <si>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904</t>
  </si>
  <si>
    <t>1102</t>
  </si>
  <si>
    <t>000005505М</t>
  </si>
  <si>
    <t>00000Ц505М</t>
  </si>
  <si>
    <t xml:space="preserve">        Обслуживание государственного внутреннего и муниципального долга</t>
  </si>
  <si>
    <t>1300</t>
  </si>
  <si>
    <t>1301</t>
  </si>
  <si>
    <t>0000006065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</si>
  <si>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</si>
  <si>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</si>
  <si>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  Дотация на выравнивание бюджетной обеспеченности поселений из районного ФФП</t>
  </si>
  <si>
    <t>1401</t>
  </si>
  <si>
    <t>0000051603</t>
  </si>
  <si>
    <t xml:space="preserve">          Дотация на выравнивание бюджетной обеспеченности поселений за счет краевого ФФП</t>
  </si>
  <si>
    <t>0000078060</t>
  </si>
  <si>
    <t xml:space="preserve">          Дотация на поддержку мер по обеспечению сбалансированности бюджетов поселений</t>
  </si>
  <si>
    <t>1403</t>
  </si>
  <si>
    <t>0000051702</t>
  </si>
  <si>
    <t>Субвенция по переданным полномочиям</t>
  </si>
  <si>
    <t>0000051703</t>
  </si>
  <si>
    <t>Субсидии в целях софинансирования расходных обязательств бюджета  по оплате труда работников учреждений бюджетной сферы,</t>
  </si>
  <si>
    <t>00000S8180</t>
  </si>
  <si>
    <t xml:space="preserve">    Учреждение: КСП муниципального района "Агинский район"</t>
  </si>
  <si>
    <t>0000020401</t>
  </si>
  <si>
    <t>Руководитель контрольного органа муниципального образования и его заместители</t>
  </si>
  <si>
    <t>0000022400</t>
  </si>
  <si>
    <t xml:space="preserve">    Учреждение: Отдел жилищно-коммунального хозяйства и строительства администрации муниципального района "Агинский район"</t>
  </si>
  <si>
    <t xml:space="preserve">  НАЦИОНАЛЬНАЯ ЭКОНОМИКА</t>
  </si>
  <si>
    <t>Осуществление органами местного самоуправления отдельных государственных полномочий в сфере организации социальной поддержки транспортного обслуживания населения</t>
  </si>
  <si>
    <t>0000079227</t>
  </si>
  <si>
    <t>Администрирование госудасртвенного полномочия по оргаинизации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</t>
  </si>
  <si>
    <t>0000079502</t>
  </si>
  <si>
    <t xml:space="preserve">      ЖИЛИЩНО-КОММУНАЛЬНОЕ ХОЗЯЙСТВО</t>
  </si>
  <si>
    <t>0505</t>
  </si>
  <si>
    <t xml:space="preserve">      ОБРАЗОВАНИЕ</t>
  </si>
  <si>
    <t>0700</t>
  </si>
  <si>
    <t xml:space="preserve">          Детские дошкольные учреждения</t>
  </si>
  <si>
    <t>0701</t>
  </si>
  <si>
    <t>0000042099</t>
  </si>
  <si>
    <t xml:space="preserve">          Школы-детские сады, школы начальные, неполные средние и средние 
</t>
  </si>
  <si>
    <t>0702</t>
  </si>
  <si>
    <t>0000042199</t>
  </si>
  <si>
    <t xml:space="preserve">          Учреждения по внешкольной работе с детьми (РОК)</t>
  </si>
  <si>
    <t>0703</t>
  </si>
  <si>
    <t>0000042398</t>
  </si>
  <si>
    <t xml:space="preserve">          Учреждения по внешкольной работе с детьми (РОО)</t>
  </si>
  <si>
    <t>0000042399</t>
  </si>
  <si>
    <t xml:space="preserve">          Учреждения, обеспечивающие предоставление услуг в сфере образования 
</t>
  </si>
  <si>
    <t>0709</t>
  </si>
  <si>
    <t>0000043599</t>
  </si>
  <si>
    <t xml:space="preserve">      КУЛЬТУРА, КИНЕМАТОГРАФИЯ, СРЕДСТВА МАССОВОЙ ИНФОРМАЦИИ</t>
  </si>
  <si>
    <t>0800</t>
  </si>
  <si>
    <t xml:space="preserve">          Учреждения культуры и мероприятия в сфере культуры и кинематографии 
</t>
  </si>
  <si>
    <t>0801</t>
  </si>
  <si>
    <t>0000044099</t>
  </si>
  <si>
    <t xml:space="preserve">          Библиотеки</t>
  </si>
  <si>
    <t>0000044299</t>
  </si>
  <si>
    <t>Реализация мероприятий по обеспечению жильем молодых семей</t>
  </si>
  <si>
    <t>1004</t>
  </si>
  <si>
    <t>00000L4970</t>
  </si>
  <si>
    <t xml:space="preserve">    Учреждение: Муниципальное казенное учреждение"Центр материально-технического обеспечения"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</si>
  <si>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</si>
  <si>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</si>
  <si>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</si>
  <si>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</si>
  <si>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0000024799</t>
  </si>
  <si>
    <t>Учреждение: Муниципальное казенное учреждение"Центр бухгалтерского учета"</t>
  </si>
  <si>
    <t>ОБЩЕГОСУДАРСТВЕННЫЕ ВОПРОСЫ</t>
  </si>
  <si>
    <t>0000093991</t>
  </si>
  <si>
    <t xml:space="preserve">    Учреждение: Комитет культуры, спорта и молодежной политики администрации муниципального района "Агинский район"</t>
  </si>
  <si>
    <t xml:space="preserve">ОБРАЗОВАНИЕ </t>
  </si>
  <si>
    <t>РЦП "Реализация молодежной политики в МР "Агинский район"</t>
  </si>
  <si>
    <t>0707</t>
  </si>
  <si>
    <t>0000079513</t>
  </si>
  <si>
    <t>Реализация мероприятий по укреплению единства российской нации и этнокультурному развитию народов России</t>
  </si>
  <si>
    <t>00000L5160</t>
  </si>
  <si>
    <t>0804</t>
  </si>
  <si>
    <t>РЦП" Сохранение и развитие культуры"</t>
  </si>
  <si>
    <t>0000079512</t>
  </si>
  <si>
    <t>Мероприятия в области здравоохранения, спорта и физической культуры, туризма</t>
  </si>
  <si>
    <t>0000051297</t>
  </si>
  <si>
    <t xml:space="preserve">    Учреждение: Комитет образования администрации муниципального района "Агинский район"</t>
  </si>
  <si>
    <t>926</t>
  </si>
  <si>
    <t xml:space="preserve">РЦП "Содействие занятости населения в муниципальном районе "Агинский район" </t>
  </si>
  <si>
    <t>0401</t>
  </si>
  <si>
    <t>0000079510</t>
  </si>
  <si>
    <t>Субсидия на обсепечение государственных гарантий прав граждан на получение общедоступного и бесплатного дошклольного образования в общеобразовательных учреждениях</t>
  </si>
  <si>
    <t>0000071201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</si>
  <si>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осваивающимими образовательные программы в муниципальных дошкольных образовательных организациях Забайкальс</t>
  </si>
  <si>
    <t>0000071231</t>
  </si>
  <si>
    <t>Разработка проектно-сметной документации для капитального ремонта образовательных организаций</t>
  </si>
  <si>
    <t>0000071448</t>
  </si>
  <si>
    <t>Субсидия на обеспечение государственных гарантий прав граждан на получение общедоступного и бесплатного общего образования в общеобрзовательных учреждениях</t>
  </si>
  <si>
    <t xml:space="preserve">          Субсидия на обеспечение бесплатным питанием детей из малоимущ семей, обучающихся в муниципальных образовательных учреждениях</t>
  </si>
  <si>
    <t>0000071218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</si>
  <si>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</si>
  <si>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0000071219</t>
  </si>
  <si>
    <t>РЦП "Развитие системы образования "</t>
  </si>
  <si>
    <t>0000079509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</si>
  <si>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</si>
  <si>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00000S1445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</si>
  <si>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</si>
  <si>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00000S1446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</si>
  <si>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</si>
  <si>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0000053030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</si>
  <si>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коэффециенты к ежемесячному денежному вознаграждению, за кассовое руководство педагогическим работникам муниципальных образовательных организаций</t>
  </si>
  <si>
    <t>0000071030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</si>
  <si>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</si>
  <si>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</si>
  <si>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Реализация мероприятий по модернизации школьных систем образования</t>
  </si>
  <si>
    <t>00000L7500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</si>
  <si>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</si>
  <si>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000E250970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</si>
  <si>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</si>
  <si>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000EB51790</t>
  </si>
  <si>
    <t>Персонифицированное финансирование дополнительного образования детей</t>
  </si>
  <si>
    <t>0000042397</t>
  </si>
  <si>
    <t xml:space="preserve">          Субсидии бюджетным учреждениям в части увеличения тарифной ставки (должностного оклада) на 25 %</t>
  </si>
  <si>
    <t>00000S1101</t>
  </si>
  <si>
    <t>Организация летнего отдыха детей</t>
  </si>
  <si>
    <t>0000071432</t>
  </si>
  <si>
    <t xml:space="preserve">          Централизованная бухгалтерия отдела образования муниципального района "Агинский район"</t>
  </si>
  <si>
    <t>0000045298</t>
  </si>
  <si>
    <t xml:space="preserve">          Методический кабинет отдела образования муниципального района "Агинский район"</t>
  </si>
  <si>
    <t>0000045299</t>
  </si>
  <si>
    <t xml:space="preserve">          Администрирование государственного полномочия по организации и осуществлению деятельности по опеке и попечительству над несовершеннолетними 
</t>
  </si>
  <si>
    <t>0000079211</t>
  </si>
  <si>
    <t>Пособия на предоставление компенсации затрат родителей(законных представителей)детей-инвалидов на обучение по основным общеобразовательным программам на дому</t>
  </si>
  <si>
    <t>0000071228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</si>
  <si>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</si>
  <si>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0000071230</t>
  </si>
  <si>
    <t>Ежемесячные денежные средства на содержание детей-сирот и детей, оставшихся без попечения родителей , в приемных семьях</t>
  </si>
  <si>
    <t>0000072411</t>
  </si>
  <si>
    <t xml:space="preserve">Назначения и выплата вознаграждения приемным родителям </t>
  </si>
  <si>
    <t>0000072421</t>
  </si>
  <si>
    <t>Ежемесячные денежные средства на содержание детей сирот и детей , оставшихся без попечения родителей, в семьях опекунов (попечителей)</t>
  </si>
  <si>
    <t>0000072431</t>
  </si>
  <si>
    <t>Всего расходов:</t>
  </si>
  <si>
    <t>Всего доходов</t>
  </si>
  <si>
    <t xml:space="preserve">Профицит+, дефицит- </t>
  </si>
  <si>
    <t xml:space="preserve">к проекту решения Совета муниципального района "Агинский район"О бюджете муниципального района "Агинский район" на 2024 год и плановый период 2025-2026 годов                </t>
  </si>
  <si>
    <t>ВР</t>
  </si>
  <si>
    <t>Доп. класс</t>
  </si>
  <si>
    <t xml:space="preserve">        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</si>
  <si>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</si>
  <si>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121</t>
  </si>
  <si>
    <t>211</t>
  </si>
  <si>
    <t xml:space="preserve">  Иные выплаты персоналу государственных (муниципальных) органов, за исключением фонда оплаты труда</t>
  </si>
  <si>
    <t>122</t>
  </si>
  <si>
    <t>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</si>
  <si>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</si>
  <si>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</si>
  <si>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</si>
  <si>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</si>
  <si>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</si>
  <si>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</si>
  <si>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</si>
  <si>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 для муниципальных нужд</t>
  </si>
  <si>
    <t>244</t>
  </si>
  <si>
    <t>226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</si>
  <si>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</si>
  <si>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Прочая закупка товаров, работ и услуг для муниципальных нужд</t>
  </si>
  <si>
    <t>340</t>
  </si>
  <si>
    <t>Судебная система</t>
  </si>
  <si>
    <t>Резервные фонды</t>
  </si>
  <si>
    <t>Резервные средства</t>
  </si>
  <si>
    <t>870</t>
  </si>
  <si>
    <t>290</t>
  </si>
  <si>
    <t>Другие общегосударственные расходы</t>
  </si>
  <si>
    <t>Фонд оплаты труда учреждений</t>
  </si>
  <si>
    <t>111</t>
  </si>
  <si>
    <t xml:space="preserve">  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</si>
  <si>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</si>
  <si>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</t>
  </si>
  <si>
    <t>119</t>
  </si>
  <si>
    <t>221</t>
  </si>
  <si>
    <t>225</t>
  </si>
  <si>
    <t>310</t>
  </si>
  <si>
    <t xml:space="preserve">  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</si>
  <si>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</si>
  <si>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</si>
  <si>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</si>
  <si>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</si>
  <si>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</si>
  <si>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</si>
  <si>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</si>
  <si>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РЦП "Обеспечение гражданами воин. обяз-ти в МР "Агинский район" по содействию отделу военного комиссариата в его мобилиз. работе в мирное время"</t>
  </si>
  <si>
    <t>0209</t>
  </si>
  <si>
    <t>0000079507</t>
  </si>
  <si>
    <t xml:space="preserve">  Другие вопросы в области национальной безопасности и правоохранительной деятельности</t>
  </si>
  <si>
    <t xml:space="preserve">  Сельское хозяйство и рыболовство</t>
  </si>
  <si>
    <t>Дорожное хозяйство (дорожные фонды)</t>
  </si>
  <si>
    <t xml:space="preserve">  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</si>
  <si>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</si>
  <si>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</si>
  <si>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 xml:space="preserve">        Пенсионное обеспечение</t>
  </si>
  <si>
    <t xml:space="preserve">            Пособия и компенсации гражданам и иные социальные выплаты, кроме публичных нормативных обязательств</t>
  </si>
  <si>
    <t>312</t>
  </si>
  <si>
    <t>263</t>
  </si>
  <si>
    <t>Социальное обеспечение населения</t>
  </si>
  <si>
    <t>Субсидии гражданам на приобретение жилья</t>
  </si>
  <si>
    <t>322</t>
  </si>
  <si>
    <t>262</t>
  </si>
  <si>
    <t xml:space="preserve">  Другие вопросы в области социальной политики
</t>
  </si>
  <si>
    <t>1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</si>
  <si>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</si>
  <si>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222</t>
  </si>
  <si>
    <t>ДРУГИЕ ОБЩЕГОСУДАРСТВЕННЫЕ ВОПРОСЫ</t>
  </si>
  <si>
    <t>Общеэкономические вопросы</t>
  </si>
  <si>
    <t>540</t>
  </si>
  <si>
    <t>251</t>
  </si>
  <si>
    <t xml:space="preserve">  Дорожное хозяйство (дорожные фонды)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</si>
  <si>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</si>
  <si>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</si>
  <si>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        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</si>
  <si>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</si>
  <si>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</si>
  <si>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242</t>
  </si>
  <si>
    <t xml:space="preserve">  Коммунальное хозяйство</t>
  </si>
  <si>
    <t>Благоустройство</t>
  </si>
  <si>
    <t>Массовый спорт</t>
  </si>
  <si>
    <t xml:space="preserve">          Процентные платежи по муниципальному долгу</t>
  </si>
  <si>
    <t>730</t>
  </si>
  <si>
    <t>231</t>
  </si>
  <si>
    <t>511</t>
  </si>
  <si>
    <t>Прочие межбюджетные трансферты</t>
  </si>
  <si>
    <t>Иные дотации</t>
  </si>
  <si>
    <t>Субвенции</t>
  </si>
  <si>
    <t>Субсидии</t>
  </si>
  <si>
    <t>Другие общегосударственные вопросы</t>
  </si>
  <si>
    <t>Закупка энергетических ресурсов</t>
  </si>
  <si>
    <t>247</t>
  </si>
  <si>
    <t>223</t>
  </si>
  <si>
    <t xml:space="preserve">  Прочая закупка товаров, работ и услуг для обеспечения государственных (муниципальных) нужд</t>
  </si>
  <si>
    <t xml:space="preserve">        Другие вопросы в области жилищно-коммунального хозяйства</t>
  </si>
  <si>
    <t xml:space="preserve">        Дошкольное образование</t>
  </si>
  <si>
    <t xml:space="preserve">        Общее образование</t>
  </si>
  <si>
    <t>Дополнительное образование</t>
  </si>
  <si>
    <t xml:space="preserve">        Другие вопросы в области образования</t>
  </si>
  <si>
    <t xml:space="preserve">        Культура</t>
  </si>
  <si>
    <t xml:space="preserve">        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</si>
  <si>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</si>
  <si>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Иные выплаты персоналу учреждений</t>
  </si>
  <si>
    <t xml:space="preserve"> 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</si>
  <si>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</si>
  <si>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</si>
  <si>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</si>
  <si>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241</t>
  </si>
  <si>
    <t>МОЛОДЕЖНАЯ ПОЛИТИКА И ОЗДОРОВЛЕНИЕ ДЕТЕЙ</t>
  </si>
  <si>
    <t>Субсидии бюджетным учреждениям на иные цели</t>
  </si>
  <si>
    <t>612</t>
  </si>
  <si>
    <t xml:space="preserve">  Другие вопросы в области культуры, кинематографии</t>
  </si>
  <si>
    <t>Премии и гранты</t>
  </si>
  <si>
    <t>350</t>
  </si>
  <si>
    <t xml:space="preserve">Уплата прочих налогов, сборов </t>
  </si>
  <si>
    <t xml:space="preserve">  Общеэкономические вопросы</t>
  </si>
  <si>
    <t xml:space="preserve">            Субсидии бюджетным учреждениям на иные цели</t>
  </si>
  <si>
    <t xml:space="preserve">  Прочая закупка товаров, работ и услуг для обеспечения государственных (муниципальных) нужд
</t>
  </si>
  <si>
    <t>0000071031</t>
  </si>
  <si>
    <t xml:space="preserve">  Субсидии бюджетным учреждениям на иные цели</t>
  </si>
  <si>
    <t>Дополнительное образование детей</t>
  </si>
  <si>
    <t>621</t>
  </si>
  <si>
    <t>614</t>
  </si>
  <si>
    <t>624</t>
  </si>
  <si>
    <t xml:space="preserve">  Фонд оплаты труда учреждений</t>
  </si>
  <si>
    <t>321</t>
  </si>
  <si>
    <t xml:space="preserve">            Меры социальной поддержки населения по публичным нормативным обязательствам</t>
  </si>
  <si>
    <t>313</t>
  </si>
  <si>
    <t>323</t>
  </si>
  <si>
    <t>безв</t>
  </si>
  <si>
    <t>дох</t>
  </si>
  <si>
    <t xml:space="preserve">   Приложение 4</t>
  </si>
  <si>
    <t>к проекту решения Совета муниципального района "Агинский район"</t>
  </si>
  <si>
    <t>"О бюджете муниципального района "Агинский район" на 2024 год и плановый период 2025-2026 годов</t>
  </si>
  <si>
    <t>Источники финансирования дефицита бюджета на 2024 год и плановый период 2025-2026 годов</t>
  </si>
  <si>
    <t>\</t>
  </si>
  <si>
    <t>Код строки</t>
  </si>
  <si>
    <t>Код источника финансирования по бюджетной классификации</t>
  </si>
  <si>
    <t>Источники финансирования дефицита бюджета - всего</t>
  </si>
  <si>
    <t>x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</si>
  <si>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</si>
  <si>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</si>
  <si>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</si>
  <si>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</si>
  <si>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00001030000000000000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</si>
  <si>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</si>
  <si>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00001030100000000000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</si>
  <si>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</si>
  <si>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</si>
  <si>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</si>
  <si>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00001030100050000810</t>
  </si>
  <si>
    <t>источники внешнего финансирования</t>
  </si>
  <si>
    <t>Изменение остатков средств</t>
  </si>
  <si>
    <t xml:space="preserve">  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</si>
  <si>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</si>
  <si>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</si>
  <si>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</si>
  <si>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</si>
  <si>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</si>
  <si>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</si>
  <si>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</si>
  <si>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</si>
  <si>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00001050201050000510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</si>
  <si>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</si>
  <si>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</si>
  <si>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</si>
  <si>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</si>
  <si>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</si>
  <si>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</si>
  <si>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</si>
  <si>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00001050201050000610</t>
  </si>
  <si>
    <t xml:space="preserve">   Приложение 5</t>
  </si>
  <si>
    <t xml:space="preserve">"О бюджете муниципального района "Агинский район" на 2024 год и плановый период 2025-2026 годов.
</t>
  </si>
  <si>
    <t xml:space="preserve">Распределение дотации на выравнивание бюджетной обеспеченности на 2024 год и плановый период 2025-2026 годов  </t>
  </si>
  <si>
    <t>Региональный  ФПП</t>
  </si>
  <si>
    <t>Районный ФПП</t>
  </si>
  <si>
    <t>Новоорловск</t>
  </si>
  <si>
    <t>Орловский</t>
  </si>
  <si>
    <t>Амитхаша</t>
  </si>
  <si>
    <t>Будулан</t>
  </si>
  <si>
    <t>Гунэй</t>
  </si>
  <si>
    <t>Кункур</t>
  </si>
  <si>
    <t>Сахюрта</t>
  </si>
  <si>
    <t>Судунтуй</t>
  </si>
  <si>
    <t>Урда-Ага</t>
  </si>
  <si>
    <t>Хойто-Ага</t>
  </si>
  <si>
    <t>Цокто-Хангил</t>
  </si>
  <si>
    <t>Челутай</t>
  </si>
  <si>
    <t>Южный Аргалей</t>
  </si>
  <si>
    <t>Итого</t>
  </si>
  <si>
    <t xml:space="preserve">   Приложение 6</t>
  </si>
  <si>
    <t xml:space="preserve">Распределение иных межбюджетных трансфертов городских и сельских поселений на 2024 год и плановый период 2025-2026 годов. </t>
  </si>
  <si>
    <t xml:space="preserve">   Приложение 7</t>
  </si>
  <si>
    <t xml:space="preserve">Распределение межбюджетных трансфертов по переданным полномочиям 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</si>
</sst>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"/>
    <numFmt numFmtId="165" formatCode="_-* #,##0.0_р_._-;\-* #,##0.0_р_._-;_-* &quot;-&quot;?????_р_._-;_-@"/>
    <numFmt numFmtId="166" formatCode="_-* #,##0.000_р_._-;\-* #,##0.000_р_._-;_-* &quot;-&quot;?????_р_._-;_-@"/>
    <numFmt numFmtId="167" formatCode="_-* #,##0.000\ _₽_-;\-* #,##0.000\ _₽_-;_-* &quot;-&quot;???\ _₽_-;_-@"/>
    <numFmt numFmtId="168" formatCode="_-* #\ ##0.000_р_._-;\-* #\ ##0.000_р_._-;_-* &quot;-&quot;?????_р_._-;_-@"/>
    <numFmt numFmtId="169" formatCode="_-* #\ ##0.000\ _₽_-;\-* #\ ##0.000\ _₽_-;_-* &quot;-&quot;???\ _₽_-;_-@"/>
    <numFmt numFmtId="170" formatCode="#,##0.00_ ;\-#,##0.00\ "/>
    <numFmt numFmtId="171" formatCode="_-* #,##0.00_р_._-;\-* #,##0.00_р_._-;_-* &quot;-&quot;?????_р_._-;_-@"/>
    <numFmt numFmtId="172" formatCode="_-* #,##0.000_р_._-;\-* #,##0.000_р_._-;_-* &quot;-&quot;???_р_._-;_-@"/>
    <numFmt numFmtId="173" formatCode="0.000"/>
    <numFmt numFmtId="174" formatCode="#,##0.000"/>
    <numFmt numFmtId="175" formatCode="_-* #,##0.00\ _₽_-;\-* #,##0.00\ _₽_-;_-* &quot;-&quot;??\ _₽_-;_-@"/>
  </numFmts>
  <fonts count="28">
    <font>
      <sz val="10"/>
      <color rgb="FF000000"/>
      <name val="Calibri"/>
      <scheme val="minor"/>
    </font>
    <font>
      <sz val="12"/>
      <color theme="1"/>
      <name val="Times New Roman"/>
    </font>
    <font>
      <sz val="10"/>
      <color theme="1"/>
      <name val="Arimo"/>
    </font>
    <font>
      <sz val="10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rgb="FF000000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sz val="10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b/>
      <sz val="13"/>
      <color rgb="FF000000"/>
      <name val="Times New Roman"/>
    </font>
    <font>
      <sz val="10"/>
      <name val="Calibri"/>
    </font>
    <font>
      <sz val="13"/>
      <color rgb="FF000000"/>
      <name val="Times New Roman"/>
    </font>
    <font>
      <sz val="13"/>
      <color theme="1"/>
      <name val="Times New Roman"/>
    </font>
    <font>
      <b/>
      <sz val="14"/>
      <color rgb="FF000000"/>
      <name val="Times New Roman"/>
    </font>
    <font>
      <sz val="10"/>
      <color rgb="FF000000"/>
      <name val="Calibri"/>
    </font>
    <font>
      <sz val="14"/>
      <color rgb="FF000000"/>
      <name val="&quot;Times New Roman&quot;"/>
    </font>
    <font>
      <sz val="14"/>
      <color rgb="FFFF0000"/>
      <name val="Times New Roman"/>
    </font>
    <font>
      <sz val="12"/>
      <color theme="1"/>
      <name val="Arimo"/>
    </font>
    <font>
      <b/>
      <i/>
      <sz val="14"/>
      <color theme="1"/>
      <name val="Times New Roman"/>
    </font>
    <font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9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6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5" xfId="0" applyNumberFormat="1" applyFont="1" applyBorder="1"/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wrapText="1"/>
    </xf>
    <xf numFmtId="49" fontId="5" fillId="0" borderId="5" xfId="0" applyNumberFormat="1" applyFont="1" applyBorder="1"/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49" fontId="4" fillId="0" borderId="6" xfId="0" applyNumberFormat="1" applyFont="1" applyBorder="1"/>
    <xf numFmtId="0" fontId="4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1" fillId="0" borderId="0" xfId="0" applyFont="1"/>
    <xf numFmtId="0" fontId="7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9" fontId="4" fillId="0" borderId="9" xfId="0" applyNumberFormat="1" applyFont="1" applyBorder="1"/>
    <xf numFmtId="0" fontId="4" fillId="0" borderId="1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vertical="top" wrapText="1"/>
    </xf>
    <xf numFmtId="0" fontId="14" fillId="0" borderId="18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5" xfId="0" applyFont="1" applyBorder="1"/>
    <xf numFmtId="0" fontId="14" fillId="2" borderId="20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4" fillId="2" borderId="21" xfId="0" applyFont="1" applyFill="1" applyBorder="1" applyAlignment="1">
      <alignment horizontal="left"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2" borderId="26" xfId="0" applyFont="1" applyFill="1" applyBorder="1" applyAlignment="1">
      <alignment wrapText="1"/>
    </xf>
    <xf numFmtId="0" fontId="6" fillId="2" borderId="26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6" fillId="0" borderId="6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2" borderId="28" xfId="0" applyFont="1" applyFill="1" applyBorder="1" applyAlignment="1">
      <alignment horizontal="center" wrapText="1"/>
    </xf>
    <xf numFmtId="0" fontId="16" fillId="0" borderId="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" fontId="16" fillId="2" borderId="28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2" borderId="28" xfId="0" applyNumberFormat="1" applyFont="1" applyFill="1" applyBorder="1" applyAlignment="1">
      <alignment horizontal="center" wrapText="1"/>
    </xf>
    <xf numFmtId="2" fontId="5" fillId="2" borderId="28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2" fontId="16" fillId="2" borderId="28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0" fontId="16" fillId="2" borderId="28" xfId="0" applyFont="1" applyFill="1" applyBorder="1" applyAlignment="1">
      <alignment horizontal="center" wrapText="1"/>
    </xf>
    <xf numFmtId="0" fontId="17" fillId="0" borderId="0" xfId="0" applyFont="1"/>
    <xf numFmtId="0" fontId="18" fillId="0" borderId="6" xfId="0" applyFont="1" applyBorder="1" applyAlignment="1"/>
    <xf numFmtId="0" fontId="18" fillId="0" borderId="10" xfId="0" applyFont="1" applyBorder="1" applyAlignment="1"/>
    <xf numFmtId="0" fontId="6" fillId="0" borderId="6" xfId="0" applyFont="1" applyBorder="1" applyAlignment="1">
      <alignment horizontal="left" wrapText="1"/>
    </xf>
    <xf numFmtId="0" fontId="4" fillId="2" borderId="28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2" borderId="28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19" fillId="2" borderId="28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9" fillId="2" borderId="26" xfId="0" applyFont="1" applyFill="1" applyBorder="1"/>
    <xf numFmtId="0" fontId="6" fillId="2" borderId="2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49" fontId="8" fillId="0" borderId="5" xfId="0" applyNumberFormat="1" applyFont="1" applyBorder="1"/>
    <xf numFmtId="4" fontId="8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49" fontId="1" fillId="0" borderId="5" xfId="0" applyNumberFormat="1" applyFont="1" applyBorder="1"/>
    <xf numFmtId="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/>
    <xf numFmtId="0" fontId="1" fillId="3" borderId="26" xfId="0" applyFont="1" applyFill="1" applyBorder="1" applyAlignment="1">
      <alignment horizontal="left" vertical="center"/>
    </xf>
    <xf numFmtId="0" fontId="20" fillId="3" borderId="26" xfId="0" applyFont="1" applyFill="1" applyBorder="1"/>
    <xf numFmtId="0" fontId="1" fillId="0" borderId="0" xfId="0" applyFont="1" applyAlignment="1">
      <alignment vertical="center"/>
    </xf>
    <xf numFmtId="0" fontId="1" fillId="3" borderId="26" xfId="0" applyFont="1" applyFill="1" applyBorder="1" applyAlignment="1">
      <alignment horizontal="center" wrapText="1"/>
    </xf>
    <xf numFmtId="0" fontId="1" fillId="3" borderId="26" xfId="0" applyFont="1" applyFill="1" applyBorder="1"/>
    <xf numFmtId="165" fontId="1" fillId="3" borderId="26" xfId="0" applyNumberFormat="1" applyFont="1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26" xfId="0" applyFont="1" applyFill="1" applyBorder="1"/>
    <xf numFmtId="0" fontId="21" fillId="4" borderId="5" xfId="0" applyFont="1" applyFill="1" applyBorder="1" applyAlignment="1">
      <alignment horizontal="left" vertical="center" wrapText="1"/>
    </xf>
    <xf numFmtId="49" fontId="21" fillId="4" borderId="5" xfId="0" applyNumberFormat="1" applyFont="1" applyFill="1" applyBorder="1" applyAlignment="1">
      <alignment horizontal="center" vertical="center" shrinkToFit="1"/>
    </xf>
    <xf numFmtId="49" fontId="21" fillId="4" borderId="5" xfId="0" applyNumberFormat="1" applyFont="1" applyFill="1" applyBorder="1" applyAlignment="1">
      <alignment horizontal="center" vertical="center" shrinkToFit="1"/>
    </xf>
    <xf numFmtId="49" fontId="21" fillId="4" borderId="5" xfId="0" applyNumberFormat="1" applyFont="1" applyFill="1" applyBorder="1" applyAlignment="1">
      <alignment vertical="center" shrinkToFit="1"/>
    </xf>
    <xf numFmtId="166" fontId="21" fillId="4" borderId="5" xfId="0" applyNumberFormat="1" applyFont="1" applyFill="1" applyBorder="1"/>
    <xf numFmtId="0" fontId="22" fillId="3" borderId="26" xfId="0" applyFont="1" applyFill="1" applyBorder="1"/>
    <xf numFmtId="0" fontId="8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vertical="center" shrinkToFit="1"/>
    </xf>
    <xf numFmtId="166" fontId="8" fillId="0" borderId="5" xfId="0" applyNumberFormat="1" applyFont="1" applyBorder="1"/>
    <xf numFmtId="167" fontId="8" fillId="3" borderId="26" xfId="0" applyNumberFormat="1" applyFont="1" applyFill="1" applyBorder="1"/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vertical="center"/>
    </xf>
    <xf numFmtId="166" fontId="1" fillId="3" borderId="5" xfId="0" applyNumberFormat="1" applyFont="1" applyFill="1" applyBorder="1"/>
    <xf numFmtId="167" fontId="1" fillId="3" borderId="26" xfId="0" applyNumberFormat="1" applyFont="1" applyFill="1" applyBorder="1"/>
    <xf numFmtId="0" fontId="11" fillId="2" borderId="5" xfId="0" applyFont="1" applyFill="1" applyBorder="1"/>
    <xf numFmtId="49" fontId="1" fillId="2" borderId="36" xfId="0" applyNumberFormat="1" applyFont="1" applyFill="1" applyBorder="1" applyAlignment="1">
      <alignment horizontal="center"/>
    </xf>
    <xf numFmtId="49" fontId="1" fillId="2" borderId="36" xfId="0" applyNumberFormat="1" applyFont="1" applyFill="1" applyBorder="1"/>
    <xf numFmtId="166" fontId="1" fillId="3" borderId="36" xfId="0" applyNumberFormat="1" applyFont="1" applyFill="1" applyBorder="1"/>
    <xf numFmtId="166" fontId="8" fillId="3" borderId="5" xfId="0" applyNumberFormat="1" applyFont="1" applyFill="1" applyBorder="1"/>
    <xf numFmtId="49" fontId="1" fillId="0" borderId="5" xfId="0" applyNumberFormat="1" applyFont="1" applyBorder="1" applyAlignment="1">
      <alignment vertical="center" shrinkToFit="1"/>
    </xf>
    <xf numFmtId="0" fontId="8" fillId="3" borderId="5" xfId="0" applyFont="1" applyFill="1" applyBorder="1"/>
    <xf numFmtId="0" fontId="1" fillId="3" borderId="5" xfId="0" applyFont="1" applyFill="1" applyBorder="1"/>
    <xf numFmtId="0" fontId="8" fillId="3" borderId="5" xfId="0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center" vertical="center" shrinkToFit="1"/>
    </xf>
    <xf numFmtId="49" fontId="8" fillId="3" borderId="5" xfId="0" applyNumberFormat="1" applyFont="1" applyFill="1" applyBorder="1" applyAlignment="1">
      <alignment vertical="center" shrinkToFit="1"/>
    </xf>
    <xf numFmtId="0" fontId="11" fillId="3" borderId="5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 shrinkToFit="1"/>
    </xf>
    <xf numFmtId="49" fontId="1" fillId="3" borderId="5" xfId="0" applyNumberFormat="1" applyFont="1" applyFill="1" applyBorder="1" applyAlignment="1">
      <alignment vertical="center" shrinkToFit="1"/>
    </xf>
    <xf numFmtId="0" fontId="23" fillId="3" borderId="26" xfId="0" applyFont="1" applyFill="1" applyBorder="1"/>
    <xf numFmtId="0" fontId="11" fillId="0" borderId="5" xfId="0" applyFont="1" applyBorder="1" applyAlignment="1">
      <alignment horizontal="left" vertical="center" wrapText="1"/>
    </xf>
    <xf numFmtId="0" fontId="24" fillId="3" borderId="26" xfId="0" applyFont="1" applyFill="1" applyBorder="1"/>
    <xf numFmtId="0" fontId="1" fillId="0" borderId="6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/>
    <xf numFmtId="0" fontId="1" fillId="3" borderId="28" xfId="0" applyFont="1" applyFill="1" applyBorder="1"/>
    <xf numFmtId="0" fontId="11" fillId="0" borderId="6" xfId="0" applyFont="1" applyBorder="1" applyAlignment="1">
      <alignment horizontal="left" wrapText="1"/>
    </xf>
    <xf numFmtId="166" fontId="1" fillId="3" borderId="28" xfId="0" applyNumberFormat="1" applyFont="1" applyFill="1" applyBorder="1"/>
    <xf numFmtId="167" fontId="4" fillId="3" borderId="26" xfId="0" applyNumberFormat="1" applyFont="1" applyFill="1" applyBorder="1"/>
    <xf numFmtId="0" fontId="4" fillId="3" borderId="26" xfId="0" applyFont="1" applyFill="1" applyBorder="1"/>
    <xf numFmtId="0" fontId="11" fillId="0" borderId="5" xfId="0" applyFont="1" applyBorder="1" applyAlignment="1">
      <alignment vertical="top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/>
    <xf numFmtId="166" fontId="8" fillId="3" borderId="36" xfId="0" applyNumberFormat="1" applyFont="1" applyFill="1" applyBorder="1"/>
    <xf numFmtId="49" fontId="8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2" fillId="3" borderId="26" xfId="0" applyFont="1" applyFill="1" applyBorder="1"/>
    <xf numFmtId="168" fontId="21" fillId="4" borderId="5" xfId="0" applyNumberFormat="1" applyFont="1" applyFill="1" applyBorder="1"/>
    <xf numFmtId="169" fontId="4" fillId="3" borderId="26" xfId="0" applyNumberFormat="1" applyFont="1" applyFill="1" applyBorder="1"/>
    <xf numFmtId="168" fontId="8" fillId="3" borderId="5" xfId="0" applyNumberFormat="1" applyFont="1" applyFill="1" applyBorder="1"/>
    <xf numFmtId="169" fontId="8" fillId="3" borderId="26" xfId="0" applyNumberFormat="1" applyFont="1" applyFill="1" applyBorder="1"/>
    <xf numFmtId="168" fontId="1" fillId="0" borderId="5" xfId="0" applyNumberFormat="1" applyFont="1" applyBorder="1"/>
    <xf numFmtId="0" fontId="26" fillId="3" borderId="26" xfId="0" applyFont="1" applyFill="1" applyBorder="1"/>
    <xf numFmtId="0" fontId="23" fillId="4" borderId="5" xfId="0" applyFont="1" applyFill="1" applyBorder="1" applyAlignment="1">
      <alignment horizontal="left" vertical="center" wrapText="1"/>
    </xf>
    <xf numFmtId="167" fontId="21" fillId="3" borderId="26" xfId="0" applyNumberFormat="1" applyFont="1" applyFill="1" applyBorder="1"/>
    <xf numFmtId="0" fontId="21" fillId="3" borderId="26" xfId="0" applyFont="1" applyFill="1" applyBorder="1"/>
    <xf numFmtId="166" fontId="1" fillId="3" borderId="26" xfId="0" applyNumberFormat="1" applyFont="1" applyFill="1" applyBorder="1"/>
    <xf numFmtId="49" fontId="11" fillId="0" borderId="5" xfId="0" applyNumberFormat="1" applyFont="1" applyBorder="1" applyAlignment="1">
      <alignment vertical="top" wrapText="1"/>
    </xf>
    <xf numFmtId="0" fontId="8" fillId="2" borderId="5" xfId="0" applyFont="1" applyFill="1" applyBorder="1" applyAlignment="1">
      <alignment horizontal="left"/>
    </xf>
    <xf numFmtId="49" fontId="8" fillId="2" borderId="36" xfId="0" applyNumberFormat="1" applyFont="1" applyFill="1" applyBorder="1" applyAlignment="1">
      <alignment horizontal="center"/>
    </xf>
    <xf numFmtId="49" fontId="8" fillId="2" borderId="36" xfId="0" applyNumberFormat="1" applyFont="1" applyFill="1" applyBorder="1"/>
    <xf numFmtId="0" fontId="11" fillId="2" borderId="37" xfId="0" applyFont="1" applyFill="1" applyBorder="1" applyAlignment="1">
      <alignment vertical="top"/>
    </xf>
    <xf numFmtId="49" fontId="1" fillId="2" borderId="28" xfId="0" applyNumberFormat="1" applyFont="1" applyFill="1" applyBorder="1" applyAlignment="1">
      <alignment horizontal="center"/>
    </xf>
    <xf numFmtId="49" fontId="1" fillId="2" borderId="28" xfId="0" applyNumberFormat="1" applyFont="1" applyFill="1" applyBorder="1"/>
    <xf numFmtId="166" fontId="8" fillId="3" borderId="5" xfId="0" applyNumberFormat="1" applyFont="1" applyFill="1" applyBorder="1" applyAlignment="1">
      <alignment horizontal="center"/>
    </xf>
    <xf numFmtId="0" fontId="23" fillId="4" borderId="5" xfId="0" applyFont="1" applyFill="1" applyBorder="1" applyAlignment="1">
      <alignment horizontal="left"/>
    </xf>
    <xf numFmtId="49" fontId="21" fillId="4" borderId="36" xfId="0" applyNumberFormat="1" applyFont="1" applyFill="1" applyBorder="1" applyAlignment="1">
      <alignment horizontal="center"/>
    </xf>
    <xf numFmtId="49" fontId="21" fillId="4" borderId="36" xfId="0" applyNumberFormat="1" applyFont="1" applyFill="1" applyBorder="1"/>
    <xf numFmtId="166" fontId="21" fillId="4" borderId="36" xfId="0" applyNumberFormat="1" applyFont="1" applyFill="1" applyBorder="1"/>
    <xf numFmtId="0" fontId="8" fillId="0" borderId="5" xfId="0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/>
    <xf numFmtId="166" fontId="8" fillId="0" borderId="19" xfId="0" applyNumberFormat="1" applyFont="1" applyBorder="1"/>
    <xf numFmtId="0" fontId="1" fillId="3" borderId="5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166" fontId="24" fillId="3" borderId="5" xfId="0" applyNumberFormat="1" applyFont="1" applyFill="1" applyBorder="1"/>
    <xf numFmtId="166" fontId="23" fillId="3" borderId="5" xfId="0" applyNumberFormat="1" applyFont="1" applyFill="1" applyBorder="1"/>
    <xf numFmtId="49" fontId="23" fillId="4" borderId="5" xfId="0" applyNumberFormat="1" applyFont="1" applyFill="1" applyBorder="1" applyAlignment="1">
      <alignment horizontal="center" vertical="center" shrinkToFit="1"/>
    </xf>
    <xf numFmtId="49" fontId="1" fillId="4" borderId="5" xfId="0" applyNumberFormat="1" applyFont="1" applyFill="1" applyBorder="1" applyAlignment="1">
      <alignment vertical="center" shrinkToFi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166" fontId="1" fillId="3" borderId="5" xfId="0" applyNumberFormat="1" applyFont="1" applyFill="1" applyBorder="1" applyAlignment="1">
      <alignment horizontal="center"/>
    </xf>
    <xf numFmtId="168" fontId="1" fillId="3" borderId="5" xfId="0" applyNumberFormat="1" applyFont="1" applyFill="1" applyBorder="1"/>
    <xf numFmtId="170" fontId="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171" fontId="5" fillId="0" borderId="5" xfId="0" applyNumberFormat="1" applyFont="1" applyBorder="1" applyAlignment="1">
      <alignment horizontal="center"/>
    </xf>
    <xf numFmtId="0" fontId="17" fillId="3" borderId="26" xfId="0" applyFont="1" applyFill="1" applyBorder="1"/>
    <xf numFmtId="0" fontId="8" fillId="0" borderId="5" xfId="0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1" fontId="6" fillId="2" borderId="26" xfId="0" applyNumberFormat="1" applyFont="1" applyFill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65" fontId="1" fillId="3" borderId="26" xfId="0" applyNumberFormat="1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 wrapText="1"/>
    </xf>
    <xf numFmtId="165" fontId="1" fillId="4" borderId="26" xfId="0" applyNumberFormat="1" applyFont="1" applyFill="1" applyBorder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166" fontId="1" fillId="3" borderId="5" xfId="0" applyNumberFormat="1" applyFont="1" applyFill="1" applyBorder="1" applyAlignment="1"/>
    <xf numFmtId="0" fontId="1" fillId="2" borderId="37" xfId="0" applyFont="1" applyFill="1" applyBorder="1" applyAlignment="1">
      <alignment horizontal="left" wrapText="1"/>
    </xf>
    <xf numFmtId="0" fontId="2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8" fillId="3" borderId="36" xfId="0" applyFont="1" applyFill="1" applyBorder="1"/>
    <xf numFmtId="0" fontId="1" fillId="3" borderId="28" xfId="0" applyFont="1" applyFill="1" applyBorder="1" applyAlignment="1"/>
    <xf numFmtId="0" fontId="25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166" fontId="24" fillId="3" borderId="28" xfId="0" applyNumberFormat="1" applyFont="1" applyFill="1" applyBorder="1" applyAlignment="1">
      <alignment horizontal="right"/>
    </xf>
    <xf numFmtId="166" fontId="8" fillId="3" borderId="26" xfId="0" applyNumberFormat="1" applyFont="1" applyFill="1" applyBorder="1"/>
    <xf numFmtId="49" fontId="8" fillId="0" borderId="5" xfId="0" applyNumberFormat="1" applyFont="1" applyBorder="1" applyAlignment="1">
      <alignment horizontal="center" shrinkToFit="1"/>
    </xf>
    <xf numFmtId="0" fontId="1" fillId="0" borderId="29" xfId="0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0" fontId="25" fillId="2" borderId="23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center"/>
    </xf>
    <xf numFmtId="49" fontId="26" fillId="0" borderId="5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wrapText="1"/>
    </xf>
    <xf numFmtId="168" fontId="8" fillId="0" borderId="5" xfId="0" applyNumberFormat="1" applyFont="1" applyBorder="1"/>
    <xf numFmtId="168" fontId="1" fillId="0" borderId="5" xfId="0" applyNumberFormat="1" applyFont="1" applyBorder="1" applyAlignment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49" fontId="1" fillId="0" borderId="9" xfId="0" applyNumberFormat="1" applyFont="1" applyBorder="1" applyAlignment="1">
      <alignment vertical="center" shrinkToFi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/>
    </xf>
    <xf numFmtId="49" fontId="8" fillId="2" borderId="28" xfId="0" applyNumberFormat="1" applyFont="1" applyFill="1" applyBorder="1" applyAlignment="1">
      <alignment horizontal="center"/>
    </xf>
    <xf numFmtId="49" fontId="8" fillId="2" borderId="28" xfId="0" applyNumberFormat="1" applyFont="1" applyFill="1" applyBorder="1"/>
    <xf numFmtId="166" fontId="8" fillId="3" borderId="28" xfId="0" applyNumberFormat="1" applyFont="1" applyFill="1" applyBorder="1"/>
    <xf numFmtId="0" fontId="1" fillId="2" borderId="37" xfId="0" applyFont="1" applyFill="1" applyBorder="1"/>
    <xf numFmtId="166" fontId="1" fillId="3" borderId="28" xfId="0" applyNumberFormat="1" applyFont="1" applyFill="1" applyBorder="1" applyAlignment="1">
      <alignment horizontal="center"/>
    </xf>
    <xf numFmtId="166" fontId="1" fillId="3" borderId="28" xfId="0" applyNumberFormat="1" applyFont="1" applyFill="1" applyBorder="1" applyAlignment="1">
      <alignment horizontal="center"/>
    </xf>
    <xf numFmtId="0" fontId="11" fillId="2" borderId="37" xfId="0" applyFont="1" applyFill="1" applyBorder="1"/>
    <xf numFmtId="166" fontId="21" fillId="3" borderId="5" xfId="0" applyNumberFormat="1" applyFont="1" applyFill="1" applyBorder="1"/>
    <xf numFmtId="49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9" fontId="1" fillId="4" borderId="5" xfId="0" applyNumberFormat="1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left" vertical="center" wrapText="1"/>
    </xf>
    <xf numFmtId="49" fontId="1" fillId="3" borderId="37" xfId="0" applyNumberFormat="1" applyFont="1" applyFill="1" applyBorder="1" applyAlignment="1">
      <alignment horizontal="center" vertical="center" shrinkToFit="1"/>
    </xf>
    <xf numFmtId="172" fontId="1" fillId="3" borderId="5" xfId="0" applyNumberFormat="1" applyFont="1" applyFill="1" applyBorder="1" applyAlignment="1"/>
    <xf numFmtId="173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168" fontId="1" fillId="3" borderId="5" xfId="0" applyNumberFormat="1" applyFont="1" applyFill="1" applyBorder="1" applyAlignment="1"/>
    <xf numFmtId="0" fontId="8" fillId="0" borderId="18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/>
    </xf>
    <xf numFmtId="174" fontId="4" fillId="2" borderId="5" xfId="0" applyNumberFormat="1" applyFont="1" applyFill="1" applyBorder="1" applyAlignment="1">
      <alignment horizontal="center" vertical="center" shrinkToFit="1"/>
    </xf>
    <xf numFmtId="0" fontId="5" fillId="0" borderId="0" xfId="0" applyFont="1"/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/>
    <xf numFmtId="174" fontId="4" fillId="0" borderId="5" xfId="0" applyNumberFormat="1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left"/>
    </xf>
    <xf numFmtId="49" fontId="3" fillId="2" borderId="26" xfId="0" applyNumberFormat="1" applyFont="1" applyFill="1" applyBorder="1"/>
    <xf numFmtId="0" fontId="27" fillId="2" borderId="26" xfId="0" applyFont="1" applyFill="1" applyBorder="1"/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/>
    <xf numFmtId="3" fontId="4" fillId="0" borderId="33" xfId="0" applyNumberFormat="1" applyFont="1" applyBorder="1"/>
    <xf numFmtId="0" fontId="10" fillId="3" borderId="5" xfId="0" applyFont="1" applyFill="1" applyBorder="1" applyAlignment="1">
      <alignment horizontal="center" vertical="center" wrapText="1"/>
    </xf>
    <xf numFmtId="175" fontId="4" fillId="3" borderId="38" xfId="0" applyNumberFormat="1" applyFont="1" applyFill="1" applyBorder="1" applyAlignment="1">
      <alignment horizontal="center"/>
    </xf>
    <xf numFmtId="175" fontId="4" fillId="0" borderId="0" xfId="0" applyNumberFormat="1" applyFont="1"/>
    <xf numFmtId="0" fontId="8" fillId="0" borderId="5" xfId="0" applyFont="1" applyBorder="1"/>
    <xf numFmtId="164" fontId="8" fillId="0" borderId="5" xfId="0" applyNumberFormat="1" applyFont="1" applyBorder="1"/>
    <xf numFmtId="164" fontId="8" fillId="0" borderId="18" xfId="0" applyNumberFormat="1" applyFont="1" applyBorder="1"/>
    <xf numFmtId="164" fontId="1" fillId="0" borderId="0" xfId="0" applyNumberFormat="1" applyFont="1"/>
    <xf numFmtId="164" fontId="8" fillId="0" borderId="0" xfId="0" applyNumberFormat="1" applyFont="1"/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/>
    <xf numFmtId="0" fontId="1" fillId="0" borderId="18" xfId="0" applyFont="1" applyBorder="1"/>
    <xf numFmtId="0" fontId="10" fillId="0" borderId="5" xfId="0" applyFont="1" applyBorder="1" applyAlignment="1">
      <alignment horizontal="center"/>
    </xf>
    <xf numFmtId="0" fontId="8" fillId="0" borderId="18" xfId="0" applyFont="1" applyBorder="1"/>
    <xf numFmtId="164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/>
    <xf numFmtId="164" fontId="8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8" xfId="0" applyFont="1" applyBorder="1"/>
    <xf numFmtId="0" fontId="13" fillId="0" borderId="19" xfId="0" applyFont="1" applyBorder="1"/>
    <xf numFmtId="0" fontId="10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3" fillId="0" borderId="11" xfId="0" applyFont="1" applyBorder="1"/>
    <xf numFmtId="0" fontId="13" fillId="0" borderId="4" xfId="0" applyFont="1" applyBorder="1"/>
    <xf numFmtId="0" fontId="3" fillId="0" borderId="13" xfId="0" applyFont="1" applyBorder="1" applyAlignment="1">
      <alignment horizontal="center" wrapText="1"/>
    </xf>
    <xf numFmtId="0" fontId="13" fillId="0" borderId="16" xfId="0" applyFont="1" applyBorder="1"/>
    <xf numFmtId="0" fontId="13" fillId="0" borderId="15" xfId="0" applyFont="1" applyBorder="1"/>
    <xf numFmtId="0" fontId="13" fillId="0" borderId="7" xfId="0" applyFont="1" applyBorder="1"/>
    <xf numFmtId="0" fontId="3" fillId="0" borderId="12" xfId="0" applyFont="1" applyBorder="1" applyAlignment="1">
      <alignment horizontal="center" wrapText="1"/>
    </xf>
    <xf numFmtId="0" fontId="13" fillId="0" borderId="8" xfId="0" applyFont="1" applyBorder="1"/>
    <xf numFmtId="0" fontId="1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13" fillId="0" borderId="14" xfId="0" applyFont="1" applyBorder="1"/>
    <xf numFmtId="0" fontId="15" fillId="0" borderId="13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6" fillId="0" borderId="27" xfId="0" applyFont="1" applyBorder="1" applyAlignment="1">
      <alignment horizontal="center" wrapText="1"/>
    </xf>
    <xf numFmtId="0" fontId="13" fillId="0" borderId="27" xfId="0" applyFont="1" applyBorder="1"/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13" fillId="0" borderId="29" xfId="0" applyFont="1" applyBorder="1"/>
    <xf numFmtId="0" fontId="13" fillId="0" borderId="6" xfId="0" applyFont="1" applyBorder="1"/>
    <xf numFmtId="0" fontId="1" fillId="0" borderId="31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0" fontId="13" fillId="0" borderId="35" xfId="0" applyFont="1" applyBorder="1"/>
    <xf numFmtId="0" fontId="13" fillId="0" borderId="10" xfId="0" applyFont="1" applyBorder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workbookViewId="0"/>
  </sheetViews>
  <sheetFormatPr defaultColWidth="14.42578125" defaultRowHeight="15" customHeight="1"/>
  <cols>
    <col min="1" max="1" width="40" customWidth="1"/>
    <col min="2" max="2" width="103.140625" customWidth="1"/>
    <col min="3" max="22" width="8.85546875" customWidth="1"/>
  </cols>
  <sheetData>
    <row r="1" spans="1:26" ht="21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2"/>
      <c r="B2" s="1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2"/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>
      <c r="A4" s="2"/>
      <c r="B4" s="1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4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309" t="s">
        <v>3</v>
      </c>
      <c r="B6" s="3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>
      <c r="A7" s="311" t="s">
        <v>4</v>
      </c>
      <c r="B7" s="3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10"/>
      <c r="B8" s="3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5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6" t="s">
        <v>5</v>
      </c>
      <c r="B10" s="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8">
        <v>1</v>
      </c>
      <c r="B11" s="9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>
      <c r="A12" s="10"/>
      <c r="B12" s="11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>
      <c r="A13" s="12" t="s">
        <v>8</v>
      </c>
      <c r="B13" s="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12" t="s">
        <v>10</v>
      </c>
      <c r="B14" s="1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>
      <c r="A15" s="12" t="s">
        <v>12</v>
      </c>
      <c r="B15" s="1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>
      <c r="A16" s="12" t="s">
        <v>14</v>
      </c>
      <c r="B16" s="13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>
      <c r="A17" s="12" t="s">
        <v>16</v>
      </c>
      <c r="B17" s="13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12" t="s">
        <v>18</v>
      </c>
      <c r="B18" s="13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12" t="s">
        <v>20</v>
      </c>
      <c r="B19" s="13" t="s">
        <v>21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12" t="s">
        <v>22</v>
      </c>
      <c r="B20" s="13" t="s">
        <v>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12" t="s">
        <v>24</v>
      </c>
      <c r="B21" s="13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2" t="s">
        <v>26</v>
      </c>
      <c r="B22" s="13" t="s">
        <v>27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12" t="s">
        <v>28</v>
      </c>
      <c r="B23" s="13" t="s">
        <v>29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>
      <c r="A24" s="12" t="s">
        <v>30</v>
      </c>
      <c r="B24" s="13" t="s">
        <v>31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>
      <c r="A25" s="12" t="s">
        <v>32</v>
      </c>
      <c r="B25" s="13" t="s">
        <v>33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>
      <c r="A26" s="12" t="s">
        <v>34</v>
      </c>
      <c r="B26" s="13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>
      <c r="A27" s="12" t="s">
        <v>36</v>
      </c>
      <c r="B27" s="13" t="s">
        <v>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12" t="s">
        <v>38</v>
      </c>
      <c r="B28" s="13" t="s">
        <v>39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12" t="s">
        <v>40</v>
      </c>
      <c r="B29" s="1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12" t="s">
        <v>42</v>
      </c>
      <c r="B30" s="13" t="s">
        <v>43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12" t="s">
        <v>44</v>
      </c>
      <c r="B31" s="13" t="s">
        <v>45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12" t="s">
        <v>46</v>
      </c>
      <c r="B32" s="13" t="s">
        <v>47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12" t="s">
        <v>48</v>
      </c>
      <c r="B33" s="13" t="s">
        <v>49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12" t="s">
        <v>50</v>
      </c>
      <c r="B34" s="13" t="s">
        <v>51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12" t="s">
        <v>52</v>
      </c>
      <c r="B35" s="13" t="s">
        <v>53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>
      <c r="A36" s="12" t="s">
        <v>54</v>
      </c>
      <c r="B36" s="13" t="s">
        <v>55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>
      <c r="A37" s="12" t="s">
        <v>56</v>
      </c>
      <c r="B37" s="13" t="s">
        <v>57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60.75" customHeight="1">
      <c r="A38" s="14" t="s">
        <v>58</v>
      </c>
      <c r="B38" s="15" t="s">
        <v>59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4" t="s">
        <v>60</v>
      </c>
      <c r="B39" s="16" t="s">
        <v>61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>
      <c r="A40" s="14" t="s">
        <v>62</v>
      </c>
      <c r="B40" s="16" t="s">
        <v>63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4" t="s">
        <v>64</v>
      </c>
      <c r="B41" s="16" t="s">
        <v>65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14" t="s">
        <v>66</v>
      </c>
      <c r="B42" s="13" t="s">
        <v>67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4.25" customHeight="1">
      <c r="A43" s="14" t="s">
        <v>68</v>
      </c>
      <c r="B43" s="13" t="s">
        <v>69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1.25" customHeight="1">
      <c r="A44" s="14" t="s">
        <v>70</v>
      </c>
      <c r="B44" s="13" t="s">
        <v>71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7" customHeight="1">
      <c r="A45" s="12" t="s">
        <v>72</v>
      </c>
      <c r="B45" s="13" t="s">
        <v>73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>
      <c r="A46" s="12" t="s">
        <v>74</v>
      </c>
      <c r="B46" s="13" t="s">
        <v>75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62.25" customHeight="1">
      <c r="A47" s="17" t="s">
        <v>76</v>
      </c>
      <c r="B47" s="18" t="s">
        <v>77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59.25" customHeight="1">
      <c r="A48" s="14" t="s">
        <v>78</v>
      </c>
      <c r="B48" s="16" t="s">
        <v>79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81.75" customHeight="1">
      <c r="A49" s="14" t="s">
        <v>80</v>
      </c>
      <c r="B49" s="16" t="s">
        <v>81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81.75" customHeight="1">
      <c r="A50" s="14" t="s">
        <v>82</v>
      </c>
      <c r="B50" s="16" t="s">
        <v>83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68.25" customHeight="1">
      <c r="A51" s="14" t="s">
        <v>84</v>
      </c>
      <c r="B51" s="16" t="s">
        <v>85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68.25" customHeight="1">
      <c r="A52" s="14" t="s">
        <v>86</v>
      </c>
      <c r="B52" s="16" t="s">
        <v>87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82.5" customHeight="1">
      <c r="A53" s="14" t="s">
        <v>88</v>
      </c>
      <c r="B53" s="13" t="s">
        <v>89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>
      <c r="A54" s="14" t="s">
        <v>90</v>
      </c>
      <c r="B54" s="13" t="s">
        <v>91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14" t="s">
        <v>92</v>
      </c>
      <c r="B55" s="16" t="s">
        <v>93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1" customHeight="1">
      <c r="A56" s="14" t="s">
        <v>94</v>
      </c>
      <c r="B56" s="16" t="s">
        <v>95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8.75" customHeight="1">
      <c r="A57" s="14" t="s">
        <v>96</v>
      </c>
      <c r="B57" s="16" t="s">
        <v>97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>
      <c r="A58" s="14" t="s">
        <v>98</v>
      </c>
      <c r="B58" s="19" t="s">
        <v>99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>
      <c r="A59" s="20" t="s">
        <v>100</v>
      </c>
      <c r="B59" s="21" t="s">
        <v>101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8.5" customHeight="1">
      <c r="A60" s="14" t="s">
        <v>102</v>
      </c>
      <c r="B60" s="19" t="s">
        <v>103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2" customHeight="1">
      <c r="A61" s="14" t="s">
        <v>104</v>
      </c>
      <c r="B61" s="19" t="s">
        <v>105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2" customHeight="1">
      <c r="A62" s="14" t="s">
        <v>106</v>
      </c>
      <c r="B62" s="19" t="s">
        <v>107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2" customHeight="1">
      <c r="A63" s="14" t="s">
        <v>108</v>
      </c>
      <c r="B63" s="19" t="s">
        <v>109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2" customHeight="1">
      <c r="A64" s="14" t="s">
        <v>110</v>
      </c>
      <c r="B64" s="19" t="s">
        <v>111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1.25" customHeight="1">
      <c r="A65" s="14" t="s">
        <v>112</v>
      </c>
      <c r="B65" s="16" t="s">
        <v>113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>
      <c r="A66" s="14" t="s">
        <v>114</v>
      </c>
      <c r="B66" s="13" t="s">
        <v>115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>
      <c r="A67" s="14" t="s">
        <v>116</v>
      </c>
      <c r="B67" s="13" t="s">
        <v>117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>
      <c r="A68" s="14" t="s">
        <v>118</v>
      </c>
      <c r="B68" s="13" t="s">
        <v>119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>
      <c r="A69" s="14" t="s">
        <v>120</v>
      </c>
      <c r="B69" s="13" t="s">
        <v>121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>
      <c r="A70" s="14" t="s">
        <v>122</v>
      </c>
      <c r="B70" s="13" t="s">
        <v>123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14" t="s">
        <v>124</v>
      </c>
      <c r="B71" s="22" t="s">
        <v>125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>
      <c r="A72" s="14" t="s">
        <v>126</v>
      </c>
      <c r="B72" s="22" t="s">
        <v>127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>
      <c r="A73" s="14" t="s">
        <v>128</v>
      </c>
      <c r="B73" s="13" t="s">
        <v>129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4" t="s">
        <v>130</v>
      </c>
      <c r="B74" s="13" t="s">
        <v>131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4" t="s">
        <v>132</v>
      </c>
      <c r="B75" s="13" t="s">
        <v>133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4" t="s">
        <v>134</v>
      </c>
      <c r="B76" s="13" t="s">
        <v>135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/>
    <row r="278" spans="1:26" ht="15.75" customHeight="1"/>
    <row r="279" spans="1:26" ht="15.75" customHeight="1"/>
    <row r="280" spans="1:26" ht="15.75" customHeight="1"/>
    <row r="281" spans="1:26" ht="15.75" customHeight="1"/>
    <row r="282" spans="1:26" ht="15.75" customHeight="1"/>
    <row r="283" spans="1:26" ht="15.75" customHeight="1"/>
    <row r="284" spans="1:26" ht="15.75" customHeight="1"/>
    <row r="285" spans="1:26" ht="15.75" customHeight="1"/>
    <row r="286" spans="1:26" ht="15.75" customHeight="1"/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6:B6"/>
    <mergeCell ref="A7:B8"/>
  </mergeCells>
  <pageMargins left="0.98425196850393704" right="0.19685039370078741" top="0.23622047244094491" bottom="0.27559055118110237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000"/>
  <sheetViews>
    <sheetView workbookViewId="0"/>
  </sheetViews>
  <sheetFormatPr defaultColWidth="14.42578125" defaultRowHeight="15" customHeight="1"/>
  <cols>
    <col min="1" max="1" width="31.85546875" customWidth="1"/>
    <col min="2" max="7" width="18.140625" customWidth="1"/>
    <col min="8" max="8" width="12.140625" customWidth="1"/>
    <col min="9" max="9" width="12.5703125" customWidth="1"/>
    <col min="10" max="10" width="14.7109375" customWidth="1"/>
    <col min="11" max="11" width="9.85546875" customWidth="1"/>
    <col min="12" max="12" width="8.85546875" customWidth="1"/>
    <col min="13" max="13" width="9.85546875" customWidth="1"/>
    <col min="14" max="26" width="8.85546875" customWidth="1"/>
  </cols>
  <sheetData>
    <row r="1" spans="1:26" ht="15.75" customHeight="1">
      <c r="A1" s="23"/>
      <c r="B1" s="23"/>
      <c r="C1" s="23"/>
      <c r="D1" s="23"/>
      <c r="E1" s="3"/>
      <c r="F1" s="3" t="s">
        <v>793</v>
      </c>
      <c r="G1" s="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9" customHeight="1">
      <c r="A2" s="23"/>
      <c r="B2" s="23"/>
      <c r="C2" s="23"/>
      <c r="D2" s="23"/>
      <c r="E2" s="347" t="s">
        <v>754</v>
      </c>
      <c r="F2" s="310"/>
      <c r="G2" s="310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43.5" customHeight="1">
      <c r="A3" s="23"/>
      <c r="B3" s="23"/>
      <c r="C3" s="88"/>
      <c r="D3" s="88"/>
      <c r="E3" s="347" t="s">
        <v>794</v>
      </c>
      <c r="F3" s="310"/>
      <c r="G3" s="310"/>
      <c r="H3" s="8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customHeight="1">
      <c r="A4" s="23"/>
      <c r="B4" s="1"/>
      <c r="C4" s="1"/>
      <c r="D4" s="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75" customHeight="1">
      <c r="A5" s="23"/>
      <c r="B5" s="327"/>
      <c r="C5" s="310"/>
      <c r="D5" s="31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52.5" customHeight="1">
      <c r="A6" s="359" t="s">
        <v>795</v>
      </c>
      <c r="B6" s="310"/>
      <c r="C6" s="310"/>
      <c r="D6" s="310"/>
      <c r="E6" s="310"/>
      <c r="F6" s="310"/>
      <c r="G6" s="31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3"/>
      <c r="B7" s="23"/>
      <c r="C7" s="23"/>
      <c r="D7" s="23"/>
      <c r="E7" s="23"/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60" t="s">
        <v>209</v>
      </c>
      <c r="B8" s="361">
        <v>2024</v>
      </c>
      <c r="C8" s="314"/>
      <c r="D8" s="361">
        <v>2025</v>
      </c>
      <c r="E8" s="314"/>
      <c r="F8" s="361">
        <v>2026</v>
      </c>
      <c r="G8" s="3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85.5" customHeight="1">
      <c r="A9" s="350"/>
      <c r="B9" s="226" t="s">
        <v>796</v>
      </c>
      <c r="C9" s="226" t="s">
        <v>797</v>
      </c>
      <c r="D9" s="226" t="s">
        <v>796</v>
      </c>
      <c r="E9" s="226" t="s">
        <v>797</v>
      </c>
      <c r="F9" s="226" t="s">
        <v>796</v>
      </c>
      <c r="G9" s="226" t="s">
        <v>797</v>
      </c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</row>
    <row r="10" spans="1:26" ht="15.75" customHeight="1">
      <c r="A10" s="242" t="s">
        <v>798</v>
      </c>
      <c r="B10" s="288">
        <v>414</v>
      </c>
      <c r="C10" s="289">
        <v>6977</v>
      </c>
      <c r="D10" s="288">
        <v>414</v>
      </c>
      <c r="E10" s="289">
        <v>6977</v>
      </c>
      <c r="F10" s="288">
        <v>414</v>
      </c>
      <c r="G10" s="289">
        <v>6977</v>
      </c>
      <c r="H10" s="290"/>
      <c r="I10" s="5"/>
      <c r="J10" s="5"/>
      <c r="K10" s="29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ht="15.75" customHeight="1">
      <c r="A11" s="242" t="s">
        <v>799</v>
      </c>
      <c r="B11" s="288">
        <v>249</v>
      </c>
      <c r="C11" s="289">
        <v>6449</v>
      </c>
      <c r="D11" s="288">
        <v>249</v>
      </c>
      <c r="E11" s="289">
        <v>6449</v>
      </c>
      <c r="F11" s="288">
        <v>249</v>
      </c>
      <c r="G11" s="289">
        <v>6449</v>
      </c>
      <c r="H11" s="292"/>
      <c r="I11" s="5"/>
      <c r="J11" s="5"/>
      <c r="K11" s="29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6" ht="15.75" customHeight="1">
      <c r="A12" s="242" t="s">
        <v>800</v>
      </c>
      <c r="B12" s="289">
        <v>517</v>
      </c>
      <c r="C12" s="293">
        <v>9250</v>
      </c>
      <c r="D12" s="289">
        <v>517</v>
      </c>
      <c r="E12" s="288">
        <v>8400</v>
      </c>
      <c r="F12" s="289">
        <v>517</v>
      </c>
      <c r="G12" s="288">
        <v>8400</v>
      </c>
      <c r="H12" s="294"/>
      <c r="I12" s="5"/>
      <c r="J12" s="5"/>
      <c r="K12" s="29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6" ht="15.75" customHeight="1">
      <c r="A13" s="242" t="s">
        <v>801</v>
      </c>
      <c r="B13" s="289">
        <v>87</v>
      </c>
      <c r="C13" s="293">
        <v>3564</v>
      </c>
      <c r="D13" s="289">
        <v>87</v>
      </c>
      <c r="E13" s="288">
        <v>3237</v>
      </c>
      <c r="F13" s="289">
        <v>87</v>
      </c>
      <c r="G13" s="288">
        <v>3237</v>
      </c>
      <c r="H13" s="294"/>
      <c r="I13" s="5"/>
      <c r="J13" s="5"/>
      <c r="K13" s="29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6" ht="15.75" customHeight="1">
      <c r="A14" s="242" t="s">
        <v>802</v>
      </c>
      <c r="B14" s="289">
        <v>101</v>
      </c>
      <c r="C14" s="293">
        <v>4482</v>
      </c>
      <c r="D14" s="289">
        <v>101</v>
      </c>
      <c r="E14" s="288">
        <v>4071</v>
      </c>
      <c r="F14" s="289">
        <v>101</v>
      </c>
      <c r="G14" s="288">
        <v>4071</v>
      </c>
      <c r="H14" s="294"/>
      <c r="I14" s="5"/>
      <c r="J14" s="5"/>
      <c r="K14" s="29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6" ht="15.75" customHeight="1">
      <c r="A15" s="242" t="s">
        <v>803</v>
      </c>
      <c r="B15" s="289">
        <v>121</v>
      </c>
      <c r="C15" s="293">
        <v>5232</v>
      </c>
      <c r="D15" s="289">
        <v>121</v>
      </c>
      <c r="E15" s="288">
        <v>4751</v>
      </c>
      <c r="F15" s="289">
        <v>121</v>
      </c>
      <c r="G15" s="288">
        <v>4751</v>
      </c>
      <c r="H15" s="294"/>
      <c r="I15" s="5"/>
      <c r="J15" s="5"/>
      <c r="K15" s="29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6" ht="15.75" customHeight="1">
      <c r="A16" s="242" t="s">
        <v>804</v>
      </c>
      <c r="B16" s="289">
        <v>86</v>
      </c>
      <c r="C16" s="293">
        <v>2561</v>
      </c>
      <c r="D16" s="289">
        <v>86</v>
      </c>
      <c r="E16" s="288">
        <v>2326</v>
      </c>
      <c r="F16" s="289">
        <v>86</v>
      </c>
      <c r="G16" s="288">
        <v>2326</v>
      </c>
      <c r="H16" s="294"/>
      <c r="I16" s="5"/>
      <c r="J16" s="5"/>
      <c r="K16" s="29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6" ht="15.75" customHeight="1">
      <c r="A17" s="242" t="s">
        <v>805</v>
      </c>
      <c r="B17" s="289">
        <v>138</v>
      </c>
      <c r="C17" s="293">
        <v>4715</v>
      </c>
      <c r="D17" s="289">
        <v>138</v>
      </c>
      <c r="E17" s="288">
        <v>4282</v>
      </c>
      <c r="F17" s="289">
        <v>138</v>
      </c>
      <c r="G17" s="288">
        <v>4282</v>
      </c>
      <c r="H17" s="294"/>
      <c r="I17" s="5"/>
      <c r="J17" s="5"/>
      <c r="K17" s="29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6" ht="15.75" customHeight="1">
      <c r="A18" s="242" t="s">
        <v>806</v>
      </c>
      <c r="B18" s="289">
        <v>229</v>
      </c>
      <c r="C18" s="293">
        <v>8291</v>
      </c>
      <c r="D18" s="289">
        <v>229</v>
      </c>
      <c r="E18" s="288">
        <v>7530</v>
      </c>
      <c r="F18" s="289">
        <v>229</v>
      </c>
      <c r="G18" s="288">
        <v>7530</v>
      </c>
      <c r="H18" s="294"/>
      <c r="I18" s="5"/>
      <c r="J18" s="5"/>
      <c r="K18" s="29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6" ht="15.75" customHeight="1">
      <c r="A19" s="242" t="s">
        <v>807</v>
      </c>
      <c r="B19" s="289">
        <v>93</v>
      </c>
      <c r="C19" s="293">
        <v>2653</v>
      </c>
      <c r="D19" s="289">
        <v>93</v>
      </c>
      <c r="E19" s="288">
        <v>2409</v>
      </c>
      <c r="F19" s="289">
        <v>93</v>
      </c>
      <c r="G19" s="288">
        <v>2409</v>
      </c>
      <c r="H19" s="294"/>
      <c r="I19" s="5"/>
      <c r="J19" s="5"/>
      <c r="K19" s="29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6" ht="15.75" customHeight="1">
      <c r="A20" s="242" t="s">
        <v>808</v>
      </c>
      <c r="B20" s="289">
        <v>122</v>
      </c>
      <c r="C20" s="293">
        <v>3162</v>
      </c>
      <c r="D20" s="289">
        <v>122</v>
      </c>
      <c r="E20" s="288">
        <v>2872</v>
      </c>
      <c r="F20" s="289">
        <v>122</v>
      </c>
      <c r="G20" s="288">
        <v>2872</v>
      </c>
      <c r="H20" s="294"/>
      <c r="I20" s="5"/>
      <c r="J20" s="5"/>
      <c r="K20" s="29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6" ht="15.75" customHeight="1">
      <c r="A21" s="242" t="s">
        <v>809</v>
      </c>
      <c r="B21" s="289">
        <v>101</v>
      </c>
      <c r="C21" s="293">
        <v>2972</v>
      </c>
      <c r="D21" s="289">
        <v>101</v>
      </c>
      <c r="E21" s="288">
        <v>2699</v>
      </c>
      <c r="F21" s="289">
        <v>101</v>
      </c>
      <c r="G21" s="288">
        <v>2699</v>
      </c>
      <c r="H21" s="294"/>
      <c r="I21" s="295"/>
      <c r="J21" s="5"/>
      <c r="K21" s="29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6" ht="15.75" customHeight="1">
      <c r="A22" s="242" t="s">
        <v>810</v>
      </c>
      <c r="B22" s="289">
        <v>66</v>
      </c>
      <c r="C22" s="293">
        <v>1605</v>
      </c>
      <c r="D22" s="289">
        <v>66</v>
      </c>
      <c r="E22" s="288">
        <v>1458</v>
      </c>
      <c r="F22" s="289">
        <v>66</v>
      </c>
      <c r="G22" s="288">
        <v>1458</v>
      </c>
      <c r="H22" s="294"/>
      <c r="I22" s="295"/>
      <c r="J22" s="5"/>
      <c r="K22" s="29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6" ht="15.75" customHeight="1">
      <c r="A23" s="296" t="s">
        <v>811</v>
      </c>
      <c r="B23" s="297">
        <f t="shared" ref="B23:G23" si="0">SUM(B10:B22)</f>
        <v>2324</v>
      </c>
      <c r="C23" s="297">
        <f t="shared" si="0"/>
        <v>61913</v>
      </c>
      <c r="D23" s="297">
        <f t="shared" si="0"/>
        <v>2324</v>
      </c>
      <c r="E23" s="297">
        <f t="shared" si="0"/>
        <v>57461</v>
      </c>
      <c r="F23" s="297">
        <f t="shared" si="0"/>
        <v>2324</v>
      </c>
      <c r="G23" s="298">
        <f t="shared" si="0"/>
        <v>57461</v>
      </c>
      <c r="H23" s="292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</row>
    <row r="24" spans="1:26" ht="15.75" customHeight="1">
      <c r="A24" s="23"/>
      <c r="B24" s="299"/>
      <c r="C24" s="300"/>
      <c r="D24" s="23"/>
      <c r="E24" s="23"/>
      <c r="F24" s="23"/>
      <c r="G24" s="23"/>
      <c r="H24" s="5"/>
      <c r="I24" s="29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3"/>
      <c r="B25" s="23"/>
      <c r="C25" s="299">
        <f>B23+C23</f>
        <v>64237</v>
      </c>
      <c r="D25" s="23"/>
      <c r="E25" s="299">
        <f>D23+E23</f>
        <v>59785</v>
      </c>
      <c r="F25" s="23"/>
      <c r="G25" s="299">
        <f>F23+G23</f>
        <v>59785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2:G2"/>
    <mergeCell ref="E3:G3"/>
    <mergeCell ref="B5:D5"/>
    <mergeCell ref="A6:G6"/>
    <mergeCell ref="A8:A9"/>
    <mergeCell ref="B8:C8"/>
    <mergeCell ref="D8:E8"/>
    <mergeCell ref="F8:G8"/>
  </mergeCells>
  <pageMargins left="0.74803149606299213" right="0.74803149606299213" top="0.98425196850393704" bottom="0.98425196850393704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workbookViewId="0"/>
  </sheetViews>
  <sheetFormatPr defaultColWidth="14.42578125" defaultRowHeight="15" customHeight="1"/>
  <cols>
    <col min="1" max="1" width="39.5703125" customWidth="1"/>
    <col min="2" max="4" width="17.7109375" customWidth="1"/>
    <col min="5" max="24" width="9.140625" customWidth="1"/>
    <col min="25" max="26" width="8.7109375" customWidth="1"/>
  </cols>
  <sheetData>
    <row r="1" spans="1:26" ht="15.75" customHeight="1">
      <c r="A1" s="23"/>
      <c r="B1" s="3"/>
      <c r="C1" s="3" t="s">
        <v>812</v>
      </c>
      <c r="D1" s="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1.5" customHeight="1">
      <c r="A2" s="23"/>
      <c r="B2" s="347" t="s">
        <v>754</v>
      </c>
      <c r="C2" s="310"/>
      <c r="D2" s="31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8.5" customHeight="1">
      <c r="A3" s="23"/>
      <c r="B3" s="347" t="s">
        <v>755</v>
      </c>
      <c r="C3" s="310"/>
      <c r="D3" s="31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customHeight="1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75" customHeight="1">
      <c r="A5" s="23"/>
      <c r="B5" s="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42.75" customHeight="1">
      <c r="A6" s="359" t="s">
        <v>813</v>
      </c>
      <c r="B6" s="310"/>
      <c r="C6" s="310"/>
      <c r="D6" s="3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3"/>
      <c r="B7" s="23"/>
      <c r="C7" s="23"/>
      <c r="D7" s="2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213" t="s">
        <v>209</v>
      </c>
      <c r="B8" s="301" t="s">
        <v>386</v>
      </c>
      <c r="C8" s="302" t="s">
        <v>387</v>
      </c>
      <c r="D8" s="302" t="s">
        <v>388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03" t="s">
        <v>798</v>
      </c>
      <c r="B9" s="44">
        <v>1494</v>
      </c>
      <c r="C9" s="44">
        <v>1494</v>
      </c>
      <c r="D9" s="44">
        <v>1494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03" t="s">
        <v>799</v>
      </c>
      <c r="B10" s="44">
        <v>464</v>
      </c>
      <c r="C10" s="44">
        <v>464</v>
      </c>
      <c r="D10" s="44">
        <v>464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03" t="s">
        <v>800</v>
      </c>
      <c r="B11" s="44"/>
      <c r="C11" s="44"/>
      <c r="D11" s="4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03" t="s">
        <v>801</v>
      </c>
      <c r="B12" s="304">
        <v>3476</v>
      </c>
      <c r="C12" s="44">
        <v>3803</v>
      </c>
      <c r="D12" s="44">
        <v>3803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03" t="s">
        <v>802</v>
      </c>
      <c r="B13" s="304">
        <v>1121</v>
      </c>
      <c r="C13" s="44">
        <v>1532</v>
      </c>
      <c r="D13" s="44">
        <v>1532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03" t="s">
        <v>803</v>
      </c>
      <c r="B14" s="304">
        <v>119</v>
      </c>
      <c r="C14" s="44">
        <v>38</v>
      </c>
      <c r="D14" s="44">
        <v>38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03" t="s">
        <v>804</v>
      </c>
      <c r="B15" s="304">
        <v>2555</v>
      </c>
      <c r="C15" s="44">
        <v>2790</v>
      </c>
      <c r="D15" s="44">
        <v>2790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03" t="s">
        <v>805</v>
      </c>
      <c r="B16" s="304">
        <v>2144</v>
      </c>
      <c r="C16" s="44">
        <v>2577</v>
      </c>
      <c r="D16" s="44">
        <v>2577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03" t="s">
        <v>806</v>
      </c>
      <c r="B17" s="304">
        <v>200</v>
      </c>
      <c r="C17" s="44">
        <v>39</v>
      </c>
      <c r="D17" s="44">
        <v>39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03" t="s">
        <v>807</v>
      </c>
      <c r="B18" s="304">
        <v>3156</v>
      </c>
      <c r="C18" s="44">
        <v>3400</v>
      </c>
      <c r="D18" s="44">
        <v>3400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03" t="s">
        <v>808</v>
      </c>
      <c r="B19" s="304">
        <v>1536</v>
      </c>
      <c r="C19" s="44">
        <v>1826</v>
      </c>
      <c r="D19" s="44">
        <v>1826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03" t="s">
        <v>809</v>
      </c>
      <c r="B20" s="304">
        <v>3087</v>
      </c>
      <c r="C20" s="44">
        <v>3360</v>
      </c>
      <c r="D20" s="44">
        <v>3360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03" t="s">
        <v>810</v>
      </c>
      <c r="B21" s="304">
        <v>5093</v>
      </c>
      <c r="C21" s="44">
        <v>5240</v>
      </c>
      <c r="D21" s="44">
        <v>5240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05" t="s">
        <v>811</v>
      </c>
      <c r="B22" s="297">
        <f t="shared" ref="B22:D22" si="0">SUM(B9:B21)</f>
        <v>24445</v>
      </c>
      <c r="C22" s="297">
        <f t="shared" si="0"/>
        <v>26563</v>
      </c>
      <c r="D22" s="297">
        <f t="shared" si="0"/>
        <v>26563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spans="1:26" ht="15.75" customHeight="1">
      <c r="A23" s="23"/>
      <c r="B23" s="23"/>
      <c r="C23" s="23"/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A6:D6"/>
  </mergeCells>
  <pageMargins left="0.98425196850393704" right="0.78740157480314965" top="0.98425196850393704" bottom="0.98425196850393704" header="0" footer="0"/>
  <pageSetup paperSize="9" scale="78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workbookViewId="0"/>
  </sheetViews>
  <sheetFormatPr defaultColWidth="14.42578125" defaultRowHeight="15" customHeight="1"/>
  <cols>
    <col min="1" max="1" width="35.85546875" customWidth="1"/>
    <col min="2" max="2" width="21.7109375" customWidth="1"/>
    <col min="3" max="5" width="12.85546875" customWidth="1"/>
    <col min="6" max="24" width="8.7109375" customWidth="1"/>
  </cols>
  <sheetData>
    <row r="1" spans="1:26" ht="12.75" customHeight="1">
      <c r="A1" s="23"/>
      <c r="B1" s="3"/>
      <c r="C1" s="3" t="s">
        <v>814</v>
      </c>
      <c r="D1" s="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1.5" customHeight="1">
      <c r="A2" s="23"/>
      <c r="B2" s="347" t="s">
        <v>754</v>
      </c>
      <c r="C2" s="310"/>
      <c r="D2" s="31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49.5" customHeight="1">
      <c r="A3" s="23"/>
      <c r="B3" s="347" t="s">
        <v>755</v>
      </c>
      <c r="C3" s="310"/>
      <c r="D3" s="31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>
      <c r="A4" s="23"/>
      <c r="B4" s="23"/>
      <c r="C4" s="1"/>
      <c r="D4" s="2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6" ht="12.75" customHeight="1">
      <c r="A5" s="359" t="s">
        <v>815</v>
      </c>
      <c r="B5" s="310"/>
      <c r="C5" s="310"/>
      <c r="D5" s="31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6" ht="21.75" customHeight="1">
      <c r="A6" s="344"/>
      <c r="B6" s="344"/>
      <c r="C6" s="344"/>
      <c r="D6" s="34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6" ht="18.75">
      <c r="A7" s="286" t="s">
        <v>209</v>
      </c>
      <c r="B7" s="306" t="s">
        <v>386</v>
      </c>
      <c r="C7" s="307" t="s">
        <v>387</v>
      </c>
      <c r="D7" s="307" t="s">
        <v>388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6" ht="12.75" customHeight="1">
      <c r="A8" s="303" t="s">
        <v>800</v>
      </c>
      <c r="B8" s="301">
        <v>58.5</v>
      </c>
      <c r="C8" s="301">
        <v>58.5</v>
      </c>
      <c r="D8" s="301">
        <v>58.5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6" ht="12.75" customHeight="1">
      <c r="A9" s="303" t="s">
        <v>801</v>
      </c>
      <c r="B9" s="301">
        <v>58.5</v>
      </c>
      <c r="C9" s="301">
        <v>58.5</v>
      </c>
      <c r="D9" s="301">
        <v>58.5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6" ht="12.75" customHeight="1">
      <c r="A10" s="303" t="s">
        <v>802</v>
      </c>
      <c r="B10" s="301">
        <v>58.5</v>
      </c>
      <c r="C10" s="301">
        <v>58.5</v>
      </c>
      <c r="D10" s="301">
        <v>58.5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26" ht="12.75" customHeight="1">
      <c r="A11" s="303" t="s">
        <v>803</v>
      </c>
      <c r="B11" s="301">
        <v>117</v>
      </c>
      <c r="C11" s="301">
        <v>117</v>
      </c>
      <c r="D11" s="301">
        <v>117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6" ht="12.75" customHeight="1">
      <c r="A12" s="303" t="s">
        <v>804</v>
      </c>
      <c r="B12" s="301">
        <v>58.5</v>
      </c>
      <c r="C12" s="301">
        <v>58.5</v>
      </c>
      <c r="D12" s="301">
        <v>58.5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26" ht="12.75" customHeight="1">
      <c r="A13" s="303" t="s">
        <v>805</v>
      </c>
      <c r="B13" s="301">
        <v>58.5</v>
      </c>
      <c r="C13" s="301">
        <v>58.5</v>
      </c>
      <c r="D13" s="301">
        <v>58.5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26" ht="12.75" customHeight="1">
      <c r="A14" s="303" t="s">
        <v>806</v>
      </c>
      <c r="B14" s="301">
        <v>234</v>
      </c>
      <c r="C14" s="301">
        <v>234</v>
      </c>
      <c r="D14" s="301">
        <v>234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6" ht="12.75" customHeight="1">
      <c r="A15" s="303" t="s">
        <v>807</v>
      </c>
      <c r="B15" s="301">
        <v>175.5</v>
      </c>
      <c r="C15" s="301">
        <v>175.5</v>
      </c>
      <c r="D15" s="301">
        <v>175.5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6" ht="12.75" customHeight="1">
      <c r="A16" s="303" t="s">
        <v>808</v>
      </c>
      <c r="B16" s="301">
        <v>58.5</v>
      </c>
      <c r="C16" s="301">
        <v>58.5</v>
      </c>
      <c r="D16" s="301">
        <v>58.5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 customHeight="1">
      <c r="A17" s="303" t="s">
        <v>809</v>
      </c>
      <c r="B17" s="301">
        <v>58.5</v>
      </c>
      <c r="C17" s="301">
        <v>58.5</v>
      </c>
      <c r="D17" s="301">
        <v>58.5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 customHeight="1">
      <c r="A18" s="303" t="s">
        <v>810</v>
      </c>
      <c r="B18" s="301">
        <v>117</v>
      </c>
      <c r="C18" s="301">
        <v>117</v>
      </c>
      <c r="D18" s="301">
        <v>117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 customHeight="1">
      <c r="A19" s="296" t="s">
        <v>811</v>
      </c>
      <c r="B19" s="308">
        <v>1053</v>
      </c>
      <c r="C19" s="308">
        <v>1053</v>
      </c>
      <c r="D19" s="308">
        <v>1053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1:18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1:18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1:18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1:18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1:18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1:18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1:18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spans="1:18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spans="1:18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spans="1:18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1:18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1:18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1:18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1:18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1:18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1:18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1:18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spans="1:18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</row>
    <row r="300" spans="1:18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</row>
    <row r="301" spans="1:18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</row>
    <row r="302" spans="1:18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1:18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</row>
    <row r="304" spans="1:18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spans="1:18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</row>
    <row r="306" spans="1:18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</row>
    <row r="308" spans="1:1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</row>
    <row r="309" spans="1:18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</row>
    <row r="310" spans="1:18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1:18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</row>
    <row r="312" spans="1:18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spans="1:18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4" spans="1:18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</row>
    <row r="315" spans="1:18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spans="1:18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</row>
    <row r="317" spans="1:18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spans="1: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</row>
    <row r="319" spans="1:18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</row>
    <row r="320" spans="1:18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</row>
    <row r="322" spans="1:18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</row>
    <row r="323" spans="1:18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spans="1:18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</row>
    <row r="325" spans="1:18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spans="1:18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</row>
    <row r="327" spans="1:18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</row>
    <row r="328" spans="1:1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</row>
    <row r="329" spans="1:18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spans="1:18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1:18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</row>
    <row r="332" spans="1:18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spans="1:18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spans="1:18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spans="1:18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spans="1:18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spans="1:1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spans="1:18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1:18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1:18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spans="1:18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</row>
    <row r="343" spans="1:18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spans="1:18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1:18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spans="1:18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</row>
    <row r="347" spans="1:18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</row>
    <row r="348" spans="1:1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1:18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</row>
    <row r="350" spans="1:18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</row>
    <row r="351" spans="1:18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</row>
    <row r="352" spans="1:18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</row>
    <row r="353" spans="1:18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</row>
    <row r="354" spans="1:18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</row>
    <row r="355" spans="1:18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</row>
    <row r="356" spans="1:18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</row>
    <row r="357" spans="1:18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</row>
    <row r="358" spans="1:1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</row>
    <row r="359" spans="1:18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</row>
    <row r="360" spans="1:18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</row>
    <row r="361" spans="1:18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</row>
    <row r="362" spans="1:18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1:18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1:18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1:18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spans="1:18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spans="1:18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1:1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spans="1:18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1:18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spans="1:18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spans="1:18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</row>
    <row r="374" spans="1:18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</row>
    <row r="375" spans="1:18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</row>
    <row r="376" spans="1:18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</row>
    <row r="377" spans="1:18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</row>
    <row r="378" spans="1:1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</row>
    <row r="379" spans="1:18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</row>
    <row r="380" spans="1:18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</row>
    <row r="381" spans="1:18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</row>
    <row r="382" spans="1:18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</row>
    <row r="383" spans="1:18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</row>
    <row r="384" spans="1:18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</row>
    <row r="385" spans="1:18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spans="1:18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1:18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spans="1:1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spans="1:18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spans="1:18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spans="1:18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1:18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1:18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1:18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1:18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spans="1:18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spans="1:18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spans="1:1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1:18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</row>
    <row r="400" spans="1:18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</row>
    <row r="401" spans="1:18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</row>
    <row r="402" spans="1:18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spans="1:18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</row>
    <row r="404" spans="1:18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</row>
    <row r="405" spans="1:18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</row>
    <row r="406" spans="1:18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</row>
    <row r="407" spans="1:18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</row>
    <row r="408" spans="1:1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</row>
    <row r="409" spans="1:18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</row>
    <row r="410" spans="1:18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</row>
    <row r="411" spans="1:18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</row>
    <row r="412" spans="1:18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</row>
    <row r="413" spans="1:18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</row>
    <row r="414" spans="1:18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</row>
    <row r="415" spans="1:18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</row>
    <row r="416" spans="1:18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</row>
    <row r="417" spans="1:18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</row>
    <row r="418" spans="1: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</row>
    <row r="419" spans="1:18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</row>
    <row r="420" spans="1:18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1:18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</row>
    <row r="422" spans="1:18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spans="1:18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1:18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</row>
    <row r="425" spans="1:18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</row>
    <row r="426" spans="1:18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</row>
    <row r="427" spans="1:18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</row>
    <row r="428" spans="1:1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spans="1:18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</row>
    <row r="430" spans="1:18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</row>
    <row r="431" spans="1:18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</row>
    <row r="432" spans="1:18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</row>
    <row r="433" spans="1:18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</row>
    <row r="434" spans="1:18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</row>
    <row r="435" spans="1:18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</row>
    <row r="436" spans="1:18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</row>
    <row r="437" spans="1:18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</row>
    <row r="438" spans="1:1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</row>
    <row r="439" spans="1:18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</row>
    <row r="440" spans="1:18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</row>
    <row r="441" spans="1:18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</row>
    <row r="442" spans="1:18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</row>
    <row r="443" spans="1:18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</row>
    <row r="444" spans="1:18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</row>
    <row r="445" spans="1:18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</row>
    <row r="446" spans="1:18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</row>
    <row r="447" spans="1:18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</row>
    <row r="448" spans="1:1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</row>
    <row r="449" spans="1:18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</row>
    <row r="450" spans="1:18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</row>
    <row r="451" spans="1:18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</row>
    <row r="452" spans="1:18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</row>
    <row r="453" spans="1:18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</row>
    <row r="454" spans="1:18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</row>
    <row r="455" spans="1:18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</row>
    <row r="456" spans="1:18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</row>
    <row r="457" spans="1:18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</row>
    <row r="458" spans="1:1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</row>
    <row r="459" spans="1:18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</row>
    <row r="460" spans="1:18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</row>
    <row r="461" spans="1:18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</row>
    <row r="462" spans="1:18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</row>
    <row r="463" spans="1:18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</row>
    <row r="464" spans="1:18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</row>
    <row r="465" spans="1:18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</row>
    <row r="466" spans="1:18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</row>
    <row r="467" spans="1:18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</row>
    <row r="468" spans="1:1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</row>
    <row r="469" spans="1:18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</row>
    <row r="470" spans="1:18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</row>
    <row r="471" spans="1:18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</row>
    <row r="472" spans="1:18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</row>
    <row r="473" spans="1:18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</row>
    <row r="474" spans="1:18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</row>
    <row r="475" spans="1:18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</row>
    <row r="476" spans="1:18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</row>
    <row r="477" spans="1:18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</row>
    <row r="478" spans="1:1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</row>
    <row r="479" spans="1:18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</row>
    <row r="480" spans="1:18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</row>
    <row r="481" spans="1:18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</row>
    <row r="482" spans="1:18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</row>
    <row r="483" spans="1:18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</row>
    <row r="484" spans="1:18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</row>
    <row r="485" spans="1:18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</row>
    <row r="486" spans="1:18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</row>
    <row r="487" spans="1:18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</row>
    <row r="488" spans="1:1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</row>
    <row r="489" spans="1:18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</row>
    <row r="490" spans="1:18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</row>
    <row r="491" spans="1:18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</row>
    <row r="492" spans="1:18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</row>
    <row r="493" spans="1:18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</row>
    <row r="494" spans="1:18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</row>
    <row r="495" spans="1:18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</row>
    <row r="496" spans="1:18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</row>
    <row r="497" spans="1:18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</row>
    <row r="498" spans="1:1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</row>
    <row r="499" spans="1:18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</row>
    <row r="500" spans="1:18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</row>
    <row r="501" spans="1:18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</row>
    <row r="502" spans="1:18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</row>
    <row r="503" spans="1:18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</row>
    <row r="504" spans="1:18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</row>
    <row r="505" spans="1:18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</row>
    <row r="506" spans="1:18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</row>
    <row r="507" spans="1:18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</row>
    <row r="508" spans="1:1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</row>
    <row r="509" spans="1:18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</row>
    <row r="510" spans="1:18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</row>
    <row r="511" spans="1:18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</row>
    <row r="512" spans="1:18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</row>
    <row r="513" spans="1:18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</row>
    <row r="514" spans="1:18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</row>
    <row r="515" spans="1:18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</row>
    <row r="516" spans="1:18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</row>
    <row r="517" spans="1:18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</row>
    <row r="518" spans="1: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</row>
    <row r="519" spans="1:18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</row>
    <row r="520" spans="1:18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</row>
    <row r="521" spans="1:18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</row>
    <row r="522" spans="1:18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</row>
    <row r="523" spans="1:18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</row>
    <row r="524" spans="1:18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</row>
    <row r="525" spans="1:18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</row>
    <row r="526" spans="1:18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</row>
    <row r="527" spans="1:18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</row>
    <row r="528" spans="1:1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</row>
    <row r="529" spans="1:18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</row>
    <row r="530" spans="1:18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</row>
    <row r="531" spans="1:18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</row>
    <row r="532" spans="1:18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</row>
    <row r="533" spans="1:18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</row>
    <row r="534" spans="1:18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</row>
    <row r="535" spans="1:18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</row>
    <row r="536" spans="1:18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</row>
    <row r="537" spans="1:18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</row>
    <row r="538" spans="1:1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</row>
    <row r="539" spans="1:18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</row>
    <row r="540" spans="1:18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</row>
    <row r="541" spans="1:18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</row>
    <row r="542" spans="1:18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</row>
    <row r="543" spans="1:18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</row>
    <row r="544" spans="1:18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</row>
    <row r="545" spans="1:18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</row>
    <row r="546" spans="1:18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</row>
    <row r="547" spans="1:18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</row>
    <row r="548" spans="1:1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</row>
    <row r="549" spans="1:18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</row>
    <row r="550" spans="1:18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</row>
    <row r="551" spans="1:18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</row>
    <row r="552" spans="1:18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</row>
    <row r="553" spans="1:18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</row>
    <row r="554" spans="1:18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</row>
    <row r="555" spans="1:18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</row>
    <row r="556" spans="1:18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</row>
    <row r="557" spans="1:18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</row>
    <row r="558" spans="1:1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</row>
    <row r="559" spans="1:18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</row>
    <row r="560" spans="1:18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</row>
    <row r="561" spans="1:18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</row>
    <row r="562" spans="1:18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</row>
    <row r="563" spans="1:18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</row>
    <row r="564" spans="1:18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</row>
    <row r="565" spans="1:18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</row>
    <row r="566" spans="1:18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</row>
    <row r="567" spans="1:18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</row>
    <row r="568" spans="1:1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</row>
    <row r="569" spans="1:18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</row>
    <row r="570" spans="1:18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</row>
    <row r="571" spans="1:18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</row>
    <row r="572" spans="1:18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</row>
    <row r="573" spans="1:18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</row>
    <row r="574" spans="1:18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</row>
    <row r="575" spans="1:18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</row>
    <row r="576" spans="1:18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</row>
    <row r="577" spans="1:18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</row>
    <row r="578" spans="1:1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</row>
    <row r="579" spans="1:18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</row>
    <row r="580" spans="1:18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</row>
    <row r="581" spans="1:18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spans="1:18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</row>
    <row r="583" spans="1:18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</row>
    <row r="584" spans="1:18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</row>
    <row r="585" spans="1:18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</row>
    <row r="586" spans="1:18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</row>
    <row r="587" spans="1:18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</row>
    <row r="588" spans="1:1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</row>
    <row r="589" spans="1:18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</row>
    <row r="590" spans="1:18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</row>
    <row r="591" spans="1:18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</row>
    <row r="592" spans="1:18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</row>
    <row r="593" spans="1:18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</row>
    <row r="594" spans="1:18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</row>
    <row r="595" spans="1:18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</row>
    <row r="596" spans="1:18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</row>
    <row r="597" spans="1:18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</row>
    <row r="598" spans="1:1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</row>
    <row r="599" spans="1:18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</row>
    <row r="600" spans="1:18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</row>
    <row r="601" spans="1:18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</row>
    <row r="602" spans="1:18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</row>
    <row r="603" spans="1:18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</row>
    <row r="604" spans="1:18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</row>
    <row r="605" spans="1:18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</row>
    <row r="606" spans="1:18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</row>
    <row r="607" spans="1:18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</row>
    <row r="608" spans="1:1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</row>
    <row r="609" spans="1:18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</row>
    <row r="610" spans="1:18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</row>
    <row r="611" spans="1:18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</row>
    <row r="612" spans="1:18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</row>
    <row r="613" spans="1:18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</row>
    <row r="614" spans="1:18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</row>
    <row r="615" spans="1:18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</row>
    <row r="616" spans="1:18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</row>
    <row r="617" spans="1:18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</row>
    <row r="618" spans="1: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</row>
    <row r="619" spans="1:18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</row>
    <row r="620" spans="1:18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</row>
    <row r="621" spans="1:18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</row>
    <row r="622" spans="1:18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</row>
    <row r="623" spans="1:18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</row>
    <row r="624" spans="1:18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</row>
    <row r="625" spans="1:18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</row>
    <row r="626" spans="1:18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</row>
    <row r="627" spans="1:18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</row>
    <row r="628" spans="1:1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</row>
    <row r="629" spans="1:18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</row>
    <row r="630" spans="1:18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</row>
    <row r="631" spans="1:18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</row>
    <row r="632" spans="1:18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18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</row>
    <row r="634" spans="1:18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</row>
    <row r="635" spans="1:18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</row>
    <row r="636" spans="1:18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</row>
    <row r="637" spans="1:18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</row>
    <row r="638" spans="1:1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</row>
    <row r="639" spans="1:18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</row>
    <row r="640" spans="1:18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</row>
    <row r="641" spans="1:18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</row>
    <row r="642" spans="1:18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</row>
    <row r="643" spans="1:18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</row>
    <row r="644" spans="1:18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</row>
    <row r="645" spans="1:18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</row>
    <row r="646" spans="1:18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</row>
    <row r="647" spans="1:18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</row>
    <row r="648" spans="1:1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</row>
    <row r="649" spans="1:18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</row>
    <row r="650" spans="1:18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</row>
    <row r="651" spans="1:18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</row>
    <row r="652" spans="1:18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</row>
    <row r="653" spans="1:18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</row>
    <row r="654" spans="1:18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</row>
    <row r="655" spans="1:18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</row>
    <row r="656" spans="1:18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</row>
    <row r="657" spans="1:18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</row>
    <row r="658" spans="1:1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</row>
    <row r="659" spans="1:18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</row>
    <row r="660" spans="1:18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</row>
    <row r="661" spans="1:18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</row>
    <row r="662" spans="1:18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</row>
    <row r="663" spans="1:18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</row>
    <row r="664" spans="1:18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</row>
    <row r="665" spans="1:18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</row>
    <row r="666" spans="1:18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</row>
    <row r="667" spans="1:18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</row>
    <row r="668" spans="1:1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</row>
    <row r="669" spans="1:18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</row>
    <row r="670" spans="1:18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</row>
    <row r="671" spans="1:18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</row>
    <row r="672" spans="1:18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</row>
    <row r="673" spans="1:18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</row>
    <row r="674" spans="1:18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</row>
    <row r="675" spans="1:18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</row>
    <row r="676" spans="1:18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</row>
    <row r="677" spans="1:18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</row>
    <row r="678" spans="1:1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</row>
    <row r="679" spans="1:18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</row>
    <row r="680" spans="1:18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</row>
    <row r="681" spans="1:18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</row>
    <row r="682" spans="1:18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</row>
    <row r="683" spans="1:18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</row>
    <row r="684" spans="1:18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</row>
    <row r="685" spans="1:18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</row>
    <row r="686" spans="1:18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</row>
    <row r="687" spans="1:18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</row>
    <row r="688" spans="1:1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</row>
    <row r="689" spans="1:18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</row>
    <row r="690" spans="1:18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</row>
    <row r="691" spans="1:18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</row>
    <row r="692" spans="1:18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</row>
    <row r="693" spans="1:18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</row>
    <row r="694" spans="1:18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</row>
    <row r="695" spans="1:18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</row>
    <row r="696" spans="1:18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</row>
    <row r="697" spans="1:18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</row>
    <row r="698" spans="1:1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</row>
    <row r="699" spans="1:18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</row>
    <row r="700" spans="1:18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</row>
    <row r="701" spans="1:18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</row>
    <row r="702" spans="1:18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</row>
    <row r="703" spans="1:18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</row>
    <row r="704" spans="1:18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</row>
    <row r="705" spans="1:18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</row>
    <row r="706" spans="1:18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</row>
    <row r="707" spans="1:18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</row>
    <row r="708" spans="1:1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</row>
    <row r="709" spans="1:18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</row>
    <row r="710" spans="1:18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</row>
    <row r="711" spans="1:18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</row>
    <row r="712" spans="1:18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</row>
    <row r="713" spans="1:18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</row>
    <row r="714" spans="1:18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</row>
    <row r="715" spans="1:18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</row>
    <row r="716" spans="1:18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</row>
    <row r="717" spans="1:18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</row>
    <row r="718" spans="1: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</row>
    <row r="719" spans="1:18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</row>
    <row r="720" spans="1:18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</row>
    <row r="721" spans="1:18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</row>
    <row r="722" spans="1:18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</row>
    <row r="723" spans="1:18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</row>
    <row r="724" spans="1:18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</row>
    <row r="725" spans="1:18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</row>
    <row r="726" spans="1:18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</row>
    <row r="727" spans="1:18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</row>
    <row r="728" spans="1:1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</row>
    <row r="729" spans="1:18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</row>
    <row r="730" spans="1:18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</row>
    <row r="731" spans="1:18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</row>
    <row r="732" spans="1:18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</row>
    <row r="733" spans="1:18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</row>
    <row r="734" spans="1:18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</row>
    <row r="735" spans="1:18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</row>
    <row r="736" spans="1:18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</row>
    <row r="737" spans="1:18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</row>
    <row r="738" spans="1:1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</row>
    <row r="739" spans="1:18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</row>
    <row r="740" spans="1:18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</row>
    <row r="741" spans="1:18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</row>
    <row r="742" spans="1:18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</row>
    <row r="743" spans="1:18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</row>
    <row r="744" spans="1:18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</row>
    <row r="745" spans="1:18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</row>
    <row r="746" spans="1:18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</row>
    <row r="747" spans="1:18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</row>
    <row r="748" spans="1:1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</row>
    <row r="749" spans="1:18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</row>
    <row r="750" spans="1:18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</row>
    <row r="751" spans="1:18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</row>
    <row r="752" spans="1:18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</row>
    <row r="753" spans="1:18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</row>
    <row r="754" spans="1:18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</row>
    <row r="755" spans="1:18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</row>
    <row r="756" spans="1:18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</row>
    <row r="757" spans="1:18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</row>
    <row r="758" spans="1:1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</row>
    <row r="759" spans="1:18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</row>
    <row r="760" spans="1:18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</row>
    <row r="761" spans="1:18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</row>
    <row r="762" spans="1:18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</row>
    <row r="763" spans="1:18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</row>
    <row r="764" spans="1:18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</row>
    <row r="765" spans="1:18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</row>
    <row r="766" spans="1:18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</row>
    <row r="767" spans="1:18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</row>
    <row r="768" spans="1:1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</row>
    <row r="769" spans="1:18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</row>
    <row r="770" spans="1:18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</row>
    <row r="771" spans="1:18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</row>
    <row r="772" spans="1:18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</row>
    <row r="773" spans="1:18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</row>
    <row r="774" spans="1:18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</row>
    <row r="775" spans="1:18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</row>
    <row r="776" spans="1:18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</row>
    <row r="777" spans="1:18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</row>
    <row r="778" spans="1:1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</row>
    <row r="779" spans="1:18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</row>
    <row r="780" spans="1:18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</row>
    <row r="781" spans="1:18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</row>
    <row r="782" spans="1:18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</row>
    <row r="783" spans="1:18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</row>
    <row r="784" spans="1:18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</row>
    <row r="785" spans="1:18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</row>
    <row r="786" spans="1:18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</row>
    <row r="787" spans="1:18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</row>
    <row r="788" spans="1:1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</row>
    <row r="789" spans="1:18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</row>
    <row r="790" spans="1:18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</row>
    <row r="791" spans="1:18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</row>
    <row r="792" spans="1:18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</row>
    <row r="793" spans="1:18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</row>
    <row r="794" spans="1:18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</row>
    <row r="795" spans="1:18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</row>
    <row r="796" spans="1:18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</row>
    <row r="797" spans="1:18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</row>
    <row r="798" spans="1:1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</row>
    <row r="799" spans="1:18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</row>
    <row r="800" spans="1:18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</row>
    <row r="801" spans="1:18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</row>
    <row r="802" spans="1:18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</row>
    <row r="803" spans="1:18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</row>
    <row r="804" spans="1:18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</row>
    <row r="805" spans="1:18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</row>
    <row r="806" spans="1:18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</row>
    <row r="807" spans="1:18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</row>
    <row r="808" spans="1:1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</row>
    <row r="809" spans="1:18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</row>
    <row r="810" spans="1:18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</row>
    <row r="811" spans="1:18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</row>
    <row r="812" spans="1:18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</row>
    <row r="813" spans="1:18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</row>
    <row r="814" spans="1:18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</row>
    <row r="815" spans="1:18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</row>
    <row r="816" spans="1:18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</row>
    <row r="817" spans="1:18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</row>
    <row r="818" spans="1: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</row>
    <row r="819" spans="1:18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</row>
    <row r="820" spans="1:18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</row>
    <row r="821" spans="1:18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</row>
    <row r="822" spans="1:18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</row>
    <row r="823" spans="1:18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</row>
    <row r="824" spans="1:18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</row>
    <row r="825" spans="1:18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</row>
    <row r="826" spans="1:18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</row>
    <row r="827" spans="1:18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</row>
    <row r="828" spans="1:1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</row>
    <row r="829" spans="1:18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</row>
    <row r="830" spans="1:18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</row>
    <row r="831" spans="1:18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</row>
    <row r="832" spans="1:18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</row>
    <row r="833" spans="1:18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</row>
    <row r="834" spans="1:18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</row>
    <row r="835" spans="1:18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</row>
    <row r="836" spans="1:18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</row>
    <row r="837" spans="1:18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</row>
    <row r="838" spans="1:1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</row>
    <row r="839" spans="1:18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</row>
    <row r="840" spans="1:18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</row>
    <row r="841" spans="1:18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</row>
    <row r="842" spans="1:18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</row>
    <row r="843" spans="1:18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</row>
    <row r="844" spans="1:18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</row>
    <row r="845" spans="1:18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</row>
    <row r="846" spans="1:18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</row>
    <row r="847" spans="1:18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</row>
    <row r="848" spans="1:1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</row>
    <row r="849" spans="1:18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</row>
    <row r="850" spans="1:18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</row>
    <row r="851" spans="1:18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</row>
    <row r="852" spans="1:18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</row>
    <row r="853" spans="1:18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</row>
    <row r="854" spans="1:18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</row>
    <row r="855" spans="1:18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</row>
    <row r="856" spans="1:18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</row>
    <row r="857" spans="1:18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</row>
    <row r="858" spans="1:1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</row>
    <row r="859" spans="1:18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</row>
    <row r="860" spans="1:18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</row>
    <row r="861" spans="1:18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</row>
    <row r="862" spans="1:18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</row>
    <row r="863" spans="1:18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</row>
    <row r="864" spans="1:18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</row>
    <row r="865" spans="1:18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</row>
    <row r="866" spans="1:18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</row>
    <row r="867" spans="1:18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</row>
    <row r="868" spans="1:1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</row>
    <row r="869" spans="1:18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</row>
    <row r="870" spans="1:18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</row>
    <row r="871" spans="1:18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</row>
    <row r="872" spans="1:18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</row>
    <row r="873" spans="1:18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</row>
    <row r="874" spans="1:18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</row>
    <row r="875" spans="1:18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</row>
    <row r="876" spans="1:18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</row>
    <row r="877" spans="1:18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</row>
    <row r="878" spans="1:1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</row>
    <row r="879" spans="1:18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</row>
    <row r="880" spans="1:18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</row>
    <row r="881" spans="1:18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</row>
    <row r="882" spans="1:18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</row>
    <row r="883" spans="1:18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</row>
    <row r="884" spans="1:18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</row>
    <row r="885" spans="1:18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</row>
    <row r="886" spans="1:18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</row>
    <row r="887" spans="1:18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</row>
    <row r="888" spans="1:1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</row>
    <row r="889" spans="1:18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</row>
    <row r="890" spans="1:18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</row>
    <row r="891" spans="1:18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</row>
    <row r="892" spans="1:18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</row>
    <row r="893" spans="1:18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</row>
    <row r="894" spans="1:18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</row>
    <row r="895" spans="1:18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</row>
    <row r="896" spans="1:18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</row>
    <row r="897" spans="1:18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</row>
    <row r="898" spans="1:1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</row>
    <row r="899" spans="1:18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</row>
    <row r="900" spans="1:18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</row>
    <row r="901" spans="1:18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</row>
    <row r="902" spans="1:18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</row>
    <row r="903" spans="1:18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</row>
    <row r="904" spans="1:18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</row>
    <row r="905" spans="1:18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</row>
    <row r="906" spans="1:18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</row>
    <row r="907" spans="1:18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</row>
    <row r="908" spans="1:1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</row>
    <row r="909" spans="1:18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</row>
    <row r="910" spans="1:18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</row>
    <row r="911" spans="1:18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</row>
    <row r="912" spans="1:18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</row>
    <row r="913" spans="1:18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</row>
    <row r="914" spans="1:18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</row>
    <row r="915" spans="1:18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</row>
    <row r="916" spans="1:18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</row>
    <row r="917" spans="1:18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</row>
    <row r="918" spans="1: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</row>
    <row r="919" spans="1:18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</row>
    <row r="920" spans="1:18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</row>
    <row r="921" spans="1:18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</row>
    <row r="922" spans="1:18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</row>
    <row r="923" spans="1:18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</row>
    <row r="924" spans="1:18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</row>
    <row r="925" spans="1:18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</row>
    <row r="926" spans="1:18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</row>
    <row r="927" spans="1:18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</row>
    <row r="928" spans="1:1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</row>
    <row r="929" spans="1:18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</row>
    <row r="930" spans="1:18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</row>
    <row r="931" spans="1:18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</row>
    <row r="932" spans="1:18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</row>
    <row r="933" spans="1:18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</row>
    <row r="934" spans="1:18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</row>
    <row r="935" spans="1:18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</row>
    <row r="936" spans="1:18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</row>
    <row r="937" spans="1:18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</row>
    <row r="938" spans="1:1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</row>
    <row r="939" spans="1:18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</row>
    <row r="940" spans="1:18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</row>
    <row r="941" spans="1:18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</row>
    <row r="942" spans="1:18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</row>
    <row r="943" spans="1:18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</row>
    <row r="944" spans="1:18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</row>
    <row r="945" spans="1:18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</row>
    <row r="946" spans="1:18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</row>
    <row r="947" spans="1:18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</row>
    <row r="948" spans="1:1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</row>
    <row r="949" spans="1:18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</row>
    <row r="950" spans="1:18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</row>
    <row r="951" spans="1:18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</row>
    <row r="952" spans="1:18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</row>
    <row r="953" spans="1:18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</row>
    <row r="954" spans="1:18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</row>
    <row r="955" spans="1:18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</row>
    <row r="956" spans="1:18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</row>
    <row r="957" spans="1:18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</row>
    <row r="958" spans="1:1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</row>
    <row r="959" spans="1:18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</row>
    <row r="960" spans="1:18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</row>
    <row r="961" spans="1:18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</row>
    <row r="962" spans="1:18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</row>
    <row r="963" spans="1:18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</row>
    <row r="964" spans="1:18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</row>
    <row r="965" spans="1:18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</row>
    <row r="966" spans="1:18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</row>
    <row r="967" spans="1:18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</row>
    <row r="968" spans="1:1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</row>
    <row r="969" spans="1:18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</row>
    <row r="970" spans="1:18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</row>
    <row r="971" spans="1:18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</row>
    <row r="972" spans="1:18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</row>
    <row r="973" spans="1:18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</row>
    <row r="974" spans="1:18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</row>
    <row r="975" spans="1:18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</row>
    <row r="976" spans="1:18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</row>
    <row r="977" spans="1:18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</row>
    <row r="978" spans="1:1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</row>
    <row r="979" spans="1:18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</row>
    <row r="980" spans="1:18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</row>
    <row r="981" spans="1:18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</row>
    <row r="982" spans="1:18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</row>
    <row r="983" spans="1:18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</row>
    <row r="984" spans="1:18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</row>
    <row r="985" spans="1:18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</row>
    <row r="986" spans="1:18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</row>
    <row r="987" spans="1:18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</row>
    <row r="988" spans="1:1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</row>
    <row r="989" spans="1:18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</row>
    <row r="990" spans="1:18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</row>
    <row r="991" spans="1:18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</row>
    <row r="992" spans="1:18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</row>
    <row r="993" spans="1:18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</row>
    <row r="994" spans="1:18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</row>
    <row r="995" spans="1:18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</row>
    <row r="996" spans="1:18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</row>
    <row r="997" spans="1:18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</row>
    <row r="998" spans="1:1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</row>
    <row r="999" spans="1:18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</row>
    <row r="1000" spans="1:18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</row>
  </sheetData>
  <mergeCells count="3">
    <mergeCell ref="B2:D2"/>
    <mergeCell ref="B3:D3"/>
    <mergeCell ref="A5:D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workbookViewId="0"/>
  </sheetViews>
  <sheetFormatPr defaultColWidth="14.42578125" defaultRowHeight="15" customHeight="1"/>
  <cols>
    <col min="1" max="1" width="39" customWidth="1"/>
    <col min="2" max="2" width="83.140625" customWidth="1"/>
    <col min="3" max="22" width="8.85546875" customWidth="1"/>
  </cols>
  <sheetData>
    <row r="1" spans="1:2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"/>
      <c r="B3" s="1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"/>
      <c r="B4" s="1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2"/>
      <c r="B5" s="1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12" t="s">
        <v>3</v>
      </c>
      <c r="B8" s="3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12" t="s">
        <v>137</v>
      </c>
      <c r="B9" s="3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12" t="s">
        <v>138</v>
      </c>
      <c r="B10" s="3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12" t="s">
        <v>139</v>
      </c>
      <c r="B11" s="31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3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25" t="s">
        <v>5</v>
      </c>
      <c r="B14" s="26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7">
        <v>1</v>
      </c>
      <c r="B15" s="28">
        <v>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9"/>
      <c r="B16" s="30" t="s">
        <v>140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3.25" customHeight="1">
      <c r="A17" s="29" t="s">
        <v>141</v>
      </c>
      <c r="B17" s="31" t="s">
        <v>142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29" t="s">
        <v>143</v>
      </c>
      <c r="B18" s="31" t="s">
        <v>144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>
      <c r="A19" s="32" t="s">
        <v>145</v>
      </c>
      <c r="B19" s="31" t="s">
        <v>67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78" customHeight="1">
      <c r="A20" s="14" t="s">
        <v>146</v>
      </c>
      <c r="B20" s="13" t="s">
        <v>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63" customHeight="1">
      <c r="A21" s="14" t="s">
        <v>147</v>
      </c>
      <c r="B21" s="13" t="s">
        <v>91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4" t="s">
        <v>148</v>
      </c>
      <c r="B22" s="13" t="s">
        <v>97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6.5" customHeight="1">
      <c r="A23" s="33" t="s">
        <v>149</v>
      </c>
      <c r="B23" s="21" t="s">
        <v>99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6.5" customHeight="1">
      <c r="A24" s="33" t="s">
        <v>106</v>
      </c>
      <c r="B24" s="19" t="s">
        <v>107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6.5" customHeight="1">
      <c r="A25" s="14" t="s">
        <v>150</v>
      </c>
      <c r="B25" s="34" t="s">
        <v>127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8:B8"/>
    <mergeCell ref="A9:B9"/>
    <mergeCell ref="A10:B10"/>
    <mergeCell ref="A11:B11"/>
  </mergeCells>
  <pageMargins left="0.98425196850393704" right="0.78740157480314965" top="0.98425196850393704" bottom="0.98425196850393704" header="0" footer="0"/>
  <pageSetup paperSize="9" scale="6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000"/>
  <sheetViews>
    <sheetView workbookViewId="0"/>
  </sheetViews>
  <sheetFormatPr defaultColWidth="14.42578125" defaultRowHeight="15" customHeight="1"/>
  <cols>
    <col min="1" max="1" width="158.85546875" customWidth="1"/>
    <col min="2" max="2" width="12.5703125" customWidth="1"/>
    <col min="3" max="4" width="8.7109375" customWidth="1"/>
    <col min="5" max="5" width="12.7109375" customWidth="1"/>
    <col min="6" max="13" width="9.140625" customWidth="1"/>
    <col min="14" max="33" width="8.7109375" customWidth="1"/>
  </cols>
  <sheetData>
    <row r="1" spans="1:33" ht="12.75" customHeight="1">
      <c r="A1" s="35"/>
      <c r="B1" s="35"/>
      <c r="C1" s="35"/>
      <c r="D1" s="35"/>
      <c r="E1" s="35"/>
      <c r="F1" s="3"/>
      <c r="G1" s="3"/>
      <c r="H1" s="3"/>
      <c r="I1" s="3"/>
      <c r="J1" s="3"/>
      <c r="K1" s="3"/>
      <c r="L1" s="3"/>
      <c r="M1" s="3"/>
      <c r="N1" s="35"/>
      <c r="O1" s="35"/>
      <c r="P1" s="35"/>
      <c r="Q1" s="35"/>
      <c r="R1" s="35"/>
    </row>
    <row r="2" spans="1:33" ht="15" customHeight="1">
      <c r="A2" s="36"/>
      <c r="B2" s="35"/>
      <c r="C2" s="35"/>
      <c r="D2" s="36"/>
      <c r="E2" s="23" t="s">
        <v>151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4"/>
      <c r="T2" s="24"/>
      <c r="U2" s="24"/>
      <c r="V2" s="24"/>
      <c r="W2" s="24"/>
      <c r="X2" s="24"/>
      <c r="Y2" s="24"/>
    </row>
    <row r="3" spans="1:33" ht="27.75" customHeight="1">
      <c r="A3" s="36"/>
      <c r="B3" s="326" t="s">
        <v>1</v>
      </c>
      <c r="C3" s="310"/>
      <c r="D3" s="310"/>
      <c r="E3" s="310"/>
      <c r="F3" s="310"/>
      <c r="G3" s="310"/>
      <c r="H3" s="310"/>
      <c r="I3" s="310"/>
      <c r="J3" s="310"/>
      <c r="K3" s="36"/>
      <c r="L3" s="36"/>
      <c r="M3" s="36"/>
      <c r="N3" s="36"/>
      <c r="O3" s="36"/>
      <c r="P3" s="36"/>
      <c r="Q3" s="36"/>
      <c r="R3" s="36"/>
      <c r="S3" s="24"/>
      <c r="T3" s="24"/>
      <c r="U3" s="24"/>
      <c r="V3" s="24"/>
      <c r="W3" s="24"/>
      <c r="X3" s="24"/>
      <c r="Y3" s="24"/>
    </row>
    <row r="4" spans="1:33" ht="48.75" customHeight="1">
      <c r="A4" s="36"/>
      <c r="B4" s="312" t="s">
        <v>152</v>
      </c>
      <c r="C4" s="310"/>
      <c r="D4" s="310"/>
      <c r="E4" s="310"/>
      <c r="F4" s="310"/>
      <c r="G4" s="310"/>
      <c r="H4" s="310"/>
      <c r="I4" s="310"/>
      <c r="J4" s="310"/>
      <c r="K4" s="36"/>
      <c r="L4" s="36"/>
      <c r="M4" s="36"/>
      <c r="N4" s="36"/>
      <c r="O4" s="36"/>
      <c r="P4" s="36"/>
      <c r="Q4" s="36"/>
      <c r="R4" s="36"/>
      <c r="S4" s="24"/>
      <c r="T4" s="24"/>
      <c r="U4" s="24"/>
      <c r="V4" s="24"/>
      <c r="W4" s="24"/>
      <c r="X4" s="24"/>
      <c r="Y4" s="24"/>
    </row>
    <row r="5" spans="1:33" ht="12.75" customHeight="1">
      <c r="A5" s="36"/>
      <c r="B5" s="327"/>
      <c r="C5" s="310"/>
      <c r="D5" s="310"/>
      <c r="E5" s="310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24"/>
      <c r="T5" s="24"/>
      <c r="U5" s="24"/>
      <c r="V5" s="24"/>
      <c r="W5" s="24"/>
      <c r="X5" s="24"/>
      <c r="Y5" s="24"/>
    </row>
    <row r="6" spans="1:33" ht="12.75" customHeight="1">
      <c r="A6" s="37"/>
      <c r="B6" s="328"/>
      <c r="C6" s="310"/>
      <c r="D6" s="310"/>
      <c r="E6" s="310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24"/>
      <c r="T6" s="24"/>
      <c r="U6" s="24"/>
      <c r="V6" s="24"/>
      <c r="W6" s="24"/>
      <c r="X6" s="24"/>
      <c r="Y6" s="24"/>
    </row>
    <row r="7" spans="1:33" ht="16.5" customHeight="1">
      <c r="A7" s="329" t="s">
        <v>153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6"/>
      <c r="O7" s="36"/>
      <c r="P7" s="36"/>
      <c r="Q7" s="36"/>
      <c r="R7" s="36"/>
      <c r="S7" s="24"/>
      <c r="T7" s="24"/>
      <c r="U7" s="24"/>
      <c r="V7" s="24"/>
      <c r="W7" s="24"/>
      <c r="X7" s="24"/>
      <c r="Y7" s="24"/>
    </row>
    <row r="8" spans="1:33" ht="12.75" customHeight="1">
      <c r="A8" s="329"/>
      <c r="B8" s="310"/>
      <c r="C8" s="310"/>
      <c r="D8" s="310"/>
      <c r="E8" s="31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24"/>
      <c r="T8" s="24"/>
      <c r="U8" s="24"/>
      <c r="V8" s="24"/>
      <c r="W8" s="24"/>
      <c r="X8" s="24"/>
      <c r="Y8" s="24"/>
    </row>
    <row r="9" spans="1:33" ht="12.75" customHeight="1">
      <c r="A9" s="333"/>
      <c r="B9" s="317"/>
      <c r="C9" s="317"/>
      <c r="D9" s="317"/>
      <c r="E9" s="3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24"/>
      <c r="T9" s="24"/>
      <c r="U9" s="24"/>
      <c r="V9" s="24"/>
      <c r="W9" s="24"/>
      <c r="X9" s="24"/>
      <c r="Y9" s="24"/>
    </row>
    <row r="10" spans="1:33" ht="16.5" customHeight="1">
      <c r="A10" s="330" t="s">
        <v>154</v>
      </c>
      <c r="B10" s="334" t="s">
        <v>155</v>
      </c>
      <c r="C10" s="335"/>
      <c r="D10" s="335"/>
      <c r="E10" s="321"/>
      <c r="F10" s="336" t="s">
        <v>155</v>
      </c>
      <c r="G10" s="335"/>
      <c r="H10" s="335"/>
      <c r="I10" s="321"/>
      <c r="J10" s="336" t="s">
        <v>155</v>
      </c>
      <c r="K10" s="335"/>
      <c r="L10" s="335"/>
      <c r="M10" s="321"/>
      <c r="N10" s="36"/>
      <c r="O10" s="36"/>
      <c r="P10" s="36"/>
      <c r="Q10" s="36"/>
      <c r="R10" s="36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6.5" customHeight="1">
      <c r="A11" s="324"/>
      <c r="B11" s="337" t="s">
        <v>156</v>
      </c>
      <c r="C11" s="310"/>
      <c r="D11" s="310"/>
      <c r="E11" s="322"/>
      <c r="F11" s="338" t="s">
        <v>156</v>
      </c>
      <c r="G11" s="310"/>
      <c r="H11" s="310"/>
      <c r="I11" s="322"/>
      <c r="J11" s="338" t="s">
        <v>156</v>
      </c>
      <c r="K11" s="310"/>
      <c r="L11" s="310"/>
      <c r="M11" s="322"/>
      <c r="N11" s="36"/>
      <c r="O11" s="36"/>
      <c r="P11" s="36"/>
      <c r="Q11" s="36"/>
      <c r="R11" s="36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34.5" customHeight="1">
      <c r="A12" s="324"/>
      <c r="B12" s="337" t="s">
        <v>157</v>
      </c>
      <c r="C12" s="310"/>
      <c r="D12" s="310"/>
      <c r="E12" s="322"/>
      <c r="F12" s="338" t="s">
        <v>158</v>
      </c>
      <c r="G12" s="310"/>
      <c r="H12" s="310"/>
      <c r="I12" s="322"/>
      <c r="J12" s="338" t="s">
        <v>159</v>
      </c>
      <c r="K12" s="310"/>
      <c r="L12" s="310"/>
      <c r="M12" s="322"/>
      <c r="N12" s="36"/>
      <c r="O12" s="36"/>
      <c r="P12" s="36"/>
      <c r="Q12" s="36"/>
      <c r="R12" s="36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ht="17.25" customHeight="1">
      <c r="A13" s="324"/>
      <c r="B13" s="339" t="s">
        <v>160</v>
      </c>
      <c r="C13" s="317"/>
      <c r="D13" s="317"/>
      <c r="E13" s="318"/>
      <c r="F13" s="316" t="s">
        <v>160</v>
      </c>
      <c r="G13" s="317"/>
      <c r="H13" s="317"/>
      <c r="I13" s="318"/>
      <c r="J13" s="316" t="s">
        <v>160</v>
      </c>
      <c r="K13" s="317"/>
      <c r="L13" s="317"/>
      <c r="M13" s="318"/>
      <c r="N13" s="35"/>
      <c r="O13" s="35"/>
      <c r="P13" s="35"/>
      <c r="Q13" s="35"/>
      <c r="R13" s="35"/>
    </row>
    <row r="14" spans="1:33" ht="12.75" customHeight="1">
      <c r="A14" s="324"/>
      <c r="B14" s="331" t="s">
        <v>161</v>
      </c>
      <c r="C14" s="331" t="s">
        <v>162</v>
      </c>
      <c r="D14" s="321"/>
      <c r="E14" s="332" t="s">
        <v>163</v>
      </c>
      <c r="F14" s="319" t="s">
        <v>161</v>
      </c>
      <c r="G14" s="319" t="s">
        <v>162</v>
      </c>
      <c r="H14" s="321"/>
      <c r="I14" s="323" t="s">
        <v>163</v>
      </c>
      <c r="J14" s="319" t="s">
        <v>161</v>
      </c>
      <c r="K14" s="319" t="s">
        <v>162</v>
      </c>
      <c r="L14" s="321"/>
      <c r="M14" s="323" t="s">
        <v>163</v>
      </c>
      <c r="N14" s="35"/>
      <c r="O14" s="35"/>
      <c r="P14" s="35"/>
      <c r="Q14" s="35"/>
      <c r="R14" s="35"/>
    </row>
    <row r="15" spans="1:33" ht="12.75" customHeight="1">
      <c r="A15" s="324"/>
      <c r="B15" s="320"/>
      <c r="C15" s="320"/>
      <c r="D15" s="322"/>
      <c r="E15" s="324"/>
      <c r="F15" s="320"/>
      <c r="G15" s="320"/>
      <c r="H15" s="322"/>
      <c r="I15" s="324"/>
      <c r="J15" s="320"/>
      <c r="K15" s="320"/>
      <c r="L15" s="322"/>
      <c r="M15" s="324"/>
      <c r="N15" s="35"/>
      <c r="O15" s="35"/>
      <c r="P15" s="35"/>
      <c r="Q15" s="35"/>
      <c r="R15" s="35"/>
    </row>
    <row r="16" spans="1:33" ht="12.75" customHeight="1">
      <c r="A16" s="38" t="s">
        <v>9</v>
      </c>
      <c r="B16" s="39">
        <v>100</v>
      </c>
      <c r="C16" s="325"/>
      <c r="D16" s="314"/>
      <c r="E16" s="40"/>
      <c r="F16" s="39">
        <v>100</v>
      </c>
      <c r="G16" s="325"/>
      <c r="H16" s="314"/>
      <c r="I16" s="41"/>
      <c r="J16" s="39">
        <v>100</v>
      </c>
      <c r="K16" s="325"/>
      <c r="L16" s="314"/>
      <c r="M16" s="41"/>
      <c r="N16" s="35"/>
      <c r="O16" s="35"/>
      <c r="P16" s="35"/>
      <c r="Q16" s="35"/>
      <c r="R16" s="35"/>
    </row>
    <row r="17" spans="1:18" ht="12.75" customHeight="1">
      <c r="A17" s="38" t="s">
        <v>164</v>
      </c>
      <c r="B17" s="42"/>
      <c r="C17" s="313"/>
      <c r="D17" s="314"/>
      <c r="E17" s="42">
        <v>100</v>
      </c>
      <c r="F17" s="42"/>
      <c r="G17" s="313"/>
      <c r="H17" s="314"/>
      <c r="I17" s="42">
        <v>100</v>
      </c>
      <c r="J17" s="42"/>
      <c r="K17" s="313"/>
      <c r="L17" s="314"/>
      <c r="M17" s="42">
        <v>100</v>
      </c>
      <c r="N17" s="35"/>
      <c r="O17" s="35"/>
      <c r="P17" s="35"/>
      <c r="Q17" s="35"/>
      <c r="R17" s="35"/>
    </row>
    <row r="18" spans="1:18" ht="12.75" customHeight="1">
      <c r="A18" s="38" t="s">
        <v>165</v>
      </c>
      <c r="B18" s="42"/>
      <c r="C18" s="313">
        <v>100</v>
      </c>
      <c r="D18" s="314"/>
      <c r="E18" s="42"/>
      <c r="F18" s="42"/>
      <c r="G18" s="313">
        <v>100</v>
      </c>
      <c r="H18" s="314"/>
      <c r="I18" s="42"/>
      <c r="J18" s="42"/>
      <c r="K18" s="313">
        <v>100</v>
      </c>
      <c r="L18" s="314"/>
      <c r="M18" s="42"/>
      <c r="N18" s="35"/>
      <c r="O18" s="35"/>
      <c r="P18" s="35"/>
      <c r="Q18" s="35"/>
      <c r="R18" s="35"/>
    </row>
    <row r="19" spans="1:18" ht="12.75" customHeight="1">
      <c r="A19" s="43" t="s">
        <v>166</v>
      </c>
      <c r="B19" s="44">
        <v>50</v>
      </c>
      <c r="C19" s="313">
        <v>50</v>
      </c>
      <c r="D19" s="314"/>
      <c r="E19" s="42"/>
      <c r="F19" s="44">
        <v>50</v>
      </c>
      <c r="G19" s="313">
        <v>50</v>
      </c>
      <c r="H19" s="314"/>
      <c r="I19" s="42"/>
      <c r="J19" s="44">
        <v>50</v>
      </c>
      <c r="K19" s="313">
        <v>50</v>
      </c>
      <c r="L19" s="314"/>
      <c r="M19" s="42"/>
      <c r="N19" s="35"/>
      <c r="O19" s="35"/>
      <c r="P19" s="35"/>
      <c r="Q19" s="35"/>
      <c r="R19" s="35"/>
    </row>
    <row r="20" spans="1:18" ht="12.75" customHeight="1">
      <c r="A20" s="45" t="s">
        <v>167</v>
      </c>
      <c r="B20" s="44">
        <v>50</v>
      </c>
      <c r="C20" s="313">
        <v>50</v>
      </c>
      <c r="D20" s="314"/>
      <c r="E20" s="42"/>
      <c r="F20" s="44">
        <v>50</v>
      </c>
      <c r="G20" s="313">
        <v>50</v>
      </c>
      <c r="H20" s="314"/>
      <c r="I20" s="42"/>
      <c r="J20" s="44">
        <v>50</v>
      </c>
      <c r="K20" s="313">
        <v>50</v>
      </c>
      <c r="L20" s="314"/>
      <c r="M20" s="42"/>
      <c r="N20" s="35"/>
      <c r="O20" s="35"/>
      <c r="P20" s="35"/>
      <c r="Q20" s="35"/>
      <c r="R20" s="35"/>
    </row>
    <row r="21" spans="1:18" ht="12.75" customHeight="1">
      <c r="A21" s="43" t="s">
        <v>142</v>
      </c>
      <c r="B21" s="42">
        <v>100</v>
      </c>
      <c r="C21" s="313"/>
      <c r="D21" s="314"/>
      <c r="E21" s="42"/>
      <c r="F21" s="42">
        <v>100</v>
      </c>
      <c r="G21" s="313"/>
      <c r="H21" s="314"/>
      <c r="I21" s="42"/>
      <c r="J21" s="42">
        <v>100</v>
      </c>
      <c r="K21" s="313"/>
      <c r="L21" s="314"/>
      <c r="M21" s="42"/>
      <c r="N21" s="35"/>
      <c r="O21" s="35"/>
      <c r="P21" s="35"/>
      <c r="Q21" s="35"/>
      <c r="R21" s="35"/>
    </row>
    <row r="22" spans="1:18" ht="12.75" customHeight="1">
      <c r="A22" s="43" t="s">
        <v>168</v>
      </c>
      <c r="B22" s="42"/>
      <c r="C22" s="313"/>
      <c r="D22" s="314"/>
      <c r="E22" s="42">
        <v>100</v>
      </c>
      <c r="F22" s="42"/>
      <c r="G22" s="313"/>
      <c r="H22" s="314"/>
      <c r="I22" s="42">
        <v>100</v>
      </c>
      <c r="J22" s="42"/>
      <c r="K22" s="313"/>
      <c r="L22" s="314"/>
      <c r="M22" s="42">
        <v>100</v>
      </c>
      <c r="N22" s="35"/>
      <c r="O22" s="35"/>
      <c r="P22" s="35"/>
      <c r="Q22" s="35"/>
      <c r="R22" s="35"/>
    </row>
    <row r="23" spans="1:18" ht="12.75" customHeight="1">
      <c r="A23" s="43" t="s">
        <v>169</v>
      </c>
      <c r="B23" s="42"/>
      <c r="C23" s="313">
        <v>100</v>
      </c>
      <c r="D23" s="314"/>
      <c r="E23" s="42"/>
      <c r="F23" s="42"/>
      <c r="G23" s="313">
        <v>100</v>
      </c>
      <c r="H23" s="314"/>
      <c r="I23" s="42"/>
      <c r="J23" s="42"/>
      <c r="K23" s="313">
        <v>100</v>
      </c>
      <c r="L23" s="314"/>
      <c r="M23" s="42"/>
      <c r="N23" s="35"/>
      <c r="O23" s="35"/>
      <c r="P23" s="35"/>
      <c r="Q23" s="35"/>
      <c r="R23" s="35"/>
    </row>
    <row r="24" spans="1:18" ht="12.75" customHeight="1">
      <c r="A24" s="43" t="s">
        <v>170</v>
      </c>
      <c r="B24" s="42">
        <v>100</v>
      </c>
      <c r="C24" s="313"/>
      <c r="D24" s="314"/>
      <c r="E24" s="42"/>
      <c r="F24" s="42">
        <v>100</v>
      </c>
      <c r="G24" s="313"/>
      <c r="H24" s="314"/>
      <c r="I24" s="42"/>
      <c r="J24" s="42">
        <v>100</v>
      </c>
      <c r="K24" s="313"/>
      <c r="L24" s="314"/>
      <c r="M24" s="42"/>
      <c r="N24" s="35"/>
      <c r="O24" s="35"/>
      <c r="P24" s="35"/>
      <c r="Q24" s="35"/>
      <c r="R24" s="35"/>
    </row>
    <row r="25" spans="1:18" ht="12.75" customHeight="1">
      <c r="A25" s="43" t="s">
        <v>171</v>
      </c>
      <c r="B25" s="42"/>
      <c r="C25" s="313"/>
      <c r="D25" s="314"/>
      <c r="E25" s="42">
        <v>100</v>
      </c>
      <c r="F25" s="42"/>
      <c r="G25" s="313"/>
      <c r="H25" s="314"/>
      <c r="I25" s="42">
        <v>100</v>
      </c>
      <c r="J25" s="42"/>
      <c r="K25" s="313"/>
      <c r="L25" s="314"/>
      <c r="M25" s="42">
        <v>100</v>
      </c>
      <c r="N25" s="35"/>
      <c r="O25" s="35"/>
      <c r="P25" s="35"/>
      <c r="Q25" s="35"/>
      <c r="R25" s="35"/>
    </row>
    <row r="26" spans="1:18" ht="12.75" customHeight="1">
      <c r="A26" s="45" t="s">
        <v>172</v>
      </c>
      <c r="B26" s="42"/>
      <c r="C26" s="313">
        <v>100</v>
      </c>
      <c r="D26" s="314"/>
      <c r="E26" s="42"/>
      <c r="F26" s="42"/>
      <c r="G26" s="313">
        <v>100</v>
      </c>
      <c r="H26" s="314"/>
      <c r="I26" s="42"/>
      <c r="J26" s="42"/>
      <c r="K26" s="313">
        <v>100</v>
      </c>
      <c r="L26" s="314"/>
      <c r="M26" s="42"/>
      <c r="N26" s="35"/>
      <c r="O26" s="35"/>
      <c r="P26" s="35"/>
      <c r="Q26" s="35"/>
      <c r="R26" s="35"/>
    </row>
    <row r="27" spans="1:18" ht="12.75" customHeight="1">
      <c r="A27" s="43" t="s">
        <v>29</v>
      </c>
      <c r="B27" s="42">
        <v>100</v>
      </c>
      <c r="C27" s="313"/>
      <c r="D27" s="314"/>
      <c r="E27" s="42"/>
      <c r="F27" s="42">
        <v>100</v>
      </c>
      <c r="G27" s="313"/>
      <c r="H27" s="314"/>
      <c r="I27" s="42"/>
      <c r="J27" s="42">
        <v>100</v>
      </c>
      <c r="K27" s="313"/>
      <c r="L27" s="314"/>
      <c r="M27" s="42"/>
      <c r="N27" s="35"/>
      <c r="O27" s="35"/>
      <c r="P27" s="35"/>
      <c r="Q27" s="35"/>
      <c r="R27" s="35"/>
    </row>
    <row r="28" spans="1:18" ht="12.75" customHeight="1">
      <c r="A28" s="43" t="s">
        <v>173</v>
      </c>
      <c r="B28" s="42"/>
      <c r="C28" s="313"/>
      <c r="D28" s="314"/>
      <c r="E28" s="42">
        <v>100</v>
      </c>
      <c r="F28" s="42"/>
      <c r="G28" s="313"/>
      <c r="H28" s="314"/>
      <c r="I28" s="42">
        <v>100</v>
      </c>
      <c r="J28" s="42"/>
      <c r="K28" s="313"/>
      <c r="L28" s="314"/>
      <c r="M28" s="42">
        <v>100</v>
      </c>
      <c r="N28" s="35"/>
      <c r="O28" s="35"/>
      <c r="P28" s="35"/>
      <c r="Q28" s="35"/>
      <c r="R28" s="35"/>
    </row>
    <row r="29" spans="1:18" ht="12.75" customHeight="1">
      <c r="A29" s="45" t="s">
        <v>174</v>
      </c>
      <c r="B29" s="42"/>
      <c r="C29" s="313">
        <v>100</v>
      </c>
      <c r="D29" s="314"/>
      <c r="E29" s="42"/>
      <c r="F29" s="42"/>
      <c r="G29" s="313">
        <v>100</v>
      </c>
      <c r="H29" s="314"/>
      <c r="I29" s="42"/>
      <c r="J29" s="42"/>
      <c r="K29" s="313">
        <v>100</v>
      </c>
      <c r="L29" s="314"/>
      <c r="M29" s="42"/>
      <c r="N29" s="35"/>
      <c r="O29" s="35"/>
      <c r="P29" s="35"/>
      <c r="Q29" s="35"/>
      <c r="R29" s="35"/>
    </row>
    <row r="30" spans="1:18" ht="12.75" customHeight="1">
      <c r="A30" s="46" t="s">
        <v>175</v>
      </c>
      <c r="B30" s="42">
        <v>100</v>
      </c>
      <c r="C30" s="313"/>
      <c r="D30" s="314"/>
      <c r="E30" s="42"/>
      <c r="F30" s="42">
        <v>100</v>
      </c>
      <c r="G30" s="313"/>
      <c r="H30" s="314"/>
      <c r="I30" s="42"/>
      <c r="J30" s="42">
        <v>100</v>
      </c>
      <c r="K30" s="313"/>
      <c r="L30" s="314"/>
      <c r="M30" s="42"/>
      <c r="N30" s="35"/>
      <c r="O30" s="35"/>
      <c r="P30" s="35"/>
      <c r="Q30" s="35"/>
      <c r="R30" s="35"/>
    </row>
    <row r="31" spans="1:18" ht="12.75" customHeight="1">
      <c r="A31" s="46" t="s">
        <v>176</v>
      </c>
      <c r="B31" s="42"/>
      <c r="C31" s="313"/>
      <c r="D31" s="314"/>
      <c r="E31" s="42">
        <v>100</v>
      </c>
      <c r="F31" s="42"/>
      <c r="G31" s="313"/>
      <c r="H31" s="314"/>
      <c r="I31" s="42">
        <v>100</v>
      </c>
      <c r="J31" s="42"/>
      <c r="K31" s="313"/>
      <c r="L31" s="314"/>
      <c r="M31" s="42">
        <v>100</v>
      </c>
      <c r="N31" s="35"/>
      <c r="O31" s="35"/>
      <c r="P31" s="35"/>
      <c r="Q31" s="35"/>
      <c r="R31" s="35"/>
    </row>
    <row r="32" spans="1:18" ht="12.75" customHeight="1">
      <c r="A32" s="47" t="s">
        <v>177</v>
      </c>
      <c r="B32" s="42"/>
      <c r="C32" s="313">
        <v>100</v>
      </c>
      <c r="D32" s="314"/>
      <c r="E32" s="42"/>
      <c r="F32" s="42"/>
      <c r="G32" s="313">
        <v>100</v>
      </c>
      <c r="H32" s="314"/>
      <c r="I32" s="42"/>
      <c r="J32" s="42"/>
      <c r="K32" s="313">
        <v>100</v>
      </c>
      <c r="L32" s="314"/>
      <c r="M32" s="42"/>
      <c r="N32" s="35"/>
      <c r="O32" s="35"/>
      <c r="P32" s="35"/>
      <c r="Q32" s="35"/>
      <c r="R32" s="35"/>
    </row>
    <row r="33" spans="1:18" ht="12.75" customHeight="1">
      <c r="A33" s="43" t="s">
        <v>178</v>
      </c>
      <c r="B33" s="42"/>
      <c r="C33" s="313"/>
      <c r="D33" s="314"/>
      <c r="E33" s="42">
        <v>100</v>
      </c>
      <c r="F33" s="42"/>
      <c r="G33" s="313"/>
      <c r="H33" s="314"/>
      <c r="I33" s="42">
        <v>100</v>
      </c>
      <c r="J33" s="42"/>
      <c r="K33" s="313"/>
      <c r="L33" s="314"/>
      <c r="M33" s="42">
        <v>100</v>
      </c>
      <c r="N33" s="35"/>
      <c r="O33" s="35"/>
      <c r="P33" s="35"/>
      <c r="Q33" s="35"/>
      <c r="R33" s="35"/>
    </row>
    <row r="34" spans="1:18" ht="12.75" customHeight="1">
      <c r="A34" s="43" t="s">
        <v>179</v>
      </c>
      <c r="B34" s="42"/>
      <c r="C34" s="313"/>
      <c r="D34" s="314"/>
      <c r="E34" s="42">
        <v>100</v>
      </c>
      <c r="F34" s="42"/>
      <c r="G34" s="313"/>
      <c r="H34" s="314"/>
      <c r="I34" s="42">
        <v>100</v>
      </c>
      <c r="J34" s="42"/>
      <c r="K34" s="313"/>
      <c r="L34" s="314"/>
      <c r="M34" s="42">
        <v>100</v>
      </c>
      <c r="N34" s="35"/>
      <c r="O34" s="35"/>
      <c r="P34" s="35"/>
      <c r="Q34" s="35"/>
      <c r="R34" s="35"/>
    </row>
    <row r="35" spans="1:18" ht="12.75" customHeight="1">
      <c r="A35" s="43" t="s">
        <v>180</v>
      </c>
      <c r="B35" s="42"/>
      <c r="C35" s="313">
        <v>100</v>
      </c>
      <c r="D35" s="314"/>
      <c r="E35" s="42"/>
      <c r="F35" s="42"/>
      <c r="G35" s="313">
        <v>100</v>
      </c>
      <c r="H35" s="314"/>
      <c r="I35" s="42"/>
      <c r="J35" s="42"/>
      <c r="K35" s="313">
        <v>100</v>
      </c>
      <c r="L35" s="314"/>
      <c r="M35" s="42"/>
      <c r="N35" s="35"/>
      <c r="O35" s="35"/>
      <c r="P35" s="35"/>
      <c r="Q35" s="35"/>
      <c r="R35" s="35"/>
    </row>
    <row r="36" spans="1:18" ht="12.75" customHeight="1">
      <c r="A36" s="43" t="s">
        <v>181</v>
      </c>
      <c r="B36" s="42"/>
      <c r="C36" s="313">
        <v>100</v>
      </c>
      <c r="D36" s="314"/>
      <c r="E36" s="42"/>
      <c r="F36" s="42"/>
      <c r="G36" s="313">
        <v>100</v>
      </c>
      <c r="H36" s="314"/>
      <c r="I36" s="42"/>
      <c r="J36" s="42"/>
      <c r="K36" s="313">
        <v>100</v>
      </c>
      <c r="L36" s="314"/>
      <c r="M36" s="42"/>
      <c r="N36" s="35"/>
      <c r="O36" s="35"/>
      <c r="P36" s="35"/>
      <c r="Q36" s="35"/>
      <c r="R36" s="35"/>
    </row>
    <row r="37" spans="1:18" ht="12.75" customHeight="1">
      <c r="A37" s="43" t="s">
        <v>144</v>
      </c>
      <c r="B37" s="42">
        <v>100</v>
      </c>
      <c r="C37" s="315"/>
      <c r="D37" s="314"/>
      <c r="E37" s="42"/>
      <c r="F37" s="42">
        <v>100</v>
      </c>
      <c r="G37" s="315"/>
      <c r="H37" s="314"/>
      <c r="I37" s="42"/>
      <c r="J37" s="42">
        <v>100</v>
      </c>
      <c r="K37" s="315"/>
      <c r="L37" s="314"/>
      <c r="M37" s="42"/>
      <c r="N37" s="35"/>
      <c r="O37" s="35"/>
      <c r="P37" s="35"/>
      <c r="Q37" s="35"/>
      <c r="R37" s="35"/>
    </row>
    <row r="38" spans="1:18" ht="12.75" customHeight="1">
      <c r="A38" s="43" t="s">
        <v>182</v>
      </c>
      <c r="B38" s="42"/>
      <c r="C38" s="313"/>
      <c r="D38" s="314"/>
      <c r="E38" s="42">
        <v>100</v>
      </c>
      <c r="F38" s="42"/>
      <c r="G38" s="313"/>
      <c r="H38" s="314"/>
      <c r="I38" s="42">
        <v>100</v>
      </c>
      <c r="J38" s="42"/>
      <c r="K38" s="313"/>
      <c r="L38" s="314"/>
      <c r="M38" s="42">
        <v>100</v>
      </c>
      <c r="N38" s="35"/>
      <c r="O38" s="35"/>
      <c r="P38" s="35"/>
      <c r="Q38" s="35"/>
      <c r="R38" s="35"/>
    </row>
    <row r="39" spans="1:18" ht="12.75" customHeight="1">
      <c r="A39" s="45" t="s">
        <v>183</v>
      </c>
      <c r="B39" s="42"/>
      <c r="C39" s="313">
        <v>100</v>
      </c>
      <c r="D39" s="314"/>
      <c r="E39" s="42"/>
      <c r="F39" s="42"/>
      <c r="G39" s="313">
        <v>100</v>
      </c>
      <c r="H39" s="314"/>
      <c r="I39" s="42"/>
      <c r="J39" s="42"/>
      <c r="K39" s="313">
        <v>100</v>
      </c>
      <c r="L39" s="314"/>
      <c r="M39" s="42"/>
      <c r="N39" s="35"/>
      <c r="O39" s="35"/>
      <c r="P39" s="35"/>
      <c r="Q39" s="35"/>
      <c r="R39" s="35"/>
    </row>
    <row r="40" spans="1:18" ht="12.75" customHeight="1">
      <c r="A40" s="43" t="s">
        <v>184</v>
      </c>
      <c r="B40" s="42"/>
      <c r="C40" s="313"/>
      <c r="D40" s="314"/>
      <c r="E40" s="42">
        <v>100</v>
      </c>
      <c r="F40" s="42"/>
      <c r="G40" s="313"/>
      <c r="H40" s="314"/>
      <c r="I40" s="42">
        <v>100</v>
      </c>
      <c r="J40" s="42"/>
      <c r="K40" s="313"/>
      <c r="L40" s="314"/>
      <c r="M40" s="42">
        <v>100</v>
      </c>
      <c r="N40" s="35"/>
      <c r="O40" s="35"/>
      <c r="P40" s="35"/>
      <c r="Q40" s="35"/>
      <c r="R40" s="35"/>
    </row>
    <row r="41" spans="1:18" ht="12.75" customHeight="1">
      <c r="A41" s="48" t="s">
        <v>185</v>
      </c>
      <c r="B41" s="42"/>
      <c r="C41" s="313">
        <v>100</v>
      </c>
      <c r="D41" s="314"/>
      <c r="E41" s="42"/>
      <c r="F41" s="42"/>
      <c r="G41" s="313">
        <v>100</v>
      </c>
      <c r="H41" s="314"/>
      <c r="I41" s="42"/>
      <c r="J41" s="42"/>
      <c r="K41" s="313">
        <v>100</v>
      </c>
      <c r="L41" s="314"/>
      <c r="M41" s="42"/>
      <c r="N41" s="35"/>
      <c r="O41" s="35"/>
      <c r="P41" s="35"/>
      <c r="Q41" s="35"/>
      <c r="R41" s="35"/>
    </row>
    <row r="42" spans="1:18" ht="12.75" customHeight="1">
      <c r="A42" s="43" t="s">
        <v>67</v>
      </c>
      <c r="B42" s="42">
        <v>100</v>
      </c>
      <c r="C42" s="313"/>
      <c r="D42" s="314"/>
      <c r="E42" s="42"/>
      <c r="F42" s="42">
        <v>100</v>
      </c>
      <c r="G42" s="313"/>
      <c r="H42" s="314"/>
      <c r="I42" s="42"/>
      <c r="J42" s="42">
        <v>100</v>
      </c>
      <c r="K42" s="313"/>
      <c r="L42" s="314"/>
      <c r="M42" s="42"/>
      <c r="N42" s="35"/>
      <c r="O42" s="35"/>
      <c r="P42" s="35"/>
      <c r="Q42" s="35"/>
      <c r="R42" s="35"/>
    </row>
    <row r="43" spans="1:18" ht="12.75" customHeight="1">
      <c r="A43" s="45" t="s">
        <v>186</v>
      </c>
      <c r="B43" s="42"/>
      <c r="C43" s="313"/>
      <c r="D43" s="314"/>
      <c r="E43" s="42">
        <v>100</v>
      </c>
      <c r="F43" s="42"/>
      <c r="G43" s="313"/>
      <c r="H43" s="314"/>
      <c r="I43" s="42">
        <v>100</v>
      </c>
      <c r="J43" s="42"/>
      <c r="K43" s="313"/>
      <c r="L43" s="314"/>
      <c r="M43" s="42">
        <v>100</v>
      </c>
      <c r="N43" s="35"/>
      <c r="O43" s="35"/>
      <c r="P43" s="35"/>
      <c r="Q43" s="35"/>
      <c r="R43" s="35"/>
    </row>
    <row r="44" spans="1:18" ht="12.75" customHeight="1">
      <c r="A44" s="45" t="s">
        <v>187</v>
      </c>
      <c r="B44" s="42"/>
      <c r="C44" s="313">
        <v>100</v>
      </c>
      <c r="D44" s="314"/>
      <c r="E44" s="42"/>
      <c r="F44" s="42"/>
      <c r="G44" s="313">
        <v>100</v>
      </c>
      <c r="H44" s="314"/>
      <c r="I44" s="42"/>
      <c r="J44" s="42"/>
      <c r="K44" s="313">
        <v>100</v>
      </c>
      <c r="L44" s="314"/>
      <c r="M44" s="42"/>
      <c r="N44" s="35"/>
      <c r="O44" s="35"/>
      <c r="P44" s="35"/>
      <c r="Q44" s="35"/>
      <c r="R44" s="35"/>
    </row>
    <row r="45" spans="1:18" ht="12.75" customHeight="1">
      <c r="A45" s="43" t="s">
        <v>188</v>
      </c>
      <c r="B45" s="42">
        <v>100</v>
      </c>
      <c r="C45" s="313"/>
      <c r="D45" s="314"/>
      <c r="E45" s="42"/>
      <c r="F45" s="42">
        <v>100</v>
      </c>
      <c r="G45" s="313"/>
      <c r="H45" s="314"/>
      <c r="I45" s="42"/>
      <c r="J45" s="42">
        <v>100</v>
      </c>
      <c r="K45" s="313"/>
      <c r="L45" s="314"/>
      <c r="M45" s="42"/>
      <c r="N45" s="35"/>
      <c r="O45" s="35"/>
      <c r="P45" s="35"/>
      <c r="Q45" s="35"/>
      <c r="R45" s="35"/>
    </row>
    <row r="46" spans="1:18" ht="12.75" customHeight="1">
      <c r="A46" s="45" t="s">
        <v>189</v>
      </c>
      <c r="B46" s="42"/>
      <c r="C46" s="313"/>
      <c r="D46" s="314"/>
      <c r="E46" s="42">
        <v>100</v>
      </c>
      <c r="F46" s="42"/>
      <c r="G46" s="313"/>
      <c r="H46" s="314"/>
      <c r="I46" s="42">
        <v>100</v>
      </c>
      <c r="J46" s="42"/>
      <c r="K46" s="313"/>
      <c r="L46" s="314"/>
      <c r="M46" s="42">
        <v>100</v>
      </c>
      <c r="N46" s="35"/>
      <c r="O46" s="35"/>
      <c r="P46" s="35"/>
      <c r="Q46" s="35"/>
      <c r="R46" s="35"/>
    </row>
    <row r="47" spans="1:18" ht="12.75" customHeight="1">
      <c r="A47" s="45" t="s">
        <v>190</v>
      </c>
      <c r="B47" s="42"/>
      <c r="C47" s="313">
        <v>100</v>
      </c>
      <c r="D47" s="314"/>
      <c r="E47" s="42"/>
      <c r="F47" s="42"/>
      <c r="G47" s="313">
        <v>100</v>
      </c>
      <c r="H47" s="314"/>
      <c r="I47" s="42"/>
      <c r="J47" s="42"/>
      <c r="K47" s="313">
        <v>100</v>
      </c>
      <c r="L47" s="314"/>
      <c r="M47" s="42"/>
      <c r="N47" s="35"/>
      <c r="O47" s="35"/>
      <c r="P47" s="35"/>
      <c r="Q47" s="35"/>
      <c r="R47" s="35"/>
    </row>
    <row r="48" spans="1:18" ht="12.75" customHeight="1">
      <c r="A48" s="35"/>
      <c r="B48" s="35"/>
      <c r="C48" s="35"/>
      <c r="D48" s="35"/>
      <c r="E48" s="35"/>
      <c r="F48" s="3"/>
      <c r="G48" s="3"/>
      <c r="H48" s="3"/>
      <c r="I48" s="3"/>
      <c r="J48" s="3"/>
      <c r="K48" s="3"/>
      <c r="L48" s="3"/>
      <c r="M48" s="3"/>
      <c r="N48" s="35"/>
      <c r="O48" s="35"/>
      <c r="P48" s="35"/>
      <c r="Q48" s="35"/>
      <c r="R48" s="35"/>
    </row>
    <row r="49" spans="1:18" ht="12.75" customHeight="1">
      <c r="A49" s="35"/>
      <c r="B49" s="35"/>
      <c r="C49" s="35"/>
      <c r="D49" s="35"/>
      <c r="E49" s="35"/>
      <c r="F49" s="3"/>
      <c r="G49" s="3"/>
      <c r="H49" s="3"/>
      <c r="I49" s="3"/>
      <c r="J49" s="3"/>
      <c r="K49" s="3"/>
      <c r="L49" s="3"/>
      <c r="M49" s="3"/>
      <c r="N49" s="35"/>
      <c r="O49" s="35"/>
      <c r="P49" s="35"/>
      <c r="Q49" s="35"/>
      <c r="R49" s="35"/>
    </row>
    <row r="50" spans="1:18" ht="12.75" customHeight="1">
      <c r="A50" s="35"/>
      <c r="B50" s="35"/>
      <c r="C50" s="35"/>
      <c r="D50" s="35"/>
      <c r="E50" s="35"/>
      <c r="F50" s="3"/>
      <c r="G50" s="3"/>
      <c r="H50" s="3"/>
      <c r="I50" s="3"/>
      <c r="J50" s="3"/>
      <c r="K50" s="3"/>
      <c r="L50" s="3"/>
      <c r="M50" s="3"/>
      <c r="N50" s="35"/>
      <c r="O50" s="35"/>
      <c r="P50" s="35"/>
      <c r="Q50" s="35"/>
      <c r="R50" s="35"/>
    </row>
    <row r="51" spans="1:18" ht="12.75" customHeight="1">
      <c r="A51" s="35"/>
      <c r="B51" s="35"/>
      <c r="C51" s="35"/>
      <c r="D51" s="35"/>
      <c r="E51" s="35"/>
      <c r="F51" s="3"/>
      <c r="G51" s="3"/>
      <c r="H51" s="3"/>
      <c r="I51" s="3"/>
      <c r="J51" s="3"/>
      <c r="K51" s="3"/>
      <c r="L51" s="3"/>
      <c r="M51" s="3"/>
      <c r="N51" s="35"/>
      <c r="O51" s="35"/>
      <c r="P51" s="35"/>
      <c r="Q51" s="35"/>
      <c r="R51" s="35"/>
    </row>
    <row r="52" spans="1:18" ht="12.75" customHeight="1">
      <c r="A52" s="35"/>
      <c r="B52" s="35"/>
      <c r="C52" s="35"/>
      <c r="D52" s="35"/>
      <c r="E52" s="35"/>
      <c r="F52" s="3"/>
      <c r="G52" s="3"/>
      <c r="H52" s="3"/>
      <c r="I52" s="3"/>
      <c r="J52" s="3"/>
      <c r="K52" s="3"/>
      <c r="L52" s="3"/>
      <c r="M52" s="3"/>
      <c r="N52" s="35"/>
      <c r="O52" s="35"/>
      <c r="P52" s="35"/>
      <c r="Q52" s="35"/>
      <c r="R52" s="35"/>
    </row>
    <row r="53" spans="1:18" ht="12.75" customHeight="1">
      <c r="A53" s="35"/>
      <c r="B53" s="35"/>
      <c r="C53" s="35"/>
      <c r="D53" s="35"/>
      <c r="E53" s="35"/>
      <c r="F53" s="3"/>
      <c r="G53" s="3"/>
      <c r="H53" s="3"/>
      <c r="I53" s="3"/>
      <c r="J53" s="3"/>
      <c r="K53" s="3"/>
      <c r="L53" s="3"/>
      <c r="M53" s="3"/>
      <c r="N53" s="35"/>
      <c r="O53" s="35"/>
      <c r="P53" s="35"/>
      <c r="Q53" s="35"/>
      <c r="R53" s="35"/>
    </row>
    <row r="54" spans="1:18" ht="12.75" customHeight="1">
      <c r="A54" s="35"/>
      <c r="B54" s="35"/>
      <c r="C54" s="35"/>
      <c r="D54" s="35"/>
      <c r="E54" s="35"/>
      <c r="F54" s="3"/>
      <c r="G54" s="3"/>
      <c r="H54" s="3"/>
      <c r="I54" s="3"/>
      <c r="J54" s="3"/>
      <c r="K54" s="3"/>
      <c r="L54" s="3"/>
      <c r="M54" s="3"/>
      <c r="N54" s="35"/>
      <c r="O54" s="35"/>
      <c r="P54" s="35"/>
      <c r="Q54" s="35"/>
      <c r="R54" s="35"/>
    </row>
    <row r="55" spans="1:18" ht="12.75" customHeight="1">
      <c r="A55" s="35"/>
      <c r="B55" s="35"/>
      <c r="C55" s="35"/>
      <c r="D55" s="35"/>
      <c r="E55" s="35"/>
      <c r="F55" s="3"/>
      <c r="G55" s="3"/>
      <c r="H55" s="3"/>
      <c r="I55" s="3"/>
      <c r="J55" s="3"/>
      <c r="K55" s="3"/>
      <c r="L55" s="3"/>
      <c r="M55" s="3"/>
      <c r="N55" s="35"/>
      <c r="O55" s="35"/>
      <c r="P55" s="35"/>
      <c r="Q55" s="35"/>
      <c r="R55" s="35"/>
    </row>
    <row r="56" spans="1:18" ht="12.75" customHeight="1">
      <c r="A56" s="35"/>
      <c r="B56" s="35"/>
      <c r="C56" s="35"/>
      <c r="D56" s="35"/>
      <c r="E56" s="35"/>
      <c r="F56" s="3"/>
      <c r="G56" s="3"/>
      <c r="H56" s="3"/>
      <c r="I56" s="3"/>
      <c r="J56" s="3"/>
      <c r="K56" s="3"/>
      <c r="L56" s="3"/>
      <c r="M56" s="3"/>
      <c r="N56" s="35"/>
      <c r="O56" s="35"/>
      <c r="P56" s="35"/>
      <c r="Q56" s="35"/>
      <c r="R56" s="35"/>
    </row>
    <row r="57" spans="1:18" ht="12.75" customHeight="1">
      <c r="A57" s="35"/>
      <c r="B57" s="35"/>
      <c r="C57" s="35"/>
      <c r="D57" s="35"/>
      <c r="E57" s="35"/>
      <c r="F57" s="3"/>
      <c r="G57" s="3"/>
      <c r="H57" s="3"/>
      <c r="I57" s="3"/>
      <c r="J57" s="3"/>
      <c r="K57" s="3"/>
      <c r="L57" s="3"/>
      <c r="M57" s="3"/>
      <c r="N57" s="35"/>
      <c r="O57" s="35"/>
      <c r="P57" s="35"/>
      <c r="Q57" s="35"/>
      <c r="R57" s="35"/>
    </row>
    <row r="58" spans="1:18" ht="12.75" customHeight="1">
      <c r="A58" s="35"/>
      <c r="B58" s="35"/>
      <c r="C58" s="35"/>
      <c r="D58" s="35"/>
      <c r="E58" s="35"/>
      <c r="F58" s="3"/>
      <c r="G58" s="3"/>
      <c r="H58" s="3"/>
      <c r="I58" s="3"/>
      <c r="J58" s="3"/>
      <c r="K58" s="3"/>
      <c r="L58" s="3"/>
      <c r="M58" s="3"/>
      <c r="N58" s="35"/>
      <c r="O58" s="35"/>
      <c r="P58" s="35"/>
      <c r="Q58" s="35"/>
      <c r="R58" s="35"/>
    </row>
    <row r="59" spans="1:18" ht="12.75" customHeight="1">
      <c r="A59" s="35"/>
      <c r="B59" s="35"/>
      <c r="C59" s="35"/>
      <c r="D59" s="35"/>
      <c r="E59" s="35"/>
      <c r="F59" s="3"/>
      <c r="G59" s="3"/>
      <c r="H59" s="3"/>
      <c r="I59" s="3"/>
      <c r="J59" s="3"/>
      <c r="K59" s="3"/>
      <c r="L59" s="3"/>
      <c r="M59" s="3"/>
      <c r="N59" s="35"/>
      <c r="O59" s="35"/>
      <c r="P59" s="35"/>
      <c r="Q59" s="35"/>
      <c r="R59" s="35"/>
    </row>
    <row r="60" spans="1:18" ht="12.75" customHeight="1">
      <c r="A60" s="35"/>
      <c r="B60" s="35"/>
      <c r="C60" s="35"/>
      <c r="D60" s="35"/>
      <c r="E60" s="35"/>
      <c r="F60" s="3"/>
      <c r="G60" s="3"/>
      <c r="H60" s="3"/>
      <c r="I60" s="3"/>
      <c r="J60" s="3"/>
      <c r="K60" s="3"/>
      <c r="L60" s="3"/>
      <c r="M60" s="3"/>
      <c r="N60" s="35"/>
      <c r="O60" s="35"/>
      <c r="P60" s="35"/>
      <c r="Q60" s="35"/>
      <c r="R60" s="35"/>
    </row>
    <row r="61" spans="1:18" ht="12.75" customHeight="1">
      <c r="A61" s="35"/>
      <c r="B61" s="35"/>
      <c r="C61" s="35"/>
      <c r="D61" s="35"/>
      <c r="E61" s="35"/>
      <c r="F61" s="3"/>
      <c r="G61" s="3"/>
      <c r="H61" s="3"/>
      <c r="I61" s="3"/>
      <c r="J61" s="3"/>
      <c r="K61" s="3"/>
      <c r="L61" s="3"/>
      <c r="M61" s="3"/>
      <c r="N61" s="35"/>
      <c r="O61" s="35"/>
      <c r="P61" s="35"/>
      <c r="Q61" s="35"/>
      <c r="R61" s="35"/>
    </row>
    <row r="62" spans="1:18" ht="12.75" customHeight="1">
      <c r="A62" s="35"/>
      <c r="B62" s="35"/>
      <c r="C62" s="35"/>
      <c r="D62" s="35"/>
      <c r="E62" s="35"/>
      <c r="F62" s="3"/>
      <c r="G62" s="3"/>
      <c r="H62" s="3"/>
      <c r="I62" s="3"/>
      <c r="J62" s="3"/>
      <c r="K62" s="3"/>
      <c r="L62" s="3"/>
      <c r="M62" s="3"/>
      <c r="N62" s="35"/>
      <c r="O62" s="35"/>
      <c r="P62" s="35"/>
      <c r="Q62" s="35"/>
      <c r="R62" s="35"/>
    </row>
    <row r="63" spans="1:18" ht="12.75" customHeight="1">
      <c r="A63" s="35"/>
      <c r="B63" s="35"/>
      <c r="C63" s="35"/>
      <c r="D63" s="35"/>
      <c r="E63" s="35"/>
      <c r="F63" s="3"/>
      <c r="G63" s="3"/>
      <c r="H63" s="3"/>
      <c r="I63" s="3"/>
      <c r="J63" s="3"/>
      <c r="K63" s="3"/>
      <c r="L63" s="3"/>
      <c r="M63" s="3"/>
      <c r="N63" s="35"/>
      <c r="O63" s="35"/>
      <c r="P63" s="35"/>
      <c r="Q63" s="35"/>
      <c r="R63" s="35"/>
    </row>
    <row r="64" spans="1:18" ht="12.75" customHeight="1">
      <c r="A64" s="35"/>
      <c r="B64" s="35"/>
      <c r="C64" s="35"/>
      <c r="D64" s="35"/>
      <c r="E64" s="35"/>
      <c r="F64" s="3"/>
      <c r="G64" s="3"/>
      <c r="H64" s="3"/>
      <c r="I64" s="3"/>
      <c r="J64" s="3"/>
      <c r="K64" s="3"/>
      <c r="L64" s="3"/>
      <c r="M64" s="3"/>
      <c r="N64" s="35"/>
      <c r="O64" s="35"/>
      <c r="P64" s="35"/>
      <c r="Q64" s="35"/>
      <c r="R64" s="35"/>
    </row>
    <row r="65" spans="1:18" ht="12.75" customHeight="1">
      <c r="A65" s="35"/>
      <c r="B65" s="35"/>
      <c r="C65" s="35"/>
      <c r="D65" s="35"/>
      <c r="E65" s="35"/>
      <c r="F65" s="3"/>
      <c r="G65" s="3"/>
      <c r="H65" s="3"/>
      <c r="I65" s="3"/>
      <c r="J65" s="3"/>
      <c r="K65" s="3"/>
      <c r="L65" s="3"/>
      <c r="M65" s="3"/>
      <c r="N65" s="35"/>
      <c r="O65" s="35"/>
      <c r="P65" s="35"/>
      <c r="Q65" s="35"/>
      <c r="R65" s="35"/>
    </row>
    <row r="66" spans="1:18" ht="12.75" customHeight="1">
      <c r="A66" s="35"/>
      <c r="B66" s="35"/>
      <c r="C66" s="35"/>
      <c r="D66" s="35"/>
      <c r="E66" s="35"/>
      <c r="F66" s="3"/>
      <c r="G66" s="3"/>
      <c r="H66" s="3"/>
      <c r="I66" s="3"/>
      <c r="J66" s="3"/>
      <c r="K66" s="3"/>
      <c r="L66" s="3"/>
      <c r="M66" s="3"/>
      <c r="N66" s="35"/>
      <c r="O66" s="35"/>
      <c r="P66" s="35"/>
      <c r="Q66" s="35"/>
      <c r="R66" s="35"/>
    </row>
    <row r="67" spans="1:18" ht="12.75" customHeight="1">
      <c r="A67" s="35"/>
      <c r="B67" s="35"/>
      <c r="C67" s="35"/>
      <c r="D67" s="35"/>
      <c r="E67" s="35"/>
      <c r="F67" s="3"/>
      <c r="G67" s="3"/>
      <c r="H67" s="3"/>
      <c r="I67" s="3"/>
      <c r="J67" s="3"/>
      <c r="K67" s="3"/>
      <c r="L67" s="3"/>
      <c r="M67" s="3"/>
      <c r="N67" s="35"/>
      <c r="O67" s="35"/>
      <c r="P67" s="35"/>
      <c r="Q67" s="35"/>
      <c r="R67" s="35"/>
    </row>
    <row r="68" spans="1:18" ht="12.75" customHeight="1">
      <c r="A68" s="35"/>
      <c r="B68" s="35"/>
      <c r="C68" s="35"/>
      <c r="D68" s="35"/>
      <c r="E68" s="35"/>
      <c r="F68" s="3"/>
      <c r="G68" s="3"/>
      <c r="H68" s="3"/>
      <c r="I68" s="3"/>
      <c r="J68" s="3"/>
      <c r="K68" s="3"/>
      <c r="L68" s="3"/>
      <c r="M68" s="3"/>
      <c r="N68" s="35"/>
      <c r="O68" s="35"/>
      <c r="P68" s="35"/>
      <c r="Q68" s="35"/>
      <c r="R68" s="35"/>
    </row>
    <row r="69" spans="1:18" ht="12.75" customHeight="1">
      <c r="A69" s="35"/>
      <c r="B69" s="35"/>
      <c r="C69" s="35"/>
      <c r="D69" s="35"/>
      <c r="E69" s="35"/>
      <c r="F69" s="3"/>
      <c r="G69" s="3"/>
      <c r="H69" s="3"/>
      <c r="I69" s="3"/>
      <c r="J69" s="3"/>
      <c r="K69" s="3"/>
      <c r="L69" s="3"/>
      <c r="M69" s="3"/>
      <c r="N69" s="35"/>
      <c r="O69" s="35"/>
      <c r="P69" s="35"/>
      <c r="Q69" s="35"/>
      <c r="R69" s="35"/>
    </row>
    <row r="70" spans="1:18" ht="12.75" customHeight="1">
      <c r="A70" s="35"/>
      <c r="B70" s="35"/>
      <c r="C70" s="35"/>
      <c r="D70" s="35"/>
      <c r="E70" s="35"/>
      <c r="F70" s="3"/>
      <c r="G70" s="3"/>
      <c r="H70" s="3"/>
      <c r="I70" s="3"/>
      <c r="J70" s="3"/>
      <c r="K70" s="3"/>
      <c r="L70" s="3"/>
      <c r="M70" s="3"/>
      <c r="N70" s="35"/>
      <c r="O70" s="35"/>
      <c r="P70" s="35"/>
      <c r="Q70" s="35"/>
      <c r="R70" s="35"/>
    </row>
    <row r="71" spans="1:18" ht="12.75" customHeight="1">
      <c r="A71" s="35"/>
      <c r="B71" s="35"/>
      <c r="C71" s="35"/>
      <c r="D71" s="35"/>
      <c r="E71" s="35"/>
      <c r="F71" s="3"/>
      <c r="G71" s="3"/>
      <c r="H71" s="3"/>
      <c r="I71" s="3"/>
      <c r="J71" s="3"/>
      <c r="K71" s="3"/>
      <c r="L71" s="3"/>
      <c r="M71" s="3"/>
      <c r="N71" s="35"/>
      <c r="O71" s="35"/>
      <c r="P71" s="35"/>
      <c r="Q71" s="35"/>
      <c r="R71" s="35"/>
    </row>
    <row r="72" spans="1:18" ht="12.75" customHeight="1">
      <c r="A72" s="35"/>
      <c r="B72" s="35"/>
      <c r="C72" s="35"/>
      <c r="D72" s="35"/>
      <c r="E72" s="35"/>
      <c r="F72" s="3"/>
      <c r="G72" s="3"/>
      <c r="H72" s="3"/>
      <c r="I72" s="3"/>
      <c r="J72" s="3"/>
      <c r="K72" s="3"/>
      <c r="L72" s="3"/>
      <c r="M72" s="3"/>
      <c r="N72" s="35"/>
      <c r="O72" s="35"/>
      <c r="P72" s="35"/>
      <c r="Q72" s="35"/>
      <c r="R72" s="35"/>
    </row>
    <row r="73" spans="1:18" ht="12.75" customHeight="1">
      <c r="A73" s="35"/>
      <c r="B73" s="35"/>
      <c r="C73" s="35"/>
      <c r="D73" s="35"/>
      <c r="E73" s="35"/>
      <c r="F73" s="3"/>
      <c r="G73" s="3"/>
      <c r="H73" s="3"/>
      <c r="I73" s="3"/>
      <c r="J73" s="3"/>
      <c r="K73" s="3"/>
      <c r="L73" s="3"/>
      <c r="M73" s="3"/>
      <c r="N73" s="35"/>
      <c r="O73" s="35"/>
      <c r="P73" s="35"/>
      <c r="Q73" s="35"/>
      <c r="R73" s="35"/>
    </row>
    <row r="74" spans="1:18" ht="12.75" customHeight="1">
      <c r="A74" s="35"/>
      <c r="B74" s="35"/>
      <c r="C74" s="35"/>
      <c r="D74" s="35"/>
      <c r="E74" s="35"/>
      <c r="F74" s="3"/>
      <c r="G74" s="3"/>
      <c r="H74" s="3"/>
      <c r="I74" s="3"/>
      <c r="J74" s="3"/>
      <c r="K74" s="3"/>
      <c r="L74" s="3"/>
      <c r="M74" s="3"/>
      <c r="N74" s="35"/>
      <c r="O74" s="35"/>
      <c r="P74" s="35"/>
      <c r="Q74" s="35"/>
      <c r="R74" s="35"/>
    </row>
    <row r="75" spans="1:18" ht="12.75" customHeight="1">
      <c r="A75" s="35"/>
      <c r="B75" s="35"/>
      <c r="C75" s="35"/>
      <c r="D75" s="35"/>
      <c r="E75" s="35"/>
      <c r="F75" s="3"/>
      <c r="G75" s="3"/>
      <c r="H75" s="3"/>
      <c r="I75" s="3"/>
      <c r="J75" s="3"/>
      <c r="K75" s="3"/>
      <c r="L75" s="3"/>
      <c r="M75" s="3"/>
      <c r="N75" s="35"/>
      <c r="O75" s="35"/>
      <c r="P75" s="35"/>
      <c r="Q75" s="35"/>
      <c r="R75" s="35"/>
    </row>
    <row r="76" spans="1:18" ht="12.75" customHeight="1">
      <c r="A76" s="35"/>
      <c r="B76" s="35"/>
      <c r="C76" s="35"/>
      <c r="D76" s="35"/>
      <c r="E76" s="35"/>
      <c r="F76" s="3"/>
      <c r="G76" s="3"/>
      <c r="H76" s="3"/>
      <c r="I76" s="3"/>
      <c r="J76" s="3"/>
      <c r="K76" s="3"/>
      <c r="L76" s="3"/>
      <c r="M76" s="3"/>
      <c r="N76" s="35"/>
      <c r="O76" s="35"/>
      <c r="P76" s="35"/>
      <c r="Q76" s="35"/>
      <c r="R76" s="35"/>
    </row>
    <row r="77" spans="1:18" ht="12.75" customHeight="1">
      <c r="A77" s="35"/>
      <c r="B77" s="35"/>
      <c r="C77" s="35"/>
      <c r="D77" s="35"/>
      <c r="E77" s="35"/>
      <c r="F77" s="3"/>
      <c r="G77" s="3"/>
      <c r="H77" s="3"/>
      <c r="I77" s="3"/>
      <c r="J77" s="3"/>
      <c r="K77" s="3"/>
      <c r="L77" s="3"/>
      <c r="M77" s="3"/>
      <c r="N77" s="35"/>
      <c r="O77" s="35"/>
      <c r="P77" s="35"/>
      <c r="Q77" s="35"/>
      <c r="R77" s="35"/>
    </row>
    <row r="78" spans="1:18" ht="12.75" customHeight="1">
      <c r="A78" s="35"/>
      <c r="B78" s="35"/>
      <c r="C78" s="35"/>
      <c r="D78" s="35"/>
      <c r="E78" s="35"/>
      <c r="F78" s="3"/>
      <c r="G78" s="3"/>
      <c r="H78" s="3"/>
      <c r="I78" s="3"/>
      <c r="J78" s="3"/>
      <c r="K78" s="3"/>
      <c r="L78" s="3"/>
      <c r="M78" s="3"/>
      <c r="N78" s="35"/>
      <c r="O78" s="35"/>
      <c r="P78" s="35"/>
      <c r="Q78" s="35"/>
      <c r="R78" s="35"/>
    </row>
    <row r="79" spans="1:18" ht="12.75" customHeight="1">
      <c r="A79" s="35"/>
      <c r="B79" s="35"/>
      <c r="C79" s="35"/>
      <c r="D79" s="35"/>
      <c r="E79" s="35"/>
      <c r="F79" s="3"/>
      <c r="G79" s="3"/>
      <c r="H79" s="3"/>
      <c r="I79" s="3"/>
      <c r="J79" s="3"/>
      <c r="K79" s="3"/>
      <c r="L79" s="3"/>
      <c r="M79" s="3"/>
      <c r="N79" s="35"/>
      <c r="O79" s="35"/>
      <c r="P79" s="35"/>
      <c r="Q79" s="35"/>
      <c r="R79" s="35"/>
    </row>
    <row r="80" spans="1:18" ht="12.75" customHeight="1">
      <c r="A80" s="35"/>
      <c r="B80" s="35"/>
      <c r="C80" s="35"/>
      <c r="D80" s="35"/>
      <c r="E80" s="35"/>
      <c r="F80" s="3"/>
      <c r="G80" s="3"/>
      <c r="H80" s="3"/>
      <c r="I80" s="3"/>
      <c r="J80" s="3"/>
      <c r="K80" s="3"/>
      <c r="L80" s="3"/>
      <c r="M80" s="3"/>
      <c r="N80" s="35"/>
      <c r="O80" s="35"/>
      <c r="P80" s="35"/>
      <c r="Q80" s="35"/>
      <c r="R80" s="35"/>
    </row>
    <row r="81" spans="1:18" ht="12.75" customHeight="1">
      <c r="A81" s="35"/>
      <c r="B81" s="35"/>
      <c r="C81" s="35"/>
      <c r="D81" s="35"/>
      <c r="E81" s="35"/>
      <c r="F81" s="3"/>
      <c r="G81" s="3"/>
      <c r="H81" s="3"/>
      <c r="I81" s="3"/>
      <c r="J81" s="3"/>
      <c r="K81" s="3"/>
      <c r="L81" s="3"/>
      <c r="M81" s="3"/>
      <c r="N81" s="35"/>
      <c r="O81" s="35"/>
      <c r="P81" s="35"/>
      <c r="Q81" s="35"/>
      <c r="R81" s="35"/>
    </row>
    <row r="82" spans="1:18" ht="12.75" customHeight="1">
      <c r="A82" s="35"/>
      <c r="B82" s="35"/>
      <c r="C82" s="35"/>
      <c r="D82" s="35"/>
      <c r="E82" s="35"/>
      <c r="F82" s="3"/>
      <c r="G82" s="3"/>
      <c r="H82" s="3"/>
      <c r="I82" s="3"/>
      <c r="J82" s="3"/>
      <c r="K82" s="3"/>
      <c r="L82" s="3"/>
      <c r="M82" s="3"/>
      <c r="N82" s="35"/>
      <c r="O82" s="35"/>
      <c r="P82" s="35"/>
      <c r="Q82" s="35"/>
      <c r="R82" s="35"/>
    </row>
    <row r="83" spans="1:18" ht="12.75" customHeight="1">
      <c r="A83" s="35"/>
      <c r="B83" s="35"/>
      <c r="C83" s="35"/>
      <c r="D83" s="35"/>
      <c r="E83" s="35"/>
      <c r="F83" s="3"/>
      <c r="G83" s="3"/>
      <c r="H83" s="3"/>
      <c r="I83" s="3"/>
      <c r="J83" s="3"/>
      <c r="K83" s="3"/>
      <c r="L83" s="3"/>
      <c r="M83" s="3"/>
      <c r="N83" s="35"/>
      <c r="O83" s="35"/>
      <c r="P83" s="35"/>
      <c r="Q83" s="35"/>
      <c r="R83" s="35"/>
    </row>
    <row r="84" spans="1:18" ht="12.75" customHeight="1">
      <c r="A84" s="35"/>
      <c r="B84" s="35"/>
      <c r="C84" s="35"/>
      <c r="D84" s="35"/>
      <c r="E84" s="35"/>
      <c r="F84" s="3"/>
      <c r="G84" s="3"/>
      <c r="H84" s="3"/>
      <c r="I84" s="3"/>
      <c r="J84" s="3"/>
      <c r="K84" s="3"/>
      <c r="L84" s="3"/>
      <c r="M84" s="3"/>
      <c r="N84" s="35"/>
      <c r="O84" s="35"/>
      <c r="P84" s="35"/>
      <c r="Q84" s="35"/>
      <c r="R84" s="35"/>
    </row>
    <row r="85" spans="1:18" ht="12.75" customHeight="1">
      <c r="A85" s="35"/>
      <c r="B85" s="35"/>
      <c r="C85" s="35"/>
      <c r="D85" s="35"/>
      <c r="E85" s="35"/>
      <c r="F85" s="3"/>
      <c r="G85" s="3"/>
      <c r="H85" s="3"/>
      <c r="I85" s="3"/>
      <c r="J85" s="3"/>
      <c r="K85" s="3"/>
      <c r="L85" s="3"/>
      <c r="M85" s="3"/>
      <c r="N85" s="35"/>
      <c r="O85" s="35"/>
      <c r="P85" s="35"/>
      <c r="Q85" s="35"/>
      <c r="R85" s="35"/>
    </row>
    <row r="86" spans="1:18" ht="12.75" customHeight="1">
      <c r="A86" s="35"/>
      <c r="B86" s="35"/>
      <c r="C86" s="35"/>
      <c r="D86" s="35"/>
      <c r="E86" s="35"/>
      <c r="F86" s="3"/>
      <c r="G86" s="3"/>
      <c r="H86" s="3"/>
      <c r="I86" s="3"/>
      <c r="J86" s="3"/>
      <c r="K86" s="3"/>
      <c r="L86" s="3"/>
      <c r="M86" s="3"/>
      <c r="N86" s="35"/>
      <c r="O86" s="35"/>
      <c r="P86" s="35"/>
      <c r="Q86" s="35"/>
      <c r="R86" s="35"/>
    </row>
    <row r="87" spans="1:18" ht="12.75" customHeight="1">
      <c r="A87" s="35"/>
      <c r="B87" s="35"/>
      <c r="C87" s="35"/>
      <c r="D87" s="35"/>
      <c r="E87" s="35"/>
      <c r="F87" s="3"/>
      <c r="G87" s="3"/>
      <c r="H87" s="3"/>
      <c r="I87" s="3"/>
      <c r="J87" s="3"/>
      <c r="K87" s="3"/>
      <c r="L87" s="3"/>
      <c r="M87" s="3"/>
      <c r="N87" s="35"/>
      <c r="O87" s="35"/>
      <c r="P87" s="35"/>
      <c r="Q87" s="35"/>
      <c r="R87" s="35"/>
    </row>
    <row r="88" spans="1:18" ht="12.75" customHeight="1">
      <c r="A88" s="35"/>
      <c r="B88" s="35"/>
      <c r="C88" s="35"/>
      <c r="D88" s="35"/>
      <c r="E88" s="35"/>
      <c r="F88" s="3"/>
      <c r="G88" s="3"/>
      <c r="H88" s="3"/>
      <c r="I88" s="3"/>
      <c r="J88" s="3"/>
      <c r="K88" s="3"/>
      <c r="L88" s="3"/>
      <c r="M88" s="3"/>
      <c r="N88" s="35"/>
      <c r="O88" s="35"/>
      <c r="P88" s="35"/>
      <c r="Q88" s="35"/>
      <c r="R88" s="35"/>
    </row>
    <row r="89" spans="1:18" ht="12.75" customHeight="1">
      <c r="A89" s="35"/>
      <c r="B89" s="35"/>
      <c r="C89" s="35"/>
      <c r="D89" s="35"/>
      <c r="E89" s="35"/>
      <c r="F89" s="3"/>
      <c r="G89" s="3"/>
      <c r="H89" s="3"/>
      <c r="I89" s="3"/>
      <c r="J89" s="3"/>
      <c r="K89" s="3"/>
      <c r="L89" s="3"/>
      <c r="M89" s="3"/>
      <c r="N89" s="35"/>
      <c r="O89" s="35"/>
      <c r="P89" s="35"/>
      <c r="Q89" s="35"/>
      <c r="R89" s="35"/>
    </row>
    <row r="90" spans="1:18" ht="12.75" customHeight="1">
      <c r="A90" s="35"/>
      <c r="B90" s="35"/>
      <c r="C90" s="35"/>
      <c r="D90" s="35"/>
      <c r="E90" s="35"/>
      <c r="F90" s="3"/>
      <c r="G90" s="3"/>
      <c r="H90" s="3"/>
      <c r="I90" s="3"/>
      <c r="J90" s="3"/>
      <c r="K90" s="3"/>
      <c r="L90" s="3"/>
      <c r="M90" s="3"/>
      <c r="N90" s="35"/>
      <c r="O90" s="35"/>
      <c r="P90" s="35"/>
      <c r="Q90" s="35"/>
      <c r="R90" s="35"/>
    </row>
    <row r="91" spans="1:18" ht="12.75" customHeight="1">
      <c r="A91" s="35"/>
      <c r="B91" s="35"/>
      <c r="C91" s="35"/>
      <c r="D91" s="35"/>
      <c r="E91" s="35"/>
      <c r="F91" s="3"/>
      <c r="G91" s="3"/>
      <c r="H91" s="3"/>
      <c r="I91" s="3"/>
      <c r="J91" s="3"/>
      <c r="K91" s="3"/>
      <c r="L91" s="3"/>
      <c r="M91" s="3"/>
      <c r="N91" s="35"/>
      <c r="O91" s="35"/>
      <c r="P91" s="35"/>
      <c r="Q91" s="35"/>
      <c r="R91" s="35"/>
    </row>
    <row r="92" spans="1:18" ht="12.75" customHeight="1">
      <c r="A92" s="35"/>
      <c r="B92" s="35"/>
      <c r="C92" s="35"/>
      <c r="D92" s="35"/>
      <c r="E92" s="35"/>
      <c r="F92" s="3"/>
      <c r="G92" s="3"/>
      <c r="H92" s="3"/>
      <c r="I92" s="3"/>
      <c r="J92" s="3"/>
      <c r="K92" s="3"/>
      <c r="L92" s="3"/>
      <c r="M92" s="3"/>
      <c r="N92" s="35"/>
      <c r="O92" s="35"/>
      <c r="P92" s="35"/>
      <c r="Q92" s="35"/>
      <c r="R92" s="35"/>
    </row>
    <row r="93" spans="1:18" ht="12.75" customHeight="1">
      <c r="A93" s="35"/>
      <c r="B93" s="35"/>
      <c r="C93" s="35"/>
      <c r="D93" s="35"/>
      <c r="E93" s="35"/>
      <c r="F93" s="3"/>
      <c r="G93" s="3"/>
      <c r="H93" s="3"/>
      <c r="I93" s="3"/>
      <c r="J93" s="3"/>
      <c r="K93" s="3"/>
      <c r="L93" s="3"/>
      <c r="M93" s="3"/>
      <c r="N93" s="35"/>
      <c r="O93" s="35"/>
      <c r="P93" s="35"/>
      <c r="Q93" s="35"/>
      <c r="R93" s="35"/>
    </row>
    <row r="94" spans="1:18" ht="12.75" customHeight="1">
      <c r="A94" s="35"/>
      <c r="B94" s="35"/>
      <c r="C94" s="35"/>
      <c r="D94" s="35"/>
      <c r="E94" s="35"/>
      <c r="F94" s="3"/>
      <c r="G94" s="3"/>
      <c r="H94" s="3"/>
      <c r="I94" s="3"/>
      <c r="J94" s="3"/>
      <c r="K94" s="3"/>
      <c r="L94" s="3"/>
      <c r="M94" s="3"/>
      <c r="N94" s="35"/>
      <c r="O94" s="35"/>
      <c r="P94" s="35"/>
      <c r="Q94" s="35"/>
      <c r="R94" s="35"/>
    </row>
    <row r="95" spans="1:18" ht="12.75" customHeight="1">
      <c r="A95" s="35"/>
      <c r="B95" s="35"/>
      <c r="C95" s="35"/>
      <c r="D95" s="35"/>
      <c r="E95" s="35"/>
      <c r="F95" s="3"/>
      <c r="G95" s="3"/>
      <c r="H95" s="3"/>
      <c r="I95" s="3"/>
      <c r="J95" s="3"/>
      <c r="K95" s="3"/>
      <c r="L95" s="3"/>
      <c r="M95" s="3"/>
      <c r="N95" s="35"/>
      <c r="O95" s="35"/>
      <c r="P95" s="35"/>
      <c r="Q95" s="35"/>
      <c r="R95" s="35"/>
    </row>
    <row r="96" spans="1:18" ht="12.75" customHeight="1">
      <c r="A96" s="35"/>
      <c r="B96" s="35"/>
      <c r="C96" s="35"/>
      <c r="D96" s="35"/>
      <c r="E96" s="35"/>
      <c r="F96" s="3"/>
      <c r="G96" s="3"/>
      <c r="H96" s="3"/>
      <c r="I96" s="3"/>
      <c r="J96" s="3"/>
      <c r="K96" s="3"/>
      <c r="L96" s="3"/>
      <c r="M96" s="3"/>
      <c r="N96" s="35"/>
      <c r="O96" s="35"/>
      <c r="P96" s="35"/>
      <c r="Q96" s="35"/>
      <c r="R96" s="35"/>
    </row>
    <row r="97" spans="1:18" ht="12.75" customHeight="1">
      <c r="A97" s="35"/>
      <c r="B97" s="35"/>
      <c r="C97" s="35"/>
      <c r="D97" s="35"/>
      <c r="E97" s="35"/>
      <c r="F97" s="3"/>
      <c r="G97" s="3"/>
      <c r="H97" s="3"/>
      <c r="I97" s="3"/>
      <c r="J97" s="3"/>
      <c r="K97" s="3"/>
      <c r="L97" s="3"/>
      <c r="M97" s="3"/>
      <c r="N97" s="35"/>
      <c r="O97" s="35"/>
      <c r="P97" s="35"/>
      <c r="Q97" s="35"/>
      <c r="R97" s="35"/>
    </row>
    <row r="98" spans="1:18" ht="12.75" customHeight="1">
      <c r="A98" s="35"/>
      <c r="B98" s="35"/>
      <c r="C98" s="35"/>
      <c r="D98" s="35"/>
      <c r="E98" s="35"/>
      <c r="F98" s="3"/>
      <c r="G98" s="3"/>
      <c r="H98" s="3"/>
      <c r="I98" s="3"/>
      <c r="J98" s="3"/>
      <c r="K98" s="3"/>
      <c r="L98" s="3"/>
      <c r="M98" s="3"/>
      <c r="N98" s="35"/>
      <c r="O98" s="35"/>
      <c r="P98" s="35"/>
      <c r="Q98" s="35"/>
      <c r="R98" s="35"/>
    </row>
    <row r="99" spans="1:18" ht="12.75" customHeight="1">
      <c r="A99" s="35"/>
      <c r="B99" s="35"/>
      <c r="C99" s="35"/>
      <c r="D99" s="35"/>
      <c r="E99" s="35"/>
      <c r="F99" s="3"/>
      <c r="G99" s="3"/>
      <c r="H99" s="3"/>
      <c r="I99" s="3"/>
      <c r="J99" s="3"/>
      <c r="K99" s="3"/>
      <c r="L99" s="3"/>
      <c r="M99" s="3"/>
      <c r="N99" s="35"/>
      <c r="O99" s="35"/>
      <c r="P99" s="35"/>
      <c r="Q99" s="35"/>
      <c r="R99" s="35"/>
    </row>
    <row r="100" spans="1:18" ht="12.75" customHeight="1">
      <c r="A100" s="35"/>
      <c r="B100" s="35"/>
      <c r="C100" s="35"/>
      <c r="D100" s="35"/>
      <c r="E100" s="35"/>
      <c r="F100" s="3"/>
      <c r="G100" s="3"/>
      <c r="H100" s="3"/>
      <c r="I100" s="3"/>
      <c r="J100" s="3"/>
      <c r="K100" s="3"/>
      <c r="L100" s="3"/>
      <c r="M100" s="3"/>
      <c r="N100" s="35"/>
      <c r="O100" s="35"/>
      <c r="P100" s="35"/>
      <c r="Q100" s="35"/>
      <c r="R100" s="35"/>
    </row>
    <row r="101" spans="1:18" ht="12.75" customHeight="1">
      <c r="A101" s="35"/>
      <c r="B101" s="35"/>
      <c r="C101" s="35"/>
      <c r="D101" s="35"/>
      <c r="E101" s="35"/>
      <c r="F101" s="3"/>
      <c r="G101" s="3"/>
      <c r="H101" s="3"/>
      <c r="I101" s="3"/>
      <c r="J101" s="3"/>
      <c r="K101" s="3"/>
      <c r="L101" s="3"/>
      <c r="M101" s="3"/>
      <c r="N101" s="35"/>
      <c r="O101" s="35"/>
      <c r="P101" s="35"/>
      <c r="Q101" s="35"/>
      <c r="R101" s="35"/>
    </row>
    <row r="102" spans="1:18" ht="12.75" customHeight="1">
      <c r="A102" s="35"/>
      <c r="B102" s="35"/>
      <c r="C102" s="35"/>
      <c r="D102" s="35"/>
      <c r="E102" s="35"/>
      <c r="F102" s="3"/>
      <c r="G102" s="3"/>
      <c r="H102" s="3"/>
      <c r="I102" s="3"/>
      <c r="J102" s="3"/>
      <c r="K102" s="3"/>
      <c r="L102" s="3"/>
      <c r="M102" s="3"/>
      <c r="N102" s="35"/>
      <c r="O102" s="35"/>
      <c r="P102" s="35"/>
      <c r="Q102" s="35"/>
      <c r="R102" s="35"/>
    </row>
    <row r="103" spans="1:18" ht="12.75" customHeight="1">
      <c r="A103" s="35"/>
      <c r="B103" s="35"/>
      <c r="C103" s="35"/>
      <c r="D103" s="35"/>
      <c r="E103" s="35"/>
      <c r="F103" s="3"/>
      <c r="G103" s="3"/>
      <c r="H103" s="3"/>
      <c r="I103" s="3"/>
      <c r="J103" s="3"/>
      <c r="K103" s="3"/>
      <c r="L103" s="3"/>
      <c r="M103" s="3"/>
      <c r="N103" s="35"/>
      <c r="O103" s="35"/>
      <c r="P103" s="35"/>
      <c r="Q103" s="35"/>
      <c r="R103" s="35"/>
    </row>
    <row r="104" spans="1:18" ht="12.75" customHeight="1">
      <c r="A104" s="35"/>
      <c r="B104" s="35"/>
      <c r="C104" s="35"/>
      <c r="D104" s="35"/>
      <c r="E104" s="35"/>
      <c r="F104" s="3"/>
      <c r="G104" s="3"/>
      <c r="H104" s="3"/>
      <c r="I104" s="3"/>
      <c r="J104" s="3"/>
      <c r="K104" s="3"/>
      <c r="L104" s="3"/>
      <c r="M104" s="3"/>
      <c r="N104" s="35"/>
      <c r="O104" s="35"/>
      <c r="P104" s="35"/>
      <c r="Q104" s="35"/>
      <c r="R104" s="35"/>
    </row>
    <row r="105" spans="1:18" ht="12.75" customHeight="1">
      <c r="A105" s="35"/>
      <c r="B105" s="35"/>
      <c r="C105" s="35"/>
      <c r="D105" s="35"/>
      <c r="E105" s="35"/>
      <c r="F105" s="3"/>
      <c r="G105" s="3"/>
      <c r="H105" s="3"/>
      <c r="I105" s="3"/>
      <c r="J105" s="3"/>
      <c r="K105" s="3"/>
      <c r="L105" s="3"/>
      <c r="M105" s="3"/>
      <c r="N105" s="35"/>
      <c r="O105" s="35"/>
      <c r="P105" s="35"/>
      <c r="Q105" s="35"/>
      <c r="R105" s="35"/>
    </row>
    <row r="106" spans="1:18" ht="12.75" customHeight="1">
      <c r="A106" s="35"/>
      <c r="B106" s="35"/>
      <c r="C106" s="35"/>
      <c r="D106" s="35"/>
      <c r="E106" s="35"/>
      <c r="F106" s="3"/>
      <c r="G106" s="3"/>
      <c r="H106" s="3"/>
      <c r="I106" s="3"/>
      <c r="J106" s="3"/>
      <c r="K106" s="3"/>
      <c r="L106" s="3"/>
      <c r="M106" s="3"/>
      <c r="N106" s="35"/>
      <c r="O106" s="35"/>
      <c r="P106" s="35"/>
      <c r="Q106" s="35"/>
      <c r="R106" s="35"/>
    </row>
    <row r="107" spans="1:18" ht="12.75" customHeight="1">
      <c r="A107" s="35"/>
      <c r="B107" s="35"/>
      <c r="C107" s="35"/>
      <c r="D107" s="35"/>
      <c r="E107" s="35"/>
      <c r="F107" s="3"/>
      <c r="G107" s="3"/>
      <c r="H107" s="3"/>
      <c r="I107" s="3"/>
      <c r="J107" s="3"/>
      <c r="K107" s="3"/>
      <c r="L107" s="3"/>
      <c r="M107" s="3"/>
      <c r="N107" s="35"/>
      <c r="O107" s="35"/>
      <c r="P107" s="35"/>
      <c r="Q107" s="35"/>
      <c r="R107" s="35"/>
    </row>
    <row r="108" spans="1:18" ht="12.75" customHeight="1">
      <c r="A108" s="35"/>
      <c r="B108" s="35"/>
      <c r="C108" s="35"/>
      <c r="D108" s="35"/>
      <c r="E108" s="35"/>
      <c r="F108" s="3"/>
      <c r="G108" s="3"/>
      <c r="H108" s="3"/>
      <c r="I108" s="3"/>
      <c r="J108" s="3"/>
      <c r="K108" s="3"/>
      <c r="L108" s="3"/>
      <c r="M108" s="3"/>
      <c r="N108" s="35"/>
      <c r="O108" s="35"/>
      <c r="P108" s="35"/>
      <c r="Q108" s="35"/>
      <c r="R108" s="35"/>
    </row>
    <row r="109" spans="1:18" ht="12.75" customHeight="1">
      <c r="A109" s="35"/>
      <c r="B109" s="35"/>
      <c r="C109" s="35"/>
      <c r="D109" s="35"/>
      <c r="E109" s="35"/>
      <c r="F109" s="3"/>
      <c r="G109" s="3"/>
      <c r="H109" s="3"/>
      <c r="I109" s="3"/>
      <c r="J109" s="3"/>
      <c r="K109" s="3"/>
      <c r="L109" s="3"/>
      <c r="M109" s="3"/>
      <c r="N109" s="35"/>
      <c r="O109" s="35"/>
      <c r="P109" s="35"/>
      <c r="Q109" s="35"/>
      <c r="R109" s="35"/>
    </row>
    <row r="110" spans="1:18" ht="12.75" customHeight="1">
      <c r="A110" s="35"/>
      <c r="B110" s="35"/>
      <c r="C110" s="35"/>
      <c r="D110" s="35"/>
      <c r="E110" s="35"/>
      <c r="F110" s="3"/>
      <c r="G110" s="3"/>
      <c r="H110" s="3"/>
      <c r="I110" s="3"/>
      <c r="J110" s="3"/>
      <c r="K110" s="3"/>
      <c r="L110" s="3"/>
      <c r="M110" s="3"/>
      <c r="N110" s="35"/>
      <c r="O110" s="35"/>
      <c r="P110" s="35"/>
      <c r="Q110" s="35"/>
      <c r="R110" s="35"/>
    </row>
    <row r="111" spans="1:18" ht="12.75" customHeight="1">
      <c r="A111" s="35"/>
      <c r="B111" s="35"/>
      <c r="C111" s="35"/>
      <c r="D111" s="35"/>
      <c r="E111" s="35"/>
      <c r="F111" s="3"/>
      <c r="G111" s="3"/>
      <c r="H111" s="3"/>
      <c r="I111" s="3"/>
      <c r="J111" s="3"/>
      <c r="K111" s="3"/>
      <c r="L111" s="3"/>
      <c r="M111" s="3"/>
      <c r="N111" s="35"/>
      <c r="O111" s="35"/>
      <c r="P111" s="35"/>
      <c r="Q111" s="35"/>
      <c r="R111" s="35"/>
    </row>
    <row r="112" spans="1:18" ht="12.75" customHeight="1">
      <c r="A112" s="35"/>
      <c r="B112" s="35"/>
      <c r="C112" s="35"/>
      <c r="D112" s="35"/>
      <c r="E112" s="35"/>
      <c r="F112" s="3"/>
      <c r="G112" s="3"/>
      <c r="H112" s="3"/>
      <c r="I112" s="3"/>
      <c r="J112" s="3"/>
      <c r="K112" s="3"/>
      <c r="L112" s="3"/>
      <c r="M112" s="3"/>
      <c r="N112" s="35"/>
      <c r="O112" s="35"/>
      <c r="P112" s="35"/>
      <c r="Q112" s="35"/>
      <c r="R112" s="35"/>
    </row>
    <row r="113" spans="1:18" ht="12.75" customHeight="1">
      <c r="A113" s="35"/>
      <c r="B113" s="35"/>
      <c r="C113" s="35"/>
      <c r="D113" s="35"/>
      <c r="E113" s="35"/>
      <c r="F113" s="3"/>
      <c r="G113" s="3"/>
      <c r="H113" s="3"/>
      <c r="I113" s="3"/>
      <c r="J113" s="3"/>
      <c r="K113" s="3"/>
      <c r="L113" s="3"/>
      <c r="M113" s="3"/>
      <c r="N113" s="35"/>
      <c r="O113" s="35"/>
      <c r="P113" s="35"/>
      <c r="Q113" s="35"/>
      <c r="R113" s="35"/>
    </row>
    <row r="114" spans="1:18" ht="12.75" customHeight="1">
      <c r="A114" s="35"/>
      <c r="B114" s="35"/>
      <c r="C114" s="35"/>
      <c r="D114" s="35"/>
      <c r="E114" s="35"/>
      <c r="F114" s="3"/>
      <c r="G114" s="3"/>
      <c r="H114" s="3"/>
      <c r="I114" s="3"/>
      <c r="J114" s="3"/>
      <c r="K114" s="3"/>
      <c r="L114" s="3"/>
      <c r="M114" s="3"/>
      <c r="N114" s="35"/>
      <c r="O114" s="35"/>
      <c r="P114" s="35"/>
      <c r="Q114" s="35"/>
      <c r="R114" s="35"/>
    </row>
    <row r="115" spans="1:18" ht="12.75" customHeight="1">
      <c r="A115" s="35"/>
      <c r="B115" s="35"/>
      <c r="C115" s="35"/>
      <c r="D115" s="35"/>
      <c r="E115" s="35"/>
      <c r="F115" s="3"/>
      <c r="G115" s="3"/>
      <c r="H115" s="3"/>
      <c r="I115" s="3"/>
      <c r="J115" s="3"/>
      <c r="K115" s="3"/>
      <c r="L115" s="3"/>
      <c r="M115" s="3"/>
      <c r="N115" s="35"/>
      <c r="O115" s="35"/>
      <c r="P115" s="35"/>
      <c r="Q115" s="35"/>
      <c r="R115" s="35"/>
    </row>
    <row r="116" spans="1:18" ht="12.75" customHeight="1">
      <c r="A116" s="35"/>
      <c r="B116" s="35"/>
      <c r="C116" s="35"/>
      <c r="D116" s="35"/>
      <c r="E116" s="35"/>
      <c r="F116" s="3"/>
      <c r="G116" s="3"/>
      <c r="H116" s="3"/>
      <c r="I116" s="3"/>
      <c r="J116" s="3"/>
      <c r="K116" s="3"/>
      <c r="L116" s="3"/>
      <c r="M116" s="3"/>
      <c r="N116" s="35"/>
      <c r="O116" s="35"/>
      <c r="P116" s="35"/>
      <c r="Q116" s="35"/>
      <c r="R116" s="35"/>
    </row>
    <row r="117" spans="1:18" ht="12.75" customHeight="1">
      <c r="A117" s="35"/>
      <c r="B117" s="35"/>
      <c r="C117" s="35"/>
      <c r="D117" s="35"/>
      <c r="E117" s="35"/>
      <c r="F117" s="3"/>
      <c r="G117" s="3"/>
      <c r="H117" s="3"/>
      <c r="I117" s="3"/>
      <c r="J117" s="3"/>
      <c r="K117" s="3"/>
      <c r="L117" s="3"/>
      <c r="M117" s="3"/>
      <c r="N117" s="35"/>
      <c r="O117" s="35"/>
      <c r="P117" s="35"/>
      <c r="Q117" s="35"/>
      <c r="R117" s="35"/>
    </row>
    <row r="118" spans="1:18" ht="12.75" customHeight="1">
      <c r="A118" s="35"/>
      <c r="B118" s="35"/>
      <c r="C118" s="35"/>
      <c r="D118" s="35"/>
      <c r="E118" s="35"/>
      <c r="F118" s="3"/>
      <c r="G118" s="3"/>
      <c r="H118" s="3"/>
      <c r="I118" s="3"/>
      <c r="J118" s="3"/>
      <c r="K118" s="3"/>
      <c r="L118" s="3"/>
      <c r="M118" s="3"/>
      <c r="N118" s="35"/>
      <c r="O118" s="35"/>
      <c r="P118" s="35"/>
      <c r="Q118" s="35"/>
      <c r="R118" s="35"/>
    </row>
    <row r="119" spans="1:18" ht="12.75" customHeight="1">
      <c r="A119" s="35"/>
      <c r="B119" s="35"/>
      <c r="C119" s="35"/>
      <c r="D119" s="35"/>
      <c r="E119" s="35"/>
      <c r="F119" s="3"/>
      <c r="G119" s="3"/>
      <c r="H119" s="3"/>
      <c r="I119" s="3"/>
      <c r="J119" s="3"/>
      <c r="K119" s="3"/>
      <c r="L119" s="3"/>
      <c r="M119" s="3"/>
      <c r="N119" s="35"/>
      <c r="O119" s="35"/>
      <c r="P119" s="35"/>
      <c r="Q119" s="35"/>
      <c r="R119" s="35"/>
    </row>
    <row r="120" spans="1:18" ht="12.75" customHeight="1">
      <c r="A120" s="35"/>
      <c r="B120" s="35"/>
      <c r="C120" s="35"/>
      <c r="D120" s="35"/>
      <c r="E120" s="35"/>
      <c r="F120" s="3"/>
      <c r="G120" s="3"/>
      <c r="H120" s="3"/>
      <c r="I120" s="3"/>
      <c r="J120" s="3"/>
      <c r="K120" s="3"/>
      <c r="L120" s="3"/>
      <c r="M120" s="3"/>
      <c r="N120" s="35"/>
      <c r="O120" s="35"/>
      <c r="P120" s="35"/>
      <c r="Q120" s="35"/>
      <c r="R120" s="35"/>
    </row>
    <row r="121" spans="1:18" ht="12.75" customHeight="1">
      <c r="A121" s="35"/>
      <c r="B121" s="35"/>
      <c r="C121" s="35"/>
      <c r="D121" s="35"/>
      <c r="E121" s="35"/>
      <c r="F121" s="3"/>
      <c r="G121" s="3"/>
      <c r="H121" s="3"/>
      <c r="I121" s="3"/>
      <c r="J121" s="3"/>
      <c r="K121" s="3"/>
      <c r="L121" s="3"/>
      <c r="M121" s="3"/>
      <c r="N121" s="35"/>
      <c r="O121" s="35"/>
      <c r="P121" s="35"/>
      <c r="Q121" s="35"/>
      <c r="R121" s="35"/>
    </row>
    <row r="122" spans="1:18" ht="12.75" customHeight="1">
      <c r="A122" s="35"/>
      <c r="B122" s="35"/>
      <c r="C122" s="35"/>
      <c r="D122" s="35"/>
      <c r="E122" s="35"/>
      <c r="F122" s="3"/>
      <c r="G122" s="3"/>
      <c r="H122" s="3"/>
      <c r="I122" s="3"/>
      <c r="J122" s="3"/>
      <c r="K122" s="3"/>
      <c r="L122" s="3"/>
      <c r="M122" s="3"/>
      <c r="N122" s="35"/>
      <c r="O122" s="35"/>
      <c r="P122" s="35"/>
      <c r="Q122" s="35"/>
      <c r="R122" s="35"/>
    </row>
    <row r="123" spans="1:18" ht="12.75" customHeight="1">
      <c r="A123" s="35"/>
      <c r="B123" s="35"/>
      <c r="C123" s="35"/>
      <c r="D123" s="35"/>
      <c r="E123" s="35"/>
      <c r="F123" s="3"/>
      <c r="G123" s="3"/>
      <c r="H123" s="3"/>
      <c r="I123" s="3"/>
      <c r="J123" s="3"/>
      <c r="K123" s="3"/>
      <c r="L123" s="3"/>
      <c r="M123" s="3"/>
      <c r="N123" s="35"/>
      <c r="O123" s="35"/>
      <c r="P123" s="35"/>
      <c r="Q123" s="35"/>
      <c r="R123" s="35"/>
    </row>
    <row r="124" spans="1:18" ht="12.75" customHeight="1">
      <c r="A124" s="35"/>
      <c r="B124" s="35"/>
      <c r="C124" s="35"/>
      <c r="D124" s="35"/>
      <c r="E124" s="35"/>
      <c r="F124" s="3"/>
      <c r="G124" s="3"/>
      <c r="H124" s="3"/>
      <c r="I124" s="3"/>
      <c r="J124" s="3"/>
      <c r="K124" s="3"/>
      <c r="L124" s="3"/>
      <c r="M124" s="3"/>
      <c r="N124" s="35"/>
      <c r="O124" s="35"/>
      <c r="P124" s="35"/>
      <c r="Q124" s="35"/>
      <c r="R124" s="35"/>
    </row>
    <row r="125" spans="1:18" ht="12.75" customHeight="1">
      <c r="A125" s="35"/>
      <c r="B125" s="35"/>
      <c r="C125" s="35"/>
      <c r="D125" s="35"/>
      <c r="E125" s="35"/>
      <c r="F125" s="3"/>
      <c r="G125" s="3"/>
      <c r="H125" s="3"/>
      <c r="I125" s="3"/>
      <c r="J125" s="3"/>
      <c r="K125" s="3"/>
      <c r="L125" s="3"/>
      <c r="M125" s="3"/>
      <c r="N125" s="35"/>
      <c r="O125" s="35"/>
      <c r="P125" s="35"/>
      <c r="Q125" s="35"/>
      <c r="R125" s="35"/>
    </row>
    <row r="126" spans="1:18" ht="12.75" customHeight="1">
      <c r="A126" s="35"/>
      <c r="B126" s="35"/>
      <c r="C126" s="35"/>
      <c r="D126" s="35"/>
      <c r="E126" s="35"/>
      <c r="F126" s="3"/>
      <c r="G126" s="3"/>
      <c r="H126" s="3"/>
      <c r="I126" s="3"/>
      <c r="J126" s="3"/>
      <c r="K126" s="3"/>
      <c r="L126" s="3"/>
      <c r="M126" s="3"/>
      <c r="N126" s="35"/>
      <c r="O126" s="35"/>
      <c r="P126" s="35"/>
      <c r="Q126" s="35"/>
      <c r="R126" s="35"/>
    </row>
    <row r="127" spans="1:18" ht="12.75" customHeight="1">
      <c r="A127" s="35"/>
      <c r="B127" s="35"/>
      <c r="C127" s="35"/>
      <c r="D127" s="35"/>
      <c r="E127" s="35"/>
      <c r="F127" s="3"/>
      <c r="G127" s="3"/>
      <c r="H127" s="3"/>
      <c r="I127" s="3"/>
      <c r="J127" s="3"/>
      <c r="K127" s="3"/>
      <c r="L127" s="3"/>
      <c r="M127" s="3"/>
      <c r="N127" s="35"/>
      <c r="O127" s="35"/>
      <c r="P127" s="35"/>
      <c r="Q127" s="35"/>
      <c r="R127" s="35"/>
    </row>
    <row r="128" spans="1:18" ht="12.75" customHeight="1">
      <c r="A128" s="35"/>
      <c r="B128" s="35"/>
      <c r="C128" s="35"/>
      <c r="D128" s="35"/>
      <c r="E128" s="35"/>
      <c r="F128" s="3"/>
      <c r="G128" s="3"/>
      <c r="H128" s="3"/>
      <c r="I128" s="3"/>
      <c r="J128" s="3"/>
      <c r="K128" s="3"/>
      <c r="L128" s="3"/>
      <c r="M128" s="3"/>
      <c r="N128" s="35"/>
      <c r="O128" s="35"/>
      <c r="P128" s="35"/>
      <c r="Q128" s="35"/>
      <c r="R128" s="35"/>
    </row>
    <row r="129" spans="1:18" ht="12.75" customHeight="1">
      <c r="A129" s="35"/>
      <c r="B129" s="35"/>
      <c r="C129" s="35"/>
      <c r="D129" s="35"/>
      <c r="E129" s="35"/>
      <c r="F129" s="3"/>
      <c r="G129" s="3"/>
      <c r="H129" s="3"/>
      <c r="I129" s="3"/>
      <c r="J129" s="3"/>
      <c r="K129" s="3"/>
      <c r="L129" s="3"/>
      <c r="M129" s="3"/>
      <c r="N129" s="35"/>
      <c r="O129" s="35"/>
      <c r="P129" s="35"/>
      <c r="Q129" s="35"/>
      <c r="R129" s="35"/>
    </row>
    <row r="130" spans="1:18" ht="12.75" customHeight="1">
      <c r="A130" s="35"/>
      <c r="B130" s="35"/>
      <c r="C130" s="35"/>
      <c r="D130" s="35"/>
      <c r="E130" s="35"/>
      <c r="F130" s="3"/>
      <c r="G130" s="3"/>
      <c r="H130" s="3"/>
      <c r="I130" s="3"/>
      <c r="J130" s="3"/>
      <c r="K130" s="3"/>
      <c r="L130" s="3"/>
      <c r="M130" s="3"/>
      <c r="N130" s="35"/>
      <c r="O130" s="35"/>
      <c r="P130" s="35"/>
      <c r="Q130" s="35"/>
      <c r="R130" s="35"/>
    </row>
    <row r="131" spans="1:18" ht="12.75" customHeight="1">
      <c r="A131" s="35"/>
      <c r="B131" s="35"/>
      <c r="C131" s="35"/>
      <c r="D131" s="35"/>
      <c r="E131" s="35"/>
      <c r="F131" s="3"/>
      <c r="G131" s="3"/>
      <c r="H131" s="3"/>
      <c r="I131" s="3"/>
      <c r="J131" s="3"/>
      <c r="K131" s="3"/>
      <c r="L131" s="3"/>
      <c r="M131" s="3"/>
      <c r="N131" s="35"/>
      <c r="O131" s="35"/>
      <c r="P131" s="35"/>
      <c r="Q131" s="35"/>
      <c r="R131" s="35"/>
    </row>
    <row r="132" spans="1:18" ht="12.75" customHeight="1">
      <c r="A132" s="35"/>
      <c r="B132" s="35"/>
      <c r="C132" s="35"/>
      <c r="D132" s="35"/>
      <c r="E132" s="35"/>
      <c r="F132" s="3"/>
      <c r="G132" s="3"/>
      <c r="H132" s="3"/>
      <c r="I132" s="3"/>
      <c r="J132" s="3"/>
      <c r="K132" s="3"/>
      <c r="L132" s="3"/>
      <c r="M132" s="3"/>
      <c r="N132" s="35"/>
      <c r="O132" s="35"/>
      <c r="P132" s="35"/>
      <c r="Q132" s="35"/>
      <c r="R132" s="35"/>
    </row>
    <row r="133" spans="1:18" ht="12.75" customHeight="1">
      <c r="A133" s="35"/>
      <c r="B133" s="35"/>
      <c r="C133" s="35"/>
      <c r="D133" s="35"/>
      <c r="E133" s="35"/>
      <c r="F133" s="3"/>
      <c r="G133" s="3"/>
      <c r="H133" s="3"/>
      <c r="I133" s="3"/>
      <c r="J133" s="3"/>
      <c r="K133" s="3"/>
      <c r="L133" s="3"/>
      <c r="M133" s="3"/>
      <c r="N133" s="35"/>
      <c r="O133" s="35"/>
      <c r="P133" s="35"/>
      <c r="Q133" s="35"/>
      <c r="R133" s="35"/>
    </row>
    <row r="134" spans="1:18" ht="12.75" customHeight="1">
      <c r="A134" s="35"/>
      <c r="B134" s="35"/>
      <c r="C134" s="35"/>
      <c r="D134" s="35"/>
      <c r="E134" s="35"/>
      <c r="F134" s="3"/>
      <c r="G134" s="3"/>
      <c r="H134" s="3"/>
      <c r="I134" s="3"/>
      <c r="J134" s="3"/>
      <c r="K134" s="3"/>
      <c r="L134" s="3"/>
      <c r="M134" s="3"/>
      <c r="N134" s="35"/>
      <c r="O134" s="35"/>
      <c r="P134" s="35"/>
      <c r="Q134" s="35"/>
      <c r="R134" s="35"/>
    </row>
    <row r="135" spans="1:18" ht="12.75" customHeight="1">
      <c r="A135" s="35"/>
      <c r="B135" s="35"/>
      <c r="C135" s="35"/>
      <c r="D135" s="35"/>
      <c r="E135" s="35"/>
      <c r="F135" s="3"/>
      <c r="G135" s="3"/>
      <c r="H135" s="3"/>
      <c r="I135" s="3"/>
      <c r="J135" s="3"/>
      <c r="K135" s="3"/>
      <c r="L135" s="3"/>
      <c r="M135" s="3"/>
      <c r="N135" s="35"/>
      <c r="O135" s="35"/>
      <c r="P135" s="35"/>
      <c r="Q135" s="35"/>
      <c r="R135" s="35"/>
    </row>
    <row r="136" spans="1:18" ht="12.75" customHeight="1">
      <c r="A136" s="35"/>
      <c r="B136" s="35"/>
      <c r="C136" s="35"/>
      <c r="D136" s="35"/>
      <c r="E136" s="35"/>
      <c r="F136" s="3"/>
      <c r="G136" s="3"/>
      <c r="H136" s="3"/>
      <c r="I136" s="3"/>
      <c r="J136" s="3"/>
      <c r="K136" s="3"/>
      <c r="L136" s="3"/>
      <c r="M136" s="3"/>
      <c r="N136" s="35"/>
      <c r="O136" s="35"/>
      <c r="P136" s="35"/>
      <c r="Q136" s="35"/>
      <c r="R136" s="35"/>
    </row>
    <row r="137" spans="1:18" ht="12.75" customHeight="1">
      <c r="A137" s="35"/>
      <c r="B137" s="35"/>
      <c r="C137" s="35"/>
      <c r="D137" s="35"/>
      <c r="E137" s="35"/>
      <c r="F137" s="3"/>
      <c r="G137" s="3"/>
      <c r="H137" s="3"/>
      <c r="I137" s="3"/>
      <c r="J137" s="3"/>
      <c r="K137" s="3"/>
      <c r="L137" s="3"/>
      <c r="M137" s="3"/>
      <c r="N137" s="35"/>
      <c r="O137" s="35"/>
      <c r="P137" s="35"/>
      <c r="Q137" s="35"/>
      <c r="R137" s="35"/>
    </row>
    <row r="138" spans="1:18" ht="12.75" customHeight="1">
      <c r="A138" s="35"/>
      <c r="B138" s="35"/>
      <c r="C138" s="35"/>
      <c r="D138" s="35"/>
      <c r="E138" s="35"/>
      <c r="F138" s="3"/>
      <c r="G138" s="3"/>
      <c r="H138" s="3"/>
      <c r="I138" s="3"/>
      <c r="J138" s="3"/>
      <c r="K138" s="3"/>
      <c r="L138" s="3"/>
      <c r="M138" s="3"/>
      <c r="N138" s="35"/>
      <c r="O138" s="35"/>
      <c r="P138" s="35"/>
      <c r="Q138" s="35"/>
      <c r="R138" s="35"/>
    </row>
    <row r="139" spans="1:18" ht="12.75" customHeight="1">
      <c r="A139" s="35"/>
      <c r="B139" s="35"/>
      <c r="C139" s="35"/>
      <c r="D139" s="35"/>
      <c r="E139" s="35"/>
      <c r="F139" s="3"/>
      <c r="G139" s="3"/>
      <c r="H139" s="3"/>
      <c r="I139" s="3"/>
      <c r="J139" s="3"/>
      <c r="K139" s="3"/>
      <c r="L139" s="3"/>
      <c r="M139" s="3"/>
      <c r="N139" s="35"/>
      <c r="O139" s="35"/>
      <c r="P139" s="35"/>
      <c r="Q139" s="35"/>
      <c r="R139" s="35"/>
    </row>
    <row r="140" spans="1:18" ht="12.75" customHeight="1">
      <c r="A140" s="35"/>
      <c r="B140" s="35"/>
      <c r="C140" s="35"/>
      <c r="D140" s="35"/>
      <c r="E140" s="35"/>
      <c r="F140" s="3"/>
      <c r="G140" s="3"/>
      <c r="H140" s="3"/>
      <c r="I140" s="3"/>
      <c r="J140" s="3"/>
      <c r="K140" s="3"/>
      <c r="L140" s="3"/>
      <c r="M140" s="3"/>
      <c r="N140" s="35"/>
      <c r="O140" s="35"/>
      <c r="P140" s="35"/>
      <c r="Q140" s="35"/>
      <c r="R140" s="35"/>
    </row>
    <row r="141" spans="1:18" ht="12.75" customHeight="1">
      <c r="A141" s="35"/>
      <c r="B141" s="35"/>
      <c r="C141" s="35"/>
      <c r="D141" s="35"/>
      <c r="E141" s="35"/>
      <c r="F141" s="3"/>
      <c r="G141" s="3"/>
      <c r="H141" s="3"/>
      <c r="I141" s="3"/>
      <c r="J141" s="3"/>
      <c r="K141" s="3"/>
      <c r="L141" s="3"/>
      <c r="M141" s="3"/>
      <c r="N141" s="35"/>
      <c r="O141" s="35"/>
      <c r="P141" s="35"/>
      <c r="Q141" s="35"/>
      <c r="R141" s="35"/>
    </row>
    <row r="142" spans="1:18" ht="12.75" customHeight="1">
      <c r="A142" s="35"/>
      <c r="B142" s="35"/>
      <c r="C142" s="35"/>
      <c r="D142" s="35"/>
      <c r="E142" s="35"/>
      <c r="F142" s="3"/>
      <c r="G142" s="3"/>
      <c r="H142" s="3"/>
      <c r="I142" s="3"/>
      <c r="J142" s="3"/>
      <c r="K142" s="3"/>
      <c r="L142" s="3"/>
      <c r="M142" s="3"/>
      <c r="N142" s="35"/>
      <c r="O142" s="35"/>
      <c r="P142" s="35"/>
      <c r="Q142" s="35"/>
      <c r="R142" s="35"/>
    </row>
    <row r="143" spans="1:18" ht="12.75" customHeight="1">
      <c r="A143" s="35"/>
      <c r="B143" s="35"/>
      <c r="C143" s="35"/>
      <c r="D143" s="35"/>
      <c r="E143" s="35"/>
      <c r="F143" s="3"/>
      <c r="G143" s="3"/>
      <c r="H143" s="3"/>
      <c r="I143" s="3"/>
      <c r="J143" s="3"/>
      <c r="K143" s="3"/>
      <c r="L143" s="3"/>
      <c r="M143" s="3"/>
      <c r="N143" s="35"/>
      <c r="O143" s="35"/>
      <c r="P143" s="35"/>
      <c r="Q143" s="35"/>
      <c r="R143" s="35"/>
    </row>
    <row r="144" spans="1:18" ht="12.75" customHeight="1">
      <c r="A144" s="35"/>
      <c r="B144" s="35"/>
      <c r="C144" s="35"/>
      <c r="D144" s="35"/>
      <c r="E144" s="35"/>
      <c r="F144" s="3"/>
      <c r="G144" s="3"/>
      <c r="H144" s="3"/>
      <c r="I144" s="3"/>
      <c r="J144" s="3"/>
      <c r="K144" s="3"/>
      <c r="L144" s="3"/>
      <c r="M144" s="3"/>
      <c r="N144" s="35"/>
      <c r="O144" s="35"/>
      <c r="P144" s="35"/>
      <c r="Q144" s="35"/>
      <c r="R144" s="35"/>
    </row>
    <row r="145" spans="1:18" ht="12.75" customHeight="1">
      <c r="A145" s="35"/>
      <c r="B145" s="35"/>
      <c r="C145" s="35"/>
      <c r="D145" s="35"/>
      <c r="E145" s="35"/>
      <c r="F145" s="3"/>
      <c r="G145" s="3"/>
      <c r="H145" s="3"/>
      <c r="I145" s="3"/>
      <c r="J145" s="3"/>
      <c r="K145" s="3"/>
      <c r="L145" s="3"/>
      <c r="M145" s="3"/>
      <c r="N145" s="35"/>
      <c r="O145" s="35"/>
      <c r="P145" s="35"/>
      <c r="Q145" s="35"/>
      <c r="R145" s="35"/>
    </row>
    <row r="146" spans="1:18" ht="12.75" customHeight="1">
      <c r="A146" s="35"/>
      <c r="B146" s="35"/>
      <c r="C146" s="35"/>
      <c r="D146" s="35"/>
      <c r="E146" s="35"/>
      <c r="F146" s="3"/>
      <c r="G146" s="3"/>
      <c r="H146" s="3"/>
      <c r="I146" s="3"/>
      <c r="J146" s="3"/>
      <c r="K146" s="3"/>
      <c r="L146" s="3"/>
      <c r="M146" s="3"/>
      <c r="N146" s="35"/>
      <c r="O146" s="35"/>
      <c r="P146" s="35"/>
      <c r="Q146" s="35"/>
      <c r="R146" s="35"/>
    </row>
    <row r="147" spans="1:18" ht="12.75" customHeight="1">
      <c r="A147" s="35"/>
      <c r="B147" s="35"/>
      <c r="C147" s="35"/>
      <c r="D147" s="35"/>
      <c r="E147" s="35"/>
      <c r="F147" s="3"/>
      <c r="G147" s="3"/>
      <c r="H147" s="3"/>
      <c r="I147" s="3"/>
      <c r="J147" s="3"/>
      <c r="K147" s="3"/>
      <c r="L147" s="3"/>
      <c r="M147" s="3"/>
      <c r="N147" s="35"/>
      <c r="O147" s="35"/>
      <c r="P147" s="35"/>
      <c r="Q147" s="35"/>
      <c r="R147" s="35"/>
    </row>
    <row r="148" spans="1:18" ht="12.75" customHeight="1">
      <c r="A148" s="35"/>
      <c r="B148" s="35"/>
      <c r="C148" s="35"/>
      <c r="D148" s="35"/>
      <c r="E148" s="35"/>
      <c r="F148" s="3"/>
      <c r="G148" s="3"/>
      <c r="H148" s="3"/>
      <c r="I148" s="3"/>
      <c r="J148" s="3"/>
      <c r="K148" s="3"/>
      <c r="L148" s="3"/>
      <c r="M148" s="3"/>
      <c r="N148" s="35"/>
      <c r="O148" s="35"/>
      <c r="P148" s="35"/>
      <c r="Q148" s="35"/>
      <c r="R148" s="35"/>
    </row>
    <row r="149" spans="1:18" ht="12.75" customHeight="1">
      <c r="A149" s="35"/>
      <c r="B149" s="35"/>
      <c r="C149" s="35"/>
      <c r="D149" s="35"/>
      <c r="E149" s="35"/>
      <c r="F149" s="3"/>
      <c r="G149" s="3"/>
      <c r="H149" s="3"/>
      <c r="I149" s="3"/>
      <c r="J149" s="3"/>
      <c r="K149" s="3"/>
      <c r="L149" s="3"/>
      <c r="M149" s="3"/>
      <c r="N149" s="35"/>
      <c r="O149" s="35"/>
      <c r="P149" s="35"/>
      <c r="Q149" s="35"/>
      <c r="R149" s="35"/>
    </row>
    <row r="150" spans="1:18" ht="12.75" customHeight="1">
      <c r="A150" s="35"/>
      <c r="B150" s="35"/>
      <c r="C150" s="35"/>
      <c r="D150" s="35"/>
      <c r="E150" s="35"/>
      <c r="F150" s="3"/>
      <c r="G150" s="3"/>
      <c r="H150" s="3"/>
      <c r="I150" s="3"/>
      <c r="J150" s="3"/>
      <c r="K150" s="3"/>
      <c r="L150" s="3"/>
      <c r="M150" s="3"/>
      <c r="N150" s="35"/>
      <c r="O150" s="35"/>
      <c r="P150" s="35"/>
      <c r="Q150" s="35"/>
      <c r="R150" s="35"/>
    </row>
    <row r="151" spans="1:18" ht="12.75" customHeight="1">
      <c r="A151" s="35"/>
      <c r="B151" s="35"/>
      <c r="C151" s="35"/>
      <c r="D151" s="35"/>
      <c r="E151" s="35"/>
      <c r="F151" s="3"/>
      <c r="G151" s="3"/>
      <c r="H151" s="3"/>
      <c r="I151" s="3"/>
      <c r="J151" s="3"/>
      <c r="K151" s="3"/>
      <c r="L151" s="3"/>
      <c r="M151" s="3"/>
      <c r="N151" s="35"/>
      <c r="O151" s="35"/>
      <c r="P151" s="35"/>
      <c r="Q151" s="35"/>
      <c r="R151" s="35"/>
    </row>
    <row r="152" spans="1:18" ht="12.75" customHeight="1">
      <c r="A152" s="35"/>
      <c r="B152" s="35"/>
      <c r="C152" s="35"/>
      <c r="D152" s="35"/>
      <c r="E152" s="35"/>
      <c r="F152" s="3"/>
      <c r="G152" s="3"/>
      <c r="H152" s="3"/>
      <c r="I152" s="3"/>
      <c r="J152" s="3"/>
      <c r="K152" s="3"/>
      <c r="L152" s="3"/>
      <c r="M152" s="3"/>
      <c r="N152" s="35"/>
      <c r="O152" s="35"/>
      <c r="P152" s="35"/>
      <c r="Q152" s="35"/>
      <c r="R152" s="35"/>
    </row>
    <row r="153" spans="1:18" ht="12.75" customHeight="1">
      <c r="A153" s="35"/>
      <c r="B153" s="35"/>
      <c r="C153" s="35"/>
      <c r="D153" s="35"/>
      <c r="E153" s="35"/>
      <c r="F153" s="3"/>
      <c r="G153" s="3"/>
      <c r="H153" s="3"/>
      <c r="I153" s="3"/>
      <c r="J153" s="3"/>
      <c r="K153" s="3"/>
      <c r="L153" s="3"/>
      <c r="M153" s="3"/>
      <c r="N153" s="35"/>
      <c r="O153" s="35"/>
      <c r="P153" s="35"/>
      <c r="Q153" s="35"/>
      <c r="R153" s="35"/>
    </row>
    <row r="154" spans="1:18" ht="12.75" customHeight="1">
      <c r="A154" s="35"/>
      <c r="B154" s="35"/>
      <c r="C154" s="35"/>
      <c r="D154" s="35"/>
      <c r="E154" s="35"/>
      <c r="F154" s="3"/>
      <c r="G154" s="3"/>
      <c r="H154" s="3"/>
      <c r="I154" s="3"/>
      <c r="J154" s="3"/>
      <c r="K154" s="3"/>
      <c r="L154" s="3"/>
      <c r="M154" s="3"/>
      <c r="N154" s="35"/>
      <c r="O154" s="35"/>
      <c r="P154" s="35"/>
      <c r="Q154" s="35"/>
      <c r="R154" s="35"/>
    </row>
    <row r="155" spans="1:18" ht="12.75" customHeight="1">
      <c r="A155" s="35"/>
      <c r="B155" s="35"/>
      <c r="C155" s="35"/>
      <c r="D155" s="35"/>
      <c r="E155" s="35"/>
      <c r="F155" s="3"/>
      <c r="G155" s="3"/>
      <c r="H155" s="3"/>
      <c r="I155" s="3"/>
      <c r="J155" s="3"/>
      <c r="K155" s="3"/>
      <c r="L155" s="3"/>
      <c r="M155" s="3"/>
      <c r="N155" s="35"/>
      <c r="O155" s="35"/>
      <c r="P155" s="35"/>
      <c r="Q155" s="35"/>
      <c r="R155" s="35"/>
    </row>
    <row r="156" spans="1:18" ht="12.75" customHeight="1">
      <c r="A156" s="35"/>
      <c r="B156" s="35"/>
      <c r="C156" s="35"/>
      <c r="D156" s="35"/>
      <c r="E156" s="35"/>
      <c r="F156" s="3"/>
      <c r="G156" s="3"/>
      <c r="H156" s="3"/>
      <c r="I156" s="3"/>
      <c r="J156" s="3"/>
      <c r="K156" s="3"/>
      <c r="L156" s="3"/>
      <c r="M156" s="3"/>
      <c r="N156" s="35"/>
      <c r="O156" s="35"/>
      <c r="P156" s="35"/>
      <c r="Q156" s="35"/>
      <c r="R156" s="35"/>
    </row>
    <row r="157" spans="1:18" ht="12.75" customHeight="1">
      <c r="A157" s="35"/>
      <c r="B157" s="35"/>
      <c r="C157" s="35"/>
      <c r="D157" s="35"/>
      <c r="E157" s="35"/>
      <c r="F157" s="3"/>
      <c r="G157" s="3"/>
      <c r="H157" s="3"/>
      <c r="I157" s="3"/>
      <c r="J157" s="3"/>
      <c r="K157" s="3"/>
      <c r="L157" s="3"/>
      <c r="M157" s="3"/>
      <c r="N157" s="35"/>
      <c r="O157" s="35"/>
      <c r="P157" s="35"/>
      <c r="Q157" s="35"/>
      <c r="R157" s="35"/>
    </row>
    <row r="158" spans="1:18" ht="12.75" customHeight="1">
      <c r="A158" s="35"/>
      <c r="B158" s="35"/>
      <c r="C158" s="35"/>
      <c r="D158" s="35"/>
      <c r="E158" s="35"/>
      <c r="F158" s="3"/>
      <c r="G158" s="3"/>
      <c r="H158" s="3"/>
      <c r="I158" s="3"/>
      <c r="J158" s="3"/>
      <c r="K158" s="3"/>
      <c r="L158" s="3"/>
      <c r="M158" s="3"/>
      <c r="N158" s="35"/>
      <c r="O158" s="35"/>
      <c r="P158" s="35"/>
      <c r="Q158" s="35"/>
      <c r="R158" s="35"/>
    </row>
    <row r="159" spans="1:18" ht="12.75" customHeight="1">
      <c r="A159" s="35"/>
      <c r="B159" s="35"/>
      <c r="C159" s="35"/>
      <c r="D159" s="35"/>
      <c r="E159" s="35"/>
      <c r="F159" s="3"/>
      <c r="G159" s="3"/>
      <c r="H159" s="3"/>
      <c r="I159" s="3"/>
      <c r="J159" s="3"/>
      <c r="K159" s="3"/>
      <c r="L159" s="3"/>
      <c r="M159" s="3"/>
      <c r="N159" s="35"/>
      <c r="O159" s="35"/>
      <c r="P159" s="35"/>
      <c r="Q159" s="35"/>
      <c r="R159" s="35"/>
    </row>
    <row r="160" spans="1:18" ht="12.75" customHeight="1">
      <c r="A160" s="35"/>
      <c r="B160" s="35"/>
      <c r="C160" s="35"/>
      <c r="D160" s="35"/>
      <c r="E160" s="35"/>
      <c r="F160" s="3"/>
      <c r="G160" s="3"/>
      <c r="H160" s="3"/>
      <c r="I160" s="3"/>
      <c r="J160" s="3"/>
      <c r="K160" s="3"/>
      <c r="L160" s="3"/>
      <c r="M160" s="3"/>
      <c r="N160" s="35"/>
      <c r="O160" s="35"/>
      <c r="P160" s="35"/>
      <c r="Q160" s="35"/>
      <c r="R160" s="35"/>
    </row>
    <row r="161" spans="1:18" ht="12.75" customHeight="1">
      <c r="A161" s="35"/>
      <c r="B161" s="35"/>
      <c r="C161" s="35"/>
      <c r="D161" s="35"/>
      <c r="E161" s="35"/>
      <c r="F161" s="3"/>
      <c r="G161" s="3"/>
      <c r="H161" s="3"/>
      <c r="I161" s="3"/>
      <c r="J161" s="3"/>
      <c r="K161" s="3"/>
      <c r="L161" s="3"/>
      <c r="M161" s="3"/>
      <c r="N161" s="35"/>
      <c r="O161" s="35"/>
      <c r="P161" s="35"/>
      <c r="Q161" s="35"/>
      <c r="R161" s="35"/>
    </row>
    <row r="162" spans="1:18" ht="12.75" customHeight="1">
      <c r="A162" s="35"/>
      <c r="B162" s="35"/>
      <c r="C162" s="35"/>
      <c r="D162" s="35"/>
      <c r="E162" s="35"/>
      <c r="F162" s="3"/>
      <c r="G162" s="3"/>
      <c r="H162" s="3"/>
      <c r="I162" s="3"/>
      <c r="J162" s="3"/>
      <c r="K162" s="3"/>
      <c r="L162" s="3"/>
      <c r="M162" s="3"/>
      <c r="N162" s="35"/>
      <c r="O162" s="35"/>
      <c r="P162" s="35"/>
      <c r="Q162" s="35"/>
      <c r="R162" s="35"/>
    </row>
    <row r="163" spans="1:18" ht="12.75" customHeight="1">
      <c r="A163" s="35"/>
      <c r="B163" s="35"/>
      <c r="C163" s="35"/>
      <c r="D163" s="35"/>
      <c r="E163" s="35"/>
      <c r="F163" s="3"/>
      <c r="G163" s="3"/>
      <c r="H163" s="3"/>
      <c r="I163" s="3"/>
      <c r="J163" s="3"/>
      <c r="K163" s="3"/>
      <c r="L163" s="3"/>
      <c r="M163" s="3"/>
      <c r="N163" s="35"/>
      <c r="O163" s="35"/>
      <c r="P163" s="35"/>
      <c r="Q163" s="35"/>
      <c r="R163" s="35"/>
    </row>
    <row r="164" spans="1:18" ht="12.75" customHeight="1">
      <c r="A164" s="35"/>
      <c r="B164" s="35"/>
      <c r="C164" s="35"/>
      <c r="D164" s="35"/>
      <c r="E164" s="35"/>
      <c r="F164" s="3"/>
      <c r="G164" s="3"/>
      <c r="H164" s="3"/>
      <c r="I164" s="3"/>
      <c r="J164" s="3"/>
      <c r="K164" s="3"/>
      <c r="L164" s="3"/>
      <c r="M164" s="3"/>
      <c r="N164" s="35"/>
      <c r="O164" s="35"/>
      <c r="P164" s="35"/>
      <c r="Q164" s="35"/>
      <c r="R164" s="35"/>
    </row>
    <row r="165" spans="1:18" ht="12.75" customHeight="1">
      <c r="A165" s="35"/>
      <c r="B165" s="35"/>
      <c r="C165" s="35"/>
      <c r="D165" s="35"/>
      <c r="E165" s="35"/>
      <c r="F165" s="3"/>
      <c r="G165" s="3"/>
      <c r="H165" s="3"/>
      <c r="I165" s="3"/>
      <c r="J165" s="3"/>
      <c r="K165" s="3"/>
      <c r="L165" s="3"/>
      <c r="M165" s="3"/>
      <c r="N165" s="35"/>
      <c r="O165" s="35"/>
      <c r="P165" s="35"/>
      <c r="Q165" s="35"/>
      <c r="R165" s="35"/>
    </row>
    <row r="166" spans="1:18" ht="12.75" customHeight="1">
      <c r="A166" s="35"/>
      <c r="B166" s="35"/>
      <c r="C166" s="35"/>
      <c r="D166" s="35"/>
      <c r="E166" s="35"/>
      <c r="F166" s="3"/>
      <c r="G166" s="3"/>
      <c r="H166" s="3"/>
      <c r="I166" s="3"/>
      <c r="J166" s="3"/>
      <c r="K166" s="3"/>
      <c r="L166" s="3"/>
      <c r="M166" s="3"/>
      <c r="N166" s="35"/>
      <c r="O166" s="35"/>
      <c r="P166" s="35"/>
      <c r="Q166" s="35"/>
      <c r="R166" s="35"/>
    </row>
    <row r="167" spans="1:18" ht="12.75" customHeight="1">
      <c r="A167" s="35"/>
      <c r="B167" s="35"/>
      <c r="C167" s="35"/>
      <c r="D167" s="35"/>
      <c r="E167" s="35"/>
      <c r="F167" s="3"/>
      <c r="G167" s="3"/>
      <c r="H167" s="3"/>
      <c r="I167" s="3"/>
      <c r="J167" s="3"/>
      <c r="K167" s="3"/>
      <c r="L167" s="3"/>
      <c r="M167" s="3"/>
      <c r="N167" s="35"/>
      <c r="O167" s="35"/>
      <c r="P167" s="35"/>
      <c r="Q167" s="35"/>
      <c r="R167" s="35"/>
    </row>
    <row r="168" spans="1:18" ht="12.75" customHeight="1">
      <c r="A168" s="35"/>
      <c r="B168" s="35"/>
      <c r="C168" s="35"/>
      <c r="D168" s="35"/>
      <c r="E168" s="35"/>
      <c r="F168" s="3"/>
      <c r="G168" s="3"/>
      <c r="H168" s="3"/>
      <c r="I168" s="3"/>
      <c r="J168" s="3"/>
      <c r="K168" s="3"/>
      <c r="L168" s="3"/>
      <c r="M168" s="3"/>
      <c r="N168" s="35"/>
      <c r="O168" s="35"/>
      <c r="P168" s="35"/>
      <c r="Q168" s="35"/>
      <c r="R168" s="35"/>
    </row>
    <row r="169" spans="1:18" ht="12.75" customHeight="1">
      <c r="A169" s="35"/>
      <c r="B169" s="35"/>
      <c r="C169" s="35"/>
      <c r="D169" s="35"/>
      <c r="E169" s="35"/>
      <c r="F169" s="3"/>
      <c r="G169" s="3"/>
      <c r="H169" s="3"/>
      <c r="I169" s="3"/>
      <c r="J169" s="3"/>
      <c r="K169" s="3"/>
      <c r="L169" s="3"/>
      <c r="M169" s="3"/>
      <c r="N169" s="35"/>
      <c r="O169" s="35"/>
      <c r="P169" s="35"/>
      <c r="Q169" s="35"/>
      <c r="R169" s="35"/>
    </row>
    <row r="170" spans="1:18" ht="12.75" customHeight="1">
      <c r="A170" s="35"/>
      <c r="B170" s="35"/>
      <c r="C170" s="35"/>
      <c r="D170" s="35"/>
      <c r="E170" s="35"/>
      <c r="F170" s="3"/>
      <c r="G170" s="3"/>
      <c r="H170" s="3"/>
      <c r="I170" s="3"/>
      <c r="J170" s="3"/>
      <c r="K170" s="3"/>
      <c r="L170" s="3"/>
      <c r="M170" s="3"/>
      <c r="N170" s="35"/>
      <c r="O170" s="35"/>
      <c r="P170" s="35"/>
      <c r="Q170" s="35"/>
      <c r="R170" s="35"/>
    </row>
    <row r="171" spans="1:18" ht="12.75" customHeight="1">
      <c r="A171" s="35"/>
      <c r="B171" s="35"/>
      <c r="C171" s="35"/>
      <c r="D171" s="35"/>
      <c r="E171" s="35"/>
      <c r="F171" s="3"/>
      <c r="G171" s="3"/>
      <c r="H171" s="3"/>
      <c r="I171" s="3"/>
      <c r="J171" s="3"/>
      <c r="K171" s="3"/>
      <c r="L171" s="3"/>
      <c r="M171" s="3"/>
      <c r="N171" s="35"/>
      <c r="O171" s="35"/>
      <c r="P171" s="35"/>
      <c r="Q171" s="35"/>
      <c r="R171" s="35"/>
    </row>
    <row r="172" spans="1:18" ht="12.75" customHeight="1">
      <c r="A172" s="35"/>
      <c r="B172" s="35"/>
      <c r="C172" s="35"/>
      <c r="D172" s="35"/>
      <c r="E172" s="35"/>
      <c r="F172" s="3"/>
      <c r="G172" s="3"/>
      <c r="H172" s="3"/>
      <c r="I172" s="3"/>
      <c r="J172" s="3"/>
      <c r="K172" s="3"/>
      <c r="L172" s="3"/>
      <c r="M172" s="3"/>
      <c r="N172" s="35"/>
      <c r="O172" s="35"/>
      <c r="P172" s="35"/>
      <c r="Q172" s="35"/>
      <c r="R172" s="35"/>
    </row>
    <row r="173" spans="1:18" ht="12.75" customHeight="1">
      <c r="A173" s="35"/>
      <c r="B173" s="35"/>
      <c r="C173" s="35"/>
      <c r="D173" s="35"/>
      <c r="E173" s="35"/>
      <c r="F173" s="3"/>
      <c r="G173" s="3"/>
      <c r="H173" s="3"/>
      <c r="I173" s="3"/>
      <c r="J173" s="3"/>
      <c r="K173" s="3"/>
      <c r="L173" s="3"/>
      <c r="M173" s="3"/>
      <c r="N173" s="35"/>
      <c r="O173" s="35"/>
      <c r="P173" s="35"/>
      <c r="Q173" s="35"/>
      <c r="R173" s="35"/>
    </row>
    <row r="174" spans="1:18" ht="12.75" customHeight="1">
      <c r="A174" s="35"/>
      <c r="B174" s="35"/>
      <c r="C174" s="35"/>
      <c r="D174" s="35"/>
      <c r="E174" s="35"/>
      <c r="F174" s="3"/>
      <c r="G174" s="3"/>
      <c r="H174" s="3"/>
      <c r="I174" s="3"/>
      <c r="J174" s="3"/>
      <c r="K174" s="3"/>
      <c r="L174" s="3"/>
      <c r="M174" s="3"/>
      <c r="N174" s="35"/>
      <c r="O174" s="35"/>
      <c r="P174" s="35"/>
      <c r="Q174" s="35"/>
      <c r="R174" s="35"/>
    </row>
    <row r="175" spans="1:18" ht="12.75" customHeight="1">
      <c r="A175" s="35"/>
      <c r="B175" s="35"/>
      <c r="C175" s="35"/>
      <c r="D175" s="35"/>
      <c r="E175" s="35"/>
      <c r="F175" s="3"/>
      <c r="G175" s="3"/>
      <c r="H175" s="3"/>
      <c r="I175" s="3"/>
      <c r="J175" s="3"/>
      <c r="K175" s="3"/>
      <c r="L175" s="3"/>
      <c r="M175" s="3"/>
      <c r="N175" s="35"/>
      <c r="O175" s="35"/>
      <c r="P175" s="35"/>
      <c r="Q175" s="35"/>
      <c r="R175" s="35"/>
    </row>
    <row r="176" spans="1:18" ht="12.75" customHeight="1">
      <c r="A176" s="35"/>
      <c r="B176" s="35"/>
      <c r="C176" s="35"/>
      <c r="D176" s="35"/>
      <c r="E176" s="35"/>
      <c r="F176" s="3"/>
      <c r="G176" s="3"/>
      <c r="H176" s="3"/>
      <c r="I176" s="3"/>
      <c r="J176" s="3"/>
      <c r="K176" s="3"/>
      <c r="L176" s="3"/>
      <c r="M176" s="3"/>
      <c r="N176" s="35"/>
      <c r="O176" s="35"/>
      <c r="P176" s="35"/>
      <c r="Q176" s="35"/>
      <c r="R176" s="35"/>
    </row>
    <row r="177" spans="1:18" ht="12.75" customHeight="1">
      <c r="A177" s="35"/>
      <c r="B177" s="35"/>
      <c r="C177" s="35"/>
      <c r="D177" s="35"/>
      <c r="E177" s="35"/>
      <c r="F177" s="3"/>
      <c r="G177" s="3"/>
      <c r="H177" s="3"/>
      <c r="I177" s="3"/>
      <c r="J177" s="3"/>
      <c r="K177" s="3"/>
      <c r="L177" s="3"/>
      <c r="M177" s="3"/>
      <c r="N177" s="35"/>
      <c r="O177" s="35"/>
      <c r="P177" s="35"/>
      <c r="Q177" s="35"/>
      <c r="R177" s="35"/>
    </row>
    <row r="178" spans="1:18" ht="12.75" customHeight="1">
      <c r="A178" s="35"/>
      <c r="B178" s="35"/>
      <c r="C178" s="35"/>
      <c r="D178" s="35"/>
      <c r="E178" s="35"/>
      <c r="F178" s="3"/>
      <c r="G178" s="3"/>
      <c r="H178" s="3"/>
      <c r="I178" s="3"/>
      <c r="J178" s="3"/>
      <c r="K178" s="3"/>
      <c r="L178" s="3"/>
      <c r="M178" s="3"/>
      <c r="N178" s="35"/>
      <c r="O178" s="35"/>
      <c r="P178" s="35"/>
      <c r="Q178" s="35"/>
      <c r="R178" s="35"/>
    </row>
    <row r="179" spans="1:18" ht="12.75" customHeight="1">
      <c r="A179" s="35"/>
      <c r="B179" s="35"/>
      <c r="C179" s="35"/>
      <c r="D179" s="35"/>
      <c r="E179" s="35"/>
      <c r="F179" s="3"/>
      <c r="G179" s="3"/>
      <c r="H179" s="3"/>
      <c r="I179" s="3"/>
      <c r="J179" s="3"/>
      <c r="K179" s="3"/>
      <c r="L179" s="3"/>
      <c r="M179" s="3"/>
      <c r="N179" s="35"/>
      <c r="O179" s="35"/>
      <c r="P179" s="35"/>
      <c r="Q179" s="35"/>
      <c r="R179" s="35"/>
    </row>
    <row r="180" spans="1:18" ht="12.75" customHeight="1">
      <c r="A180" s="35"/>
      <c r="B180" s="35"/>
      <c r="C180" s="35"/>
      <c r="D180" s="35"/>
      <c r="E180" s="35"/>
      <c r="F180" s="3"/>
      <c r="G180" s="3"/>
      <c r="H180" s="3"/>
      <c r="I180" s="3"/>
      <c r="J180" s="3"/>
      <c r="K180" s="3"/>
      <c r="L180" s="3"/>
      <c r="M180" s="3"/>
      <c r="N180" s="35"/>
      <c r="O180" s="35"/>
      <c r="P180" s="35"/>
      <c r="Q180" s="35"/>
      <c r="R180" s="35"/>
    </row>
    <row r="181" spans="1:18" ht="12.75" customHeight="1">
      <c r="A181" s="35"/>
      <c r="B181" s="35"/>
      <c r="C181" s="35"/>
      <c r="D181" s="35"/>
      <c r="E181" s="35"/>
      <c r="F181" s="3"/>
      <c r="G181" s="3"/>
      <c r="H181" s="3"/>
      <c r="I181" s="3"/>
      <c r="J181" s="3"/>
      <c r="K181" s="3"/>
      <c r="L181" s="3"/>
      <c r="M181" s="3"/>
      <c r="N181" s="35"/>
      <c r="O181" s="35"/>
      <c r="P181" s="35"/>
      <c r="Q181" s="35"/>
      <c r="R181" s="35"/>
    </row>
    <row r="182" spans="1:18" ht="12.75" customHeight="1">
      <c r="A182" s="35"/>
      <c r="B182" s="35"/>
      <c r="C182" s="35"/>
      <c r="D182" s="35"/>
      <c r="E182" s="35"/>
      <c r="F182" s="3"/>
      <c r="G182" s="3"/>
      <c r="H182" s="3"/>
      <c r="I182" s="3"/>
      <c r="J182" s="3"/>
      <c r="K182" s="3"/>
      <c r="L182" s="3"/>
      <c r="M182" s="3"/>
      <c r="N182" s="35"/>
      <c r="O182" s="35"/>
      <c r="P182" s="35"/>
      <c r="Q182" s="35"/>
      <c r="R182" s="35"/>
    </row>
    <row r="183" spans="1:18" ht="12.75" customHeight="1">
      <c r="A183" s="35"/>
      <c r="B183" s="35"/>
      <c r="C183" s="35"/>
      <c r="D183" s="35"/>
      <c r="E183" s="35"/>
      <c r="F183" s="3"/>
      <c r="G183" s="3"/>
      <c r="H183" s="3"/>
      <c r="I183" s="3"/>
      <c r="J183" s="3"/>
      <c r="K183" s="3"/>
      <c r="L183" s="3"/>
      <c r="M183" s="3"/>
      <c r="N183" s="35"/>
      <c r="O183" s="35"/>
      <c r="P183" s="35"/>
      <c r="Q183" s="35"/>
      <c r="R183" s="35"/>
    </row>
    <row r="184" spans="1:18" ht="12.75" customHeight="1">
      <c r="A184" s="35"/>
      <c r="B184" s="35"/>
      <c r="C184" s="35"/>
      <c r="D184" s="35"/>
      <c r="E184" s="35"/>
      <c r="F184" s="3"/>
      <c r="G184" s="3"/>
      <c r="H184" s="3"/>
      <c r="I184" s="3"/>
      <c r="J184" s="3"/>
      <c r="K184" s="3"/>
      <c r="L184" s="3"/>
      <c r="M184" s="3"/>
      <c r="N184" s="35"/>
      <c r="O184" s="35"/>
      <c r="P184" s="35"/>
      <c r="Q184" s="35"/>
      <c r="R184" s="35"/>
    </row>
    <row r="185" spans="1:18" ht="12.75" customHeight="1">
      <c r="A185" s="35"/>
      <c r="B185" s="35"/>
      <c r="C185" s="35"/>
      <c r="D185" s="35"/>
      <c r="E185" s="35"/>
      <c r="F185" s="3"/>
      <c r="G185" s="3"/>
      <c r="H185" s="3"/>
      <c r="I185" s="3"/>
      <c r="J185" s="3"/>
      <c r="K185" s="3"/>
      <c r="L185" s="3"/>
      <c r="M185" s="3"/>
      <c r="N185" s="35"/>
      <c r="O185" s="35"/>
      <c r="P185" s="35"/>
      <c r="Q185" s="35"/>
      <c r="R185" s="35"/>
    </row>
    <row r="186" spans="1:18" ht="12.75" customHeight="1">
      <c r="A186" s="35"/>
      <c r="B186" s="35"/>
      <c r="C186" s="35"/>
      <c r="D186" s="35"/>
      <c r="E186" s="35"/>
      <c r="F186" s="3"/>
      <c r="G186" s="3"/>
      <c r="H186" s="3"/>
      <c r="I186" s="3"/>
      <c r="J186" s="3"/>
      <c r="K186" s="3"/>
      <c r="L186" s="3"/>
      <c r="M186" s="3"/>
      <c r="N186" s="35"/>
      <c r="O186" s="35"/>
      <c r="P186" s="35"/>
      <c r="Q186" s="35"/>
      <c r="R186" s="35"/>
    </row>
    <row r="187" spans="1:18" ht="12.75" customHeight="1">
      <c r="A187" s="35"/>
      <c r="B187" s="35"/>
      <c r="C187" s="35"/>
      <c r="D187" s="35"/>
      <c r="E187" s="35"/>
      <c r="F187" s="3"/>
      <c r="G187" s="3"/>
      <c r="H187" s="3"/>
      <c r="I187" s="3"/>
      <c r="J187" s="3"/>
      <c r="K187" s="3"/>
      <c r="L187" s="3"/>
      <c r="M187" s="3"/>
      <c r="N187" s="35"/>
      <c r="O187" s="35"/>
      <c r="P187" s="35"/>
      <c r="Q187" s="35"/>
      <c r="R187" s="35"/>
    </row>
    <row r="188" spans="1:18" ht="12.75" customHeight="1">
      <c r="A188" s="35"/>
      <c r="B188" s="35"/>
      <c r="C188" s="35"/>
      <c r="D188" s="35"/>
      <c r="E188" s="35"/>
      <c r="F188" s="3"/>
      <c r="G188" s="3"/>
      <c r="H188" s="3"/>
      <c r="I188" s="3"/>
      <c r="J188" s="3"/>
      <c r="K188" s="3"/>
      <c r="L188" s="3"/>
      <c r="M188" s="3"/>
      <c r="N188" s="35"/>
      <c r="O188" s="35"/>
      <c r="P188" s="35"/>
      <c r="Q188" s="35"/>
      <c r="R188" s="35"/>
    </row>
    <row r="189" spans="1:18" ht="12.75" customHeight="1">
      <c r="A189" s="35"/>
      <c r="B189" s="35"/>
      <c r="C189" s="35"/>
      <c r="D189" s="35"/>
      <c r="E189" s="35"/>
      <c r="F189" s="3"/>
      <c r="G189" s="3"/>
      <c r="H189" s="3"/>
      <c r="I189" s="3"/>
      <c r="J189" s="3"/>
      <c r="K189" s="3"/>
      <c r="L189" s="3"/>
      <c r="M189" s="3"/>
      <c r="N189" s="35"/>
      <c r="O189" s="35"/>
      <c r="P189" s="35"/>
      <c r="Q189" s="35"/>
      <c r="R189" s="35"/>
    </row>
    <row r="190" spans="1:18" ht="12.75" customHeight="1">
      <c r="A190" s="35"/>
      <c r="B190" s="35"/>
      <c r="C190" s="35"/>
      <c r="D190" s="35"/>
      <c r="E190" s="35"/>
      <c r="F190" s="3"/>
      <c r="G190" s="3"/>
      <c r="H190" s="3"/>
      <c r="I190" s="3"/>
      <c r="J190" s="3"/>
      <c r="K190" s="3"/>
      <c r="L190" s="3"/>
      <c r="M190" s="3"/>
      <c r="N190" s="35"/>
      <c r="O190" s="35"/>
      <c r="P190" s="35"/>
      <c r="Q190" s="35"/>
      <c r="R190" s="35"/>
    </row>
    <row r="191" spans="1:18" ht="12.75" customHeight="1">
      <c r="A191" s="35"/>
      <c r="B191" s="35"/>
      <c r="C191" s="35"/>
      <c r="D191" s="35"/>
      <c r="E191" s="35"/>
      <c r="F191" s="3"/>
      <c r="G191" s="3"/>
      <c r="H191" s="3"/>
      <c r="I191" s="3"/>
      <c r="J191" s="3"/>
      <c r="K191" s="3"/>
      <c r="L191" s="3"/>
      <c r="M191" s="3"/>
      <c r="N191" s="35"/>
      <c r="O191" s="35"/>
      <c r="P191" s="35"/>
      <c r="Q191" s="35"/>
      <c r="R191" s="35"/>
    </row>
    <row r="192" spans="1:18" ht="12.75" customHeight="1">
      <c r="A192" s="35"/>
      <c r="B192" s="35"/>
      <c r="C192" s="35"/>
      <c r="D192" s="35"/>
      <c r="E192" s="35"/>
      <c r="F192" s="3"/>
      <c r="G192" s="3"/>
      <c r="H192" s="3"/>
      <c r="I192" s="3"/>
      <c r="J192" s="3"/>
      <c r="K192" s="3"/>
      <c r="L192" s="3"/>
      <c r="M192" s="3"/>
      <c r="N192" s="35"/>
      <c r="O192" s="35"/>
      <c r="P192" s="35"/>
      <c r="Q192" s="35"/>
      <c r="R192" s="35"/>
    </row>
    <row r="193" spans="1:18" ht="12.75" customHeight="1">
      <c r="A193" s="35"/>
      <c r="B193" s="35"/>
      <c r="C193" s="35"/>
      <c r="D193" s="35"/>
      <c r="E193" s="35"/>
      <c r="F193" s="3"/>
      <c r="G193" s="3"/>
      <c r="H193" s="3"/>
      <c r="I193" s="3"/>
      <c r="J193" s="3"/>
      <c r="K193" s="3"/>
      <c r="L193" s="3"/>
      <c r="M193" s="3"/>
      <c r="N193" s="35"/>
      <c r="O193" s="35"/>
      <c r="P193" s="35"/>
      <c r="Q193" s="35"/>
      <c r="R193" s="35"/>
    </row>
    <row r="194" spans="1:18" ht="12.75" customHeight="1">
      <c r="A194" s="35"/>
      <c r="B194" s="35"/>
      <c r="C194" s="35"/>
      <c r="D194" s="35"/>
      <c r="E194" s="35"/>
      <c r="F194" s="3"/>
      <c r="G194" s="3"/>
      <c r="H194" s="3"/>
      <c r="I194" s="3"/>
      <c r="J194" s="3"/>
      <c r="K194" s="3"/>
      <c r="L194" s="3"/>
      <c r="M194" s="3"/>
      <c r="N194" s="35"/>
      <c r="O194" s="35"/>
      <c r="P194" s="35"/>
      <c r="Q194" s="35"/>
      <c r="R194" s="35"/>
    </row>
    <row r="195" spans="1:18" ht="12.75" customHeight="1">
      <c r="A195" s="35"/>
      <c r="B195" s="35"/>
      <c r="C195" s="35"/>
      <c r="D195" s="35"/>
      <c r="E195" s="35"/>
      <c r="F195" s="3"/>
      <c r="G195" s="3"/>
      <c r="H195" s="3"/>
      <c r="I195" s="3"/>
      <c r="J195" s="3"/>
      <c r="K195" s="3"/>
      <c r="L195" s="3"/>
      <c r="M195" s="3"/>
      <c r="N195" s="35"/>
      <c r="O195" s="35"/>
      <c r="P195" s="35"/>
      <c r="Q195" s="35"/>
      <c r="R195" s="35"/>
    </row>
    <row r="196" spans="1:18" ht="12.75" customHeight="1">
      <c r="A196" s="35"/>
      <c r="B196" s="35"/>
      <c r="C196" s="35"/>
      <c r="D196" s="35"/>
      <c r="E196" s="35"/>
      <c r="F196" s="3"/>
      <c r="G196" s="3"/>
      <c r="H196" s="3"/>
      <c r="I196" s="3"/>
      <c r="J196" s="3"/>
      <c r="K196" s="3"/>
      <c r="L196" s="3"/>
      <c r="M196" s="3"/>
      <c r="N196" s="35"/>
      <c r="O196" s="35"/>
      <c r="P196" s="35"/>
      <c r="Q196" s="35"/>
      <c r="R196" s="35"/>
    </row>
    <row r="197" spans="1:18" ht="12.75" customHeight="1">
      <c r="A197" s="35"/>
      <c r="B197" s="35"/>
      <c r="C197" s="35"/>
      <c r="D197" s="35"/>
      <c r="E197" s="35"/>
      <c r="F197" s="3"/>
      <c r="G197" s="3"/>
      <c r="H197" s="3"/>
      <c r="I197" s="3"/>
      <c r="J197" s="3"/>
      <c r="K197" s="3"/>
      <c r="L197" s="3"/>
      <c r="M197" s="3"/>
      <c r="N197" s="35"/>
      <c r="O197" s="35"/>
      <c r="P197" s="35"/>
      <c r="Q197" s="35"/>
      <c r="R197" s="35"/>
    </row>
    <row r="198" spans="1:18" ht="12.75" customHeight="1">
      <c r="A198" s="35"/>
      <c r="B198" s="35"/>
      <c r="C198" s="35"/>
      <c r="D198" s="35"/>
      <c r="E198" s="35"/>
      <c r="F198" s="3"/>
      <c r="G198" s="3"/>
      <c r="H198" s="3"/>
      <c r="I198" s="3"/>
      <c r="J198" s="3"/>
      <c r="K198" s="3"/>
      <c r="L198" s="3"/>
      <c r="M198" s="3"/>
      <c r="N198" s="35"/>
      <c r="O198" s="35"/>
      <c r="P198" s="35"/>
      <c r="Q198" s="35"/>
      <c r="R198" s="35"/>
    </row>
    <row r="199" spans="1:18" ht="12.75" customHeight="1">
      <c r="A199" s="35"/>
      <c r="B199" s="35"/>
      <c r="C199" s="35"/>
      <c r="D199" s="35"/>
      <c r="E199" s="35"/>
      <c r="F199" s="3"/>
      <c r="G199" s="3"/>
      <c r="H199" s="3"/>
      <c r="I199" s="3"/>
      <c r="J199" s="3"/>
      <c r="K199" s="3"/>
      <c r="L199" s="3"/>
      <c r="M199" s="3"/>
      <c r="N199" s="35"/>
      <c r="O199" s="35"/>
      <c r="P199" s="35"/>
      <c r="Q199" s="35"/>
      <c r="R199" s="35"/>
    </row>
    <row r="200" spans="1:18" ht="12.75" customHeight="1">
      <c r="A200" s="35"/>
      <c r="B200" s="35"/>
      <c r="C200" s="35"/>
      <c r="D200" s="35"/>
      <c r="E200" s="35"/>
      <c r="F200" s="3"/>
      <c r="G200" s="3"/>
      <c r="H200" s="3"/>
      <c r="I200" s="3"/>
      <c r="J200" s="3"/>
      <c r="K200" s="3"/>
      <c r="L200" s="3"/>
      <c r="M200" s="3"/>
      <c r="N200" s="35"/>
      <c r="O200" s="35"/>
      <c r="P200" s="35"/>
      <c r="Q200" s="35"/>
      <c r="R200" s="35"/>
    </row>
    <row r="201" spans="1:18" ht="12.75" customHeight="1">
      <c r="A201" s="35"/>
      <c r="B201" s="35"/>
      <c r="C201" s="35"/>
      <c r="D201" s="35"/>
      <c r="E201" s="35"/>
      <c r="F201" s="3"/>
      <c r="G201" s="3"/>
      <c r="H201" s="3"/>
      <c r="I201" s="3"/>
      <c r="J201" s="3"/>
      <c r="K201" s="3"/>
      <c r="L201" s="3"/>
      <c r="M201" s="3"/>
      <c r="N201" s="35"/>
      <c r="O201" s="35"/>
      <c r="P201" s="35"/>
      <c r="Q201" s="35"/>
      <c r="R201" s="35"/>
    </row>
    <row r="202" spans="1:18" ht="12.75" customHeight="1">
      <c r="A202" s="35"/>
      <c r="B202" s="35"/>
      <c r="C202" s="35"/>
      <c r="D202" s="35"/>
      <c r="E202" s="35"/>
      <c r="F202" s="3"/>
      <c r="G202" s="3"/>
      <c r="H202" s="3"/>
      <c r="I202" s="3"/>
      <c r="J202" s="3"/>
      <c r="K202" s="3"/>
      <c r="L202" s="3"/>
      <c r="M202" s="3"/>
      <c r="N202" s="35"/>
      <c r="O202" s="35"/>
      <c r="P202" s="35"/>
      <c r="Q202" s="35"/>
      <c r="R202" s="35"/>
    </row>
    <row r="203" spans="1:18" ht="12.75" customHeight="1">
      <c r="A203" s="35"/>
      <c r="B203" s="35"/>
      <c r="C203" s="35"/>
      <c r="D203" s="35"/>
      <c r="E203" s="35"/>
      <c r="F203" s="3"/>
      <c r="G203" s="3"/>
      <c r="H203" s="3"/>
      <c r="I203" s="3"/>
      <c r="J203" s="3"/>
      <c r="K203" s="3"/>
      <c r="L203" s="3"/>
      <c r="M203" s="3"/>
      <c r="N203" s="35"/>
      <c r="O203" s="35"/>
      <c r="P203" s="35"/>
      <c r="Q203" s="35"/>
      <c r="R203" s="35"/>
    </row>
    <row r="204" spans="1:18" ht="12.75" customHeight="1">
      <c r="A204" s="35"/>
      <c r="B204" s="35"/>
      <c r="C204" s="35"/>
      <c r="D204" s="35"/>
      <c r="E204" s="35"/>
      <c r="F204" s="3"/>
      <c r="G204" s="3"/>
      <c r="H204" s="3"/>
      <c r="I204" s="3"/>
      <c r="J204" s="3"/>
      <c r="K204" s="3"/>
      <c r="L204" s="3"/>
      <c r="M204" s="3"/>
      <c r="N204" s="35"/>
      <c r="O204" s="35"/>
      <c r="P204" s="35"/>
      <c r="Q204" s="35"/>
      <c r="R204" s="35"/>
    </row>
    <row r="205" spans="1:18" ht="12.75" customHeight="1">
      <c r="A205" s="35"/>
      <c r="B205" s="35"/>
      <c r="C205" s="35"/>
      <c r="D205" s="35"/>
      <c r="E205" s="35"/>
      <c r="F205" s="3"/>
      <c r="G205" s="3"/>
      <c r="H205" s="3"/>
      <c r="I205" s="3"/>
      <c r="J205" s="3"/>
      <c r="K205" s="3"/>
      <c r="L205" s="3"/>
      <c r="M205" s="3"/>
      <c r="N205" s="35"/>
      <c r="O205" s="35"/>
      <c r="P205" s="35"/>
      <c r="Q205" s="35"/>
      <c r="R205" s="35"/>
    </row>
    <row r="206" spans="1:18" ht="12.75" customHeight="1">
      <c r="A206" s="35"/>
      <c r="B206" s="35"/>
      <c r="C206" s="35"/>
      <c r="D206" s="35"/>
      <c r="E206" s="35"/>
      <c r="F206" s="3"/>
      <c r="G206" s="3"/>
      <c r="H206" s="3"/>
      <c r="I206" s="3"/>
      <c r="J206" s="3"/>
      <c r="K206" s="3"/>
      <c r="L206" s="3"/>
      <c r="M206" s="3"/>
      <c r="N206" s="35"/>
      <c r="O206" s="35"/>
      <c r="P206" s="35"/>
      <c r="Q206" s="35"/>
      <c r="R206" s="35"/>
    </row>
    <row r="207" spans="1:18" ht="12.75" customHeight="1">
      <c r="A207" s="35"/>
      <c r="B207" s="35"/>
      <c r="C207" s="35"/>
      <c r="D207" s="35"/>
      <c r="E207" s="35"/>
      <c r="F207" s="3"/>
      <c r="G207" s="3"/>
      <c r="H207" s="3"/>
      <c r="I207" s="3"/>
      <c r="J207" s="3"/>
      <c r="K207" s="3"/>
      <c r="L207" s="3"/>
      <c r="M207" s="3"/>
      <c r="N207" s="35"/>
      <c r="O207" s="35"/>
      <c r="P207" s="35"/>
      <c r="Q207" s="35"/>
      <c r="R207" s="35"/>
    </row>
    <row r="208" spans="1:18" ht="12.75" customHeight="1">
      <c r="A208" s="35"/>
      <c r="B208" s="35"/>
      <c r="C208" s="35"/>
      <c r="D208" s="35"/>
      <c r="E208" s="35"/>
      <c r="F208" s="3"/>
      <c r="G208" s="3"/>
      <c r="H208" s="3"/>
      <c r="I208" s="3"/>
      <c r="J208" s="3"/>
      <c r="K208" s="3"/>
      <c r="L208" s="3"/>
      <c r="M208" s="3"/>
      <c r="N208" s="35"/>
      <c r="O208" s="35"/>
      <c r="P208" s="35"/>
      <c r="Q208" s="35"/>
      <c r="R208" s="35"/>
    </row>
    <row r="209" spans="1:18" ht="12.75" customHeight="1">
      <c r="A209" s="35"/>
      <c r="B209" s="35"/>
      <c r="C209" s="35"/>
      <c r="D209" s="35"/>
      <c r="E209" s="35"/>
      <c r="F209" s="3"/>
      <c r="G209" s="3"/>
      <c r="H209" s="3"/>
      <c r="I209" s="3"/>
      <c r="J209" s="3"/>
      <c r="K209" s="3"/>
      <c r="L209" s="3"/>
      <c r="M209" s="3"/>
      <c r="N209" s="35"/>
      <c r="O209" s="35"/>
      <c r="P209" s="35"/>
      <c r="Q209" s="35"/>
      <c r="R209" s="35"/>
    </row>
    <row r="210" spans="1:18" ht="12.75" customHeight="1">
      <c r="A210" s="35"/>
      <c r="B210" s="35"/>
      <c r="C210" s="35"/>
      <c r="D210" s="35"/>
      <c r="E210" s="35"/>
      <c r="F210" s="3"/>
      <c r="G210" s="3"/>
      <c r="H210" s="3"/>
      <c r="I210" s="3"/>
      <c r="J210" s="3"/>
      <c r="K210" s="3"/>
      <c r="L210" s="3"/>
      <c r="M210" s="3"/>
      <c r="N210" s="35"/>
      <c r="O210" s="35"/>
      <c r="P210" s="35"/>
      <c r="Q210" s="35"/>
      <c r="R210" s="35"/>
    </row>
    <row r="211" spans="1:18" ht="12.75" customHeight="1">
      <c r="A211" s="35"/>
      <c r="B211" s="35"/>
      <c r="C211" s="35"/>
      <c r="D211" s="35"/>
      <c r="E211" s="35"/>
      <c r="F211" s="3"/>
      <c r="G211" s="3"/>
      <c r="H211" s="3"/>
      <c r="I211" s="3"/>
      <c r="J211" s="3"/>
      <c r="K211" s="3"/>
      <c r="L211" s="3"/>
      <c r="M211" s="3"/>
      <c r="N211" s="35"/>
      <c r="O211" s="35"/>
      <c r="P211" s="35"/>
      <c r="Q211" s="35"/>
      <c r="R211" s="35"/>
    </row>
    <row r="212" spans="1:18" ht="12.75" customHeight="1">
      <c r="A212" s="35"/>
      <c r="B212" s="35"/>
      <c r="C212" s="35"/>
      <c r="D212" s="35"/>
      <c r="E212" s="35"/>
      <c r="F212" s="3"/>
      <c r="G212" s="3"/>
      <c r="H212" s="3"/>
      <c r="I212" s="3"/>
      <c r="J212" s="3"/>
      <c r="K212" s="3"/>
      <c r="L212" s="3"/>
      <c r="M212" s="3"/>
      <c r="N212" s="35"/>
      <c r="O212" s="35"/>
      <c r="P212" s="35"/>
      <c r="Q212" s="35"/>
      <c r="R212" s="35"/>
    </row>
    <row r="213" spans="1:18" ht="12.75" customHeight="1">
      <c r="A213" s="35"/>
      <c r="B213" s="35"/>
      <c r="C213" s="35"/>
      <c r="D213" s="35"/>
      <c r="E213" s="35"/>
      <c r="F213" s="3"/>
      <c r="G213" s="3"/>
      <c r="H213" s="3"/>
      <c r="I213" s="3"/>
      <c r="J213" s="3"/>
      <c r="K213" s="3"/>
      <c r="L213" s="3"/>
      <c r="M213" s="3"/>
      <c r="N213" s="35"/>
      <c r="O213" s="35"/>
      <c r="P213" s="35"/>
      <c r="Q213" s="35"/>
      <c r="R213" s="35"/>
    </row>
    <row r="214" spans="1:18" ht="12.75" customHeight="1">
      <c r="A214" s="35"/>
      <c r="B214" s="35"/>
      <c r="C214" s="35"/>
      <c r="D214" s="35"/>
      <c r="E214" s="35"/>
      <c r="F214" s="3"/>
      <c r="G214" s="3"/>
      <c r="H214" s="3"/>
      <c r="I214" s="3"/>
      <c r="J214" s="3"/>
      <c r="K214" s="3"/>
      <c r="L214" s="3"/>
      <c r="M214" s="3"/>
      <c r="N214" s="35"/>
      <c r="O214" s="35"/>
      <c r="P214" s="35"/>
      <c r="Q214" s="35"/>
      <c r="R214" s="35"/>
    </row>
    <row r="215" spans="1:18" ht="12.75" customHeight="1">
      <c r="A215" s="35"/>
      <c r="B215" s="35"/>
      <c r="C215" s="35"/>
      <c r="D215" s="35"/>
      <c r="E215" s="35"/>
      <c r="F215" s="3"/>
      <c r="G215" s="3"/>
      <c r="H215" s="3"/>
      <c r="I215" s="3"/>
      <c r="J215" s="3"/>
      <c r="K215" s="3"/>
      <c r="L215" s="3"/>
      <c r="M215" s="3"/>
      <c r="N215" s="35"/>
      <c r="O215" s="35"/>
      <c r="P215" s="35"/>
      <c r="Q215" s="35"/>
      <c r="R215" s="35"/>
    </row>
    <row r="216" spans="1:18" ht="12.75" customHeight="1">
      <c r="A216" s="35"/>
      <c r="B216" s="35"/>
      <c r="C216" s="35"/>
      <c r="D216" s="35"/>
      <c r="E216" s="35"/>
      <c r="F216" s="3"/>
      <c r="G216" s="3"/>
      <c r="H216" s="3"/>
      <c r="I216" s="3"/>
      <c r="J216" s="3"/>
      <c r="K216" s="3"/>
      <c r="L216" s="3"/>
      <c r="M216" s="3"/>
      <c r="N216" s="35"/>
      <c r="O216" s="35"/>
      <c r="P216" s="35"/>
      <c r="Q216" s="35"/>
      <c r="R216" s="35"/>
    </row>
    <row r="217" spans="1:18" ht="12.75" customHeight="1">
      <c r="A217" s="35"/>
      <c r="B217" s="35"/>
      <c r="C217" s="35"/>
      <c r="D217" s="35"/>
      <c r="E217" s="35"/>
      <c r="F217" s="3"/>
      <c r="G217" s="3"/>
      <c r="H217" s="3"/>
      <c r="I217" s="3"/>
      <c r="J217" s="3"/>
      <c r="K217" s="3"/>
      <c r="L217" s="3"/>
      <c r="M217" s="3"/>
      <c r="N217" s="35"/>
      <c r="O217" s="35"/>
      <c r="P217" s="35"/>
      <c r="Q217" s="35"/>
      <c r="R217" s="35"/>
    </row>
    <row r="218" spans="1:18" ht="12.75" customHeight="1">
      <c r="A218" s="35"/>
      <c r="B218" s="35"/>
      <c r="C218" s="35"/>
      <c r="D218" s="35"/>
      <c r="E218" s="35"/>
      <c r="F218" s="3"/>
      <c r="G218" s="3"/>
      <c r="H218" s="3"/>
      <c r="I218" s="3"/>
      <c r="J218" s="3"/>
      <c r="K218" s="3"/>
      <c r="L218" s="3"/>
      <c r="M218" s="3"/>
      <c r="N218" s="35"/>
      <c r="O218" s="35"/>
      <c r="P218" s="35"/>
      <c r="Q218" s="35"/>
      <c r="R218" s="35"/>
    </row>
    <row r="219" spans="1:18" ht="12.75" customHeight="1">
      <c r="A219" s="35"/>
      <c r="B219" s="35"/>
      <c r="C219" s="35"/>
      <c r="D219" s="35"/>
      <c r="E219" s="35"/>
      <c r="F219" s="3"/>
      <c r="G219" s="3"/>
      <c r="H219" s="3"/>
      <c r="I219" s="3"/>
      <c r="J219" s="3"/>
      <c r="K219" s="3"/>
      <c r="L219" s="3"/>
      <c r="M219" s="3"/>
      <c r="N219" s="35"/>
      <c r="O219" s="35"/>
      <c r="P219" s="35"/>
      <c r="Q219" s="35"/>
      <c r="R219" s="35"/>
    </row>
    <row r="220" spans="1:18" ht="12.75" customHeight="1">
      <c r="A220" s="35"/>
      <c r="B220" s="35"/>
      <c r="C220" s="35"/>
      <c r="D220" s="35"/>
      <c r="E220" s="35"/>
      <c r="F220" s="3"/>
      <c r="G220" s="3"/>
      <c r="H220" s="3"/>
      <c r="I220" s="3"/>
      <c r="J220" s="3"/>
      <c r="K220" s="3"/>
      <c r="L220" s="3"/>
      <c r="M220" s="3"/>
      <c r="N220" s="35"/>
      <c r="O220" s="35"/>
      <c r="P220" s="35"/>
      <c r="Q220" s="35"/>
      <c r="R220" s="35"/>
    </row>
    <row r="221" spans="1:18" ht="12.75" customHeight="1">
      <c r="A221" s="35"/>
      <c r="B221" s="35"/>
      <c r="C221" s="35"/>
      <c r="D221" s="35"/>
      <c r="E221" s="35"/>
      <c r="F221" s="3"/>
      <c r="G221" s="3"/>
      <c r="H221" s="3"/>
      <c r="I221" s="3"/>
      <c r="J221" s="3"/>
      <c r="K221" s="3"/>
      <c r="L221" s="3"/>
      <c r="M221" s="3"/>
      <c r="N221" s="35"/>
      <c r="O221" s="35"/>
      <c r="P221" s="35"/>
      <c r="Q221" s="35"/>
      <c r="R221" s="35"/>
    </row>
    <row r="222" spans="1:18" ht="12.75" customHeight="1">
      <c r="A222" s="35"/>
      <c r="B222" s="35"/>
      <c r="C222" s="35"/>
      <c r="D222" s="35"/>
      <c r="E222" s="35"/>
      <c r="F222" s="3"/>
      <c r="G222" s="3"/>
      <c r="H222" s="3"/>
      <c r="I222" s="3"/>
      <c r="J222" s="3"/>
      <c r="K222" s="3"/>
      <c r="L222" s="3"/>
      <c r="M222" s="3"/>
      <c r="N222" s="35"/>
      <c r="O222" s="35"/>
      <c r="P222" s="35"/>
      <c r="Q222" s="35"/>
      <c r="R222" s="35"/>
    </row>
    <row r="223" spans="1:18" ht="12.75" customHeight="1">
      <c r="A223" s="35"/>
      <c r="B223" s="35"/>
      <c r="C223" s="35"/>
      <c r="D223" s="35"/>
      <c r="E223" s="35"/>
      <c r="F223" s="3"/>
      <c r="G223" s="3"/>
      <c r="H223" s="3"/>
      <c r="I223" s="3"/>
      <c r="J223" s="3"/>
      <c r="K223" s="3"/>
      <c r="L223" s="3"/>
      <c r="M223" s="3"/>
      <c r="N223" s="35"/>
      <c r="O223" s="35"/>
      <c r="P223" s="35"/>
      <c r="Q223" s="35"/>
      <c r="R223" s="35"/>
    </row>
    <row r="224" spans="1:18" ht="12.75" customHeight="1">
      <c r="A224" s="35"/>
      <c r="B224" s="35"/>
      <c r="C224" s="35"/>
      <c r="D224" s="35"/>
      <c r="E224" s="35"/>
      <c r="F224" s="3"/>
      <c r="G224" s="3"/>
      <c r="H224" s="3"/>
      <c r="I224" s="3"/>
      <c r="J224" s="3"/>
      <c r="K224" s="3"/>
      <c r="L224" s="3"/>
      <c r="M224" s="3"/>
      <c r="N224" s="35"/>
      <c r="O224" s="35"/>
      <c r="P224" s="35"/>
      <c r="Q224" s="35"/>
      <c r="R224" s="35"/>
    </row>
    <row r="225" spans="1:18" ht="12.75" customHeight="1">
      <c r="A225" s="35"/>
      <c r="B225" s="35"/>
      <c r="C225" s="35"/>
      <c r="D225" s="35"/>
      <c r="E225" s="35"/>
      <c r="F225" s="3"/>
      <c r="G225" s="3"/>
      <c r="H225" s="3"/>
      <c r="I225" s="3"/>
      <c r="J225" s="3"/>
      <c r="K225" s="3"/>
      <c r="L225" s="3"/>
      <c r="M225" s="3"/>
      <c r="N225" s="35"/>
      <c r="O225" s="35"/>
      <c r="P225" s="35"/>
      <c r="Q225" s="35"/>
      <c r="R225" s="35"/>
    </row>
    <row r="226" spans="1:18" ht="12.75" customHeight="1">
      <c r="A226" s="35"/>
      <c r="B226" s="35"/>
      <c r="C226" s="35"/>
      <c r="D226" s="35"/>
      <c r="E226" s="35"/>
      <c r="F226" s="3"/>
      <c r="G226" s="3"/>
      <c r="H226" s="3"/>
      <c r="I226" s="3"/>
      <c r="J226" s="3"/>
      <c r="K226" s="3"/>
      <c r="L226" s="3"/>
      <c r="M226" s="3"/>
      <c r="N226" s="35"/>
      <c r="O226" s="35"/>
      <c r="P226" s="35"/>
      <c r="Q226" s="35"/>
      <c r="R226" s="35"/>
    </row>
    <row r="227" spans="1:18" ht="12.75" customHeight="1">
      <c r="A227" s="35"/>
      <c r="B227" s="35"/>
      <c r="C227" s="35"/>
      <c r="D227" s="35"/>
      <c r="E227" s="35"/>
      <c r="F227" s="3"/>
      <c r="G227" s="3"/>
      <c r="H227" s="3"/>
      <c r="I227" s="3"/>
      <c r="J227" s="3"/>
      <c r="K227" s="3"/>
      <c r="L227" s="3"/>
      <c r="M227" s="3"/>
      <c r="N227" s="35"/>
      <c r="O227" s="35"/>
      <c r="P227" s="35"/>
      <c r="Q227" s="35"/>
      <c r="R227" s="35"/>
    </row>
    <row r="228" spans="1:18" ht="12.75" customHeight="1">
      <c r="A228" s="35"/>
      <c r="B228" s="35"/>
      <c r="C228" s="35"/>
      <c r="D228" s="35"/>
      <c r="E228" s="35"/>
      <c r="F228" s="3"/>
      <c r="G228" s="3"/>
      <c r="H228" s="3"/>
      <c r="I228" s="3"/>
      <c r="J228" s="3"/>
      <c r="K228" s="3"/>
      <c r="L228" s="3"/>
      <c r="M228" s="3"/>
      <c r="N228" s="35"/>
      <c r="O228" s="35"/>
      <c r="P228" s="35"/>
      <c r="Q228" s="35"/>
      <c r="R228" s="35"/>
    </row>
    <row r="229" spans="1:18" ht="12.75" customHeight="1">
      <c r="A229" s="35"/>
      <c r="B229" s="35"/>
      <c r="C229" s="35"/>
      <c r="D229" s="35"/>
      <c r="E229" s="35"/>
      <c r="F229" s="3"/>
      <c r="G229" s="3"/>
      <c r="H229" s="3"/>
      <c r="I229" s="3"/>
      <c r="J229" s="3"/>
      <c r="K229" s="3"/>
      <c r="L229" s="3"/>
      <c r="M229" s="3"/>
      <c r="N229" s="35"/>
      <c r="O229" s="35"/>
      <c r="P229" s="35"/>
      <c r="Q229" s="35"/>
      <c r="R229" s="35"/>
    </row>
    <row r="230" spans="1:18" ht="12.75" customHeight="1">
      <c r="A230" s="35"/>
      <c r="B230" s="35"/>
      <c r="C230" s="35"/>
      <c r="D230" s="35"/>
      <c r="E230" s="35"/>
      <c r="F230" s="3"/>
      <c r="G230" s="3"/>
      <c r="H230" s="3"/>
      <c r="I230" s="3"/>
      <c r="J230" s="3"/>
      <c r="K230" s="3"/>
      <c r="L230" s="3"/>
      <c r="M230" s="3"/>
      <c r="N230" s="35"/>
      <c r="O230" s="35"/>
      <c r="P230" s="35"/>
      <c r="Q230" s="35"/>
      <c r="R230" s="35"/>
    </row>
    <row r="231" spans="1:18" ht="12.75" customHeight="1">
      <c r="A231" s="35"/>
      <c r="B231" s="35"/>
      <c r="C231" s="35"/>
      <c r="D231" s="35"/>
      <c r="E231" s="35"/>
      <c r="F231" s="3"/>
      <c r="G231" s="3"/>
      <c r="H231" s="3"/>
      <c r="I231" s="3"/>
      <c r="J231" s="3"/>
      <c r="K231" s="3"/>
      <c r="L231" s="3"/>
      <c r="M231" s="3"/>
      <c r="N231" s="35"/>
      <c r="O231" s="35"/>
      <c r="P231" s="35"/>
      <c r="Q231" s="35"/>
      <c r="R231" s="35"/>
    </row>
    <row r="232" spans="1:18" ht="12.75" customHeight="1">
      <c r="A232" s="35"/>
      <c r="B232" s="35"/>
      <c r="C232" s="35"/>
      <c r="D232" s="35"/>
      <c r="E232" s="35"/>
      <c r="F232" s="3"/>
      <c r="G232" s="3"/>
      <c r="H232" s="3"/>
      <c r="I232" s="3"/>
      <c r="J232" s="3"/>
      <c r="K232" s="3"/>
      <c r="L232" s="3"/>
      <c r="M232" s="3"/>
      <c r="N232" s="35"/>
      <c r="O232" s="35"/>
      <c r="P232" s="35"/>
      <c r="Q232" s="35"/>
      <c r="R232" s="35"/>
    </row>
    <row r="233" spans="1:18" ht="12.75" customHeight="1">
      <c r="A233" s="35"/>
      <c r="B233" s="35"/>
      <c r="C233" s="35"/>
      <c r="D233" s="35"/>
      <c r="E233" s="35"/>
      <c r="F233" s="3"/>
      <c r="G233" s="3"/>
      <c r="H233" s="3"/>
      <c r="I233" s="3"/>
      <c r="J233" s="3"/>
      <c r="K233" s="3"/>
      <c r="L233" s="3"/>
      <c r="M233" s="3"/>
      <c r="N233" s="35"/>
      <c r="O233" s="35"/>
      <c r="P233" s="35"/>
      <c r="Q233" s="35"/>
      <c r="R233" s="35"/>
    </row>
    <row r="234" spans="1:18" ht="12.75" customHeight="1">
      <c r="A234" s="35"/>
      <c r="B234" s="35"/>
      <c r="C234" s="35"/>
      <c r="D234" s="35"/>
      <c r="E234" s="35"/>
      <c r="F234" s="3"/>
      <c r="G234" s="3"/>
      <c r="H234" s="3"/>
      <c r="I234" s="3"/>
      <c r="J234" s="3"/>
      <c r="K234" s="3"/>
      <c r="L234" s="3"/>
      <c r="M234" s="3"/>
      <c r="N234" s="35"/>
      <c r="O234" s="35"/>
      <c r="P234" s="35"/>
      <c r="Q234" s="35"/>
      <c r="R234" s="35"/>
    </row>
    <row r="235" spans="1:18" ht="12.75" customHeight="1">
      <c r="A235" s="35"/>
      <c r="B235" s="35"/>
      <c r="C235" s="35"/>
      <c r="D235" s="35"/>
      <c r="E235" s="35"/>
      <c r="F235" s="3"/>
      <c r="G235" s="3"/>
      <c r="H235" s="3"/>
      <c r="I235" s="3"/>
      <c r="J235" s="3"/>
      <c r="K235" s="3"/>
      <c r="L235" s="3"/>
      <c r="M235" s="3"/>
      <c r="N235" s="35"/>
      <c r="O235" s="35"/>
      <c r="P235" s="35"/>
      <c r="Q235" s="35"/>
      <c r="R235" s="35"/>
    </row>
    <row r="236" spans="1:18" ht="12.75" customHeight="1">
      <c r="A236" s="35"/>
      <c r="B236" s="35"/>
      <c r="C236" s="35"/>
      <c r="D236" s="35"/>
      <c r="E236" s="35"/>
      <c r="F236" s="3"/>
      <c r="G236" s="3"/>
      <c r="H236" s="3"/>
      <c r="I236" s="3"/>
      <c r="J236" s="3"/>
      <c r="K236" s="3"/>
      <c r="L236" s="3"/>
      <c r="M236" s="3"/>
      <c r="N236" s="35"/>
      <c r="O236" s="35"/>
      <c r="P236" s="35"/>
      <c r="Q236" s="35"/>
      <c r="R236" s="35"/>
    </row>
    <row r="237" spans="1:18" ht="12.75" customHeight="1">
      <c r="A237" s="35"/>
      <c r="B237" s="35"/>
      <c r="C237" s="35"/>
      <c r="D237" s="35"/>
      <c r="E237" s="35"/>
      <c r="F237" s="3"/>
      <c r="G237" s="3"/>
      <c r="H237" s="3"/>
      <c r="I237" s="3"/>
      <c r="J237" s="3"/>
      <c r="K237" s="3"/>
      <c r="L237" s="3"/>
      <c r="M237" s="3"/>
      <c r="N237" s="35"/>
      <c r="O237" s="35"/>
      <c r="P237" s="35"/>
      <c r="Q237" s="35"/>
      <c r="R237" s="35"/>
    </row>
    <row r="238" spans="1:18" ht="12.75" customHeight="1">
      <c r="A238" s="35"/>
      <c r="B238" s="35"/>
      <c r="C238" s="35"/>
      <c r="D238" s="35"/>
      <c r="E238" s="35"/>
      <c r="F238" s="3"/>
      <c r="G238" s="3"/>
      <c r="H238" s="3"/>
      <c r="I238" s="3"/>
      <c r="J238" s="3"/>
      <c r="K238" s="3"/>
      <c r="L238" s="3"/>
      <c r="M238" s="3"/>
      <c r="N238" s="35"/>
      <c r="O238" s="35"/>
      <c r="P238" s="35"/>
      <c r="Q238" s="35"/>
      <c r="R238" s="35"/>
    </row>
    <row r="239" spans="1:18" ht="12.75" customHeight="1">
      <c r="A239" s="35"/>
      <c r="B239" s="35"/>
      <c r="C239" s="35"/>
      <c r="D239" s="35"/>
      <c r="E239" s="35"/>
      <c r="F239" s="3"/>
      <c r="G239" s="3"/>
      <c r="H239" s="3"/>
      <c r="I239" s="3"/>
      <c r="J239" s="3"/>
      <c r="K239" s="3"/>
      <c r="L239" s="3"/>
      <c r="M239" s="3"/>
      <c r="N239" s="35"/>
      <c r="O239" s="35"/>
      <c r="P239" s="35"/>
      <c r="Q239" s="35"/>
      <c r="R239" s="35"/>
    </row>
    <row r="240" spans="1:18" ht="12.75" customHeight="1">
      <c r="A240" s="35"/>
      <c r="B240" s="35"/>
      <c r="C240" s="35"/>
      <c r="D240" s="35"/>
      <c r="E240" s="35"/>
      <c r="F240" s="3"/>
      <c r="G240" s="3"/>
      <c r="H240" s="3"/>
      <c r="I240" s="3"/>
      <c r="J240" s="3"/>
      <c r="K240" s="3"/>
      <c r="L240" s="3"/>
      <c r="M240" s="3"/>
      <c r="N240" s="35"/>
      <c r="O240" s="35"/>
      <c r="P240" s="35"/>
      <c r="Q240" s="35"/>
      <c r="R240" s="35"/>
    </row>
    <row r="241" spans="1:18" ht="12.75" customHeight="1">
      <c r="A241" s="35"/>
      <c r="B241" s="35"/>
      <c r="C241" s="35"/>
      <c r="D241" s="35"/>
      <c r="E241" s="35"/>
      <c r="F241" s="3"/>
      <c r="G241" s="3"/>
      <c r="H241" s="3"/>
      <c r="I241" s="3"/>
      <c r="J241" s="3"/>
      <c r="K241" s="3"/>
      <c r="L241" s="3"/>
      <c r="M241" s="3"/>
      <c r="N241" s="35"/>
      <c r="O241" s="35"/>
      <c r="P241" s="35"/>
      <c r="Q241" s="35"/>
      <c r="R241" s="35"/>
    </row>
    <row r="242" spans="1:18" ht="12.75" customHeight="1">
      <c r="A242" s="35"/>
      <c r="B242" s="35"/>
      <c r="C242" s="35"/>
      <c r="D242" s="35"/>
      <c r="E242" s="35"/>
      <c r="F242" s="3"/>
      <c r="G242" s="3"/>
      <c r="H242" s="3"/>
      <c r="I242" s="3"/>
      <c r="J242" s="3"/>
      <c r="K242" s="3"/>
      <c r="L242" s="3"/>
      <c r="M242" s="3"/>
      <c r="N242" s="35"/>
      <c r="O242" s="35"/>
      <c r="P242" s="35"/>
      <c r="Q242" s="35"/>
      <c r="R242" s="35"/>
    </row>
    <row r="243" spans="1:18" ht="12.75" customHeight="1">
      <c r="A243" s="35"/>
      <c r="B243" s="35"/>
      <c r="C243" s="35"/>
      <c r="D243" s="35"/>
      <c r="E243" s="35"/>
      <c r="F243" s="3"/>
      <c r="G243" s="3"/>
      <c r="H243" s="3"/>
      <c r="I243" s="3"/>
      <c r="J243" s="3"/>
      <c r="K243" s="3"/>
      <c r="L243" s="3"/>
      <c r="M243" s="3"/>
      <c r="N243" s="35"/>
      <c r="O243" s="35"/>
      <c r="P243" s="35"/>
      <c r="Q243" s="35"/>
      <c r="R243" s="35"/>
    </row>
    <row r="244" spans="1:18" ht="12.75" customHeight="1">
      <c r="A244" s="35"/>
      <c r="B244" s="35"/>
      <c r="C244" s="35"/>
      <c r="D244" s="35"/>
      <c r="E244" s="35"/>
      <c r="F244" s="3"/>
      <c r="G244" s="3"/>
      <c r="H244" s="3"/>
      <c r="I244" s="3"/>
      <c r="J244" s="3"/>
      <c r="K244" s="3"/>
      <c r="L244" s="3"/>
      <c r="M244" s="3"/>
      <c r="N244" s="35"/>
      <c r="O244" s="35"/>
      <c r="P244" s="35"/>
      <c r="Q244" s="35"/>
      <c r="R244" s="35"/>
    </row>
    <row r="245" spans="1:18" ht="12.75" customHeight="1">
      <c r="A245" s="35"/>
      <c r="B245" s="35"/>
      <c r="C245" s="35"/>
      <c r="D245" s="35"/>
      <c r="E245" s="35"/>
      <c r="F245" s="3"/>
      <c r="G245" s="3"/>
      <c r="H245" s="3"/>
      <c r="I245" s="3"/>
      <c r="J245" s="3"/>
      <c r="K245" s="3"/>
      <c r="L245" s="3"/>
      <c r="M245" s="3"/>
      <c r="N245" s="35"/>
      <c r="O245" s="35"/>
      <c r="P245" s="35"/>
      <c r="Q245" s="35"/>
      <c r="R245" s="35"/>
    </row>
    <row r="246" spans="1:18" ht="12.75" customHeight="1">
      <c r="A246" s="35"/>
      <c r="B246" s="35"/>
      <c r="C246" s="35"/>
      <c r="D246" s="35"/>
      <c r="E246" s="35"/>
      <c r="F246" s="3"/>
      <c r="G246" s="3"/>
      <c r="H246" s="3"/>
      <c r="I246" s="3"/>
      <c r="J246" s="3"/>
      <c r="K246" s="3"/>
      <c r="L246" s="3"/>
      <c r="M246" s="3"/>
      <c r="N246" s="35"/>
      <c r="O246" s="35"/>
      <c r="P246" s="35"/>
      <c r="Q246" s="35"/>
      <c r="R246" s="35"/>
    </row>
    <row r="247" spans="1:18" ht="12.75" customHeight="1">
      <c r="A247" s="35"/>
      <c r="B247" s="35"/>
      <c r="C247" s="35"/>
      <c r="D247" s="35"/>
      <c r="E247" s="35"/>
      <c r="F247" s="3"/>
      <c r="G247" s="3"/>
      <c r="H247" s="3"/>
      <c r="I247" s="3"/>
      <c r="J247" s="3"/>
      <c r="K247" s="3"/>
      <c r="L247" s="3"/>
      <c r="M247" s="3"/>
      <c r="N247" s="35"/>
      <c r="O247" s="35"/>
      <c r="P247" s="35"/>
      <c r="Q247" s="35"/>
      <c r="R247" s="35"/>
    </row>
    <row r="248" spans="1:1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1:18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1:18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1:18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1:18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1:18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1:18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1:18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spans="1:18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spans="1:18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spans="1:18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1:18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1:18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1:18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1:18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1:18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1:18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1:18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spans="1:18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</row>
    <row r="300" spans="1:18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</row>
    <row r="301" spans="1:18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</row>
    <row r="302" spans="1:18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1:18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</row>
    <row r="304" spans="1:18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spans="1:18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</row>
    <row r="306" spans="1:18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</row>
    <row r="308" spans="1:1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</row>
    <row r="309" spans="1:18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</row>
    <row r="310" spans="1:18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1:18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</row>
    <row r="312" spans="1:18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spans="1:18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4" spans="1:18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</row>
    <row r="315" spans="1:18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spans="1:18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</row>
    <row r="317" spans="1:18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spans="1: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</row>
    <row r="319" spans="1:18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</row>
    <row r="320" spans="1:18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</row>
    <row r="322" spans="1:18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</row>
    <row r="323" spans="1:18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spans="1:18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</row>
    <row r="325" spans="1:18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spans="1:18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</row>
    <row r="327" spans="1:18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</row>
    <row r="328" spans="1:1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</row>
    <row r="329" spans="1:18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spans="1:18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1:18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</row>
    <row r="332" spans="1:18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spans="1:18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spans="1:18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spans="1:18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spans="1:18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spans="1:1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spans="1:18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1:18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1:18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spans="1:18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</row>
    <row r="343" spans="1:18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spans="1:18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1:18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spans="1:18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</row>
    <row r="347" spans="1:18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</row>
    <row r="348" spans="1:1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1:18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</row>
    <row r="350" spans="1:18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</row>
    <row r="351" spans="1:18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</row>
    <row r="352" spans="1:18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</row>
    <row r="353" spans="1:18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</row>
    <row r="354" spans="1:18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</row>
    <row r="355" spans="1:18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</row>
    <row r="356" spans="1:18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</row>
    <row r="357" spans="1:18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</row>
    <row r="358" spans="1:1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</row>
    <row r="359" spans="1:18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</row>
    <row r="360" spans="1:18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</row>
    <row r="361" spans="1:18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</row>
    <row r="362" spans="1:18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1:18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1:18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1:18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spans="1:18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spans="1:18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1:1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spans="1:18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1:18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spans="1:18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spans="1:18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</row>
    <row r="374" spans="1:18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</row>
    <row r="375" spans="1:18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</row>
    <row r="376" spans="1:18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</row>
    <row r="377" spans="1:18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</row>
    <row r="378" spans="1:1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</row>
    <row r="379" spans="1:18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</row>
    <row r="380" spans="1:18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</row>
    <row r="381" spans="1:18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</row>
    <row r="382" spans="1:18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</row>
    <row r="383" spans="1:18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</row>
    <row r="384" spans="1:18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</row>
    <row r="385" spans="1:18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spans="1:18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1:18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spans="1:1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spans="1:18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spans="1:18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spans="1:18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1:18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1:18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1:18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1:18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spans="1:18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spans="1:18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spans="1:1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1:18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</row>
    <row r="400" spans="1:18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</row>
    <row r="401" spans="1:18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</row>
    <row r="402" spans="1:18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spans="1:18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</row>
    <row r="404" spans="1:18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</row>
    <row r="405" spans="1:18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</row>
    <row r="406" spans="1:18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</row>
    <row r="407" spans="1:18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</row>
    <row r="408" spans="1:1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</row>
    <row r="409" spans="1:18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</row>
    <row r="410" spans="1:18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</row>
    <row r="411" spans="1:18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</row>
    <row r="412" spans="1:18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</row>
    <row r="413" spans="1:18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</row>
    <row r="414" spans="1:18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</row>
    <row r="415" spans="1:18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</row>
    <row r="416" spans="1:18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</row>
    <row r="417" spans="1:18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</row>
    <row r="418" spans="1: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</row>
    <row r="419" spans="1:18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</row>
    <row r="420" spans="1:18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1:18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</row>
    <row r="422" spans="1:18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spans="1:18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1:18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</row>
    <row r="425" spans="1:18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</row>
    <row r="426" spans="1:18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</row>
    <row r="427" spans="1:18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</row>
    <row r="428" spans="1:1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spans="1:18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</row>
    <row r="430" spans="1:18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</row>
    <row r="431" spans="1:18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</row>
    <row r="432" spans="1:18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</row>
    <row r="433" spans="1:18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</row>
    <row r="434" spans="1:18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</row>
    <row r="435" spans="1:18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</row>
    <row r="436" spans="1:18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</row>
    <row r="437" spans="1:18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</row>
    <row r="438" spans="1:1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</row>
    <row r="439" spans="1:18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</row>
    <row r="440" spans="1:18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</row>
    <row r="441" spans="1:18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</row>
    <row r="442" spans="1:18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</row>
    <row r="443" spans="1:18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</row>
    <row r="444" spans="1:18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</row>
    <row r="445" spans="1:18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</row>
    <row r="446" spans="1:18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</row>
    <row r="447" spans="1:18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</row>
    <row r="448" spans="1:1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</row>
    <row r="449" spans="1:18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</row>
    <row r="450" spans="1:18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</row>
    <row r="451" spans="1:18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</row>
    <row r="452" spans="1:18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</row>
    <row r="453" spans="1:18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</row>
    <row r="454" spans="1:18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</row>
    <row r="455" spans="1:18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</row>
    <row r="456" spans="1:18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</row>
    <row r="457" spans="1:18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</row>
    <row r="458" spans="1:1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</row>
    <row r="459" spans="1:18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</row>
    <row r="460" spans="1:18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</row>
    <row r="461" spans="1:18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</row>
    <row r="462" spans="1:18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</row>
    <row r="463" spans="1:18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</row>
    <row r="464" spans="1:18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</row>
    <row r="465" spans="1:18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</row>
    <row r="466" spans="1:18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</row>
    <row r="467" spans="1:18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</row>
    <row r="468" spans="1:1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</row>
    <row r="469" spans="1:18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</row>
    <row r="470" spans="1:18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</row>
    <row r="471" spans="1:18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</row>
    <row r="472" spans="1:18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</row>
    <row r="473" spans="1:18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</row>
    <row r="474" spans="1:18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</row>
    <row r="475" spans="1:18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</row>
    <row r="476" spans="1:18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</row>
    <row r="477" spans="1:18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</row>
    <row r="478" spans="1:1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</row>
    <row r="479" spans="1:18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</row>
    <row r="480" spans="1:18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</row>
    <row r="481" spans="1:18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</row>
    <row r="482" spans="1:18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</row>
    <row r="483" spans="1:18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</row>
    <row r="484" spans="1:18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</row>
    <row r="485" spans="1:18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</row>
    <row r="486" spans="1:18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</row>
    <row r="487" spans="1:18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</row>
    <row r="488" spans="1:1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</row>
    <row r="489" spans="1:18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</row>
    <row r="490" spans="1:18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</row>
    <row r="491" spans="1:18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</row>
    <row r="492" spans="1:18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</row>
    <row r="493" spans="1:18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</row>
    <row r="494" spans="1:18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</row>
    <row r="495" spans="1:18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</row>
    <row r="496" spans="1:18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</row>
    <row r="497" spans="1:18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</row>
    <row r="498" spans="1:1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</row>
    <row r="499" spans="1:18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</row>
    <row r="500" spans="1:18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</row>
    <row r="501" spans="1:18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</row>
    <row r="502" spans="1:18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</row>
    <row r="503" spans="1:18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</row>
    <row r="504" spans="1:18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</row>
    <row r="505" spans="1:18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</row>
    <row r="506" spans="1:18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</row>
    <row r="507" spans="1:18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</row>
    <row r="508" spans="1:1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</row>
    <row r="509" spans="1:18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</row>
    <row r="510" spans="1:18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</row>
    <row r="511" spans="1:18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</row>
    <row r="512" spans="1:18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</row>
    <row r="513" spans="1:18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</row>
    <row r="514" spans="1:18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</row>
    <row r="515" spans="1:18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</row>
    <row r="516" spans="1:18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</row>
    <row r="517" spans="1:18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</row>
    <row r="518" spans="1: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</row>
    <row r="519" spans="1:18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</row>
    <row r="520" spans="1:18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</row>
    <row r="521" spans="1:18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</row>
    <row r="522" spans="1:18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</row>
    <row r="523" spans="1:18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</row>
    <row r="524" spans="1:18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</row>
    <row r="525" spans="1:18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</row>
    <row r="526" spans="1:18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</row>
    <row r="527" spans="1:18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</row>
    <row r="528" spans="1:1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</row>
    <row r="529" spans="1:18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</row>
    <row r="530" spans="1:18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</row>
    <row r="531" spans="1:18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</row>
    <row r="532" spans="1:18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</row>
    <row r="533" spans="1:18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</row>
    <row r="534" spans="1:18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</row>
    <row r="535" spans="1:18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</row>
    <row r="536" spans="1:18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</row>
    <row r="537" spans="1:18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</row>
    <row r="538" spans="1:1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</row>
    <row r="539" spans="1:18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</row>
    <row r="540" spans="1:18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</row>
    <row r="541" spans="1:18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</row>
    <row r="542" spans="1:18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</row>
    <row r="543" spans="1:18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</row>
    <row r="544" spans="1:18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</row>
    <row r="545" spans="1:18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</row>
    <row r="546" spans="1:18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</row>
    <row r="547" spans="1:18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</row>
    <row r="548" spans="1:1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</row>
    <row r="549" spans="1:18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</row>
    <row r="550" spans="1:18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</row>
    <row r="551" spans="1:18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</row>
    <row r="552" spans="1:18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</row>
    <row r="553" spans="1:18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</row>
    <row r="554" spans="1:18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</row>
    <row r="555" spans="1:18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</row>
    <row r="556" spans="1:18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</row>
    <row r="557" spans="1:18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</row>
    <row r="558" spans="1:1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</row>
    <row r="559" spans="1:18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</row>
    <row r="560" spans="1:18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</row>
    <row r="561" spans="1:18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</row>
    <row r="562" spans="1:18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</row>
    <row r="563" spans="1:18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</row>
    <row r="564" spans="1:18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</row>
    <row r="565" spans="1:18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</row>
    <row r="566" spans="1:18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</row>
    <row r="567" spans="1:18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</row>
    <row r="568" spans="1:1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</row>
    <row r="569" spans="1:18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</row>
    <row r="570" spans="1:18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</row>
    <row r="571" spans="1:18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</row>
    <row r="572" spans="1:18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</row>
    <row r="573" spans="1:18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</row>
    <row r="574" spans="1:18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</row>
    <row r="575" spans="1:18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</row>
    <row r="576" spans="1:18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</row>
    <row r="577" spans="1:18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</row>
    <row r="578" spans="1:1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</row>
    <row r="579" spans="1:18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</row>
    <row r="580" spans="1:18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</row>
    <row r="581" spans="1:18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spans="1:18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</row>
    <row r="583" spans="1:18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</row>
    <row r="584" spans="1:18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</row>
    <row r="585" spans="1:18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</row>
    <row r="586" spans="1:18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</row>
    <row r="587" spans="1:18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</row>
    <row r="588" spans="1:1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</row>
    <row r="589" spans="1:18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</row>
    <row r="590" spans="1:18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</row>
    <row r="591" spans="1:18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</row>
    <row r="592" spans="1:18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</row>
    <row r="593" spans="1:18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</row>
    <row r="594" spans="1:18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</row>
    <row r="595" spans="1:18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</row>
    <row r="596" spans="1:18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</row>
    <row r="597" spans="1:18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</row>
    <row r="598" spans="1:1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</row>
    <row r="599" spans="1:18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</row>
    <row r="600" spans="1:18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</row>
    <row r="601" spans="1:18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</row>
    <row r="602" spans="1:18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</row>
    <row r="603" spans="1:18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</row>
    <row r="604" spans="1:18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</row>
    <row r="605" spans="1:18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</row>
    <row r="606" spans="1:18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</row>
    <row r="607" spans="1:18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</row>
    <row r="608" spans="1:1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</row>
    <row r="609" spans="1:18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</row>
    <row r="610" spans="1:18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</row>
    <row r="611" spans="1:18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</row>
    <row r="612" spans="1:18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</row>
    <row r="613" spans="1:18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</row>
    <row r="614" spans="1:18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</row>
    <row r="615" spans="1:18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</row>
    <row r="616" spans="1:18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</row>
    <row r="617" spans="1:18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</row>
    <row r="618" spans="1: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</row>
    <row r="619" spans="1:18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</row>
    <row r="620" spans="1:18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</row>
    <row r="621" spans="1:18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</row>
    <row r="622" spans="1:18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</row>
    <row r="623" spans="1:18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</row>
    <row r="624" spans="1:18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</row>
    <row r="625" spans="1:18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</row>
    <row r="626" spans="1:18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</row>
    <row r="627" spans="1:18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</row>
    <row r="628" spans="1:1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</row>
    <row r="629" spans="1:18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</row>
    <row r="630" spans="1:18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</row>
    <row r="631" spans="1:18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</row>
    <row r="632" spans="1:18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18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</row>
    <row r="634" spans="1:18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</row>
    <row r="635" spans="1:18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</row>
    <row r="636" spans="1:18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</row>
    <row r="637" spans="1:18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</row>
    <row r="638" spans="1:1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</row>
    <row r="639" spans="1:18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</row>
    <row r="640" spans="1:18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</row>
    <row r="641" spans="1:18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</row>
    <row r="642" spans="1:18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</row>
    <row r="643" spans="1:18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</row>
    <row r="644" spans="1:18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</row>
    <row r="645" spans="1:18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</row>
    <row r="646" spans="1:18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</row>
    <row r="647" spans="1:18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</row>
    <row r="648" spans="1:1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</row>
    <row r="649" spans="1:18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</row>
    <row r="650" spans="1:18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</row>
    <row r="651" spans="1:18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</row>
    <row r="652" spans="1:18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</row>
    <row r="653" spans="1:18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</row>
    <row r="654" spans="1:18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</row>
    <row r="655" spans="1:18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</row>
    <row r="656" spans="1:18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</row>
    <row r="657" spans="1:18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</row>
    <row r="658" spans="1:1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</row>
    <row r="659" spans="1:18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</row>
    <row r="660" spans="1:18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</row>
    <row r="661" spans="1:18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</row>
    <row r="662" spans="1:18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</row>
    <row r="663" spans="1:18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</row>
    <row r="664" spans="1:18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</row>
    <row r="665" spans="1:18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</row>
    <row r="666" spans="1:18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</row>
    <row r="667" spans="1:18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</row>
    <row r="668" spans="1:1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</row>
    <row r="669" spans="1:18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</row>
    <row r="670" spans="1:18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</row>
    <row r="671" spans="1:18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</row>
    <row r="672" spans="1:18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</row>
    <row r="673" spans="1:18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</row>
    <row r="674" spans="1:18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</row>
    <row r="675" spans="1:18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</row>
    <row r="676" spans="1:18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</row>
    <row r="677" spans="1:18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</row>
    <row r="678" spans="1:1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</row>
    <row r="679" spans="1:18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</row>
    <row r="680" spans="1:18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</row>
    <row r="681" spans="1:18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</row>
    <row r="682" spans="1:18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</row>
    <row r="683" spans="1:18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</row>
    <row r="684" spans="1:18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</row>
    <row r="685" spans="1:18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</row>
    <row r="686" spans="1:18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</row>
    <row r="687" spans="1:18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</row>
    <row r="688" spans="1:1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</row>
    <row r="689" spans="1:18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</row>
    <row r="690" spans="1:18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</row>
    <row r="691" spans="1:18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</row>
    <row r="692" spans="1:18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</row>
    <row r="693" spans="1:18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</row>
    <row r="694" spans="1:18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</row>
    <row r="695" spans="1:18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</row>
    <row r="696" spans="1:18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</row>
    <row r="697" spans="1:18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</row>
    <row r="698" spans="1:1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</row>
    <row r="699" spans="1:18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</row>
    <row r="700" spans="1:18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</row>
    <row r="701" spans="1:18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</row>
    <row r="702" spans="1:18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</row>
    <row r="703" spans="1:18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</row>
    <row r="704" spans="1:18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</row>
    <row r="705" spans="1:18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</row>
    <row r="706" spans="1:18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</row>
    <row r="707" spans="1:18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</row>
    <row r="708" spans="1:1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</row>
    <row r="709" spans="1:18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</row>
    <row r="710" spans="1:18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</row>
    <row r="711" spans="1:18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</row>
    <row r="712" spans="1:18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</row>
    <row r="713" spans="1:18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</row>
    <row r="714" spans="1:18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</row>
    <row r="715" spans="1:18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</row>
    <row r="716" spans="1:18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</row>
    <row r="717" spans="1:18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</row>
    <row r="718" spans="1: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</row>
    <row r="719" spans="1:18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</row>
    <row r="720" spans="1:18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</row>
    <row r="721" spans="1:18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</row>
    <row r="722" spans="1:18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</row>
    <row r="723" spans="1:18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</row>
    <row r="724" spans="1:18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</row>
    <row r="725" spans="1:18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</row>
    <row r="726" spans="1:18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</row>
    <row r="727" spans="1:18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</row>
    <row r="728" spans="1:1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</row>
    <row r="729" spans="1:18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</row>
    <row r="730" spans="1:18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</row>
    <row r="731" spans="1:18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</row>
    <row r="732" spans="1:18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</row>
    <row r="733" spans="1:18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</row>
    <row r="734" spans="1:18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</row>
    <row r="735" spans="1:18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</row>
    <row r="736" spans="1:18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</row>
    <row r="737" spans="1:18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</row>
    <row r="738" spans="1:1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</row>
    <row r="739" spans="1:18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</row>
    <row r="740" spans="1:18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</row>
    <row r="741" spans="1:18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</row>
    <row r="742" spans="1:18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</row>
    <row r="743" spans="1:18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</row>
    <row r="744" spans="1:18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</row>
    <row r="745" spans="1:18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</row>
    <row r="746" spans="1:18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</row>
    <row r="747" spans="1:18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</row>
    <row r="748" spans="1:1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</row>
    <row r="749" spans="1:18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</row>
    <row r="750" spans="1:18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</row>
    <row r="751" spans="1:18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</row>
    <row r="752" spans="1:18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</row>
    <row r="753" spans="1:18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</row>
    <row r="754" spans="1:18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</row>
    <row r="755" spans="1:18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</row>
    <row r="756" spans="1:18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</row>
    <row r="757" spans="1:18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</row>
    <row r="758" spans="1:1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</row>
    <row r="759" spans="1:18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</row>
    <row r="760" spans="1:18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</row>
    <row r="761" spans="1:18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</row>
    <row r="762" spans="1:18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</row>
    <row r="763" spans="1:18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</row>
    <row r="764" spans="1:18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</row>
    <row r="765" spans="1:18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</row>
    <row r="766" spans="1:18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</row>
    <row r="767" spans="1:18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</row>
    <row r="768" spans="1:1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</row>
    <row r="769" spans="1:18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</row>
    <row r="770" spans="1:18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</row>
    <row r="771" spans="1:18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</row>
    <row r="772" spans="1:18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</row>
    <row r="773" spans="1:18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</row>
    <row r="774" spans="1:18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</row>
    <row r="775" spans="1:18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</row>
    <row r="776" spans="1:18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</row>
    <row r="777" spans="1:18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</row>
    <row r="778" spans="1:1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</row>
    <row r="779" spans="1:18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</row>
    <row r="780" spans="1:18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</row>
    <row r="781" spans="1:18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</row>
    <row r="782" spans="1:18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</row>
    <row r="783" spans="1:18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</row>
    <row r="784" spans="1:18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</row>
    <row r="785" spans="1:18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</row>
    <row r="786" spans="1:18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</row>
    <row r="787" spans="1:18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</row>
    <row r="788" spans="1:1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</row>
    <row r="789" spans="1:18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</row>
    <row r="790" spans="1:18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</row>
    <row r="791" spans="1:18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</row>
    <row r="792" spans="1:18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</row>
    <row r="793" spans="1:18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</row>
    <row r="794" spans="1:18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</row>
    <row r="795" spans="1:18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</row>
    <row r="796" spans="1:18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</row>
    <row r="797" spans="1:18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</row>
    <row r="798" spans="1:1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</row>
    <row r="799" spans="1:18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</row>
    <row r="800" spans="1:18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</row>
    <row r="801" spans="1:18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</row>
    <row r="802" spans="1:18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</row>
    <row r="803" spans="1:18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</row>
    <row r="804" spans="1:18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</row>
    <row r="805" spans="1:18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</row>
    <row r="806" spans="1:18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</row>
    <row r="807" spans="1:18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</row>
    <row r="808" spans="1:1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</row>
    <row r="809" spans="1:18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</row>
    <row r="810" spans="1:18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</row>
    <row r="811" spans="1:18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</row>
    <row r="812" spans="1:18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</row>
    <row r="813" spans="1:18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</row>
    <row r="814" spans="1:18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</row>
    <row r="815" spans="1:18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</row>
    <row r="816" spans="1:18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</row>
    <row r="817" spans="1:18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</row>
    <row r="818" spans="1: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</row>
    <row r="819" spans="1:18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</row>
    <row r="820" spans="1:18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</row>
    <row r="821" spans="1:18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</row>
    <row r="822" spans="1:18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</row>
    <row r="823" spans="1:18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</row>
    <row r="824" spans="1:18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</row>
    <row r="825" spans="1:18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</row>
    <row r="826" spans="1:18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</row>
    <row r="827" spans="1:18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</row>
    <row r="828" spans="1:1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</row>
    <row r="829" spans="1:18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</row>
    <row r="830" spans="1:18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</row>
    <row r="831" spans="1:18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</row>
    <row r="832" spans="1:18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</row>
    <row r="833" spans="1:18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</row>
    <row r="834" spans="1:18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</row>
    <row r="835" spans="1:18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</row>
    <row r="836" spans="1:18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</row>
    <row r="837" spans="1:18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</row>
    <row r="838" spans="1:1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</row>
    <row r="839" spans="1:18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</row>
    <row r="840" spans="1:18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</row>
    <row r="841" spans="1:18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</row>
    <row r="842" spans="1:18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</row>
    <row r="843" spans="1:18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</row>
    <row r="844" spans="1:18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</row>
    <row r="845" spans="1:18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</row>
    <row r="846" spans="1:18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</row>
    <row r="847" spans="1:18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</row>
    <row r="848" spans="1:1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</row>
    <row r="849" spans="1:18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</row>
    <row r="850" spans="1:18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</row>
    <row r="851" spans="1:18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</row>
    <row r="852" spans="1:18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</row>
    <row r="853" spans="1:18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</row>
    <row r="854" spans="1:18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</row>
    <row r="855" spans="1:18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</row>
    <row r="856" spans="1:18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</row>
    <row r="857" spans="1:18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</row>
    <row r="858" spans="1:1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</row>
    <row r="859" spans="1:18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</row>
    <row r="860" spans="1:18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</row>
    <row r="861" spans="1:18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</row>
    <row r="862" spans="1:18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</row>
    <row r="863" spans="1:18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</row>
    <row r="864" spans="1:18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</row>
    <row r="865" spans="1:18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</row>
    <row r="866" spans="1:18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</row>
    <row r="867" spans="1:18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</row>
    <row r="868" spans="1:1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</row>
    <row r="869" spans="1:18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</row>
    <row r="870" spans="1:18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</row>
    <row r="871" spans="1:18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</row>
    <row r="872" spans="1:18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</row>
    <row r="873" spans="1:18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</row>
    <row r="874" spans="1:18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</row>
    <row r="875" spans="1:18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</row>
    <row r="876" spans="1:18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</row>
    <row r="877" spans="1:18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</row>
    <row r="878" spans="1:1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</row>
    <row r="879" spans="1:18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</row>
    <row r="880" spans="1:18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</row>
    <row r="881" spans="1:18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</row>
    <row r="882" spans="1:18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</row>
    <row r="883" spans="1:18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</row>
    <row r="884" spans="1:18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</row>
    <row r="885" spans="1:18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</row>
    <row r="886" spans="1:18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</row>
    <row r="887" spans="1:18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</row>
    <row r="888" spans="1:1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</row>
    <row r="889" spans="1:18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</row>
    <row r="890" spans="1:18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</row>
    <row r="891" spans="1:18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</row>
    <row r="892" spans="1:18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</row>
    <row r="893" spans="1:18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</row>
    <row r="894" spans="1:18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</row>
    <row r="895" spans="1:18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</row>
    <row r="896" spans="1:18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</row>
    <row r="897" spans="1:18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</row>
    <row r="898" spans="1:1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</row>
    <row r="899" spans="1:18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</row>
    <row r="900" spans="1:18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</row>
    <row r="901" spans="1:18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</row>
    <row r="902" spans="1:18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</row>
    <row r="903" spans="1:18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</row>
    <row r="904" spans="1:18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</row>
    <row r="905" spans="1:18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</row>
    <row r="906" spans="1:18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</row>
    <row r="907" spans="1:18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</row>
    <row r="908" spans="1:1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</row>
    <row r="909" spans="1:18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</row>
    <row r="910" spans="1:18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</row>
    <row r="911" spans="1:18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</row>
    <row r="912" spans="1:18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</row>
    <row r="913" spans="1:18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</row>
    <row r="914" spans="1:18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</row>
    <row r="915" spans="1:18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</row>
    <row r="916" spans="1:18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</row>
    <row r="917" spans="1:18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</row>
    <row r="918" spans="1: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</row>
    <row r="919" spans="1:18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</row>
    <row r="920" spans="1:18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</row>
    <row r="921" spans="1:18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</row>
    <row r="922" spans="1:18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</row>
    <row r="923" spans="1:18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</row>
    <row r="924" spans="1:18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</row>
    <row r="925" spans="1:18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</row>
    <row r="926" spans="1:18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</row>
    <row r="927" spans="1:18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</row>
    <row r="928" spans="1:1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</row>
    <row r="929" spans="1:18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</row>
    <row r="930" spans="1:18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</row>
    <row r="931" spans="1:18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</row>
    <row r="932" spans="1:18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</row>
    <row r="933" spans="1:18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</row>
    <row r="934" spans="1:18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</row>
    <row r="935" spans="1:18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</row>
    <row r="936" spans="1:18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</row>
    <row r="937" spans="1:18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</row>
    <row r="938" spans="1:1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</row>
    <row r="939" spans="1:18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</row>
    <row r="940" spans="1:18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</row>
    <row r="941" spans="1:18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</row>
    <row r="942" spans="1:18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</row>
    <row r="943" spans="1:18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</row>
    <row r="944" spans="1:18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</row>
    <row r="945" spans="1:18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</row>
    <row r="946" spans="1:18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</row>
    <row r="947" spans="1:18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</row>
    <row r="948" spans="1:1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</row>
    <row r="949" spans="1:18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</row>
    <row r="950" spans="1:18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</row>
    <row r="951" spans="1:18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</row>
    <row r="952" spans="1:18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</row>
    <row r="953" spans="1:18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</row>
    <row r="954" spans="1:18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</row>
    <row r="955" spans="1:18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</row>
    <row r="956" spans="1:18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</row>
    <row r="957" spans="1:18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</row>
    <row r="958" spans="1:1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</row>
    <row r="959" spans="1:18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</row>
    <row r="960" spans="1:18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</row>
    <row r="961" spans="1:18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</row>
    <row r="962" spans="1:18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</row>
    <row r="963" spans="1:18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</row>
    <row r="964" spans="1:18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</row>
    <row r="965" spans="1:18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</row>
    <row r="966" spans="1:18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</row>
    <row r="967" spans="1:18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</row>
    <row r="968" spans="1:1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</row>
    <row r="969" spans="1:18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</row>
    <row r="970" spans="1:18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</row>
    <row r="971" spans="1:18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</row>
    <row r="972" spans="1:18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</row>
    <row r="973" spans="1:18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</row>
    <row r="974" spans="1:18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</row>
    <row r="975" spans="1:18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</row>
    <row r="976" spans="1:18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</row>
    <row r="977" spans="1:18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</row>
    <row r="978" spans="1:1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</row>
    <row r="979" spans="1:18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</row>
    <row r="980" spans="1:18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</row>
    <row r="981" spans="1:18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</row>
    <row r="982" spans="1:18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</row>
    <row r="983" spans="1:18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</row>
    <row r="984" spans="1:18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</row>
    <row r="985" spans="1:18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</row>
    <row r="986" spans="1:18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</row>
    <row r="987" spans="1:18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</row>
    <row r="988" spans="1:1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</row>
    <row r="989" spans="1:18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</row>
    <row r="990" spans="1:18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</row>
    <row r="991" spans="1:18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</row>
    <row r="992" spans="1:18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</row>
    <row r="993" spans="1:18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</row>
    <row r="994" spans="1:18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</row>
    <row r="995" spans="1:18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</row>
    <row r="996" spans="1:18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</row>
    <row r="997" spans="1:18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</row>
    <row r="998" spans="1:1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</row>
    <row r="999" spans="1:18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</row>
    <row r="1000" spans="1:18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</row>
  </sheetData>
  <mergeCells count="125">
    <mergeCell ref="B3:J3"/>
    <mergeCell ref="B4:J4"/>
    <mergeCell ref="B5:E5"/>
    <mergeCell ref="B6:E6"/>
    <mergeCell ref="A7:M7"/>
    <mergeCell ref="A8:E8"/>
    <mergeCell ref="J13:M13"/>
    <mergeCell ref="A10:A15"/>
    <mergeCell ref="B14:B15"/>
    <mergeCell ref="C14:D15"/>
    <mergeCell ref="E14:E15"/>
    <mergeCell ref="F14:F15"/>
    <mergeCell ref="I14:I15"/>
    <mergeCell ref="A9:E9"/>
    <mergeCell ref="B10:E10"/>
    <mergeCell ref="F10:I10"/>
    <mergeCell ref="J10:M10"/>
    <mergeCell ref="B11:E11"/>
    <mergeCell ref="F11:I11"/>
    <mergeCell ref="J11:M11"/>
    <mergeCell ref="B12:E12"/>
    <mergeCell ref="F12:I12"/>
    <mergeCell ref="J12:M12"/>
    <mergeCell ref="B13:E13"/>
    <mergeCell ref="C16:D16"/>
    <mergeCell ref="K16:L16"/>
    <mergeCell ref="K21:L21"/>
    <mergeCell ref="K22:L22"/>
    <mergeCell ref="K23:L23"/>
    <mergeCell ref="K24:L24"/>
    <mergeCell ref="K25:L25"/>
    <mergeCell ref="K26:L26"/>
    <mergeCell ref="K27:L27"/>
    <mergeCell ref="C17:D17"/>
    <mergeCell ref="C18:D18"/>
    <mergeCell ref="G23:H23"/>
    <mergeCell ref="G24:H24"/>
    <mergeCell ref="C19:D19"/>
    <mergeCell ref="C20:D20"/>
    <mergeCell ref="C21:D21"/>
    <mergeCell ref="C22:D22"/>
    <mergeCell ref="G22:H22"/>
    <mergeCell ref="C23:D23"/>
    <mergeCell ref="C24:D24"/>
    <mergeCell ref="C25:D25"/>
    <mergeCell ref="G25:H25"/>
    <mergeCell ref="C26:D26"/>
    <mergeCell ref="G26:H26"/>
    <mergeCell ref="K28:L28"/>
    <mergeCell ref="K29:L29"/>
    <mergeCell ref="K30:L30"/>
    <mergeCell ref="K31:L31"/>
    <mergeCell ref="K32:L32"/>
    <mergeCell ref="K33:L33"/>
    <mergeCell ref="K34:L34"/>
    <mergeCell ref="K42:L42"/>
    <mergeCell ref="K43:L43"/>
    <mergeCell ref="K44:L44"/>
    <mergeCell ref="K45:L45"/>
    <mergeCell ref="K46:L46"/>
    <mergeCell ref="K47:L47"/>
    <mergeCell ref="K35:L35"/>
    <mergeCell ref="K36:L36"/>
    <mergeCell ref="K37:L37"/>
    <mergeCell ref="K38:L38"/>
    <mergeCell ref="K39:L39"/>
    <mergeCell ref="K40:L40"/>
    <mergeCell ref="K41:L41"/>
    <mergeCell ref="F13:I13"/>
    <mergeCell ref="G20:H20"/>
    <mergeCell ref="G21:H21"/>
    <mergeCell ref="J14:J15"/>
    <mergeCell ref="K14:L15"/>
    <mergeCell ref="M14:M15"/>
    <mergeCell ref="K17:L17"/>
    <mergeCell ref="K18:L18"/>
    <mergeCell ref="K19:L19"/>
    <mergeCell ref="K20:L20"/>
    <mergeCell ref="G14:H15"/>
    <mergeCell ref="G16:H16"/>
    <mergeCell ref="G17:H17"/>
    <mergeCell ref="G18:H18"/>
    <mergeCell ref="G19:H19"/>
    <mergeCell ref="C44:D44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41:D41"/>
    <mergeCell ref="C27:D27"/>
    <mergeCell ref="G27:H27"/>
    <mergeCell ref="G28:H28"/>
    <mergeCell ref="C28:D28"/>
    <mergeCell ref="C29:D29"/>
    <mergeCell ref="C30:D30"/>
    <mergeCell ref="C31:D31"/>
    <mergeCell ref="C32:D32"/>
    <mergeCell ref="C33:D33"/>
    <mergeCell ref="C34:D34"/>
    <mergeCell ref="G29:H29"/>
    <mergeCell ref="G30:H30"/>
    <mergeCell ref="G31:H31"/>
    <mergeCell ref="G32:H32"/>
    <mergeCell ref="G33:H33"/>
    <mergeCell ref="G34:H34"/>
    <mergeCell ref="G35:H35"/>
    <mergeCell ref="G43:H43"/>
    <mergeCell ref="C42:D42"/>
    <mergeCell ref="C43:D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42:H42"/>
  </mergeCells>
  <pageMargins left="0.70866141732283472" right="0.59055118110236227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workbookViewId="0"/>
  </sheetViews>
  <sheetFormatPr defaultColWidth="14.42578125" defaultRowHeight="15" customHeight="1"/>
  <cols>
    <col min="1" max="1" width="36.85546875" customWidth="1"/>
    <col min="2" max="2" width="126.140625" customWidth="1"/>
    <col min="3" max="22" width="8.85546875" customWidth="1"/>
  </cols>
  <sheetData>
    <row r="1" spans="1:26" ht="12.75" customHeight="1">
      <c r="A1" s="5"/>
      <c r="B1" s="4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"/>
      <c r="B2" s="1" t="s">
        <v>191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2"/>
      <c r="B3" s="1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2"/>
      <c r="B4" s="1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23"/>
      <c r="B5" s="2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340" t="s">
        <v>192</v>
      </c>
      <c r="B6" s="3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310"/>
      <c r="B7" s="3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310"/>
      <c r="B8" s="3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50" t="s">
        <v>5</v>
      </c>
      <c r="B9" s="26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7">
        <v>1</v>
      </c>
      <c r="B10" s="28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9"/>
      <c r="B11" s="30" t="s">
        <v>193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5.5" customHeight="1">
      <c r="A12" s="29" t="s">
        <v>194</v>
      </c>
      <c r="B12" s="51" t="s">
        <v>142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7.75" customHeight="1">
      <c r="A13" s="29" t="s">
        <v>195</v>
      </c>
      <c r="B13" s="51" t="s">
        <v>144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6.25" customHeight="1">
      <c r="A14" s="29" t="s">
        <v>196</v>
      </c>
      <c r="B14" s="51" t="s">
        <v>67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56.25">
      <c r="A15" s="14" t="s">
        <v>197</v>
      </c>
      <c r="B15" s="52" t="s">
        <v>79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56.25">
      <c r="A16" s="14" t="s">
        <v>198</v>
      </c>
      <c r="B16" s="53" t="s">
        <v>83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56.25">
      <c r="A17" s="14" t="s">
        <v>199</v>
      </c>
      <c r="B17" s="16" t="s">
        <v>81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58.5" customHeight="1">
      <c r="A18" s="14" t="s">
        <v>200</v>
      </c>
      <c r="B18" s="16" t="s">
        <v>85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5.5" customHeight="1">
      <c r="A19" s="14" t="s">
        <v>199</v>
      </c>
      <c r="B19" s="16" t="s">
        <v>87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8.5" customHeight="1">
      <c r="A20" s="14" t="s">
        <v>201</v>
      </c>
      <c r="B20" s="16" t="s">
        <v>202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6.75" customHeight="1">
      <c r="A21" s="14" t="s">
        <v>116</v>
      </c>
      <c r="B21" s="19" t="s">
        <v>117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6.5" customHeight="1">
      <c r="A22" s="14" t="s">
        <v>118</v>
      </c>
      <c r="B22" s="19" t="s">
        <v>119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6.25" customHeight="1">
      <c r="A23" s="20" t="s">
        <v>203</v>
      </c>
      <c r="B23" s="22" t="s">
        <v>125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4" t="s">
        <v>204</v>
      </c>
      <c r="B24" s="13" t="s">
        <v>129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8.5" customHeight="1">
      <c r="A25" s="14" t="s">
        <v>205</v>
      </c>
      <c r="B25" s="13" t="s">
        <v>206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29"/>
      <c r="B26" s="5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5"/>
      <c r="B27" s="4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4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4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4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4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4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4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4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4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4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4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4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4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4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4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4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4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4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4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4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4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4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4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4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4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4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4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4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49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49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4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49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4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4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4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4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4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4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4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4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4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4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4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4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4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4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3"/>
      <c r="B75" s="5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5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5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5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5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5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5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5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5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5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5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5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5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5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5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5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5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5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5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5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5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5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5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5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5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5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5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5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5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5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5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5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5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5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5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5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5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5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5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5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5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5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5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5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5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5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5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5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5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5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5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5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5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5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5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5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5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5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5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5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5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5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5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5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5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5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5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5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5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5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5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5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5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5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5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5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5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5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5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5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5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5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5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5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5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5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5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5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5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5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5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5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5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5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5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5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5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5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5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5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5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5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5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5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5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5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5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5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5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5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5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5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5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5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5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5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5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5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5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5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5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5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5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5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5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5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5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5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5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5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5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5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5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5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5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5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5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5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5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5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5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5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5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5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5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5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5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5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5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5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5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6:B8"/>
  </mergeCells>
  <pageMargins left="0.98425196850393704" right="0.78740157480314965" top="0.98425196850393704" bottom="0.98425196850393704" header="0" footer="0"/>
  <pageSetup paperSize="9" scale="5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1"/>
  <sheetViews>
    <sheetView workbookViewId="0"/>
  </sheetViews>
  <sheetFormatPr defaultColWidth="14.42578125" defaultRowHeight="15" customHeight="1"/>
  <cols>
    <col min="1" max="1" width="62.5703125" customWidth="1"/>
    <col min="2" max="2" width="43" customWidth="1"/>
    <col min="3" max="3" width="19.85546875" customWidth="1"/>
    <col min="4" max="4" width="17.42578125" customWidth="1"/>
    <col min="5" max="5" width="22.85546875" customWidth="1"/>
    <col min="6" max="18" width="14.42578125" customWidth="1"/>
  </cols>
  <sheetData>
    <row r="1" spans="1:26" ht="18.75">
      <c r="A1" s="55"/>
      <c r="B1" s="55"/>
      <c r="C1" s="56"/>
      <c r="D1" s="57"/>
      <c r="E1" s="57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6" ht="15" customHeight="1">
      <c r="A2" s="58"/>
      <c r="B2" s="341" t="s">
        <v>207</v>
      </c>
      <c r="C2" s="310"/>
      <c r="D2" s="55"/>
      <c r="E2" s="5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6" ht="15" customHeight="1">
      <c r="A3" s="58"/>
      <c r="B3" s="341" t="s">
        <v>1</v>
      </c>
      <c r="C3" s="310"/>
      <c r="D3" s="310"/>
      <c r="E3" s="5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6" ht="15" customHeight="1">
      <c r="A4" s="58"/>
      <c r="B4" s="341" t="s">
        <v>2</v>
      </c>
      <c r="C4" s="310"/>
      <c r="D4" s="310"/>
      <c r="E4" s="5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6" ht="18.75">
      <c r="A5" s="58"/>
      <c r="B5" s="342"/>
      <c r="C5" s="310"/>
      <c r="D5" s="57"/>
      <c r="E5" s="57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6" ht="14.25">
      <c r="A6" s="343" t="s">
        <v>208</v>
      </c>
      <c r="B6" s="344"/>
      <c r="C6" s="344"/>
      <c r="D6" s="344"/>
      <c r="E6" s="34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6" ht="18.75">
      <c r="A7" s="59" t="s">
        <v>209</v>
      </c>
      <c r="B7" s="60" t="s">
        <v>210</v>
      </c>
      <c r="C7" s="61">
        <v>2024</v>
      </c>
      <c r="D7" s="61">
        <v>2025</v>
      </c>
      <c r="E7" s="61">
        <v>2026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6" ht="18.75">
      <c r="A8" s="62" t="s">
        <v>211</v>
      </c>
      <c r="B8" s="63" t="s">
        <v>212</v>
      </c>
      <c r="C8" s="64">
        <f t="shared" ref="C8:E8" si="0">C9</f>
        <v>867315.39999999991</v>
      </c>
      <c r="D8" s="64">
        <f t="shared" si="0"/>
        <v>717578.89999999991</v>
      </c>
      <c r="E8" s="64">
        <f t="shared" si="0"/>
        <v>675831.4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6" ht="56.25">
      <c r="A9" s="65" t="s">
        <v>213</v>
      </c>
      <c r="B9" s="66" t="s">
        <v>214</v>
      </c>
      <c r="C9" s="67">
        <f t="shared" ref="C9:E9" si="1">C10+C14+C28+C50</f>
        <v>867315.39999999991</v>
      </c>
      <c r="D9" s="67">
        <f t="shared" si="1"/>
        <v>717578.89999999991</v>
      </c>
      <c r="E9" s="67">
        <f t="shared" si="1"/>
        <v>675831.4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6" ht="37.5">
      <c r="A10" s="65" t="s">
        <v>215</v>
      </c>
      <c r="B10" s="66" t="s">
        <v>216</v>
      </c>
      <c r="C10" s="68">
        <f t="shared" ref="C10:E10" si="2">C11+C13</f>
        <v>377737</v>
      </c>
      <c r="D10" s="68">
        <f t="shared" si="2"/>
        <v>279258</v>
      </c>
      <c r="E10" s="68">
        <f t="shared" si="2"/>
        <v>252696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26" ht="37.5">
      <c r="A11" s="65" t="s">
        <v>217</v>
      </c>
      <c r="B11" s="66" t="s">
        <v>218</v>
      </c>
      <c r="C11" s="67">
        <f t="shared" ref="C11:E11" si="3">C12</f>
        <v>377187</v>
      </c>
      <c r="D11" s="67">
        <f t="shared" si="3"/>
        <v>278308</v>
      </c>
      <c r="E11" s="67">
        <f t="shared" si="3"/>
        <v>252346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6" ht="37.5">
      <c r="A12" s="65" t="s">
        <v>69</v>
      </c>
      <c r="B12" s="66" t="s">
        <v>219</v>
      </c>
      <c r="C12" s="69">
        <v>377187</v>
      </c>
      <c r="D12" s="69">
        <v>278308</v>
      </c>
      <c r="E12" s="69">
        <v>252346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26" ht="37.5">
      <c r="A13" s="65" t="s">
        <v>75</v>
      </c>
      <c r="B13" s="66" t="s">
        <v>220</v>
      </c>
      <c r="C13" s="69">
        <v>550</v>
      </c>
      <c r="D13" s="69">
        <v>950</v>
      </c>
      <c r="E13" s="69">
        <v>350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26" ht="56.25">
      <c r="A14" s="62" t="s">
        <v>77</v>
      </c>
      <c r="B14" s="63" t="s">
        <v>221</v>
      </c>
      <c r="C14" s="70">
        <f>C15+C17+C18+C20+C16+C19</f>
        <v>38578.800000000003</v>
      </c>
      <c r="D14" s="70">
        <f t="shared" ref="D14:E14" si="4">D15+D17+D18+D20</f>
        <v>30231.1</v>
      </c>
      <c r="E14" s="70">
        <f t="shared" si="4"/>
        <v>25987.800000000003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6" ht="93.75">
      <c r="A15" s="62" t="s">
        <v>222</v>
      </c>
      <c r="B15" s="66" t="s">
        <v>223</v>
      </c>
      <c r="C15" s="71">
        <v>3121.1</v>
      </c>
      <c r="D15" s="71">
        <v>3121.1</v>
      </c>
      <c r="E15" s="72">
        <v>3772.9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73"/>
      <c r="T15" s="73"/>
      <c r="U15" s="73"/>
      <c r="V15" s="73"/>
      <c r="W15" s="73"/>
      <c r="X15" s="73"/>
      <c r="Y15" s="73"/>
      <c r="Z15" s="73"/>
    </row>
    <row r="16" spans="1:26" ht="18.75">
      <c r="A16" s="74" t="s">
        <v>224</v>
      </c>
      <c r="B16" s="75" t="s">
        <v>225</v>
      </c>
      <c r="C16" s="71">
        <f>2320+105</f>
        <v>2425</v>
      </c>
      <c r="D16" s="71"/>
      <c r="E16" s="72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73"/>
      <c r="T16" s="73"/>
      <c r="U16" s="73"/>
      <c r="V16" s="73"/>
      <c r="W16" s="73"/>
      <c r="X16" s="73"/>
      <c r="Y16" s="73"/>
      <c r="Z16" s="73"/>
    </row>
    <row r="17" spans="1:26" ht="75">
      <c r="A17" s="76" t="s">
        <v>226</v>
      </c>
      <c r="B17" s="66" t="s">
        <v>227</v>
      </c>
      <c r="C17" s="71">
        <v>15722.4</v>
      </c>
      <c r="D17" s="71">
        <v>14983.5</v>
      </c>
      <c r="E17" s="77">
        <v>14840.2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26" ht="56.25">
      <c r="A18" s="65" t="s">
        <v>93</v>
      </c>
      <c r="B18" s="66" t="s">
        <v>228</v>
      </c>
      <c r="C18" s="71">
        <v>3720</v>
      </c>
      <c r="D18" s="71">
        <v>3720</v>
      </c>
      <c r="E18" s="78">
        <v>3720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26" ht="93.75">
      <c r="A19" s="65" t="s">
        <v>229</v>
      </c>
      <c r="B19" s="66"/>
      <c r="C19" s="77">
        <v>1703.5</v>
      </c>
      <c r="D19" s="79" t="s">
        <v>230</v>
      </c>
      <c r="E19" s="79" t="s">
        <v>230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26" ht="18.75">
      <c r="A20" s="65" t="s">
        <v>113</v>
      </c>
      <c r="B20" s="66" t="s">
        <v>231</v>
      </c>
      <c r="C20" s="67">
        <f t="shared" ref="C20:E20" si="5">C21+C22+C27</f>
        <v>11886.8</v>
      </c>
      <c r="D20" s="67">
        <f t="shared" si="5"/>
        <v>8406.5</v>
      </c>
      <c r="E20" s="67">
        <f t="shared" si="5"/>
        <v>3654.7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26" ht="75">
      <c r="A21" s="65" t="s">
        <v>232</v>
      </c>
      <c r="B21" s="66" t="s">
        <v>233</v>
      </c>
      <c r="C21" s="69">
        <v>3699</v>
      </c>
      <c r="D21" s="69">
        <v>4634.2</v>
      </c>
      <c r="E21" s="67"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26" ht="15.75" customHeight="1">
      <c r="A22" s="65" t="s">
        <v>234</v>
      </c>
      <c r="B22" s="66" t="s">
        <v>233</v>
      </c>
      <c r="C22" s="69">
        <v>4188.3</v>
      </c>
      <c r="D22" s="69">
        <v>3772.3</v>
      </c>
      <c r="E22" s="69">
        <v>3654.7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26" ht="15.75" customHeight="1">
      <c r="A23" s="80" t="s">
        <v>235</v>
      </c>
      <c r="B23" s="66" t="s">
        <v>233</v>
      </c>
      <c r="C23" s="81">
        <v>0</v>
      </c>
      <c r="D23" s="81" t="s">
        <v>230</v>
      </c>
      <c r="E23" s="81" t="s">
        <v>230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6" ht="15.75" customHeight="1">
      <c r="A24" s="82" t="s">
        <v>236</v>
      </c>
      <c r="B24" s="66" t="s">
        <v>233</v>
      </c>
      <c r="C24" s="79">
        <v>0</v>
      </c>
      <c r="D24" s="79" t="s">
        <v>230</v>
      </c>
      <c r="E24" s="79" t="s">
        <v>230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6" ht="15.75" customHeight="1">
      <c r="A25" s="82" t="s">
        <v>237</v>
      </c>
      <c r="B25" s="66" t="s">
        <v>233</v>
      </c>
      <c r="C25" s="79">
        <v>0</v>
      </c>
      <c r="D25" s="83" t="s">
        <v>230</v>
      </c>
      <c r="E25" s="83" t="s">
        <v>230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6" ht="15.75" customHeight="1">
      <c r="A26" s="84" t="s">
        <v>238</v>
      </c>
      <c r="B26" s="66" t="s">
        <v>233</v>
      </c>
      <c r="C26" s="79">
        <v>0</v>
      </c>
      <c r="D26" s="61"/>
      <c r="E26" s="61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6" ht="15.75" customHeight="1">
      <c r="A27" s="84" t="s">
        <v>239</v>
      </c>
      <c r="B27" s="66" t="s">
        <v>233</v>
      </c>
      <c r="C27" s="69">
        <v>3999.5</v>
      </c>
      <c r="D27" s="68">
        <v>0</v>
      </c>
      <c r="E27" s="68"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73"/>
      <c r="T27" s="73"/>
      <c r="U27" s="73"/>
      <c r="V27" s="73"/>
      <c r="W27" s="73"/>
      <c r="X27" s="73"/>
      <c r="Y27" s="73"/>
      <c r="Z27" s="73"/>
    </row>
    <row r="28" spans="1:26" ht="15.75" customHeight="1">
      <c r="A28" s="62" t="s">
        <v>240</v>
      </c>
      <c r="B28" s="63" t="s">
        <v>241</v>
      </c>
      <c r="C28" s="70">
        <f t="shared" ref="C28:E28" si="6">C29+C49</f>
        <v>421705.29999999993</v>
      </c>
      <c r="D28" s="70">
        <f t="shared" si="6"/>
        <v>382301.29999999993</v>
      </c>
      <c r="E28" s="70">
        <f t="shared" si="6"/>
        <v>371496.5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6" ht="15.75" customHeight="1">
      <c r="A29" s="65" t="s">
        <v>117</v>
      </c>
      <c r="B29" s="66" t="s">
        <v>242</v>
      </c>
      <c r="C29" s="67">
        <f t="shared" ref="C29:E29" si="7">C30+C32+C34+C35+C36+C37+C38+C39+C40+C41+C42+C43+C44+C46+C47+C48</f>
        <v>421699.39999999991</v>
      </c>
      <c r="D29" s="67">
        <f t="shared" si="7"/>
        <v>382295.19999999995</v>
      </c>
      <c r="E29" s="67">
        <f t="shared" si="7"/>
        <v>371456.2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6" ht="15.75" customHeight="1">
      <c r="A30" s="65" t="s">
        <v>243</v>
      </c>
      <c r="B30" s="66" t="s">
        <v>242</v>
      </c>
      <c r="C30" s="79">
        <v>377356.6</v>
      </c>
      <c r="D30" s="79">
        <v>339885.1</v>
      </c>
      <c r="E30" s="79">
        <v>329281.40000000002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26" ht="15.75" customHeight="1">
      <c r="A31" s="65" t="s">
        <v>244</v>
      </c>
      <c r="B31" s="66" t="s">
        <v>242</v>
      </c>
      <c r="C31" s="79">
        <v>0</v>
      </c>
      <c r="D31" s="79">
        <v>0</v>
      </c>
      <c r="E31" s="79"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26" ht="15.75" customHeight="1">
      <c r="A32" s="65" t="s">
        <v>245</v>
      </c>
      <c r="B32" s="66" t="s">
        <v>242</v>
      </c>
      <c r="C32" s="69">
        <v>2324</v>
      </c>
      <c r="D32" s="69">
        <v>2324</v>
      </c>
      <c r="E32" s="69">
        <v>2324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26" ht="15.75" customHeight="1">
      <c r="A33" s="65" t="s">
        <v>246</v>
      </c>
      <c r="B33" s="66" t="s">
        <v>242</v>
      </c>
      <c r="C33" s="79">
        <v>0</v>
      </c>
      <c r="D33" s="79">
        <v>0</v>
      </c>
      <c r="E33" s="79">
        <v>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6" ht="15.75" customHeight="1">
      <c r="A34" s="65" t="s">
        <v>247</v>
      </c>
      <c r="B34" s="66" t="s">
        <v>242</v>
      </c>
      <c r="C34" s="69">
        <v>722.4</v>
      </c>
      <c r="D34" s="69">
        <v>724.2</v>
      </c>
      <c r="E34" s="69">
        <v>726.1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26" ht="15.75" customHeight="1">
      <c r="A35" s="65" t="s">
        <v>248</v>
      </c>
      <c r="B35" s="66" t="s">
        <v>242</v>
      </c>
      <c r="C35" s="69">
        <v>11000.7</v>
      </c>
      <c r="D35" s="69">
        <v>11302.1</v>
      </c>
      <c r="E35" s="69">
        <v>11754.3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26" ht="15.75" customHeight="1">
      <c r="A36" s="65" t="s">
        <v>249</v>
      </c>
      <c r="B36" s="66" t="s">
        <v>242</v>
      </c>
      <c r="C36" s="69">
        <v>3102.7</v>
      </c>
      <c r="D36" s="69">
        <v>3109</v>
      </c>
      <c r="E36" s="69">
        <v>3115.3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26" ht="15.75" customHeight="1">
      <c r="A37" s="65" t="s">
        <v>250</v>
      </c>
      <c r="B37" s="66" t="s">
        <v>242</v>
      </c>
      <c r="C37" s="69">
        <v>1576.6</v>
      </c>
      <c r="D37" s="69">
        <v>1420.1</v>
      </c>
      <c r="E37" s="69">
        <v>1375.8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26" ht="15.75" customHeight="1">
      <c r="A38" s="65" t="s">
        <v>251</v>
      </c>
      <c r="B38" s="66" t="s">
        <v>242</v>
      </c>
      <c r="C38" s="69">
        <v>4999.1000000000004</v>
      </c>
      <c r="D38" s="69">
        <v>4507.7</v>
      </c>
      <c r="E38" s="69">
        <v>4365.8999999999996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26" ht="15.75" customHeight="1">
      <c r="A39" s="65" t="s">
        <v>252</v>
      </c>
      <c r="B39" s="66" t="s">
        <v>242</v>
      </c>
      <c r="C39" s="69">
        <v>245.2</v>
      </c>
      <c r="D39" s="69">
        <v>220.8</v>
      </c>
      <c r="E39" s="69">
        <v>214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26" ht="15.75" customHeight="1">
      <c r="A40" s="65" t="s">
        <v>253</v>
      </c>
      <c r="B40" s="66" t="s">
        <v>242</v>
      </c>
      <c r="C40" s="69">
        <v>11.3</v>
      </c>
      <c r="D40" s="69">
        <v>11.3</v>
      </c>
      <c r="E40" s="69">
        <v>11.3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26" ht="15.75" customHeight="1">
      <c r="A41" s="65" t="s">
        <v>254</v>
      </c>
      <c r="B41" s="66" t="s">
        <v>242</v>
      </c>
      <c r="C41" s="69">
        <v>5192.1000000000004</v>
      </c>
      <c r="D41" s="69">
        <v>5049.5</v>
      </c>
      <c r="E41" s="69">
        <v>4928.8999999999996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26" ht="15.75" customHeight="1">
      <c r="A42" s="65" t="s">
        <v>255</v>
      </c>
      <c r="B42" s="66" t="s">
        <v>242</v>
      </c>
      <c r="C42" s="69">
        <v>6.4</v>
      </c>
      <c r="D42" s="69">
        <v>3.8</v>
      </c>
      <c r="E42" s="69">
        <v>4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26" ht="15.75" customHeight="1">
      <c r="A43" s="65" t="s">
        <v>256</v>
      </c>
      <c r="B43" s="66" t="s">
        <v>242</v>
      </c>
      <c r="C43" s="71">
        <v>1573.1</v>
      </c>
      <c r="D43" s="71">
        <v>1433.9</v>
      </c>
      <c r="E43" s="71">
        <v>1419.3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26" ht="15.75" customHeight="1">
      <c r="A44" s="65" t="s">
        <v>257</v>
      </c>
      <c r="B44" s="66" t="s">
        <v>242</v>
      </c>
      <c r="C44" s="71">
        <v>134</v>
      </c>
      <c r="D44" s="69">
        <v>127.8</v>
      </c>
      <c r="E44" s="69">
        <v>125.6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26" ht="15.75" customHeight="1">
      <c r="A45" s="65" t="s">
        <v>258</v>
      </c>
      <c r="B45" s="66" t="s">
        <v>242</v>
      </c>
      <c r="C45" s="79">
        <v>0</v>
      </c>
      <c r="D45" s="79">
        <v>0</v>
      </c>
      <c r="E45" s="79">
        <v>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26" ht="15.75" customHeight="1">
      <c r="A46" s="65" t="s">
        <v>259</v>
      </c>
      <c r="B46" s="66" t="s">
        <v>242</v>
      </c>
      <c r="C46" s="69">
        <v>4</v>
      </c>
      <c r="D46" s="69">
        <v>4</v>
      </c>
      <c r="E46" s="69">
        <v>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26" ht="15.75" customHeight="1">
      <c r="A47" s="65" t="s">
        <v>260</v>
      </c>
      <c r="B47" s="66" t="s">
        <v>242</v>
      </c>
      <c r="C47" s="69">
        <v>1060.5999999999999</v>
      </c>
      <c r="D47" s="69">
        <v>1011.7</v>
      </c>
      <c r="E47" s="69">
        <v>994.4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73"/>
      <c r="T47" s="73"/>
      <c r="U47" s="73"/>
      <c r="V47" s="73"/>
      <c r="W47" s="73"/>
      <c r="X47" s="73"/>
      <c r="Y47" s="73"/>
      <c r="Z47" s="73"/>
    </row>
    <row r="48" spans="1:26" ht="15.75" customHeight="1">
      <c r="A48" s="65" t="s">
        <v>261</v>
      </c>
      <c r="B48" s="66" t="s">
        <v>242</v>
      </c>
      <c r="C48" s="69">
        <v>12390.6</v>
      </c>
      <c r="D48" s="69">
        <v>11160.2</v>
      </c>
      <c r="E48" s="69">
        <v>10811.9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5.75" customHeight="1">
      <c r="A49" s="65" t="s">
        <v>262</v>
      </c>
      <c r="B49" s="66" t="s">
        <v>263</v>
      </c>
      <c r="C49" s="69">
        <v>5.9</v>
      </c>
      <c r="D49" s="69">
        <v>6.1</v>
      </c>
      <c r="E49" s="69">
        <v>40.299999999999997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5.75" customHeight="1">
      <c r="A50" s="62" t="s">
        <v>123</v>
      </c>
      <c r="B50" s="63" t="s">
        <v>264</v>
      </c>
      <c r="C50" s="70">
        <f t="shared" ref="C50:E50" si="8">C51+C52+C53</f>
        <v>29294.299999999996</v>
      </c>
      <c r="D50" s="70">
        <f t="shared" si="8"/>
        <v>25788.5</v>
      </c>
      <c r="E50" s="70">
        <f t="shared" si="8"/>
        <v>25651.1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5.75" customHeight="1">
      <c r="A51" s="65" t="s">
        <v>265</v>
      </c>
      <c r="B51" s="66" t="s">
        <v>266</v>
      </c>
      <c r="C51" s="69">
        <v>21678.3</v>
      </c>
      <c r="D51" s="69">
        <v>21678.3</v>
      </c>
      <c r="E51" s="69">
        <v>21678.3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5.75" customHeight="1">
      <c r="A52" s="65" t="s">
        <v>206</v>
      </c>
      <c r="B52" s="66" t="s">
        <v>267</v>
      </c>
      <c r="C52" s="71">
        <v>6780.9</v>
      </c>
      <c r="D52" s="71">
        <v>3347.7</v>
      </c>
      <c r="E52" s="69">
        <v>3228.5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5.75" customHeight="1">
      <c r="A53" s="65" t="s">
        <v>268</v>
      </c>
      <c r="B53" s="66" t="s">
        <v>267</v>
      </c>
      <c r="C53" s="69">
        <v>835.1</v>
      </c>
      <c r="D53" s="69">
        <v>762.5</v>
      </c>
      <c r="E53" s="69">
        <v>744.3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5.75" customHeight="1">
      <c r="A54" s="35"/>
      <c r="B54" s="35"/>
      <c r="C54" s="85"/>
      <c r="D54" s="86"/>
      <c r="E54" s="86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5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5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5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5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5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5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5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5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5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5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5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5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5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67" spans="1:18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</row>
    <row r="269" spans="1:18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</row>
    <row r="270" spans="1:18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1:18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1:18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1:18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1:18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spans="1:18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spans="1:18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spans="1:18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1:18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1:18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1:18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1:18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1:18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1:18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1:18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spans="1:18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</row>
    <row r="300" spans="1:18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</row>
    <row r="301" spans="1:18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</row>
    <row r="302" spans="1:18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1:18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</row>
    <row r="304" spans="1:18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spans="1:18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</row>
    <row r="306" spans="1:18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</row>
    <row r="308" spans="1:1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</row>
    <row r="309" spans="1:18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</row>
    <row r="310" spans="1:18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1:18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</row>
    <row r="312" spans="1:18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spans="1:18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4" spans="1:18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</row>
    <row r="315" spans="1:18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spans="1:18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</row>
    <row r="317" spans="1:18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spans="1: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</row>
    <row r="319" spans="1:18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</row>
    <row r="320" spans="1:18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</row>
    <row r="322" spans="1:18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</row>
    <row r="323" spans="1:18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</row>
    <row r="324" spans="1:18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</row>
    <row r="325" spans="1:18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spans="1:18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</row>
    <row r="327" spans="1:18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</row>
    <row r="328" spans="1:1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</row>
    <row r="329" spans="1:18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spans="1:18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1:18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</row>
    <row r="332" spans="1:18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spans="1:18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spans="1:18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spans="1:18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spans="1:18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spans="1:1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spans="1:18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1:18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1:18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spans="1:18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</row>
    <row r="343" spans="1:18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spans="1:18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1:18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spans="1:18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</row>
    <row r="347" spans="1:18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</row>
    <row r="348" spans="1:1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1:18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</row>
    <row r="350" spans="1:18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</row>
    <row r="351" spans="1:18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</row>
    <row r="352" spans="1:18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</row>
    <row r="353" spans="1:18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</row>
    <row r="354" spans="1:18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</row>
    <row r="355" spans="1:18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</row>
    <row r="356" spans="1:18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</row>
    <row r="357" spans="1:18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</row>
    <row r="358" spans="1:1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</row>
    <row r="359" spans="1:18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</row>
    <row r="360" spans="1:18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</row>
    <row r="361" spans="1:18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</row>
    <row r="362" spans="1:18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1:18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1:18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1:18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</row>
    <row r="366" spans="1:18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</row>
    <row r="367" spans="1:18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1:1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</row>
    <row r="369" spans="1:18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</row>
    <row r="370" spans="1:18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</row>
    <row r="371" spans="1:18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</row>
    <row r="373" spans="1:18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</row>
    <row r="374" spans="1:18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</row>
    <row r="375" spans="1:18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</row>
    <row r="376" spans="1:18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</row>
    <row r="377" spans="1:18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</row>
    <row r="378" spans="1:1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</row>
    <row r="379" spans="1:18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</row>
    <row r="380" spans="1:18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</row>
    <row r="381" spans="1:18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</row>
    <row r="382" spans="1:18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</row>
    <row r="383" spans="1:18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</row>
    <row r="384" spans="1:18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</row>
    <row r="385" spans="1:18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spans="1:18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1:18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spans="1:1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spans="1:18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spans="1:18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spans="1:18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1:18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1:18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1:18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1:18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spans="1:18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spans="1:18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spans="1:1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1:18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</row>
    <row r="400" spans="1:18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</row>
    <row r="401" spans="1:18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</row>
    <row r="402" spans="1:18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spans="1:18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</row>
    <row r="404" spans="1:18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</row>
    <row r="405" spans="1:18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</row>
    <row r="406" spans="1:18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</row>
    <row r="407" spans="1:18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</row>
    <row r="408" spans="1:1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</row>
    <row r="409" spans="1:18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</row>
    <row r="410" spans="1:18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</row>
    <row r="411" spans="1:18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</row>
    <row r="412" spans="1:18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</row>
    <row r="413" spans="1:18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</row>
    <row r="414" spans="1:18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</row>
    <row r="415" spans="1:18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</row>
    <row r="416" spans="1:18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</row>
    <row r="417" spans="1:18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</row>
    <row r="418" spans="1: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</row>
    <row r="419" spans="1:18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</row>
    <row r="420" spans="1:18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1:18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</row>
    <row r="422" spans="1:18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spans="1:18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1:18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</row>
    <row r="425" spans="1:18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</row>
    <row r="426" spans="1:18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</row>
    <row r="427" spans="1:18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</row>
    <row r="428" spans="1:1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spans="1:18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</row>
    <row r="430" spans="1:18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</row>
    <row r="431" spans="1:18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</row>
    <row r="432" spans="1:18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</row>
    <row r="433" spans="1:18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</row>
    <row r="434" spans="1:18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</row>
    <row r="435" spans="1:18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</row>
    <row r="436" spans="1:18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</row>
    <row r="437" spans="1:18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</row>
    <row r="438" spans="1:1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</row>
    <row r="439" spans="1:18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</row>
    <row r="440" spans="1:18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</row>
    <row r="441" spans="1:18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</row>
    <row r="442" spans="1:18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</row>
    <row r="443" spans="1:18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</row>
    <row r="444" spans="1:18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</row>
    <row r="445" spans="1:18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</row>
    <row r="446" spans="1:18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</row>
    <row r="447" spans="1:18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</row>
    <row r="448" spans="1:1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</row>
    <row r="449" spans="1:18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</row>
    <row r="450" spans="1:18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</row>
    <row r="451" spans="1:18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</row>
    <row r="452" spans="1:18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</row>
    <row r="453" spans="1:18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</row>
    <row r="454" spans="1:18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</row>
    <row r="455" spans="1:18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</row>
    <row r="456" spans="1:18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</row>
    <row r="457" spans="1:18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</row>
    <row r="458" spans="1:1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</row>
    <row r="459" spans="1:18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</row>
    <row r="460" spans="1:18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</row>
    <row r="461" spans="1:18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</row>
    <row r="462" spans="1:18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</row>
    <row r="463" spans="1:18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</row>
    <row r="464" spans="1:18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</row>
    <row r="465" spans="1:18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</row>
    <row r="466" spans="1:18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</row>
    <row r="467" spans="1:18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</row>
    <row r="468" spans="1:1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</row>
    <row r="469" spans="1:18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</row>
    <row r="470" spans="1:18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</row>
    <row r="471" spans="1:18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</row>
    <row r="472" spans="1:18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</row>
    <row r="473" spans="1:18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</row>
    <row r="474" spans="1:18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</row>
    <row r="475" spans="1:18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</row>
    <row r="476" spans="1:18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</row>
    <row r="477" spans="1:18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</row>
    <row r="478" spans="1:1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</row>
    <row r="479" spans="1:18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</row>
    <row r="480" spans="1:18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</row>
    <row r="481" spans="1:18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</row>
    <row r="482" spans="1:18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</row>
    <row r="483" spans="1:18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</row>
    <row r="484" spans="1:18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</row>
    <row r="485" spans="1:18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</row>
    <row r="486" spans="1:18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</row>
    <row r="487" spans="1:18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</row>
    <row r="488" spans="1:1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</row>
    <row r="489" spans="1:18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</row>
    <row r="490" spans="1:18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</row>
    <row r="491" spans="1:18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</row>
    <row r="492" spans="1:18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</row>
    <row r="493" spans="1:18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</row>
    <row r="494" spans="1:18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</row>
    <row r="495" spans="1:18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</row>
    <row r="496" spans="1:18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</row>
    <row r="497" spans="1:18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</row>
    <row r="498" spans="1:1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</row>
    <row r="499" spans="1:18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</row>
    <row r="500" spans="1:18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</row>
    <row r="501" spans="1:18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</row>
    <row r="502" spans="1:18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</row>
    <row r="503" spans="1:18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</row>
    <row r="504" spans="1:18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</row>
    <row r="505" spans="1:18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</row>
    <row r="506" spans="1:18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</row>
    <row r="507" spans="1:18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</row>
    <row r="508" spans="1:1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</row>
    <row r="509" spans="1:18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</row>
    <row r="510" spans="1:18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</row>
    <row r="511" spans="1:18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</row>
    <row r="512" spans="1:18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</row>
    <row r="513" spans="1:18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</row>
    <row r="514" spans="1:18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</row>
    <row r="515" spans="1:18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</row>
    <row r="516" spans="1:18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</row>
    <row r="517" spans="1:18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</row>
    <row r="518" spans="1: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</row>
    <row r="519" spans="1:18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</row>
    <row r="520" spans="1:18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</row>
    <row r="521" spans="1:18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</row>
    <row r="522" spans="1:18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</row>
    <row r="523" spans="1:18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</row>
    <row r="524" spans="1:18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</row>
    <row r="525" spans="1:18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</row>
    <row r="526" spans="1:18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</row>
    <row r="527" spans="1:18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</row>
    <row r="528" spans="1:1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</row>
    <row r="529" spans="1:18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</row>
    <row r="530" spans="1:18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</row>
    <row r="531" spans="1:18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</row>
    <row r="532" spans="1:18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</row>
    <row r="533" spans="1:18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</row>
    <row r="534" spans="1:18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</row>
    <row r="535" spans="1:18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</row>
    <row r="536" spans="1:18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</row>
    <row r="537" spans="1:18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</row>
    <row r="538" spans="1:1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</row>
    <row r="539" spans="1:18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</row>
    <row r="540" spans="1:18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</row>
    <row r="541" spans="1:18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</row>
    <row r="542" spans="1:18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</row>
    <row r="543" spans="1:18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</row>
    <row r="544" spans="1:18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</row>
    <row r="545" spans="1:18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</row>
    <row r="546" spans="1:18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</row>
    <row r="547" spans="1:18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</row>
    <row r="548" spans="1:1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</row>
    <row r="549" spans="1:18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</row>
    <row r="550" spans="1:18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</row>
    <row r="551" spans="1:18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</row>
    <row r="552" spans="1:18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</row>
    <row r="553" spans="1:18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</row>
    <row r="554" spans="1:18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</row>
    <row r="555" spans="1:18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</row>
    <row r="556" spans="1:18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</row>
    <row r="557" spans="1:18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</row>
    <row r="558" spans="1:1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</row>
    <row r="559" spans="1:18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</row>
    <row r="560" spans="1:18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</row>
    <row r="561" spans="1:18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</row>
    <row r="562" spans="1:18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</row>
    <row r="563" spans="1:18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</row>
    <row r="564" spans="1:18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</row>
    <row r="565" spans="1:18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</row>
    <row r="566" spans="1:18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</row>
    <row r="567" spans="1:18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</row>
    <row r="568" spans="1:1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</row>
    <row r="569" spans="1:18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</row>
    <row r="570" spans="1:18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</row>
    <row r="571" spans="1:18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</row>
    <row r="572" spans="1:18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</row>
    <row r="573" spans="1:18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</row>
    <row r="574" spans="1:18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</row>
    <row r="575" spans="1:18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</row>
    <row r="576" spans="1:18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</row>
    <row r="577" spans="1:18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</row>
    <row r="578" spans="1:1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</row>
    <row r="579" spans="1:18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</row>
    <row r="580" spans="1:18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</row>
    <row r="581" spans="1:18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</row>
    <row r="582" spans="1:18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</row>
    <row r="583" spans="1:18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</row>
    <row r="584" spans="1:18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</row>
    <row r="585" spans="1:18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</row>
    <row r="586" spans="1:18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</row>
    <row r="587" spans="1:18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</row>
    <row r="588" spans="1:1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</row>
    <row r="589" spans="1:18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</row>
    <row r="590" spans="1:18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</row>
    <row r="591" spans="1:18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</row>
    <row r="592" spans="1:18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</row>
    <row r="593" spans="1:18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</row>
    <row r="594" spans="1:18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</row>
    <row r="595" spans="1:18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</row>
    <row r="596" spans="1:18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</row>
    <row r="597" spans="1:18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</row>
    <row r="598" spans="1:1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</row>
    <row r="599" spans="1:18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</row>
    <row r="600" spans="1:18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</row>
    <row r="601" spans="1:18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</row>
    <row r="602" spans="1:18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</row>
    <row r="603" spans="1:18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</row>
    <row r="604" spans="1:18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</row>
    <row r="605" spans="1:18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</row>
    <row r="606" spans="1:18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</row>
    <row r="607" spans="1:18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</row>
    <row r="608" spans="1:1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</row>
    <row r="609" spans="1:18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</row>
    <row r="610" spans="1:18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</row>
    <row r="611" spans="1:18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</row>
    <row r="612" spans="1:18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</row>
    <row r="613" spans="1:18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</row>
    <row r="614" spans="1:18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</row>
    <row r="615" spans="1:18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</row>
    <row r="616" spans="1:18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</row>
    <row r="617" spans="1:18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</row>
    <row r="618" spans="1: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</row>
    <row r="619" spans="1:18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</row>
    <row r="620" spans="1:18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</row>
    <row r="621" spans="1:18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</row>
    <row r="622" spans="1:18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</row>
    <row r="623" spans="1:18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</row>
    <row r="624" spans="1:18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</row>
    <row r="625" spans="1:18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</row>
    <row r="626" spans="1:18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</row>
    <row r="627" spans="1:18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</row>
    <row r="628" spans="1:1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</row>
    <row r="629" spans="1:18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</row>
    <row r="630" spans="1:18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</row>
    <row r="631" spans="1:18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</row>
    <row r="632" spans="1:18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18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</row>
    <row r="634" spans="1:18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</row>
    <row r="635" spans="1:18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</row>
    <row r="636" spans="1:18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</row>
    <row r="637" spans="1:18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</row>
    <row r="638" spans="1:1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</row>
    <row r="639" spans="1:18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</row>
    <row r="640" spans="1:18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</row>
    <row r="641" spans="1:18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</row>
    <row r="642" spans="1:18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</row>
    <row r="643" spans="1:18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</row>
    <row r="644" spans="1:18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</row>
    <row r="645" spans="1:18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</row>
    <row r="646" spans="1:18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</row>
    <row r="647" spans="1:18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</row>
    <row r="648" spans="1:1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</row>
    <row r="649" spans="1:18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</row>
    <row r="650" spans="1:18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</row>
    <row r="651" spans="1:18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</row>
    <row r="652" spans="1:18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</row>
    <row r="653" spans="1:18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</row>
    <row r="654" spans="1:18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</row>
    <row r="655" spans="1:18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</row>
    <row r="656" spans="1:18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</row>
    <row r="657" spans="1:18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</row>
    <row r="658" spans="1:1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</row>
    <row r="659" spans="1:18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</row>
    <row r="660" spans="1:18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</row>
    <row r="661" spans="1:18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</row>
    <row r="662" spans="1:18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</row>
    <row r="663" spans="1:18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</row>
    <row r="664" spans="1:18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</row>
    <row r="665" spans="1:18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</row>
    <row r="666" spans="1:18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</row>
    <row r="667" spans="1:18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</row>
    <row r="668" spans="1:1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</row>
    <row r="669" spans="1:18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</row>
    <row r="670" spans="1:18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</row>
    <row r="671" spans="1:18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</row>
    <row r="672" spans="1:18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</row>
    <row r="673" spans="1:18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</row>
    <row r="674" spans="1:18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</row>
    <row r="675" spans="1:18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</row>
    <row r="676" spans="1:18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</row>
    <row r="677" spans="1:18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</row>
    <row r="678" spans="1:1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</row>
    <row r="679" spans="1:18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</row>
    <row r="680" spans="1:18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</row>
    <row r="681" spans="1:18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</row>
    <row r="682" spans="1:18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</row>
    <row r="683" spans="1:18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</row>
    <row r="684" spans="1:18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</row>
    <row r="685" spans="1:18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</row>
    <row r="686" spans="1:18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</row>
    <row r="687" spans="1:18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</row>
    <row r="688" spans="1:1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</row>
    <row r="689" spans="1:18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</row>
    <row r="690" spans="1:18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</row>
    <row r="691" spans="1:18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</row>
    <row r="692" spans="1:18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</row>
    <row r="693" spans="1:18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</row>
    <row r="694" spans="1:18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</row>
    <row r="695" spans="1:18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</row>
    <row r="696" spans="1:18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</row>
    <row r="697" spans="1:18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</row>
    <row r="698" spans="1:1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</row>
    <row r="699" spans="1:18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</row>
    <row r="700" spans="1:18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</row>
    <row r="701" spans="1:18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</row>
    <row r="702" spans="1:18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</row>
    <row r="703" spans="1:18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</row>
    <row r="704" spans="1:18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</row>
    <row r="705" spans="1:18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</row>
    <row r="706" spans="1:18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</row>
    <row r="707" spans="1:18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</row>
    <row r="708" spans="1:1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</row>
    <row r="709" spans="1:18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</row>
    <row r="710" spans="1:18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</row>
    <row r="711" spans="1:18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</row>
    <row r="712" spans="1:18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</row>
    <row r="713" spans="1:18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</row>
    <row r="714" spans="1:18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</row>
    <row r="715" spans="1:18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</row>
    <row r="716" spans="1:18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</row>
    <row r="717" spans="1:18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</row>
    <row r="718" spans="1: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</row>
    <row r="719" spans="1:18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</row>
    <row r="720" spans="1:18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</row>
    <row r="721" spans="1:18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</row>
    <row r="722" spans="1:18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</row>
    <row r="723" spans="1:18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</row>
    <row r="724" spans="1:18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</row>
    <row r="725" spans="1:18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</row>
    <row r="726" spans="1:18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</row>
    <row r="727" spans="1:18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</row>
    <row r="728" spans="1:1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</row>
    <row r="729" spans="1:18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</row>
    <row r="730" spans="1:18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</row>
    <row r="731" spans="1:18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</row>
    <row r="732" spans="1:18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</row>
    <row r="733" spans="1:18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</row>
    <row r="734" spans="1:18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</row>
    <row r="735" spans="1:18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</row>
    <row r="736" spans="1:18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</row>
    <row r="737" spans="1:18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</row>
    <row r="738" spans="1:1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</row>
    <row r="739" spans="1:18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</row>
    <row r="740" spans="1:18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</row>
    <row r="741" spans="1:18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</row>
    <row r="742" spans="1:18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</row>
    <row r="743" spans="1:18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</row>
    <row r="744" spans="1:18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</row>
    <row r="745" spans="1:18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</row>
    <row r="746" spans="1:18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</row>
    <row r="747" spans="1:18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</row>
    <row r="748" spans="1:1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</row>
    <row r="749" spans="1:18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</row>
    <row r="750" spans="1:18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</row>
    <row r="751" spans="1:18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</row>
    <row r="752" spans="1:18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</row>
    <row r="753" spans="1:18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</row>
    <row r="754" spans="1:18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</row>
    <row r="755" spans="1:18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</row>
    <row r="756" spans="1:18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</row>
    <row r="757" spans="1:18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</row>
    <row r="758" spans="1:1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</row>
    <row r="759" spans="1:18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</row>
    <row r="760" spans="1:18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</row>
    <row r="761" spans="1:18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</row>
    <row r="762" spans="1:18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</row>
    <row r="763" spans="1:18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</row>
    <row r="764" spans="1:18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</row>
    <row r="765" spans="1:18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</row>
    <row r="766" spans="1:18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</row>
    <row r="767" spans="1:18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</row>
    <row r="768" spans="1:1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</row>
    <row r="769" spans="1:18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</row>
    <row r="770" spans="1:18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</row>
    <row r="771" spans="1:18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</row>
    <row r="772" spans="1:18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</row>
    <row r="773" spans="1:18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</row>
    <row r="774" spans="1:18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</row>
    <row r="775" spans="1:18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</row>
    <row r="776" spans="1:18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</row>
    <row r="777" spans="1:18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</row>
    <row r="778" spans="1:1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</row>
    <row r="779" spans="1:18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</row>
    <row r="780" spans="1:18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</row>
    <row r="781" spans="1:18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</row>
    <row r="782" spans="1:18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</row>
    <row r="783" spans="1:18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</row>
    <row r="784" spans="1:18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</row>
    <row r="785" spans="1:18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</row>
    <row r="786" spans="1:18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</row>
    <row r="787" spans="1:18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</row>
    <row r="788" spans="1:1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</row>
    <row r="789" spans="1:18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</row>
    <row r="790" spans="1:18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</row>
    <row r="791" spans="1:18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</row>
    <row r="792" spans="1:18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</row>
    <row r="793" spans="1:18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</row>
    <row r="794" spans="1:18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</row>
    <row r="795" spans="1:18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</row>
    <row r="796" spans="1:18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</row>
    <row r="797" spans="1:18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</row>
    <row r="798" spans="1:1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</row>
    <row r="799" spans="1:18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</row>
    <row r="800" spans="1:18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</row>
    <row r="801" spans="1:18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</row>
    <row r="802" spans="1:18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</row>
    <row r="803" spans="1:18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</row>
    <row r="804" spans="1:18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</row>
    <row r="805" spans="1:18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</row>
    <row r="806" spans="1:18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</row>
    <row r="807" spans="1:18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</row>
    <row r="808" spans="1:1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</row>
    <row r="809" spans="1:18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</row>
    <row r="810" spans="1:18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</row>
    <row r="811" spans="1:18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</row>
    <row r="812" spans="1:18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</row>
    <row r="813" spans="1:18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</row>
    <row r="814" spans="1:18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</row>
    <row r="815" spans="1:18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</row>
    <row r="816" spans="1:18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</row>
    <row r="817" spans="1:18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</row>
    <row r="818" spans="1: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</row>
    <row r="819" spans="1:18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</row>
    <row r="820" spans="1:18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</row>
    <row r="821" spans="1:18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</row>
    <row r="822" spans="1:18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</row>
    <row r="823" spans="1:18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</row>
    <row r="824" spans="1:18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</row>
    <row r="825" spans="1:18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</row>
    <row r="826" spans="1:18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</row>
    <row r="827" spans="1:18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</row>
    <row r="828" spans="1:1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</row>
    <row r="829" spans="1:18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</row>
    <row r="830" spans="1:18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</row>
    <row r="831" spans="1:18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</row>
    <row r="832" spans="1:18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</row>
    <row r="833" spans="1:18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</row>
    <row r="834" spans="1:18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</row>
    <row r="835" spans="1:18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</row>
    <row r="836" spans="1:18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</row>
    <row r="837" spans="1:18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</row>
    <row r="838" spans="1:1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</row>
    <row r="839" spans="1:18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</row>
    <row r="840" spans="1:18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</row>
    <row r="841" spans="1:18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</row>
    <row r="842" spans="1:18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</row>
    <row r="843" spans="1:18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</row>
    <row r="844" spans="1:18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</row>
    <row r="845" spans="1:18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</row>
    <row r="846" spans="1:18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</row>
    <row r="847" spans="1:18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</row>
    <row r="848" spans="1:1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</row>
    <row r="849" spans="1:18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</row>
    <row r="850" spans="1:18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</row>
    <row r="851" spans="1:18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</row>
    <row r="852" spans="1:18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</row>
    <row r="853" spans="1:18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</row>
    <row r="854" spans="1:18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</row>
    <row r="855" spans="1:18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</row>
    <row r="856" spans="1:18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</row>
    <row r="857" spans="1:18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</row>
    <row r="858" spans="1:1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</row>
    <row r="859" spans="1:18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</row>
    <row r="860" spans="1:18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</row>
    <row r="861" spans="1:18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</row>
    <row r="862" spans="1:18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</row>
    <row r="863" spans="1:18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</row>
    <row r="864" spans="1:18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</row>
    <row r="865" spans="1:18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</row>
    <row r="866" spans="1:18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</row>
    <row r="867" spans="1:18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</row>
    <row r="868" spans="1:1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</row>
    <row r="869" spans="1:18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</row>
    <row r="870" spans="1:18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</row>
    <row r="871" spans="1:18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</row>
    <row r="872" spans="1:18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</row>
    <row r="873" spans="1:18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</row>
    <row r="874" spans="1:18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</row>
    <row r="875" spans="1:18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</row>
    <row r="876" spans="1:18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</row>
    <row r="877" spans="1:18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</row>
    <row r="878" spans="1:1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</row>
    <row r="879" spans="1:18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</row>
    <row r="880" spans="1:18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</row>
    <row r="881" spans="1:18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</row>
    <row r="882" spans="1:18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</row>
    <row r="883" spans="1:18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</row>
    <row r="884" spans="1:18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</row>
    <row r="885" spans="1:18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</row>
    <row r="886" spans="1:18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</row>
    <row r="887" spans="1:18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</row>
    <row r="888" spans="1:1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</row>
    <row r="889" spans="1:18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</row>
    <row r="890" spans="1:18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</row>
    <row r="891" spans="1:18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</row>
    <row r="892" spans="1:18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</row>
    <row r="893" spans="1:18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</row>
    <row r="894" spans="1:18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</row>
    <row r="895" spans="1:18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</row>
    <row r="896" spans="1:18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</row>
    <row r="897" spans="1:18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</row>
    <row r="898" spans="1:1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</row>
    <row r="899" spans="1:18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</row>
    <row r="900" spans="1:18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</row>
    <row r="901" spans="1:18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</row>
    <row r="902" spans="1:18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</row>
    <row r="903" spans="1:18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</row>
    <row r="904" spans="1:18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</row>
    <row r="905" spans="1:18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</row>
    <row r="906" spans="1:18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</row>
    <row r="907" spans="1:18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</row>
    <row r="908" spans="1:1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</row>
    <row r="909" spans="1:18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</row>
    <row r="910" spans="1:18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</row>
    <row r="911" spans="1:18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</row>
    <row r="912" spans="1:18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</row>
    <row r="913" spans="1:18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</row>
    <row r="914" spans="1:18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</row>
    <row r="915" spans="1:18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</row>
    <row r="916" spans="1:18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</row>
    <row r="917" spans="1:18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</row>
    <row r="918" spans="1: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</row>
    <row r="919" spans="1:18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</row>
    <row r="920" spans="1:18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</row>
    <row r="921" spans="1:18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</row>
    <row r="922" spans="1:18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</row>
    <row r="923" spans="1:18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</row>
    <row r="924" spans="1:18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</row>
    <row r="925" spans="1:18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</row>
    <row r="926" spans="1:18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</row>
    <row r="927" spans="1:18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</row>
    <row r="928" spans="1:1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</row>
    <row r="929" spans="1:18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</row>
    <row r="930" spans="1:18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</row>
    <row r="931" spans="1:18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</row>
    <row r="932" spans="1:18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</row>
    <row r="933" spans="1:18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</row>
    <row r="934" spans="1:18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</row>
    <row r="935" spans="1:18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</row>
    <row r="936" spans="1:18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</row>
    <row r="937" spans="1:18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</row>
    <row r="938" spans="1:1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</row>
    <row r="939" spans="1:18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</row>
    <row r="940" spans="1:18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</row>
    <row r="941" spans="1:18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</row>
    <row r="942" spans="1:18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</row>
    <row r="943" spans="1:18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</row>
    <row r="944" spans="1:18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</row>
    <row r="945" spans="1:18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</row>
    <row r="946" spans="1:18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</row>
    <row r="947" spans="1:18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</row>
    <row r="948" spans="1:1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</row>
    <row r="949" spans="1:18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</row>
    <row r="950" spans="1:18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</row>
    <row r="951" spans="1:18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</row>
    <row r="952" spans="1:18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</row>
    <row r="953" spans="1:18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</row>
    <row r="954" spans="1:18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</row>
    <row r="955" spans="1:18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</row>
    <row r="956" spans="1:18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</row>
    <row r="957" spans="1:18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</row>
    <row r="958" spans="1:1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</row>
    <row r="959" spans="1:18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</row>
    <row r="960" spans="1:18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</row>
    <row r="961" spans="1:18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</row>
    <row r="962" spans="1:18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</row>
    <row r="963" spans="1:18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</row>
    <row r="964" spans="1:18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</row>
    <row r="965" spans="1:18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</row>
    <row r="966" spans="1:18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</row>
    <row r="967" spans="1:18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</row>
    <row r="968" spans="1:1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</row>
    <row r="969" spans="1:18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</row>
    <row r="970" spans="1:18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</row>
    <row r="971" spans="1:18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</row>
    <row r="972" spans="1:18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</row>
    <row r="973" spans="1:18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</row>
    <row r="974" spans="1:18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</row>
    <row r="975" spans="1:18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</row>
    <row r="976" spans="1:18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</row>
    <row r="977" spans="1:18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</row>
    <row r="978" spans="1:1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</row>
    <row r="979" spans="1:18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</row>
    <row r="980" spans="1:18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</row>
    <row r="981" spans="1:18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</row>
    <row r="982" spans="1:18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</row>
    <row r="983" spans="1:18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</row>
    <row r="984" spans="1:18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</row>
    <row r="985" spans="1:18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</row>
    <row r="986" spans="1:18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</row>
    <row r="987" spans="1:18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</row>
    <row r="988" spans="1:1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</row>
    <row r="989" spans="1:18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</row>
    <row r="990" spans="1:18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</row>
    <row r="991" spans="1:18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</row>
    <row r="992" spans="1:18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</row>
    <row r="993" spans="1:18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</row>
    <row r="994" spans="1:18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</row>
    <row r="995" spans="1:18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</row>
    <row r="996" spans="1:18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</row>
    <row r="997" spans="1:18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</row>
    <row r="998" spans="1:1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</row>
    <row r="999" spans="1:18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</row>
    <row r="1000" spans="1:18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</row>
    <row r="1001" spans="1:18" ht="15.75" customHeight="1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</row>
  </sheetData>
  <mergeCells count="5">
    <mergeCell ref="B2:C2"/>
    <mergeCell ref="B3:D3"/>
    <mergeCell ref="B4:D4"/>
    <mergeCell ref="B5:C5"/>
    <mergeCell ref="A6:E6"/>
  </mergeCells>
  <conditionalFormatting sqref="A16">
    <cfRule type="notContainsBlanks" dxfId="2" priority="1">
      <formula>LEN(TRIM(A16))&gt;0</formula>
    </cfRule>
  </conditionalFormatting>
  <pageMargins left="0.7" right="0.7" top="0.75" bottom="0.75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56.42578125" customWidth="1"/>
    <col min="2" max="2" width="35.85546875" customWidth="1"/>
    <col min="3" max="3" width="22.140625" customWidth="1"/>
    <col min="4" max="4" width="16.28515625" customWidth="1"/>
    <col min="5" max="5" width="16.42578125" customWidth="1"/>
    <col min="6" max="6" width="14.42578125" customWidth="1"/>
    <col min="7" max="8" width="13.140625" customWidth="1"/>
    <col min="9" max="26" width="8.85546875" customWidth="1"/>
  </cols>
  <sheetData>
    <row r="1" spans="1:26" ht="12.75" customHeight="1">
      <c r="A1" s="3"/>
      <c r="B1" s="3"/>
      <c r="C1" s="87"/>
      <c r="D1" s="87"/>
      <c r="E1" s="8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88"/>
      <c r="B2" s="327" t="s">
        <v>269</v>
      </c>
      <c r="C2" s="3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88"/>
      <c r="B3" s="312" t="s">
        <v>1</v>
      </c>
      <c r="C3" s="310"/>
      <c r="D3" s="310"/>
      <c r="E3" s="3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88"/>
      <c r="B4" s="312" t="s">
        <v>2</v>
      </c>
      <c r="C4" s="310"/>
      <c r="D4" s="310"/>
      <c r="E4" s="3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88"/>
      <c r="B5" s="345"/>
      <c r="C5" s="3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3"/>
      <c r="C6" s="90"/>
      <c r="D6" s="90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6.5" customHeight="1">
      <c r="A7" s="346" t="s">
        <v>270</v>
      </c>
      <c r="B7" s="310"/>
      <c r="C7" s="310"/>
      <c r="D7" s="91"/>
      <c r="E7" s="91"/>
      <c r="F7" s="2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3"/>
      <c r="B8" s="23"/>
      <c r="C8" s="92"/>
      <c r="D8" s="23"/>
      <c r="E8" s="23"/>
      <c r="F8" s="2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>
      <c r="A9" s="93" t="s">
        <v>154</v>
      </c>
      <c r="B9" s="94" t="s">
        <v>271</v>
      </c>
      <c r="C9" s="95">
        <v>2024</v>
      </c>
      <c r="D9" s="95">
        <v>2025</v>
      </c>
      <c r="E9" s="95">
        <v>2026</v>
      </c>
      <c r="F9" s="2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>
      <c r="A10" s="96" t="s">
        <v>272</v>
      </c>
      <c r="B10" s="97" t="s">
        <v>273</v>
      </c>
      <c r="C10" s="98">
        <f t="shared" ref="C10:E10" si="0">C11+C16+C22+C26+C30+C32+C43+C47+C55+C63</f>
        <v>177575</v>
      </c>
      <c r="D10" s="98">
        <f t="shared" si="0"/>
        <v>179597.3</v>
      </c>
      <c r="E10" s="98">
        <f t="shared" si="0"/>
        <v>195553.4</v>
      </c>
      <c r="F10" s="91">
        <f>C10+'1-4'!C8</f>
        <v>1044890.3999999999</v>
      </c>
      <c r="G10" s="91">
        <f>D10+'1-4'!D8</f>
        <v>897176.2</v>
      </c>
      <c r="H10" s="91">
        <f>E10+'1-4'!E8</f>
        <v>871384.8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96" t="s">
        <v>274</v>
      </c>
      <c r="B11" s="97" t="s">
        <v>275</v>
      </c>
      <c r="C11" s="99">
        <f t="shared" ref="C11:E11" si="1">C12+C13+C14+C15</f>
        <v>149599.1</v>
      </c>
      <c r="D11" s="99">
        <f t="shared" si="1"/>
        <v>150358</v>
      </c>
      <c r="E11" s="99">
        <f t="shared" si="1"/>
        <v>165097</v>
      </c>
      <c r="F11" s="23"/>
      <c r="G11" s="23"/>
      <c r="H11" s="2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00" t="s">
        <v>276</v>
      </c>
      <c r="B12" s="101" t="s">
        <v>277</v>
      </c>
      <c r="C12" s="102">
        <v>146702.1</v>
      </c>
      <c r="D12" s="103">
        <v>146988</v>
      </c>
      <c r="E12" s="103">
        <v>161687</v>
      </c>
      <c r="F12" s="2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00" t="s">
        <v>278</v>
      </c>
      <c r="B13" s="101" t="s">
        <v>279</v>
      </c>
      <c r="C13" s="103">
        <v>80</v>
      </c>
      <c r="D13" s="103">
        <v>82</v>
      </c>
      <c r="E13" s="103">
        <v>84</v>
      </c>
      <c r="F13" s="2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00" t="s">
        <v>280</v>
      </c>
      <c r="B14" s="101" t="s">
        <v>281</v>
      </c>
      <c r="C14" s="103">
        <v>2497</v>
      </c>
      <c r="D14" s="103">
        <v>2795</v>
      </c>
      <c r="E14" s="103">
        <v>2823</v>
      </c>
      <c r="F14" s="2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00" t="s">
        <v>282</v>
      </c>
      <c r="B15" s="101" t="s">
        <v>283</v>
      </c>
      <c r="C15" s="103">
        <v>320</v>
      </c>
      <c r="D15" s="103">
        <v>493</v>
      </c>
      <c r="E15" s="103">
        <v>503</v>
      </c>
      <c r="F15" s="2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96" t="s">
        <v>284</v>
      </c>
      <c r="B16" s="97" t="s">
        <v>285</v>
      </c>
      <c r="C16" s="99">
        <f t="shared" ref="C16:E16" si="2">C17</f>
        <v>18093.900000000001</v>
      </c>
      <c r="D16" s="99">
        <f t="shared" si="2"/>
        <v>19182.300000000003</v>
      </c>
      <c r="E16" s="99">
        <f t="shared" si="2"/>
        <v>20296.400000000001</v>
      </c>
      <c r="F16" s="2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00" t="s">
        <v>286</v>
      </c>
      <c r="B17" s="101" t="s">
        <v>287</v>
      </c>
      <c r="C17" s="103">
        <f t="shared" ref="C17:E17" si="3">C18+C19+C20+C21</f>
        <v>18093.900000000001</v>
      </c>
      <c r="D17" s="103">
        <f t="shared" si="3"/>
        <v>19182.300000000003</v>
      </c>
      <c r="E17" s="103">
        <f t="shared" si="3"/>
        <v>20296.400000000001</v>
      </c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00" t="s">
        <v>288</v>
      </c>
      <c r="B18" s="101" t="s">
        <v>289</v>
      </c>
      <c r="C18" s="103">
        <v>9436.7000000000007</v>
      </c>
      <c r="D18" s="103">
        <v>9979.7999999999993</v>
      </c>
      <c r="E18" s="103">
        <v>10572.3</v>
      </c>
      <c r="F18" s="2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00" t="s">
        <v>290</v>
      </c>
      <c r="B19" s="101" t="s">
        <v>291</v>
      </c>
      <c r="C19" s="103">
        <v>45</v>
      </c>
      <c r="D19" s="103">
        <v>52.4</v>
      </c>
      <c r="E19" s="103">
        <v>56.2</v>
      </c>
      <c r="F19" s="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00" t="s">
        <v>292</v>
      </c>
      <c r="B20" s="101" t="s">
        <v>293</v>
      </c>
      <c r="C20" s="103">
        <v>9784.7999999999993</v>
      </c>
      <c r="D20" s="103">
        <v>10390.700000000001</v>
      </c>
      <c r="E20" s="103">
        <v>11011.2</v>
      </c>
      <c r="F20" s="2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00" t="s">
        <v>294</v>
      </c>
      <c r="B21" s="101" t="s">
        <v>295</v>
      </c>
      <c r="C21" s="103">
        <v>-1172.5999999999999</v>
      </c>
      <c r="D21" s="103">
        <v>-1240.5999999999999</v>
      </c>
      <c r="E21" s="103">
        <v>-1343.3</v>
      </c>
      <c r="F21" s="2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96" t="s">
        <v>296</v>
      </c>
      <c r="B22" s="97" t="s">
        <v>297</v>
      </c>
      <c r="C22" s="99">
        <f t="shared" ref="C22:E22" si="4">C23+C24+C25</f>
        <v>5470</v>
      </c>
      <c r="D22" s="99">
        <f t="shared" si="4"/>
        <v>5577</v>
      </c>
      <c r="E22" s="99">
        <f t="shared" si="4"/>
        <v>5604</v>
      </c>
      <c r="F22" s="2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00" t="s">
        <v>298</v>
      </c>
      <c r="B23" s="101" t="s">
        <v>299</v>
      </c>
      <c r="C23" s="103">
        <v>3870</v>
      </c>
      <c r="D23" s="103">
        <v>3945</v>
      </c>
      <c r="E23" s="103">
        <v>3960</v>
      </c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00" t="s">
        <v>300</v>
      </c>
      <c r="B24" s="101" t="s">
        <v>301</v>
      </c>
      <c r="C24" s="103">
        <v>650</v>
      </c>
      <c r="D24" s="103">
        <v>672</v>
      </c>
      <c r="E24" s="103">
        <v>674</v>
      </c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00" t="s">
        <v>302</v>
      </c>
      <c r="B25" s="101" t="s">
        <v>303</v>
      </c>
      <c r="C25" s="103">
        <v>950</v>
      </c>
      <c r="D25" s="103">
        <v>960</v>
      </c>
      <c r="E25" s="103">
        <v>970</v>
      </c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96" t="s">
        <v>304</v>
      </c>
      <c r="B26" s="97" t="s">
        <v>305</v>
      </c>
      <c r="C26" s="99">
        <f t="shared" ref="C26:E26" si="5">C27</f>
        <v>0</v>
      </c>
      <c r="D26" s="99">
        <f t="shared" si="5"/>
        <v>0</v>
      </c>
      <c r="E26" s="99">
        <f t="shared" si="5"/>
        <v>0</v>
      </c>
      <c r="F26" s="2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00" t="s">
        <v>306</v>
      </c>
      <c r="B27" s="101" t="s">
        <v>307</v>
      </c>
      <c r="C27" s="103">
        <v>0</v>
      </c>
      <c r="D27" s="103">
        <v>0</v>
      </c>
      <c r="E27" s="103">
        <f>E28+E29</f>
        <v>0</v>
      </c>
      <c r="F27" s="2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00" t="s">
        <v>308</v>
      </c>
      <c r="B28" s="101" t="s">
        <v>309</v>
      </c>
      <c r="C28" s="103">
        <v>0</v>
      </c>
      <c r="D28" s="103">
        <v>0</v>
      </c>
      <c r="E28" s="103">
        <v>0</v>
      </c>
      <c r="F28" s="2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00" t="s">
        <v>310</v>
      </c>
      <c r="B29" s="101" t="s">
        <v>311</v>
      </c>
      <c r="C29" s="103">
        <v>0</v>
      </c>
      <c r="D29" s="103">
        <v>0</v>
      </c>
      <c r="E29" s="103">
        <v>0</v>
      </c>
      <c r="F29" s="2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96" t="s">
        <v>312</v>
      </c>
      <c r="B30" s="97" t="s">
        <v>313</v>
      </c>
      <c r="C30" s="99">
        <f t="shared" ref="C30:E30" si="6">C31</f>
        <v>1120</v>
      </c>
      <c r="D30" s="99">
        <f t="shared" si="6"/>
        <v>1130</v>
      </c>
      <c r="E30" s="99">
        <f t="shared" si="6"/>
        <v>1135</v>
      </c>
      <c r="F30" s="2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00" t="s">
        <v>314</v>
      </c>
      <c r="B31" s="101" t="s">
        <v>315</v>
      </c>
      <c r="C31" s="103">
        <v>1120</v>
      </c>
      <c r="D31" s="103">
        <v>1130</v>
      </c>
      <c r="E31" s="103">
        <v>1135</v>
      </c>
      <c r="F31" s="2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96" t="s">
        <v>316</v>
      </c>
      <c r="B32" s="97" t="s">
        <v>317</v>
      </c>
      <c r="C32" s="99">
        <f t="shared" ref="C32:E32" si="7">C33+C41</f>
        <v>1837</v>
      </c>
      <c r="D32" s="99">
        <f t="shared" si="7"/>
        <v>1858</v>
      </c>
      <c r="E32" s="99">
        <f t="shared" si="7"/>
        <v>1864</v>
      </c>
      <c r="F32" s="2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00" t="s">
        <v>318</v>
      </c>
      <c r="B33" s="101" t="s">
        <v>319</v>
      </c>
      <c r="C33" s="103">
        <f t="shared" ref="C33:E33" si="8">C34+C37+C39</f>
        <v>1824</v>
      </c>
      <c r="D33" s="103">
        <f t="shared" si="8"/>
        <v>1844</v>
      </c>
      <c r="E33" s="103">
        <f t="shared" si="8"/>
        <v>1849</v>
      </c>
      <c r="F33" s="2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00" t="s">
        <v>320</v>
      </c>
      <c r="B34" s="101" t="s">
        <v>321</v>
      </c>
      <c r="C34" s="103">
        <f t="shared" ref="C34:E34" si="9">C35+C36</f>
        <v>1172</v>
      </c>
      <c r="D34" s="103">
        <f t="shared" si="9"/>
        <v>1184</v>
      </c>
      <c r="E34" s="103">
        <f t="shared" si="9"/>
        <v>1187</v>
      </c>
      <c r="F34" s="2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00" t="s">
        <v>322</v>
      </c>
      <c r="B35" s="101" t="s">
        <v>323</v>
      </c>
      <c r="C35" s="103">
        <v>1100</v>
      </c>
      <c r="D35" s="103">
        <v>1110</v>
      </c>
      <c r="E35" s="103">
        <v>1112</v>
      </c>
      <c r="F35" s="2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00" t="s">
        <v>324</v>
      </c>
      <c r="B36" s="101" t="s">
        <v>325</v>
      </c>
      <c r="C36" s="103">
        <v>72</v>
      </c>
      <c r="D36" s="103">
        <v>74</v>
      </c>
      <c r="E36" s="103">
        <v>75</v>
      </c>
      <c r="F36" s="2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00" t="s">
        <v>326</v>
      </c>
      <c r="B37" s="101" t="s">
        <v>327</v>
      </c>
      <c r="C37" s="103">
        <f t="shared" ref="C37:E37" si="10">C38</f>
        <v>102</v>
      </c>
      <c r="D37" s="103">
        <f t="shared" si="10"/>
        <v>105</v>
      </c>
      <c r="E37" s="103">
        <f t="shared" si="10"/>
        <v>106</v>
      </c>
      <c r="F37" s="2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00" t="s">
        <v>17</v>
      </c>
      <c r="B38" s="101" t="s">
        <v>328</v>
      </c>
      <c r="C38" s="103">
        <v>102</v>
      </c>
      <c r="D38" s="103">
        <v>105</v>
      </c>
      <c r="E38" s="103">
        <v>106</v>
      </c>
      <c r="F38" s="2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00" t="s">
        <v>19</v>
      </c>
      <c r="B39" s="101" t="s">
        <v>329</v>
      </c>
      <c r="C39" s="103">
        <f t="shared" ref="C39:E39" si="11">C40</f>
        <v>550</v>
      </c>
      <c r="D39" s="103">
        <f t="shared" si="11"/>
        <v>555</v>
      </c>
      <c r="E39" s="103">
        <f t="shared" si="11"/>
        <v>556</v>
      </c>
      <c r="F39" s="2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00" t="s">
        <v>19</v>
      </c>
      <c r="B40" s="101" t="s">
        <v>330</v>
      </c>
      <c r="C40" s="103">
        <v>550</v>
      </c>
      <c r="D40" s="103">
        <v>555</v>
      </c>
      <c r="E40" s="103">
        <v>556</v>
      </c>
      <c r="F40" s="2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00" t="s">
        <v>331</v>
      </c>
      <c r="B41" s="101" t="s">
        <v>332</v>
      </c>
      <c r="C41" s="103">
        <f t="shared" ref="C41:E41" si="12">C42</f>
        <v>13</v>
      </c>
      <c r="D41" s="103">
        <f t="shared" si="12"/>
        <v>14</v>
      </c>
      <c r="E41" s="103">
        <f t="shared" si="12"/>
        <v>15</v>
      </c>
      <c r="F41" s="2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00" t="s">
        <v>333</v>
      </c>
      <c r="B42" s="101" t="s">
        <v>334</v>
      </c>
      <c r="C42" s="103">
        <v>13</v>
      </c>
      <c r="D42" s="103">
        <v>14</v>
      </c>
      <c r="E42" s="103">
        <v>15</v>
      </c>
      <c r="F42" s="2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96" t="s">
        <v>335</v>
      </c>
      <c r="B43" s="97" t="s">
        <v>336</v>
      </c>
      <c r="C43" s="99">
        <f t="shared" ref="C43:E43" si="13">C44</f>
        <v>45</v>
      </c>
      <c r="D43" s="99">
        <f t="shared" si="13"/>
        <v>47</v>
      </c>
      <c r="E43" s="99">
        <f t="shared" si="13"/>
        <v>48</v>
      </c>
      <c r="F43" s="2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00" t="s">
        <v>337</v>
      </c>
      <c r="B44" s="101" t="s">
        <v>338</v>
      </c>
      <c r="C44" s="103">
        <f t="shared" ref="C44:E44" si="14">C45+C46</f>
        <v>45</v>
      </c>
      <c r="D44" s="103">
        <f t="shared" si="14"/>
        <v>47</v>
      </c>
      <c r="E44" s="103">
        <f t="shared" si="14"/>
        <v>48</v>
      </c>
      <c r="F44" s="2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00" t="s">
        <v>339</v>
      </c>
      <c r="B45" s="101" t="s">
        <v>340</v>
      </c>
      <c r="C45" s="103">
        <v>41</v>
      </c>
      <c r="D45" s="103">
        <v>43</v>
      </c>
      <c r="E45" s="103">
        <v>44</v>
      </c>
      <c r="F45" s="2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00" t="s">
        <v>341</v>
      </c>
      <c r="B46" s="101" t="s">
        <v>342</v>
      </c>
      <c r="C46" s="103">
        <v>4</v>
      </c>
      <c r="D46" s="103">
        <v>4</v>
      </c>
      <c r="E46" s="103">
        <v>4</v>
      </c>
      <c r="F46" s="2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96" t="s">
        <v>343</v>
      </c>
      <c r="B47" s="97" t="s">
        <v>344</v>
      </c>
      <c r="C47" s="99">
        <f t="shared" ref="C47:E47" si="15">C48+C51</f>
        <v>465</v>
      </c>
      <c r="D47" s="99">
        <f t="shared" si="15"/>
        <v>480</v>
      </c>
      <c r="E47" s="99">
        <f t="shared" si="15"/>
        <v>540</v>
      </c>
      <c r="F47" s="2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00" t="s">
        <v>345</v>
      </c>
      <c r="B48" s="101" t="s">
        <v>346</v>
      </c>
      <c r="C48" s="99">
        <f t="shared" ref="C48:E48" si="16">C49</f>
        <v>400</v>
      </c>
      <c r="D48" s="99">
        <f t="shared" si="16"/>
        <v>410</v>
      </c>
      <c r="E48" s="99">
        <f t="shared" si="16"/>
        <v>412</v>
      </c>
      <c r="F48" s="2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00" t="s">
        <v>347</v>
      </c>
      <c r="B49" s="101" t="s">
        <v>348</v>
      </c>
      <c r="C49" s="99">
        <f t="shared" ref="C49:E49" si="17">C50</f>
        <v>400</v>
      </c>
      <c r="D49" s="99">
        <f t="shared" si="17"/>
        <v>410</v>
      </c>
      <c r="E49" s="99">
        <f t="shared" si="17"/>
        <v>412</v>
      </c>
      <c r="F49" s="2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00" t="s">
        <v>349</v>
      </c>
      <c r="B50" s="101" t="s">
        <v>350</v>
      </c>
      <c r="C50" s="99">
        <v>400</v>
      </c>
      <c r="D50" s="103">
        <v>410</v>
      </c>
      <c r="E50" s="103">
        <v>412</v>
      </c>
      <c r="F50" s="2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00" t="s">
        <v>351</v>
      </c>
      <c r="B51" s="101" t="s">
        <v>352</v>
      </c>
      <c r="C51" s="103">
        <f t="shared" ref="C51:E51" si="18">C52</f>
        <v>65</v>
      </c>
      <c r="D51" s="103">
        <f t="shared" si="18"/>
        <v>70</v>
      </c>
      <c r="E51" s="103">
        <f t="shared" si="18"/>
        <v>128</v>
      </c>
      <c r="F51" s="2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00" t="s">
        <v>353</v>
      </c>
      <c r="B52" s="101" t="s">
        <v>354</v>
      </c>
      <c r="C52" s="103">
        <f>C53+C54</f>
        <v>65</v>
      </c>
      <c r="D52" s="103">
        <v>70</v>
      </c>
      <c r="E52" s="103">
        <f>E53+E54</f>
        <v>128</v>
      </c>
      <c r="F52" s="2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00" t="s">
        <v>355</v>
      </c>
      <c r="B53" s="101" t="s">
        <v>356</v>
      </c>
      <c r="C53" s="103">
        <v>65</v>
      </c>
      <c r="D53" s="103">
        <v>125</v>
      </c>
      <c r="E53" s="103">
        <v>128</v>
      </c>
      <c r="F53" s="2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00" t="s">
        <v>357</v>
      </c>
      <c r="B54" s="101" t="s">
        <v>358</v>
      </c>
      <c r="C54" s="103">
        <v>0</v>
      </c>
      <c r="D54" s="103">
        <v>0</v>
      </c>
      <c r="E54" s="103">
        <v>0</v>
      </c>
      <c r="F54" s="2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96" t="s">
        <v>359</v>
      </c>
      <c r="B55" s="97" t="s">
        <v>360</v>
      </c>
      <c r="C55" s="99">
        <f t="shared" ref="C55:E55" si="19">C56+C58+C61</f>
        <v>845</v>
      </c>
      <c r="D55" s="99">
        <f t="shared" si="19"/>
        <v>865</v>
      </c>
      <c r="E55" s="99">
        <f t="shared" si="19"/>
        <v>869</v>
      </c>
      <c r="F55" s="2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00" t="s">
        <v>361</v>
      </c>
      <c r="B56" s="101" t="s">
        <v>362</v>
      </c>
      <c r="C56" s="103">
        <f t="shared" ref="C56:E56" si="20">C57</f>
        <v>5</v>
      </c>
      <c r="D56" s="103">
        <f t="shared" si="20"/>
        <v>3</v>
      </c>
      <c r="E56" s="103">
        <f t="shared" si="20"/>
        <v>3</v>
      </c>
      <c r="F56" s="2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00" t="s">
        <v>363</v>
      </c>
      <c r="B57" s="101" t="s">
        <v>364</v>
      </c>
      <c r="C57" s="103">
        <v>5</v>
      </c>
      <c r="D57" s="103">
        <v>3</v>
      </c>
      <c r="E57" s="103">
        <v>3</v>
      </c>
      <c r="F57" s="2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00" t="s">
        <v>365</v>
      </c>
      <c r="B58" s="101" t="s">
        <v>366</v>
      </c>
      <c r="C58" s="103">
        <f t="shared" ref="C58:E58" si="21">C59+C60</f>
        <v>388</v>
      </c>
      <c r="D58" s="103">
        <f t="shared" si="21"/>
        <v>394</v>
      </c>
      <c r="E58" s="103">
        <f t="shared" si="21"/>
        <v>397</v>
      </c>
      <c r="F58" s="2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00" t="s">
        <v>367</v>
      </c>
      <c r="B59" s="101" t="s">
        <v>368</v>
      </c>
      <c r="C59" s="103">
        <v>300</v>
      </c>
      <c r="D59" s="103">
        <v>302</v>
      </c>
      <c r="E59" s="103">
        <v>303</v>
      </c>
      <c r="F59" s="2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00" t="s">
        <v>369</v>
      </c>
      <c r="B60" s="101" t="s">
        <v>370</v>
      </c>
      <c r="C60" s="103">
        <v>88</v>
      </c>
      <c r="D60" s="103">
        <v>92</v>
      </c>
      <c r="E60" s="103">
        <v>94</v>
      </c>
      <c r="F60" s="2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00" t="s">
        <v>63</v>
      </c>
      <c r="B61" s="101" t="s">
        <v>371</v>
      </c>
      <c r="C61" s="103">
        <f t="shared" ref="C61:E61" si="22">C62</f>
        <v>452</v>
      </c>
      <c r="D61" s="103">
        <f t="shared" si="22"/>
        <v>468</v>
      </c>
      <c r="E61" s="103">
        <f t="shared" si="22"/>
        <v>469</v>
      </c>
      <c r="F61" s="2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00" t="s">
        <v>65</v>
      </c>
      <c r="B62" s="101" t="s">
        <v>372</v>
      </c>
      <c r="C62" s="103">
        <v>452</v>
      </c>
      <c r="D62" s="103">
        <v>468</v>
      </c>
      <c r="E62" s="103">
        <v>469</v>
      </c>
      <c r="F62" s="2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96" t="s">
        <v>373</v>
      </c>
      <c r="B63" s="97" t="s">
        <v>374</v>
      </c>
      <c r="C63" s="99">
        <f t="shared" ref="C63:E63" si="23">C64</f>
        <v>100</v>
      </c>
      <c r="D63" s="99">
        <f t="shared" si="23"/>
        <v>100</v>
      </c>
      <c r="E63" s="99">
        <f t="shared" si="23"/>
        <v>100</v>
      </c>
      <c r="F63" s="2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00" t="s">
        <v>375</v>
      </c>
      <c r="B64" s="101" t="s">
        <v>376</v>
      </c>
      <c r="C64" s="103">
        <f t="shared" ref="C64:E64" si="24">C65</f>
        <v>100</v>
      </c>
      <c r="D64" s="103">
        <f t="shared" si="24"/>
        <v>100</v>
      </c>
      <c r="E64" s="103">
        <f t="shared" si="24"/>
        <v>100</v>
      </c>
      <c r="F64" s="2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00" t="s">
        <v>67</v>
      </c>
      <c r="B65" s="101" t="s">
        <v>377</v>
      </c>
      <c r="C65" s="103">
        <v>100</v>
      </c>
      <c r="D65" s="103">
        <v>100</v>
      </c>
      <c r="E65" s="103">
        <v>100</v>
      </c>
      <c r="F65" s="2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23"/>
      <c r="B66" s="23"/>
      <c r="C66" s="104"/>
      <c r="D66" s="104"/>
      <c r="E66" s="104"/>
      <c r="F66" s="2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23"/>
      <c r="B67" s="23"/>
      <c r="C67" s="104">
        <v>-10643</v>
      </c>
      <c r="D67" s="104">
        <v>-23328.1</v>
      </c>
      <c r="E67" s="104">
        <v>-22354.6</v>
      </c>
      <c r="F67" s="2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23"/>
      <c r="B68" s="23"/>
      <c r="C68" s="104"/>
      <c r="D68" s="104"/>
      <c r="E68" s="104"/>
      <c r="F68" s="2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23"/>
      <c r="B69" s="23"/>
      <c r="C69" s="104"/>
      <c r="D69" s="104"/>
      <c r="E69" s="104"/>
      <c r="F69" s="2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23"/>
      <c r="B70" s="23"/>
      <c r="C70" s="104"/>
      <c r="D70" s="104"/>
      <c r="E70" s="104"/>
      <c r="F70" s="2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23"/>
      <c r="B71" s="23"/>
      <c r="C71" s="104"/>
      <c r="D71" s="104"/>
      <c r="E71" s="104"/>
      <c r="F71" s="2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23"/>
      <c r="B72" s="23"/>
      <c r="C72" s="104"/>
      <c r="D72" s="104"/>
      <c r="E72" s="104"/>
      <c r="F72" s="2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23"/>
      <c r="B73" s="23"/>
      <c r="C73" s="104"/>
      <c r="D73" s="104"/>
      <c r="E73" s="104"/>
      <c r="F73" s="2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23"/>
      <c r="B74" s="23"/>
      <c r="C74" s="104"/>
      <c r="D74" s="104"/>
      <c r="E74" s="104"/>
      <c r="F74" s="2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23"/>
      <c r="B75" s="23"/>
      <c r="C75" s="104"/>
      <c r="D75" s="104"/>
      <c r="E75" s="104"/>
      <c r="F75" s="2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23"/>
      <c r="B76" s="23"/>
      <c r="C76" s="104"/>
      <c r="D76" s="104"/>
      <c r="E76" s="104"/>
      <c r="F76" s="2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23"/>
      <c r="B77" s="23"/>
      <c r="C77" s="104"/>
      <c r="D77" s="104"/>
      <c r="E77" s="104"/>
      <c r="F77" s="2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23"/>
      <c r="B78" s="23"/>
      <c r="C78" s="104"/>
      <c r="D78" s="104"/>
      <c r="E78" s="104"/>
      <c r="F78" s="2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23"/>
      <c r="B79" s="23"/>
      <c r="C79" s="104"/>
      <c r="D79" s="104"/>
      <c r="E79" s="104"/>
      <c r="F79" s="2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23"/>
      <c r="B80" s="23"/>
      <c r="C80" s="104"/>
      <c r="D80" s="104"/>
      <c r="E80" s="104"/>
      <c r="F80" s="2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23"/>
      <c r="B81" s="23"/>
      <c r="C81" s="104"/>
      <c r="D81" s="104"/>
      <c r="E81" s="104"/>
      <c r="F81" s="2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23"/>
      <c r="B82" s="23"/>
      <c r="C82" s="104"/>
      <c r="D82" s="104"/>
      <c r="E82" s="104"/>
      <c r="F82" s="2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23"/>
      <c r="B83" s="23"/>
      <c r="C83" s="104"/>
      <c r="D83" s="104"/>
      <c r="E83" s="104"/>
      <c r="F83" s="2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23"/>
      <c r="B84" s="23"/>
      <c r="C84" s="104"/>
      <c r="D84" s="104"/>
      <c r="E84" s="104"/>
      <c r="F84" s="2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23"/>
      <c r="B85" s="23"/>
      <c r="C85" s="104"/>
      <c r="D85" s="104"/>
      <c r="E85" s="104"/>
      <c r="F85" s="2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23"/>
      <c r="B86" s="23"/>
      <c r="C86" s="104"/>
      <c r="D86" s="104"/>
      <c r="E86" s="104"/>
      <c r="F86" s="2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23"/>
      <c r="B87" s="23"/>
      <c r="C87" s="104"/>
      <c r="D87" s="104"/>
      <c r="E87" s="104"/>
      <c r="F87" s="2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23"/>
      <c r="B88" s="23"/>
      <c r="C88" s="104"/>
      <c r="D88" s="104"/>
      <c r="E88" s="104"/>
      <c r="F88" s="2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23"/>
      <c r="B89" s="23"/>
      <c r="C89" s="104"/>
      <c r="D89" s="104"/>
      <c r="E89" s="104"/>
      <c r="F89" s="2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23"/>
      <c r="B90" s="23"/>
      <c r="C90" s="104"/>
      <c r="D90" s="104"/>
      <c r="E90" s="104"/>
      <c r="F90" s="2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23"/>
      <c r="B91" s="23"/>
      <c r="C91" s="104"/>
      <c r="D91" s="104"/>
      <c r="E91" s="104"/>
      <c r="F91" s="2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23"/>
      <c r="B92" s="23"/>
      <c r="C92" s="104"/>
      <c r="D92" s="104"/>
      <c r="E92" s="104"/>
      <c r="F92" s="2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23"/>
      <c r="B93" s="23"/>
      <c r="C93" s="104"/>
      <c r="D93" s="104"/>
      <c r="E93" s="104"/>
      <c r="F93" s="2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23"/>
      <c r="B94" s="23"/>
      <c r="C94" s="104"/>
      <c r="D94" s="104"/>
      <c r="E94" s="104"/>
      <c r="F94" s="2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23"/>
      <c r="B95" s="23"/>
      <c r="C95" s="104"/>
      <c r="D95" s="104"/>
      <c r="E95" s="104"/>
      <c r="F95" s="2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23"/>
      <c r="B96" s="23"/>
      <c r="C96" s="104"/>
      <c r="D96" s="104"/>
      <c r="E96" s="104"/>
      <c r="F96" s="2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23"/>
      <c r="B97" s="23"/>
      <c r="C97" s="104"/>
      <c r="D97" s="104"/>
      <c r="E97" s="104"/>
      <c r="F97" s="2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23"/>
      <c r="B98" s="23"/>
      <c r="C98" s="104"/>
      <c r="D98" s="104"/>
      <c r="E98" s="104"/>
      <c r="F98" s="2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23"/>
      <c r="B99" s="23"/>
      <c r="C99" s="104"/>
      <c r="D99" s="104"/>
      <c r="E99" s="104"/>
      <c r="F99" s="2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23"/>
      <c r="B100" s="23"/>
      <c r="C100" s="104"/>
      <c r="D100" s="104"/>
      <c r="E100" s="104"/>
      <c r="F100" s="2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23"/>
      <c r="B101" s="23"/>
      <c r="C101" s="104"/>
      <c r="D101" s="104"/>
      <c r="E101" s="104"/>
      <c r="F101" s="2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23"/>
      <c r="B102" s="23"/>
      <c r="C102" s="104"/>
      <c r="D102" s="104"/>
      <c r="E102" s="104"/>
      <c r="F102" s="2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23"/>
      <c r="B103" s="23"/>
      <c r="C103" s="104"/>
      <c r="D103" s="104"/>
      <c r="E103" s="104"/>
      <c r="F103" s="2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23"/>
      <c r="B104" s="23"/>
      <c r="C104" s="104"/>
      <c r="D104" s="104"/>
      <c r="E104" s="104"/>
      <c r="F104" s="2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23"/>
      <c r="B105" s="23"/>
      <c r="C105" s="104"/>
      <c r="D105" s="104"/>
      <c r="E105" s="104"/>
      <c r="F105" s="2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23"/>
      <c r="B106" s="23"/>
      <c r="C106" s="104"/>
      <c r="D106" s="104"/>
      <c r="E106" s="104"/>
      <c r="F106" s="2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23"/>
      <c r="B107" s="23"/>
      <c r="C107" s="104"/>
      <c r="D107" s="104"/>
      <c r="E107" s="104"/>
      <c r="F107" s="2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23"/>
      <c r="B108" s="23"/>
      <c r="C108" s="104"/>
      <c r="D108" s="104"/>
      <c r="E108" s="104"/>
      <c r="F108" s="2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23"/>
      <c r="B109" s="23"/>
      <c r="C109" s="104"/>
      <c r="D109" s="104"/>
      <c r="E109" s="104"/>
      <c r="F109" s="2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23"/>
      <c r="B110" s="23"/>
      <c r="C110" s="104"/>
      <c r="D110" s="104"/>
      <c r="E110" s="104"/>
      <c r="F110" s="2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23"/>
      <c r="B111" s="23"/>
      <c r="C111" s="104"/>
      <c r="D111" s="104"/>
      <c r="E111" s="104"/>
      <c r="F111" s="2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23"/>
      <c r="B112" s="23"/>
      <c r="C112" s="104"/>
      <c r="D112" s="104"/>
      <c r="E112" s="104"/>
      <c r="F112" s="2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23"/>
      <c r="B113" s="23"/>
      <c r="C113" s="104"/>
      <c r="D113" s="104"/>
      <c r="E113" s="104"/>
      <c r="F113" s="2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23"/>
      <c r="B114" s="23"/>
      <c r="C114" s="104"/>
      <c r="D114" s="104"/>
      <c r="E114" s="104"/>
      <c r="F114" s="2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23"/>
      <c r="B115" s="23"/>
      <c r="C115" s="104"/>
      <c r="D115" s="104"/>
      <c r="E115" s="104"/>
      <c r="F115" s="2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23"/>
      <c r="B116" s="23"/>
      <c r="C116" s="104"/>
      <c r="D116" s="104"/>
      <c r="E116" s="104"/>
      <c r="F116" s="2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23"/>
      <c r="B117" s="23"/>
      <c r="C117" s="104"/>
      <c r="D117" s="104"/>
      <c r="E117" s="104"/>
      <c r="F117" s="2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23"/>
      <c r="B118" s="23"/>
      <c r="C118" s="104"/>
      <c r="D118" s="104"/>
      <c r="E118" s="104"/>
      <c r="F118" s="2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23"/>
      <c r="B119" s="23"/>
      <c r="C119" s="104"/>
      <c r="D119" s="104"/>
      <c r="E119" s="104"/>
      <c r="F119" s="2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23"/>
      <c r="B120" s="23"/>
      <c r="C120" s="104"/>
      <c r="D120" s="104"/>
      <c r="E120" s="104"/>
      <c r="F120" s="2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23"/>
      <c r="B121" s="23"/>
      <c r="C121" s="104"/>
      <c r="D121" s="104"/>
      <c r="E121" s="104"/>
      <c r="F121" s="2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23"/>
      <c r="B122" s="23"/>
      <c r="C122" s="104"/>
      <c r="D122" s="104"/>
      <c r="E122" s="104"/>
      <c r="F122" s="2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23"/>
      <c r="B123" s="23"/>
      <c r="C123" s="104"/>
      <c r="D123" s="104"/>
      <c r="E123" s="104"/>
      <c r="F123" s="2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23"/>
      <c r="B124" s="23"/>
      <c r="C124" s="104"/>
      <c r="D124" s="104"/>
      <c r="E124" s="104"/>
      <c r="F124" s="2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23"/>
      <c r="B125" s="23"/>
      <c r="C125" s="104"/>
      <c r="D125" s="104"/>
      <c r="E125" s="104"/>
      <c r="F125" s="2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23"/>
      <c r="B126" s="23"/>
      <c r="C126" s="104"/>
      <c r="D126" s="104"/>
      <c r="E126" s="104"/>
      <c r="F126" s="2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23"/>
      <c r="B127" s="23"/>
      <c r="C127" s="104"/>
      <c r="D127" s="104"/>
      <c r="E127" s="104"/>
      <c r="F127" s="2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23"/>
      <c r="B128" s="23"/>
      <c r="C128" s="104"/>
      <c r="D128" s="104"/>
      <c r="E128" s="104"/>
      <c r="F128" s="2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23"/>
      <c r="B129" s="23"/>
      <c r="C129" s="104"/>
      <c r="D129" s="104"/>
      <c r="E129" s="104"/>
      <c r="F129" s="2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23"/>
      <c r="B130" s="23"/>
      <c r="C130" s="104"/>
      <c r="D130" s="104"/>
      <c r="E130" s="104"/>
      <c r="F130" s="2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23"/>
      <c r="B131" s="23"/>
      <c r="C131" s="104"/>
      <c r="D131" s="104"/>
      <c r="E131" s="104"/>
      <c r="F131" s="2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23"/>
      <c r="B132" s="23"/>
      <c r="C132" s="104"/>
      <c r="D132" s="104"/>
      <c r="E132" s="104"/>
      <c r="F132" s="2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23"/>
      <c r="B133" s="23"/>
      <c r="C133" s="104"/>
      <c r="D133" s="104"/>
      <c r="E133" s="104"/>
      <c r="F133" s="2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23"/>
      <c r="B134" s="23"/>
      <c r="C134" s="104"/>
      <c r="D134" s="104"/>
      <c r="E134" s="104"/>
      <c r="F134" s="2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23"/>
      <c r="B135" s="23"/>
      <c r="C135" s="104"/>
      <c r="D135" s="104"/>
      <c r="E135" s="104"/>
      <c r="F135" s="2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23"/>
      <c r="B136" s="23"/>
      <c r="C136" s="104"/>
      <c r="D136" s="104"/>
      <c r="E136" s="104"/>
      <c r="F136" s="2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23"/>
      <c r="B137" s="23"/>
      <c r="C137" s="104"/>
      <c r="D137" s="104"/>
      <c r="E137" s="104"/>
      <c r="F137" s="2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23"/>
      <c r="B138" s="23"/>
      <c r="C138" s="104"/>
      <c r="D138" s="104"/>
      <c r="E138" s="104"/>
      <c r="F138" s="2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23"/>
      <c r="B139" s="23"/>
      <c r="C139" s="104"/>
      <c r="D139" s="104"/>
      <c r="E139" s="104"/>
      <c r="F139" s="2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23"/>
      <c r="B140" s="23"/>
      <c r="C140" s="104"/>
      <c r="D140" s="104"/>
      <c r="E140" s="104"/>
      <c r="F140" s="2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23"/>
      <c r="B141" s="23"/>
      <c r="C141" s="104"/>
      <c r="D141" s="104"/>
      <c r="E141" s="104"/>
      <c r="F141" s="2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23"/>
      <c r="B142" s="23"/>
      <c r="C142" s="104"/>
      <c r="D142" s="104"/>
      <c r="E142" s="104"/>
      <c r="F142" s="2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23"/>
      <c r="B143" s="23"/>
      <c r="C143" s="104"/>
      <c r="D143" s="104"/>
      <c r="E143" s="104"/>
      <c r="F143" s="2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23"/>
      <c r="B144" s="23"/>
      <c r="C144" s="104"/>
      <c r="D144" s="104"/>
      <c r="E144" s="104"/>
      <c r="F144" s="2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23"/>
      <c r="B145" s="23"/>
      <c r="C145" s="104"/>
      <c r="D145" s="104"/>
      <c r="E145" s="104"/>
      <c r="F145" s="2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23"/>
      <c r="B146" s="23"/>
      <c r="C146" s="104"/>
      <c r="D146" s="104"/>
      <c r="E146" s="104"/>
      <c r="F146" s="2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23"/>
      <c r="B147" s="23"/>
      <c r="C147" s="104"/>
      <c r="D147" s="104"/>
      <c r="E147" s="104"/>
      <c r="F147" s="2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23"/>
      <c r="B148" s="23"/>
      <c r="C148" s="104"/>
      <c r="D148" s="104"/>
      <c r="E148" s="104"/>
      <c r="F148" s="2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23"/>
      <c r="B149" s="23"/>
      <c r="C149" s="104"/>
      <c r="D149" s="104"/>
      <c r="E149" s="104"/>
      <c r="F149" s="2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23"/>
      <c r="B150" s="23"/>
      <c r="C150" s="104"/>
      <c r="D150" s="104"/>
      <c r="E150" s="104"/>
      <c r="F150" s="2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23"/>
      <c r="B151" s="23"/>
      <c r="C151" s="104"/>
      <c r="D151" s="104"/>
      <c r="E151" s="104"/>
      <c r="F151" s="2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23"/>
      <c r="B152" s="23"/>
      <c r="C152" s="104"/>
      <c r="D152" s="104"/>
      <c r="E152" s="104"/>
      <c r="F152" s="2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23"/>
      <c r="B153" s="23"/>
      <c r="C153" s="104"/>
      <c r="D153" s="104"/>
      <c r="E153" s="104"/>
      <c r="F153" s="2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23"/>
      <c r="B154" s="23"/>
      <c r="C154" s="104"/>
      <c r="D154" s="104"/>
      <c r="E154" s="104"/>
      <c r="F154" s="2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23"/>
      <c r="B155" s="23"/>
      <c r="C155" s="104"/>
      <c r="D155" s="104"/>
      <c r="E155" s="104"/>
      <c r="F155" s="2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23"/>
      <c r="B156" s="23"/>
      <c r="C156" s="104"/>
      <c r="D156" s="104"/>
      <c r="E156" s="104"/>
      <c r="F156" s="2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23"/>
      <c r="B157" s="23"/>
      <c r="C157" s="104"/>
      <c r="D157" s="104"/>
      <c r="E157" s="104"/>
      <c r="F157" s="2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23"/>
      <c r="B158" s="23"/>
      <c r="C158" s="104"/>
      <c r="D158" s="104"/>
      <c r="E158" s="104"/>
      <c r="F158" s="2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3"/>
      <c r="B159" s="23"/>
      <c r="C159" s="104"/>
      <c r="D159" s="104"/>
      <c r="E159" s="104"/>
      <c r="F159" s="2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3"/>
      <c r="B160" s="23"/>
      <c r="C160" s="104"/>
      <c r="D160" s="104"/>
      <c r="E160" s="104"/>
      <c r="F160" s="2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3"/>
      <c r="B161" s="23"/>
      <c r="C161" s="104"/>
      <c r="D161" s="104"/>
      <c r="E161" s="104"/>
      <c r="F161" s="2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3"/>
      <c r="B162" s="23"/>
      <c r="C162" s="104"/>
      <c r="D162" s="104"/>
      <c r="E162" s="104"/>
      <c r="F162" s="2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3"/>
      <c r="B163" s="23"/>
      <c r="C163" s="104"/>
      <c r="D163" s="104"/>
      <c r="E163" s="104"/>
      <c r="F163" s="2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3"/>
      <c r="B164" s="23"/>
      <c r="C164" s="104"/>
      <c r="D164" s="104"/>
      <c r="E164" s="104"/>
      <c r="F164" s="2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3"/>
      <c r="B165" s="23"/>
      <c r="C165" s="104"/>
      <c r="D165" s="104"/>
      <c r="E165" s="104"/>
      <c r="F165" s="2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3"/>
      <c r="B166" s="23"/>
      <c r="C166" s="104"/>
      <c r="D166" s="104"/>
      <c r="E166" s="104"/>
      <c r="F166" s="2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3"/>
      <c r="B167" s="23"/>
      <c r="C167" s="104"/>
      <c r="D167" s="104"/>
      <c r="E167" s="104"/>
      <c r="F167" s="2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3"/>
      <c r="B168" s="23"/>
      <c r="C168" s="104"/>
      <c r="D168" s="104"/>
      <c r="E168" s="104"/>
      <c r="F168" s="2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3"/>
      <c r="B169" s="23"/>
      <c r="C169" s="104"/>
      <c r="D169" s="104"/>
      <c r="E169" s="104"/>
      <c r="F169" s="2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3"/>
      <c r="B170" s="23"/>
      <c r="C170" s="104"/>
      <c r="D170" s="104"/>
      <c r="E170" s="104"/>
      <c r="F170" s="2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3"/>
      <c r="B171" s="23"/>
      <c r="C171" s="104"/>
      <c r="D171" s="104"/>
      <c r="E171" s="104"/>
      <c r="F171" s="2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3"/>
      <c r="B172" s="23"/>
      <c r="C172" s="104"/>
      <c r="D172" s="104"/>
      <c r="E172" s="104"/>
      <c r="F172" s="2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3"/>
      <c r="B173" s="23"/>
      <c r="C173" s="104"/>
      <c r="D173" s="104"/>
      <c r="E173" s="104"/>
      <c r="F173" s="2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3"/>
      <c r="B174" s="23"/>
      <c r="C174" s="104"/>
      <c r="D174" s="104"/>
      <c r="E174" s="104"/>
      <c r="F174" s="2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3"/>
      <c r="B175" s="23"/>
      <c r="C175" s="104"/>
      <c r="D175" s="104"/>
      <c r="E175" s="104"/>
      <c r="F175" s="2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3"/>
      <c r="B176" s="23"/>
      <c r="C176" s="104"/>
      <c r="D176" s="104"/>
      <c r="E176" s="104"/>
      <c r="F176" s="2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3"/>
      <c r="B177" s="23"/>
      <c r="C177" s="104"/>
      <c r="D177" s="104"/>
      <c r="E177" s="104"/>
      <c r="F177" s="2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3"/>
      <c r="B178" s="23"/>
      <c r="C178" s="104"/>
      <c r="D178" s="104"/>
      <c r="E178" s="104"/>
      <c r="F178" s="2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3"/>
      <c r="B179" s="23"/>
      <c r="C179" s="104"/>
      <c r="D179" s="104"/>
      <c r="E179" s="104"/>
      <c r="F179" s="2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3"/>
      <c r="B180" s="23"/>
      <c r="C180" s="104"/>
      <c r="D180" s="104"/>
      <c r="E180" s="104"/>
      <c r="F180" s="2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3"/>
      <c r="B181" s="23"/>
      <c r="C181" s="104"/>
      <c r="D181" s="104"/>
      <c r="E181" s="104"/>
      <c r="F181" s="2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3"/>
      <c r="B182" s="23"/>
      <c r="C182" s="104"/>
      <c r="D182" s="104"/>
      <c r="E182" s="104"/>
      <c r="F182" s="2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3"/>
      <c r="B183" s="23"/>
      <c r="C183" s="104"/>
      <c r="D183" s="104"/>
      <c r="E183" s="104"/>
      <c r="F183" s="2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87"/>
      <c r="D184" s="87"/>
      <c r="E184" s="8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87"/>
      <c r="D185" s="87"/>
      <c r="E185" s="8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87"/>
      <c r="D186" s="87"/>
      <c r="E186" s="8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87"/>
      <c r="D187" s="87"/>
      <c r="E187" s="8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87"/>
      <c r="D188" s="87"/>
      <c r="E188" s="8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87"/>
      <c r="D189" s="87"/>
      <c r="E189" s="8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87"/>
      <c r="D190" s="87"/>
      <c r="E190" s="8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87"/>
      <c r="D191" s="87"/>
      <c r="E191" s="8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87"/>
      <c r="D192" s="87"/>
      <c r="E192" s="8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87"/>
      <c r="D193" s="87"/>
      <c r="E193" s="8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87"/>
      <c r="D194" s="87"/>
      <c r="E194" s="8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87"/>
      <c r="D195" s="87"/>
      <c r="E195" s="8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87"/>
      <c r="D196" s="87"/>
      <c r="E196" s="8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87"/>
      <c r="D197" s="87"/>
      <c r="E197" s="8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87"/>
      <c r="D198" s="87"/>
      <c r="E198" s="8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87"/>
      <c r="D199" s="87"/>
      <c r="E199" s="8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87"/>
      <c r="D200" s="87"/>
      <c r="E200" s="8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87"/>
      <c r="D201" s="87"/>
      <c r="E201" s="8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87"/>
      <c r="D202" s="87"/>
      <c r="E202" s="8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87"/>
      <c r="D203" s="87"/>
      <c r="E203" s="8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87"/>
      <c r="D204" s="87"/>
      <c r="E204" s="8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87"/>
      <c r="D205" s="87"/>
      <c r="E205" s="8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87"/>
      <c r="D206" s="87"/>
      <c r="E206" s="8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87"/>
      <c r="D207" s="87"/>
      <c r="E207" s="8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87"/>
      <c r="D208" s="87"/>
      <c r="E208" s="8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87"/>
      <c r="D209" s="87"/>
      <c r="E209" s="8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87"/>
      <c r="D210" s="87"/>
      <c r="E210" s="8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87"/>
      <c r="D211" s="87"/>
      <c r="E211" s="8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87"/>
      <c r="D212" s="87"/>
      <c r="E212" s="8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87"/>
      <c r="D213" s="87"/>
      <c r="E213" s="8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87"/>
      <c r="D214" s="87"/>
      <c r="E214" s="8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87"/>
      <c r="D215" s="87"/>
      <c r="E215" s="8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87"/>
      <c r="D216" s="87"/>
      <c r="E216" s="8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87"/>
      <c r="D217" s="87"/>
      <c r="E217" s="8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87"/>
      <c r="D218" s="87"/>
      <c r="E218" s="8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87"/>
      <c r="D219" s="87"/>
      <c r="E219" s="8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87"/>
      <c r="D220" s="87"/>
      <c r="E220" s="8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87"/>
      <c r="D221" s="87"/>
      <c r="E221" s="8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87"/>
      <c r="D222" s="87"/>
      <c r="E222" s="8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87"/>
      <c r="D223" s="87"/>
      <c r="E223" s="8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87"/>
      <c r="D224" s="87"/>
      <c r="E224" s="8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87"/>
      <c r="D225" s="87"/>
      <c r="E225" s="8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87"/>
      <c r="D226" s="87"/>
      <c r="E226" s="8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87"/>
      <c r="D227" s="87"/>
      <c r="E227" s="8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87"/>
      <c r="D228" s="87"/>
      <c r="E228" s="8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87"/>
      <c r="D229" s="87"/>
      <c r="E229" s="8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87"/>
      <c r="D230" s="87"/>
      <c r="E230" s="8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87"/>
      <c r="D231" s="87"/>
      <c r="E231" s="8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87"/>
      <c r="D232" s="87"/>
      <c r="E232" s="8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87"/>
      <c r="D233" s="87"/>
      <c r="E233" s="8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87"/>
      <c r="D234" s="87"/>
      <c r="E234" s="8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87"/>
      <c r="D235" s="87"/>
      <c r="E235" s="8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87"/>
      <c r="D236" s="87"/>
      <c r="E236" s="8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87"/>
      <c r="D237" s="87"/>
      <c r="E237" s="8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87"/>
      <c r="D238" s="87"/>
      <c r="E238" s="8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87"/>
      <c r="D239" s="87"/>
      <c r="E239" s="8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87"/>
      <c r="D240" s="87"/>
      <c r="E240" s="8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87"/>
      <c r="D241" s="87"/>
      <c r="E241" s="8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87"/>
      <c r="D242" s="87"/>
      <c r="E242" s="8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87"/>
      <c r="D243" s="87"/>
      <c r="E243" s="8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87"/>
      <c r="D244" s="87"/>
      <c r="E244" s="8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87"/>
      <c r="D245" s="87"/>
      <c r="E245" s="8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87"/>
      <c r="D246" s="87"/>
      <c r="E246" s="8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87"/>
      <c r="D247" s="87"/>
      <c r="E247" s="8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87"/>
      <c r="D248" s="87"/>
      <c r="E248" s="8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87"/>
      <c r="D249" s="87"/>
      <c r="E249" s="8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87"/>
      <c r="D250" s="87"/>
      <c r="E250" s="8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87"/>
      <c r="D251" s="87"/>
      <c r="E251" s="8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87"/>
      <c r="D252" s="87"/>
      <c r="E252" s="8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87"/>
      <c r="D253" s="87"/>
      <c r="E253" s="8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87"/>
      <c r="D254" s="87"/>
      <c r="E254" s="8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87"/>
      <c r="D255" s="87"/>
      <c r="E255" s="8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87"/>
      <c r="D256" s="87"/>
      <c r="E256" s="8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87"/>
      <c r="D257" s="87"/>
      <c r="E257" s="8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87"/>
      <c r="D258" s="87"/>
      <c r="E258" s="8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87"/>
      <c r="D259" s="87"/>
      <c r="E259" s="8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87"/>
      <c r="D260" s="87"/>
      <c r="E260" s="8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87"/>
      <c r="D261" s="87"/>
      <c r="E261" s="8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87"/>
      <c r="D262" s="87"/>
      <c r="E262" s="8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87"/>
      <c r="D263" s="87"/>
      <c r="E263" s="8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87"/>
      <c r="D264" s="87"/>
      <c r="E264" s="8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87"/>
      <c r="D265" s="87"/>
      <c r="E265" s="8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87"/>
      <c r="D266" s="87"/>
      <c r="E266" s="8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87"/>
      <c r="D267" s="87"/>
      <c r="E267" s="8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</row>
    <row r="269" spans="1:26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</row>
    <row r="270" spans="1:26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</row>
    <row r="271" spans="1:26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</row>
    <row r="272" spans="1:26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</row>
    <row r="273" spans="1:10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</row>
    <row r="274" spans="1:10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</row>
    <row r="275" spans="1:10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</row>
    <row r="276" spans="1:10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</row>
    <row r="277" spans="1:10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</row>
    <row r="278" spans="1:10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</row>
    <row r="279" spans="1:10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</row>
    <row r="280" spans="1:1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</row>
    <row r="281" spans="1:10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</row>
    <row r="282" spans="1:10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</row>
    <row r="283" spans="1:10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</row>
    <row r="284" spans="1:10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</row>
    <row r="285" spans="1:10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</row>
    <row r="286" spans="1:10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</row>
    <row r="287" spans="1:10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</row>
    <row r="288" spans="1:10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</row>
    <row r="289" spans="1:10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</row>
    <row r="290" spans="1:1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</row>
    <row r="291" spans="1:10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</row>
    <row r="292" spans="1:10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</row>
    <row r="293" spans="1:10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</row>
    <row r="294" spans="1:10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</row>
    <row r="295" spans="1:10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</row>
    <row r="296" spans="1:10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</row>
    <row r="297" spans="1:10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</row>
    <row r="298" spans="1:10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</row>
    <row r="299" spans="1:10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</row>
    <row r="300" spans="1:1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</row>
    <row r="301" spans="1:10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</row>
    <row r="302" spans="1:10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</row>
    <row r="303" spans="1:10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</row>
    <row r="304" spans="1:10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</row>
    <row r="305" spans="1:10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</row>
    <row r="306" spans="1:10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</row>
    <row r="307" spans="1:10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</row>
    <row r="308" spans="1:10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</row>
    <row r="309" spans="1:10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</row>
    <row r="310" spans="1: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</row>
    <row r="311" spans="1:10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</row>
    <row r="312" spans="1:10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</row>
    <row r="313" spans="1:10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</row>
    <row r="314" spans="1:10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</row>
    <row r="315" spans="1:10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</row>
    <row r="316" spans="1:10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</row>
    <row r="317" spans="1:10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</row>
    <row r="318" spans="1:10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</row>
    <row r="319" spans="1:10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</row>
    <row r="320" spans="1:1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</row>
    <row r="321" spans="1:10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</row>
    <row r="322" spans="1:10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</row>
    <row r="323" spans="1:10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</row>
    <row r="324" spans="1:10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</row>
    <row r="325" spans="1:10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</row>
    <row r="326" spans="1:10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</row>
    <row r="327" spans="1:10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</row>
    <row r="328" spans="1:10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</row>
    <row r="329" spans="1:10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</row>
    <row r="330" spans="1:1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</row>
    <row r="331" spans="1:10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</row>
    <row r="332" spans="1:10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</row>
    <row r="333" spans="1:10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</row>
    <row r="334" spans="1:10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</row>
    <row r="335" spans="1:10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</row>
    <row r="336" spans="1:10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</row>
    <row r="337" spans="1:10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</row>
    <row r="338" spans="1:10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</row>
    <row r="339" spans="1:10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</row>
    <row r="340" spans="1:1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</row>
    <row r="341" spans="1:10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</row>
    <row r="342" spans="1:10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</row>
    <row r="343" spans="1:10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</row>
    <row r="344" spans="1:10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</row>
    <row r="345" spans="1:10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</row>
    <row r="346" spans="1:10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</row>
    <row r="347" spans="1:10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</row>
    <row r="348" spans="1:10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</row>
    <row r="349" spans="1:10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</row>
    <row r="350" spans="1:1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</row>
    <row r="351" spans="1:10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</row>
    <row r="352" spans="1:10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</row>
    <row r="353" spans="1:10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</row>
    <row r="354" spans="1:10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</row>
    <row r="355" spans="1:10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</row>
    <row r="356" spans="1:10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</row>
    <row r="357" spans="1:10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</row>
    <row r="358" spans="1:10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</row>
    <row r="359" spans="1:10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</row>
    <row r="360" spans="1:1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</row>
    <row r="361" spans="1:10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</row>
    <row r="362" spans="1:10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</row>
    <row r="363" spans="1:10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</row>
    <row r="364" spans="1:10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</row>
    <row r="365" spans="1:10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</row>
    <row r="366" spans="1:10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</row>
    <row r="367" spans="1:10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</row>
    <row r="368" spans="1:10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</row>
    <row r="369" spans="1:10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</row>
    <row r="370" spans="1:1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</row>
    <row r="371" spans="1:10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</row>
    <row r="372" spans="1:10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</row>
    <row r="373" spans="1:10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</row>
    <row r="374" spans="1:10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</row>
    <row r="375" spans="1:10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</row>
    <row r="376" spans="1:10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</row>
    <row r="377" spans="1:10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</row>
    <row r="378" spans="1:10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</row>
    <row r="379" spans="1:10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</row>
    <row r="380" spans="1:1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</row>
    <row r="381" spans="1:10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</row>
    <row r="382" spans="1:10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</row>
    <row r="383" spans="1:10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</row>
    <row r="384" spans="1:10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</row>
    <row r="385" spans="1:10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</row>
    <row r="386" spans="1:10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</row>
    <row r="387" spans="1:10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</row>
    <row r="388" spans="1:10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</row>
    <row r="389" spans="1:10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</row>
    <row r="390" spans="1:1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</row>
    <row r="391" spans="1:10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</row>
    <row r="392" spans="1:10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</row>
    <row r="393" spans="1:10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</row>
    <row r="394" spans="1:10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</row>
    <row r="395" spans="1:10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</row>
    <row r="396" spans="1:10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</row>
    <row r="397" spans="1:10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</row>
    <row r="398" spans="1:10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</row>
    <row r="399" spans="1:10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</row>
    <row r="400" spans="1:1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</row>
    <row r="401" spans="1:10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</row>
    <row r="402" spans="1:10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</row>
    <row r="403" spans="1:10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</row>
    <row r="404" spans="1:10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</row>
    <row r="405" spans="1:10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</row>
    <row r="406" spans="1:10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</row>
    <row r="407" spans="1:10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</row>
    <row r="408" spans="1:10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</row>
    <row r="409" spans="1:10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</row>
    <row r="410" spans="1: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</row>
    <row r="411" spans="1:10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</row>
    <row r="412" spans="1:10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</row>
    <row r="413" spans="1:10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</row>
    <row r="414" spans="1:10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</row>
    <row r="415" spans="1:10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</row>
    <row r="416" spans="1:10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</row>
    <row r="417" spans="1:10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</row>
    <row r="418" spans="1:10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</row>
    <row r="419" spans="1:10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</row>
    <row r="420" spans="1:1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</row>
    <row r="421" spans="1:10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</row>
    <row r="422" spans="1:10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</row>
    <row r="423" spans="1:10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</row>
    <row r="424" spans="1:10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</row>
    <row r="425" spans="1:10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</row>
    <row r="426" spans="1:10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</row>
    <row r="427" spans="1:10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</row>
    <row r="428" spans="1:10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</row>
    <row r="429" spans="1:10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</row>
    <row r="430" spans="1:1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</row>
    <row r="431" spans="1:10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</row>
    <row r="432" spans="1:10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</row>
    <row r="433" spans="1:10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</row>
    <row r="434" spans="1:10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</row>
    <row r="435" spans="1:10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</row>
    <row r="436" spans="1:10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</row>
    <row r="437" spans="1:10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</row>
    <row r="438" spans="1:10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</row>
    <row r="439" spans="1:10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</row>
    <row r="440" spans="1:1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</row>
    <row r="441" spans="1:10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</row>
    <row r="442" spans="1:10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</row>
    <row r="443" spans="1:10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</row>
    <row r="444" spans="1:10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</row>
    <row r="445" spans="1:10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</row>
    <row r="446" spans="1:10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</row>
    <row r="447" spans="1:10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</row>
    <row r="448" spans="1:10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</row>
    <row r="449" spans="1:10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</row>
    <row r="450" spans="1:1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</row>
    <row r="451" spans="1:10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</row>
    <row r="452" spans="1:10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</row>
    <row r="453" spans="1:10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</row>
    <row r="454" spans="1:10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</row>
    <row r="455" spans="1:10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</row>
    <row r="456" spans="1:10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</row>
    <row r="457" spans="1:10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</row>
    <row r="458" spans="1:10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</row>
    <row r="459" spans="1:10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</row>
    <row r="460" spans="1:1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</row>
    <row r="461" spans="1:10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</row>
    <row r="462" spans="1:10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</row>
    <row r="463" spans="1:10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</row>
    <row r="464" spans="1:10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</row>
    <row r="465" spans="1:10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</row>
    <row r="466" spans="1:10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</row>
    <row r="467" spans="1:10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</row>
    <row r="468" spans="1:10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</row>
    <row r="469" spans="1:10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</row>
    <row r="470" spans="1:1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</row>
    <row r="471" spans="1:10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</row>
    <row r="472" spans="1:10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</row>
    <row r="473" spans="1:10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</row>
    <row r="474" spans="1:10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</row>
    <row r="475" spans="1:10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</row>
    <row r="476" spans="1:10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</row>
    <row r="477" spans="1:10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</row>
    <row r="478" spans="1:10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1:10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1:1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1:10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1:10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1:10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1:10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1:10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1:10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1:10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1:10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1:10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1:1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1:10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1:10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1:10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1:10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1:10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1:10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1:10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1:10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1:10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1:1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1:10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1:10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1:10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1:10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1:10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1:10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1:10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1:10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1:10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1: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1:10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1:10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1:10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1:10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1:10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1:10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1:10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1:10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1:10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1:1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1:10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1:10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1:10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1:10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1:10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1:10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1:10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1:10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1:10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1:1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1:10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1:10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1:10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1:10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1:10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1:10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1:10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1:10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1:10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1:1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1:10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1:10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1:10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1:10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1:10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1:10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1:10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1:10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1:10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</row>
    <row r="550" spans="1:1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</row>
    <row r="551" spans="1:10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</row>
    <row r="552" spans="1:10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</row>
    <row r="553" spans="1:10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</row>
    <row r="554" spans="1:10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</row>
    <row r="555" spans="1:10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</row>
    <row r="556" spans="1:10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</row>
    <row r="557" spans="1:10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</row>
    <row r="558" spans="1:10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</row>
    <row r="559" spans="1:10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</row>
    <row r="560" spans="1:1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</row>
    <row r="561" spans="1:10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</row>
    <row r="562" spans="1:10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</row>
    <row r="563" spans="1:10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</row>
    <row r="564" spans="1:10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</row>
    <row r="565" spans="1:10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</row>
    <row r="566" spans="1:10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</row>
    <row r="567" spans="1:10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</row>
    <row r="568" spans="1:10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</row>
    <row r="569" spans="1:10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</row>
    <row r="570" spans="1:1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</row>
    <row r="571" spans="1:10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</row>
    <row r="572" spans="1:10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</row>
    <row r="573" spans="1:10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</row>
    <row r="574" spans="1:10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</row>
    <row r="575" spans="1:10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</row>
    <row r="576" spans="1:10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</row>
    <row r="577" spans="1:10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</row>
    <row r="578" spans="1:10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</row>
    <row r="579" spans="1:10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</row>
    <row r="580" spans="1:1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</row>
    <row r="581" spans="1:10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</row>
    <row r="582" spans="1:10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</row>
    <row r="583" spans="1:10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</row>
    <row r="584" spans="1:10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</row>
    <row r="585" spans="1:10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</row>
    <row r="586" spans="1:10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</row>
    <row r="587" spans="1:10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</row>
    <row r="588" spans="1:10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</row>
    <row r="589" spans="1:10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</row>
    <row r="590" spans="1:1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</row>
    <row r="591" spans="1:10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</row>
    <row r="592" spans="1:10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</row>
    <row r="593" spans="1:10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</row>
    <row r="594" spans="1:10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</row>
    <row r="595" spans="1:10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</row>
    <row r="596" spans="1:10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</row>
    <row r="597" spans="1:10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</row>
    <row r="598" spans="1:10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</row>
    <row r="599" spans="1:10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</row>
    <row r="600" spans="1:1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</row>
    <row r="601" spans="1:10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</row>
    <row r="602" spans="1:10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</row>
    <row r="603" spans="1:10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</row>
    <row r="604" spans="1:10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</row>
    <row r="605" spans="1:10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</row>
    <row r="606" spans="1:10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</row>
    <row r="607" spans="1:10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</row>
    <row r="608" spans="1:10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</row>
    <row r="609" spans="1:10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</row>
    <row r="610" spans="1: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</row>
    <row r="611" spans="1:10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</row>
    <row r="612" spans="1:10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</row>
    <row r="613" spans="1:10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</row>
    <row r="614" spans="1:10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</row>
    <row r="615" spans="1:10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</row>
    <row r="616" spans="1:10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</row>
    <row r="617" spans="1:10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</row>
    <row r="618" spans="1:10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</row>
    <row r="619" spans="1:10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</row>
    <row r="620" spans="1:1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</row>
    <row r="621" spans="1:10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</row>
    <row r="622" spans="1:10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</row>
    <row r="623" spans="1:10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</row>
    <row r="624" spans="1:10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</row>
    <row r="625" spans="1:10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</row>
    <row r="626" spans="1:10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</row>
    <row r="627" spans="1:10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</row>
    <row r="628" spans="1:10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</row>
    <row r="629" spans="1:10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</row>
    <row r="630" spans="1:1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</row>
    <row r="631" spans="1:10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</row>
    <row r="632" spans="1:10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</row>
    <row r="633" spans="1:10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</row>
    <row r="634" spans="1:10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</row>
    <row r="635" spans="1:10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</row>
    <row r="636" spans="1:10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</row>
    <row r="637" spans="1:10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</row>
    <row r="638" spans="1:10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</row>
    <row r="639" spans="1:10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</row>
    <row r="640" spans="1:1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</row>
    <row r="641" spans="1:10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</row>
    <row r="642" spans="1:10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</row>
    <row r="643" spans="1:10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</row>
    <row r="644" spans="1:10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</row>
    <row r="645" spans="1:10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</row>
    <row r="646" spans="1:10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</row>
    <row r="647" spans="1:10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</row>
    <row r="648" spans="1:10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</row>
    <row r="649" spans="1:10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</row>
    <row r="650" spans="1:1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</row>
    <row r="651" spans="1:10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</row>
    <row r="652" spans="1:10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</row>
    <row r="653" spans="1:10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</row>
    <row r="654" spans="1:10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</row>
    <row r="655" spans="1:10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</row>
    <row r="656" spans="1:10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</row>
    <row r="657" spans="1:10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</row>
    <row r="658" spans="1:10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</row>
    <row r="659" spans="1:10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</row>
    <row r="660" spans="1:1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</row>
    <row r="661" spans="1:10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</row>
    <row r="662" spans="1:10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</row>
    <row r="663" spans="1:10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</row>
    <row r="664" spans="1:10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</row>
    <row r="665" spans="1:10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</row>
    <row r="666" spans="1:10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</row>
    <row r="667" spans="1:10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</row>
    <row r="668" spans="1:10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</row>
    <row r="669" spans="1:10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</row>
    <row r="670" spans="1:1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</row>
    <row r="671" spans="1:10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</row>
    <row r="672" spans="1:10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</row>
    <row r="673" spans="1:10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</row>
    <row r="674" spans="1:10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</row>
    <row r="675" spans="1:10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</row>
    <row r="676" spans="1:10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</row>
    <row r="677" spans="1:10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</row>
    <row r="678" spans="1:10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</row>
    <row r="679" spans="1:10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</row>
    <row r="680" spans="1:1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</row>
    <row r="681" spans="1:10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</row>
    <row r="682" spans="1:10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</row>
    <row r="683" spans="1:10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</row>
    <row r="684" spans="1:10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</row>
    <row r="685" spans="1:10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</row>
    <row r="686" spans="1:10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</row>
    <row r="687" spans="1:10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</row>
    <row r="688" spans="1:10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</row>
    <row r="689" spans="1:10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</row>
    <row r="690" spans="1:1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</row>
    <row r="691" spans="1:10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</row>
    <row r="692" spans="1:10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</row>
    <row r="693" spans="1:10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</row>
    <row r="694" spans="1:10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</row>
    <row r="695" spans="1:10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</row>
    <row r="696" spans="1:10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</row>
    <row r="697" spans="1:10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</row>
    <row r="698" spans="1:10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</row>
    <row r="699" spans="1:10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</row>
    <row r="700" spans="1:1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</row>
    <row r="701" spans="1:10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</row>
    <row r="702" spans="1:10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</row>
    <row r="703" spans="1:10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</row>
    <row r="704" spans="1:10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</row>
    <row r="705" spans="1:10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</row>
    <row r="706" spans="1:10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</row>
    <row r="707" spans="1:10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</row>
    <row r="708" spans="1:10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</row>
    <row r="709" spans="1:10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</row>
    <row r="710" spans="1: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</row>
    <row r="711" spans="1:10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</row>
    <row r="712" spans="1:10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</row>
    <row r="713" spans="1:10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</row>
    <row r="714" spans="1:10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</row>
    <row r="715" spans="1:10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</row>
    <row r="716" spans="1:10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</row>
    <row r="717" spans="1:10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</row>
    <row r="718" spans="1:10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</row>
    <row r="719" spans="1:10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</row>
    <row r="720" spans="1:1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</row>
    <row r="721" spans="1:10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</row>
    <row r="722" spans="1:10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</row>
    <row r="723" spans="1:10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</row>
    <row r="724" spans="1:10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</row>
    <row r="725" spans="1:10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</row>
    <row r="726" spans="1:10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</row>
    <row r="727" spans="1:10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</row>
    <row r="728" spans="1:10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</row>
    <row r="729" spans="1:10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</row>
    <row r="730" spans="1:1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</row>
    <row r="731" spans="1:10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</row>
    <row r="732" spans="1:10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</row>
    <row r="733" spans="1:10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</row>
    <row r="734" spans="1:10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</row>
    <row r="735" spans="1:10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</row>
    <row r="736" spans="1:10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</row>
    <row r="737" spans="1:10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</row>
    <row r="738" spans="1:10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</row>
    <row r="739" spans="1:10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</row>
    <row r="740" spans="1:1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</row>
    <row r="741" spans="1:10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</row>
    <row r="742" spans="1:10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</row>
    <row r="743" spans="1:10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</row>
    <row r="744" spans="1:10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</row>
    <row r="745" spans="1:10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</row>
    <row r="746" spans="1:10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</row>
    <row r="747" spans="1:10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</row>
    <row r="748" spans="1:10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</row>
    <row r="749" spans="1:10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</row>
    <row r="750" spans="1:1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</row>
    <row r="751" spans="1:10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</row>
    <row r="752" spans="1:10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</row>
    <row r="753" spans="1:10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</row>
    <row r="754" spans="1:10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</row>
    <row r="755" spans="1:10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</row>
    <row r="756" spans="1:10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</row>
    <row r="757" spans="1:10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</row>
    <row r="758" spans="1:10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</row>
    <row r="759" spans="1:10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</row>
    <row r="760" spans="1:1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</row>
    <row r="761" spans="1:10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</row>
    <row r="762" spans="1:10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</row>
    <row r="763" spans="1:10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</row>
    <row r="764" spans="1:10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</row>
    <row r="765" spans="1:10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</row>
    <row r="766" spans="1:10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</row>
    <row r="767" spans="1:10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</row>
    <row r="768" spans="1:10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</row>
    <row r="769" spans="1:10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</row>
    <row r="770" spans="1:1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</row>
    <row r="771" spans="1:10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</row>
    <row r="772" spans="1:10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</row>
    <row r="773" spans="1:10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</row>
    <row r="774" spans="1:10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</row>
    <row r="775" spans="1:10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</row>
    <row r="776" spans="1:10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</row>
    <row r="777" spans="1:10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</row>
    <row r="778" spans="1:10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</row>
    <row r="779" spans="1:10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</row>
    <row r="780" spans="1:1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</row>
    <row r="781" spans="1:10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</row>
    <row r="782" spans="1:10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</row>
    <row r="783" spans="1:10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</row>
    <row r="784" spans="1:10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</row>
    <row r="785" spans="1:10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</row>
    <row r="786" spans="1:10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</row>
    <row r="787" spans="1:10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</row>
    <row r="788" spans="1:10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</row>
    <row r="789" spans="1:10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</row>
    <row r="790" spans="1:1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</row>
    <row r="791" spans="1:10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</row>
    <row r="792" spans="1:10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</row>
    <row r="793" spans="1:10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</row>
    <row r="794" spans="1:10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</row>
    <row r="795" spans="1:10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</row>
    <row r="796" spans="1:10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</row>
    <row r="797" spans="1:10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</row>
    <row r="798" spans="1:10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</row>
    <row r="799" spans="1:10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</row>
    <row r="800" spans="1:1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</row>
    <row r="801" spans="1:10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</row>
    <row r="802" spans="1:10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</row>
    <row r="803" spans="1:10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</row>
    <row r="804" spans="1:10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</row>
    <row r="805" spans="1:10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</row>
    <row r="806" spans="1:10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</row>
    <row r="807" spans="1:10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</row>
    <row r="808" spans="1:10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</row>
    <row r="809" spans="1:10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</row>
    <row r="810" spans="1: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</row>
    <row r="811" spans="1:10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</row>
    <row r="812" spans="1:10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</row>
    <row r="813" spans="1:10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</row>
    <row r="814" spans="1:10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</row>
    <row r="815" spans="1:10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</row>
    <row r="816" spans="1:10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</row>
    <row r="817" spans="1:10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</row>
    <row r="818" spans="1:10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</row>
    <row r="819" spans="1:10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</row>
    <row r="820" spans="1:1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</row>
    <row r="821" spans="1:10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</row>
    <row r="822" spans="1:10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</row>
    <row r="823" spans="1:10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</row>
    <row r="824" spans="1:10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</row>
    <row r="825" spans="1:10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</row>
    <row r="826" spans="1:10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</row>
    <row r="827" spans="1:10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</row>
    <row r="828" spans="1:10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</row>
    <row r="829" spans="1:10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</row>
    <row r="830" spans="1:1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</row>
    <row r="831" spans="1:10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</row>
    <row r="832" spans="1:10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</row>
    <row r="833" spans="1:10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</row>
    <row r="834" spans="1:10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</row>
    <row r="835" spans="1:10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</row>
    <row r="836" spans="1:10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</row>
    <row r="837" spans="1:10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</row>
    <row r="838" spans="1:10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</row>
    <row r="839" spans="1:10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</row>
    <row r="840" spans="1:1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</row>
    <row r="841" spans="1:10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</row>
    <row r="842" spans="1:10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</row>
    <row r="843" spans="1:10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</row>
    <row r="844" spans="1:10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</row>
    <row r="845" spans="1:10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</row>
    <row r="846" spans="1:10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</row>
    <row r="847" spans="1:10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</row>
    <row r="848" spans="1:10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</row>
    <row r="849" spans="1:10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</row>
    <row r="850" spans="1:1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</row>
    <row r="851" spans="1:10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</row>
    <row r="852" spans="1:10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</row>
    <row r="853" spans="1:10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</row>
    <row r="854" spans="1:10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</row>
    <row r="855" spans="1:10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</row>
    <row r="856" spans="1:10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</row>
    <row r="857" spans="1:10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</row>
    <row r="858" spans="1:10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</row>
    <row r="859" spans="1:10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</row>
    <row r="860" spans="1:1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</row>
    <row r="861" spans="1:10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</row>
    <row r="862" spans="1:10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</row>
    <row r="863" spans="1:10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</row>
    <row r="864" spans="1:10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</row>
    <row r="865" spans="1:10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</row>
    <row r="866" spans="1:10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</row>
    <row r="867" spans="1:10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</row>
    <row r="868" spans="1:10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</row>
    <row r="869" spans="1:10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</row>
    <row r="870" spans="1:1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</row>
    <row r="871" spans="1:10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</row>
    <row r="872" spans="1:10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</row>
    <row r="873" spans="1:10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</row>
    <row r="874" spans="1:10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</row>
    <row r="875" spans="1:10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</row>
    <row r="876" spans="1:10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</row>
    <row r="877" spans="1:10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</row>
    <row r="878" spans="1:10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</row>
    <row r="879" spans="1:10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</row>
    <row r="880" spans="1:1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</row>
    <row r="881" spans="1:10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</row>
    <row r="882" spans="1:10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</row>
    <row r="883" spans="1:10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</row>
    <row r="884" spans="1:10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</row>
    <row r="885" spans="1:10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</row>
    <row r="886" spans="1:10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</row>
    <row r="887" spans="1:10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</row>
    <row r="888" spans="1:10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</row>
    <row r="889" spans="1:10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</row>
    <row r="890" spans="1:1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</row>
    <row r="891" spans="1:10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</row>
    <row r="892" spans="1:10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</row>
    <row r="893" spans="1:10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</row>
    <row r="894" spans="1:10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</row>
    <row r="895" spans="1:10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</row>
    <row r="896" spans="1:10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</row>
    <row r="897" spans="1:10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</row>
    <row r="898" spans="1:10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</row>
    <row r="899" spans="1:10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</row>
    <row r="900" spans="1:1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</row>
    <row r="901" spans="1:10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</row>
    <row r="902" spans="1:10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</row>
    <row r="903" spans="1:10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</row>
    <row r="904" spans="1:10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</row>
    <row r="905" spans="1:10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</row>
    <row r="906" spans="1:10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</row>
    <row r="907" spans="1:10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</row>
    <row r="908" spans="1:10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</row>
    <row r="909" spans="1:10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</row>
    <row r="910" spans="1: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</row>
    <row r="911" spans="1:10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</row>
    <row r="912" spans="1:10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</row>
    <row r="913" spans="1:10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</row>
    <row r="914" spans="1:10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</row>
    <row r="915" spans="1:10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</row>
    <row r="916" spans="1:10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</row>
    <row r="917" spans="1:10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</row>
    <row r="918" spans="1:10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</row>
    <row r="919" spans="1:10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</row>
    <row r="920" spans="1:1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</row>
    <row r="921" spans="1:10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</row>
    <row r="922" spans="1:10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</row>
    <row r="923" spans="1:10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</row>
    <row r="924" spans="1:10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</row>
    <row r="925" spans="1:10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</row>
    <row r="926" spans="1:10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</row>
    <row r="927" spans="1:10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</row>
    <row r="928" spans="1:10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</row>
    <row r="929" spans="1:10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</row>
    <row r="930" spans="1:1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</row>
    <row r="931" spans="1:10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</row>
    <row r="932" spans="1:10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</row>
    <row r="933" spans="1:10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</row>
    <row r="934" spans="1:10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</row>
    <row r="935" spans="1:10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</row>
    <row r="936" spans="1:10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</row>
    <row r="937" spans="1:10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</row>
    <row r="938" spans="1:10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</row>
    <row r="939" spans="1:10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</row>
    <row r="940" spans="1:1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</row>
    <row r="941" spans="1:10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</row>
    <row r="942" spans="1:10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</row>
    <row r="943" spans="1:10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</row>
    <row r="944" spans="1:10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</row>
    <row r="945" spans="1:10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</row>
    <row r="946" spans="1:10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</row>
    <row r="947" spans="1:10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</row>
    <row r="948" spans="1:10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</row>
    <row r="949" spans="1:10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</row>
    <row r="950" spans="1:1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</row>
    <row r="951" spans="1:10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</row>
    <row r="952" spans="1:10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</row>
    <row r="953" spans="1:10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</row>
    <row r="954" spans="1:10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</row>
    <row r="955" spans="1:10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</row>
    <row r="956" spans="1:10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</row>
    <row r="957" spans="1:10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</row>
    <row r="958" spans="1:10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</row>
    <row r="959" spans="1:10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</row>
    <row r="960" spans="1:1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</row>
    <row r="961" spans="1:10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</row>
    <row r="962" spans="1:10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</row>
    <row r="963" spans="1:10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</row>
    <row r="964" spans="1:10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</row>
    <row r="965" spans="1:10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</row>
    <row r="966" spans="1:10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</row>
    <row r="967" spans="1:10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</row>
    <row r="968" spans="1:10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</row>
    <row r="969" spans="1:10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</row>
    <row r="970" spans="1:1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</row>
    <row r="971" spans="1:10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</row>
    <row r="972" spans="1:10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</row>
    <row r="973" spans="1:10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</row>
    <row r="974" spans="1:10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</row>
    <row r="975" spans="1:10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</row>
    <row r="976" spans="1:10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</row>
    <row r="977" spans="1:10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</row>
    <row r="978" spans="1:10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</row>
    <row r="979" spans="1:10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</row>
    <row r="980" spans="1:1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</row>
    <row r="981" spans="1:10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</row>
    <row r="982" spans="1:10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</row>
    <row r="983" spans="1:10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</row>
    <row r="984" spans="1:10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</row>
    <row r="985" spans="1:10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</row>
    <row r="986" spans="1:10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</row>
    <row r="987" spans="1:10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</row>
    <row r="988" spans="1:10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</row>
    <row r="989" spans="1:10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</row>
    <row r="990" spans="1:1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</row>
    <row r="991" spans="1:10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</row>
    <row r="992" spans="1:10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</row>
    <row r="993" spans="1:10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</row>
    <row r="994" spans="1:10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</row>
    <row r="995" spans="1:10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</row>
    <row r="996" spans="1:10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</row>
    <row r="997" spans="1:10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</row>
    <row r="998" spans="1:10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</row>
    <row r="999" spans="1:10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</row>
    <row r="1000" spans="1:1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</row>
  </sheetData>
  <mergeCells count="5">
    <mergeCell ref="B2:C2"/>
    <mergeCell ref="B3:E3"/>
    <mergeCell ref="B4:E4"/>
    <mergeCell ref="B5:C5"/>
    <mergeCell ref="A7:C7"/>
  </mergeCells>
  <pageMargins left="0.98425196850393704" right="0.37" top="0.27559055118110237" bottom="0.23622047244094491" header="0" footer="0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D741"/>
  <sheetViews>
    <sheetView workbookViewId="0"/>
  </sheetViews>
  <sheetFormatPr defaultColWidth="14.42578125" defaultRowHeight="15" customHeight="1"/>
  <cols>
    <col min="1" max="1" width="60.5703125" customWidth="1"/>
    <col min="2" max="2" width="9.42578125" customWidth="1"/>
    <col min="3" max="3" width="10.140625" customWidth="1"/>
    <col min="4" max="4" width="16.7109375" customWidth="1"/>
    <col min="5" max="5" width="23.28515625" customWidth="1"/>
    <col min="6" max="6" width="22.7109375" customWidth="1"/>
    <col min="7" max="7" width="23.42578125" customWidth="1"/>
    <col min="8" max="8" width="19.28515625" customWidth="1"/>
    <col min="9" max="10" width="15" customWidth="1"/>
    <col min="11" max="30" width="8.85546875" customWidth="1"/>
  </cols>
  <sheetData>
    <row r="1" spans="1:30" ht="15.75" customHeight="1">
      <c r="A1" s="105"/>
      <c r="B1" s="106"/>
      <c r="C1" s="104"/>
      <c r="D1" s="104"/>
      <c r="E1" s="107" t="s">
        <v>378</v>
      </c>
      <c r="F1" s="106"/>
      <c r="G1" s="106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0" ht="15.75" customHeight="1">
      <c r="A2" s="89"/>
      <c r="B2" s="109"/>
      <c r="C2" s="109"/>
      <c r="D2" s="104"/>
      <c r="E2" s="110" t="s">
        <v>379</v>
      </c>
      <c r="F2" s="23"/>
      <c r="G2" s="2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42.75" customHeight="1">
      <c r="A3" s="89"/>
      <c r="B3" s="109"/>
      <c r="C3" s="109"/>
      <c r="D3" s="104"/>
      <c r="E3" s="347"/>
      <c r="F3" s="310"/>
      <c r="G3" s="3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5.75" customHeight="1">
      <c r="A4" s="346" t="s">
        <v>380</v>
      </c>
      <c r="B4" s="310"/>
      <c r="C4" s="310"/>
      <c r="D4" s="310"/>
      <c r="E4" s="310"/>
      <c r="F4" s="310"/>
      <c r="G4" s="3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33" customHeight="1">
      <c r="A5" s="310"/>
      <c r="B5" s="310"/>
      <c r="C5" s="310"/>
      <c r="D5" s="310"/>
      <c r="E5" s="310"/>
      <c r="F5" s="310"/>
      <c r="G5" s="3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33" customHeight="1">
      <c r="A6" s="89"/>
      <c r="B6" s="104"/>
      <c r="C6" s="109"/>
      <c r="D6" s="104"/>
      <c r="E6" s="112"/>
      <c r="F6" s="23"/>
      <c r="G6" s="23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5.75" customHeight="1">
      <c r="A7" s="348" t="s">
        <v>381</v>
      </c>
      <c r="B7" s="351" t="s">
        <v>382</v>
      </c>
      <c r="C7" s="352"/>
      <c r="D7" s="352"/>
      <c r="E7" s="352"/>
      <c r="F7" s="352"/>
      <c r="G7" s="353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5.75" customHeight="1">
      <c r="A8" s="349"/>
      <c r="B8" s="354"/>
      <c r="C8" s="310"/>
      <c r="D8" s="310"/>
      <c r="E8" s="310"/>
      <c r="F8" s="310"/>
      <c r="G8" s="355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15.75" customHeight="1">
      <c r="A9" s="349"/>
      <c r="B9" s="356"/>
      <c r="C9" s="344"/>
      <c r="D9" s="344"/>
      <c r="E9" s="344"/>
      <c r="F9" s="344"/>
      <c r="G9" s="357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39.75" customHeight="1">
      <c r="A10" s="350"/>
      <c r="B10" s="113" t="s">
        <v>383</v>
      </c>
      <c r="C10" s="113" t="s">
        <v>384</v>
      </c>
      <c r="D10" s="114" t="s">
        <v>385</v>
      </c>
      <c r="E10" s="115" t="s">
        <v>386</v>
      </c>
      <c r="F10" s="115" t="s">
        <v>387</v>
      </c>
      <c r="G10" s="116" t="s">
        <v>388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30" ht="15.75" customHeight="1">
      <c r="A11" s="118" t="s">
        <v>389</v>
      </c>
      <c r="B11" s="119" t="s">
        <v>390</v>
      </c>
      <c r="C11" s="120"/>
      <c r="D11" s="121"/>
      <c r="E11" s="122">
        <f>E12+E24+E29+E37+E27</f>
        <v>44919</v>
      </c>
      <c r="F11" s="122">
        <f t="shared" ref="F11:G11" si="0">F12+F24+F29+F37</f>
        <v>40491.700000000004</v>
      </c>
      <c r="G11" s="122">
        <f t="shared" si="0"/>
        <v>41157.799999999996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30" ht="15.75" customHeight="1">
      <c r="A12" s="124" t="s">
        <v>391</v>
      </c>
      <c r="B12" s="125" t="s">
        <v>390</v>
      </c>
      <c r="C12" s="125" t="s">
        <v>392</v>
      </c>
      <c r="D12" s="126"/>
      <c r="E12" s="127">
        <v>15475.4</v>
      </c>
      <c r="F12" s="127">
        <v>14709.800000000001</v>
      </c>
      <c r="G12" s="127">
        <v>14728.599999999999</v>
      </c>
      <c r="H12" s="128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</row>
    <row r="13" spans="1:30" ht="15.75" customHeight="1">
      <c r="A13" s="129" t="s">
        <v>393</v>
      </c>
      <c r="B13" s="130" t="s">
        <v>390</v>
      </c>
      <c r="C13" s="130" t="s">
        <v>394</v>
      </c>
      <c r="D13" s="131" t="s">
        <v>395</v>
      </c>
      <c r="E13" s="132">
        <v>1283.7</v>
      </c>
      <c r="F13" s="132">
        <v>1317</v>
      </c>
      <c r="G13" s="132">
        <v>1317</v>
      </c>
      <c r="H13" s="133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ht="15.75" customHeight="1">
      <c r="A14" s="129" t="s">
        <v>396</v>
      </c>
      <c r="B14" s="130" t="s">
        <v>390</v>
      </c>
      <c r="C14" s="130" t="s">
        <v>397</v>
      </c>
      <c r="D14" s="131" t="s">
        <v>398</v>
      </c>
      <c r="E14" s="132">
        <v>487.6</v>
      </c>
      <c r="F14" s="132">
        <v>500</v>
      </c>
      <c r="G14" s="132">
        <v>500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47.25" customHeight="1">
      <c r="A15" s="134" t="s">
        <v>399</v>
      </c>
      <c r="B15" s="135" t="s">
        <v>390</v>
      </c>
      <c r="C15" s="135" t="s">
        <v>397</v>
      </c>
      <c r="D15" s="136" t="s">
        <v>400</v>
      </c>
      <c r="E15" s="137">
        <v>220</v>
      </c>
      <c r="F15" s="138"/>
      <c r="G15" s="138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</row>
    <row r="16" spans="1:30" ht="15.75" customHeight="1">
      <c r="A16" s="129" t="s">
        <v>396</v>
      </c>
      <c r="B16" s="130" t="s">
        <v>390</v>
      </c>
      <c r="C16" s="130" t="s">
        <v>401</v>
      </c>
      <c r="D16" s="131" t="s">
        <v>398</v>
      </c>
      <c r="E16" s="132">
        <v>9830.6</v>
      </c>
      <c r="F16" s="132">
        <v>9789</v>
      </c>
      <c r="G16" s="132">
        <v>9789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15.75" customHeight="1">
      <c r="A17" s="129" t="s">
        <v>402</v>
      </c>
      <c r="B17" s="130" t="s">
        <v>390</v>
      </c>
      <c r="C17" s="130" t="s">
        <v>401</v>
      </c>
      <c r="D17" s="131" t="s">
        <v>403</v>
      </c>
      <c r="E17" s="132">
        <v>0</v>
      </c>
      <c r="F17" s="132">
        <v>0</v>
      </c>
      <c r="G17" s="132">
        <v>0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31.5" customHeight="1">
      <c r="A18" s="129" t="s">
        <v>404</v>
      </c>
      <c r="B18" s="130" t="s">
        <v>390</v>
      </c>
      <c r="C18" s="130" t="s">
        <v>401</v>
      </c>
      <c r="D18" s="131" t="s">
        <v>405</v>
      </c>
      <c r="E18" s="132">
        <v>722.4</v>
      </c>
      <c r="F18" s="132">
        <v>724.2</v>
      </c>
      <c r="G18" s="132">
        <v>726.1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31.5" customHeight="1">
      <c r="A19" s="129" t="s">
        <v>406</v>
      </c>
      <c r="B19" s="130" t="s">
        <v>390</v>
      </c>
      <c r="C19" s="130" t="s">
        <v>401</v>
      </c>
      <c r="D19" s="131" t="s">
        <v>407</v>
      </c>
      <c r="E19" s="132">
        <v>11.3</v>
      </c>
      <c r="F19" s="132">
        <v>11.3</v>
      </c>
      <c r="G19" s="132">
        <v>11.3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ht="63" customHeight="1">
      <c r="A20" s="129" t="s">
        <v>408</v>
      </c>
      <c r="B20" s="130" t="s">
        <v>390</v>
      </c>
      <c r="C20" s="130" t="s">
        <v>401</v>
      </c>
      <c r="D20" s="131" t="s">
        <v>409</v>
      </c>
      <c r="E20" s="132">
        <v>683.5</v>
      </c>
      <c r="F20" s="132">
        <v>612.20000000000005</v>
      </c>
      <c r="G20" s="132">
        <v>594.9</v>
      </c>
      <c r="H20" s="133"/>
      <c r="I20" s="133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ht="47.25" customHeight="1">
      <c r="A21" s="129" t="s">
        <v>410</v>
      </c>
      <c r="B21" s="130" t="s">
        <v>390</v>
      </c>
      <c r="C21" s="130" t="s">
        <v>411</v>
      </c>
      <c r="D21" s="131" t="s">
        <v>412</v>
      </c>
      <c r="E21" s="132">
        <v>5.9</v>
      </c>
      <c r="F21" s="132">
        <v>6.1</v>
      </c>
      <c r="G21" s="132">
        <v>40.299999999999997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ht="15.75" customHeight="1">
      <c r="A22" s="129" t="s">
        <v>413</v>
      </c>
      <c r="B22" s="130" t="s">
        <v>390</v>
      </c>
      <c r="C22" s="130" t="s">
        <v>414</v>
      </c>
      <c r="D22" s="131" t="s">
        <v>415</v>
      </c>
      <c r="E22" s="132">
        <v>1000</v>
      </c>
      <c r="F22" s="132">
        <v>1000</v>
      </c>
      <c r="G22" s="132">
        <v>1000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</row>
    <row r="23" spans="1:30" ht="15.75" customHeight="1">
      <c r="A23" s="129" t="s">
        <v>416</v>
      </c>
      <c r="B23" s="130" t="s">
        <v>390</v>
      </c>
      <c r="C23" s="130" t="s">
        <v>417</v>
      </c>
      <c r="D23" s="139" t="s">
        <v>418</v>
      </c>
      <c r="E23" s="132">
        <v>1230.4000000000001</v>
      </c>
      <c r="F23" s="132">
        <v>750</v>
      </c>
      <c r="G23" s="132">
        <v>750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ht="15.75" customHeight="1">
      <c r="A24" s="124" t="s">
        <v>419</v>
      </c>
      <c r="B24" s="125" t="s">
        <v>390</v>
      </c>
      <c r="C24" s="125" t="s">
        <v>420</v>
      </c>
      <c r="D24" s="126"/>
      <c r="E24" s="140"/>
      <c r="F24" s="140"/>
      <c r="G24" s="138"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</row>
    <row r="25" spans="1:30" ht="15.75" customHeight="1">
      <c r="A25" s="124" t="s">
        <v>421</v>
      </c>
      <c r="B25" s="125" t="s">
        <v>390</v>
      </c>
      <c r="C25" s="125" t="s">
        <v>422</v>
      </c>
      <c r="D25" s="126"/>
      <c r="E25" s="140"/>
      <c r="F25" s="140"/>
      <c r="G25" s="138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30" ht="31.5" customHeight="1">
      <c r="A26" s="129" t="s">
        <v>423</v>
      </c>
      <c r="B26" s="130" t="s">
        <v>390</v>
      </c>
      <c r="C26" s="130" t="s">
        <v>422</v>
      </c>
      <c r="D26" s="139" t="s">
        <v>424</v>
      </c>
      <c r="E26" s="141"/>
      <c r="F26" s="141"/>
      <c r="G26" s="132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5.75" customHeight="1">
      <c r="A27" s="142" t="s">
        <v>425</v>
      </c>
      <c r="B27" s="143" t="s">
        <v>390</v>
      </c>
      <c r="C27" s="143" t="s">
        <v>426</v>
      </c>
      <c r="D27" s="144"/>
      <c r="E27" s="138">
        <v>50</v>
      </c>
      <c r="F27" s="138"/>
      <c r="G27" s="138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ht="15.75" customHeight="1">
      <c r="A28" s="145" t="s">
        <v>427</v>
      </c>
      <c r="B28" s="146" t="s">
        <v>390</v>
      </c>
      <c r="C28" s="146" t="s">
        <v>428</v>
      </c>
      <c r="D28" s="147" t="s">
        <v>429</v>
      </c>
      <c r="E28" s="132">
        <v>50</v>
      </c>
      <c r="F28" s="138"/>
      <c r="G28" s="138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ht="15.75" customHeight="1">
      <c r="A29" s="124" t="s">
        <v>430</v>
      </c>
      <c r="B29" s="125" t="s">
        <v>390</v>
      </c>
      <c r="C29" s="125" t="s">
        <v>431</v>
      </c>
      <c r="D29" s="126"/>
      <c r="E29" s="138">
        <v>24190.100000000002</v>
      </c>
      <c r="F29" s="138">
        <v>22581.9</v>
      </c>
      <c r="G29" s="138">
        <v>23579.199999999997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ht="15.75" customHeight="1">
      <c r="A30" s="129" t="s">
        <v>396</v>
      </c>
      <c r="B30" s="130" t="s">
        <v>390</v>
      </c>
      <c r="C30" s="130" t="s">
        <v>432</v>
      </c>
      <c r="D30" s="131" t="s">
        <v>398</v>
      </c>
      <c r="E30" s="132">
        <v>1764.1</v>
      </c>
      <c r="F30" s="132">
        <v>1637.9</v>
      </c>
      <c r="G30" s="132">
        <v>1637.9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</row>
    <row r="31" spans="1:30" ht="15.75" customHeight="1">
      <c r="A31" s="149" t="s">
        <v>433</v>
      </c>
      <c r="B31" s="130" t="s">
        <v>390</v>
      </c>
      <c r="C31" s="130" t="s">
        <v>432</v>
      </c>
      <c r="D31" s="131" t="s">
        <v>434</v>
      </c>
      <c r="E31" s="132">
        <v>1573.1</v>
      </c>
      <c r="F31" s="132">
        <v>1433.9</v>
      </c>
      <c r="G31" s="132">
        <v>1419.3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</row>
    <row r="32" spans="1:30" ht="15.75" customHeight="1">
      <c r="A32" s="2" t="s">
        <v>435</v>
      </c>
      <c r="B32" s="130" t="s">
        <v>390</v>
      </c>
      <c r="C32" s="130" t="s">
        <v>432</v>
      </c>
      <c r="D32" s="131" t="s">
        <v>436</v>
      </c>
      <c r="E32" s="132">
        <v>105</v>
      </c>
      <c r="F32" s="132"/>
      <c r="G32" s="132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</row>
    <row r="33" spans="1:30" ht="15.75" customHeight="1">
      <c r="A33" s="149" t="s">
        <v>437</v>
      </c>
      <c r="B33" s="130" t="s">
        <v>390</v>
      </c>
      <c r="C33" s="130" t="s">
        <v>432</v>
      </c>
      <c r="D33" s="131" t="s">
        <v>438</v>
      </c>
      <c r="E33" s="132">
        <v>134</v>
      </c>
      <c r="F33" s="132">
        <v>127.8</v>
      </c>
      <c r="G33" s="132">
        <v>125.6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</row>
    <row r="34" spans="1:30" ht="15.75" customHeight="1">
      <c r="A34" s="129" t="s">
        <v>439</v>
      </c>
      <c r="B34" s="130" t="s">
        <v>390</v>
      </c>
      <c r="C34" s="130" t="s">
        <v>432</v>
      </c>
      <c r="D34" s="131" t="s">
        <v>440</v>
      </c>
      <c r="E34" s="132">
        <v>200</v>
      </c>
      <c r="F34" s="132">
        <v>200</v>
      </c>
      <c r="G34" s="132">
        <v>100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</row>
    <row r="35" spans="1:30" ht="15.75" customHeight="1">
      <c r="A35" s="129" t="s">
        <v>441</v>
      </c>
      <c r="B35" s="130" t="s">
        <v>390</v>
      </c>
      <c r="C35" s="130" t="s">
        <v>442</v>
      </c>
      <c r="D35" s="139" t="s">
        <v>443</v>
      </c>
      <c r="E35" s="132">
        <v>18093.900000000001</v>
      </c>
      <c r="F35" s="132">
        <v>19182.300000000003</v>
      </c>
      <c r="G35" s="132">
        <v>20296.399999999998</v>
      </c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</row>
    <row r="36" spans="1:30" ht="15.75" customHeight="1">
      <c r="A36" s="151" t="s">
        <v>444</v>
      </c>
      <c r="B36" s="152" t="s">
        <v>390</v>
      </c>
      <c r="C36" s="152" t="s">
        <v>445</v>
      </c>
      <c r="D36" s="153" t="s">
        <v>446</v>
      </c>
      <c r="E36" s="154">
        <v>2320</v>
      </c>
      <c r="F36" s="154"/>
      <c r="G36" s="132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</row>
    <row r="37" spans="1:30" ht="15.75" customHeight="1">
      <c r="A37" s="124" t="s">
        <v>447</v>
      </c>
      <c r="B37" s="125" t="s">
        <v>390</v>
      </c>
      <c r="C37" s="125" t="s">
        <v>448</v>
      </c>
      <c r="D37" s="126"/>
      <c r="E37" s="138">
        <v>5203.5</v>
      </c>
      <c r="F37" s="138">
        <v>3200</v>
      </c>
      <c r="G37" s="138">
        <v>2850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31.5" customHeight="1">
      <c r="A38" s="129" t="s">
        <v>449</v>
      </c>
      <c r="B38" s="130" t="s">
        <v>390</v>
      </c>
      <c r="C38" s="130" t="s">
        <v>450</v>
      </c>
      <c r="D38" s="139" t="s">
        <v>451</v>
      </c>
      <c r="E38" s="132">
        <v>2500</v>
      </c>
      <c r="F38" s="132">
        <v>2500</v>
      </c>
      <c r="G38" s="132">
        <v>2150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31.5" customHeight="1">
      <c r="A39" s="155" t="s">
        <v>452</v>
      </c>
      <c r="B39" s="152" t="s">
        <v>390</v>
      </c>
      <c r="C39" s="152" t="s">
        <v>453</v>
      </c>
      <c r="D39" s="153" t="s">
        <v>454</v>
      </c>
      <c r="E39" s="156">
        <v>1703.5</v>
      </c>
      <c r="F39" s="156"/>
      <c r="G39" s="138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ht="15.75" customHeight="1">
      <c r="A40" s="149" t="s">
        <v>455</v>
      </c>
      <c r="B40" s="130" t="s">
        <v>390</v>
      </c>
      <c r="C40" s="130" t="s">
        <v>456</v>
      </c>
      <c r="D40" s="139" t="s">
        <v>457</v>
      </c>
      <c r="E40" s="132">
        <v>800</v>
      </c>
      <c r="F40" s="132">
        <v>600</v>
      </c>
      <c r="G40" s="132">
        <v>600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ht="15.75" customHeight="1">
      <c r="A41" s="149" t="s">
        <v>458</v>
      </c>
      <c r="B41" s="130" t="s">
        <v>390</v>
      </c>
      <c r="C41" s="130" t="s">
        <v>456</v>
      </c>
      <c r="D41" s="139" t="s">
        <v>459</v>
      </c>
      <c r="E41" s="132">
        <v>200</v>
      </c>
      <c r="F41" s="132">
        <v>100</v>
      </c>
      <c r="G41" s="132">
        <v>100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ht="36.75" customHeight="1">
      <c r="A42" s="118" t="s">
        <v>460</v>
      </c>
      <c r="B42" s="119" t="s">
        <v>390</v>
      </c>
      <c r="C42" s="119"/>
      <c r="D42" s="121"/>
      <c r="E42" s="122">
        <f t="shared" ref="E42:G42" si="1">E43+E48+E51+E59+E61+E54+E56</f>
        <v>105163.24</v>
      </c>
      <c r="F42" s="122">
        <f t="shared" si="1"/>
        <v>103792.59</v>
      </c>
      <c r="G42" s="122">
        <f t="shared" si="1"/>
        <v>98417.702999999994</v>
      </c>
      <c r="H42" s="157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</row>
    <row r="43" spans="1:30" ht="15.75" customHeight="1">
      <c r="A43" s="124" t="s">
        <v>391</v>
      </c>
      <c r="B43" s="125" t="s">
        <v>390</v>
      </c>
      <c r="C43" s="125" t="s">
        <v>392</v>
      </c>
      <c r="D43" s="126"/>
      <c r="E43" s="138">
        <v>5926.7</v>
      </c>
      <c r="F43" s="138">
        <v>5754.7999999999993</v>
      </c>
      <c r="G43" s="138">
        <v>5734.7999999999993</v>
      </c>
      <c r="H43" s="128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</row>
    <row r="44" spans="1:30" ht="15.75" customHeight="1">
      <c r="A44" s="129" t="s">
        <v>396</v>
      </c>
      <c r="B44" s="130" t="s">
        <v>390</v>
      </c>
      <c r="C44" s="130" t="s">
        <v>461</v>
      </c>
      <c r="D44" s="131" t="s">
        <v>398</v>
      </c>
      <c r="E44" s="132">
        <v>5531.5999999999995</v>
      </c>
      <c r="F44" s="132">
        <v>5455.2999999999993</v>
      </c>
      <c r="G44" s="132">
        <v>5435.2999999999993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0" ht="31.5" customHeight="1">
      <c r="A45" s="129" t="s">
        <v>408</v>
      </c>
      <c r="B45" s="130" t="s">
        <v>390</v>
      </c>
      <c r="C45" s="130" t="s">
        <v>461</v>
      </c>
      <c r="D45" s="131" t="s">
        <v>409</v>
      </c>
      <c r="E45" s="132">
        <v>295.10000000000002</v>
      </c>
      <c r="F45" s="132">
        <v>299.5</v>
      </c>
      <c r="G45" s="132">
        <v>299.5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0" ht="47.25" customHeight="1">
      <c r="A46" s="129" t="s">
        <v>462</v>
      </c>
      <c r="B46" s="130" t="s">
        <v>390</v>
      </c>
      <c r="C46" s="130" t="s">
        <v>461</v>
      </c>
      <c r="D46" s="131" t="s">
        <v>463</v>
      </c>
      <c r="E46" s="132"/>
      <c r="F46" s="132">
        <v>0</v>
      </c>
      <c r="G46" s="132">
        <v>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0" ht="15.75" customHeight="1">
      <c r="A47" s="159" t="s">
        <v>416</v>
      </c>
      <c r="B47" s="160" t="s">
        <v>390</v>
      </c>
      <c r="C47" s="160" t="s">
        <v>417</v>
      </c>
      <c r="D47" s="161" t="s">
        <v>418</v>
      </c>
      <c r="E47" s="162">
        <v>100</v>
      </c>
      <c r="F47" s="162"/>
      <c r="G47" s="162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0" ht="15.75" customHeight="1">
      <c r="A48" s="124" t="s">
        <v>430</v>
      </c>
      <c r="B48" s="125" t="s">
        <v>390</v>
      </c>
      <c r="C48" s="125" t="s">
        <v>431</v>
      </c>
      <c r="D48" s="163"/>
      <c r="E48" s="138">
        <v>0</v>
      </c>
      <c r="F48" s="138">
        <v>0</v>
      </c>
      <c r="G48" s="138">
        <v>0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ht="15.75" customHeight="1">
      <c r="A49" s="164" t="s">
        <v>464</v>
      </c>
      <c r="B49" s="130" t="s">
        <v>390</v>
      </c>
      <c r="C49" s="130" t="s">
        <v>442</v>
      </c>
      <c r="D49" s="131" t="s">
        <v>465</v>
      </c>
      <c r="E49" s="132"/>
      <c r="F49" s="132"/>
      <c r="G49" s="132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</row>
    <row r="50" spans="1:30" ht="31.5" customHeight="1">
      <c r="A50" s="129" t="s">
        <v>466</v>
      </c>
      <c r="B50" s="130" t="s">
        <v>390</v>
      </c>
      <c r="C50" s="130" t="s">
        <v>445</v>
      </c>
      <c r="D50" s="139" t="s">
        <v>467</v>
      </c>
      <c r="E50" s="132"/>
      <c r="F50" s="132"/>
      <c r="G50" s="132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30" ht="15.75" customHeight="1">
      <c r="A51" s="165" t="s">
        <v>468</v>
      </c>
      <c r="B51" s="125" t="s">
        <v>390</v>
      </c>
      <c r="C51" s="125" t="s">
        <v>469</v>
      </c>
      <c r="D51" s="139"/>
      <c r="E51" s="138">
        <v>4305.3</v>
      </c>
      <c r="F51" s="138">
        <v>5584.2</v>
      </c>
      <c r="G51" s="138">
        <v>350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</row>
    <row r="52" spans="1:30" ht="47.25" customHeight="1">
      <c r="A52" s="149" t="s">
        <v>470</v>
      </c>
      <c r="B52" s="130" t="s">
        <v>390</v>
      </c>
      <c r="C52" s="130" t="s">
        <v>471</v>
      </c>
      <c r="D52" s="139" t="s">
        <v>472</v>
      </c>
      <c r="E52" s="132">
        <v>3755.3</v>
      </c>
      <c r="F52" s="132">
        <v>4634.2</v>
      </c>
      <c r="G52" s="132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</row>
    <row r="53" spans="1:30" ht="15.75" customHeight="1">
      <c r="A53" s="155" t="s">
        <v>473</v>
      </c>
      <c r="B53" s="152" t="s">
        <v>390</v>
      </c>
      <c r="C53" s="152" t="s">
        <v>474</v>
      </c>
      <c r="D53" s="153" t="s">
        <v>475</v>
      </c>
      <c r="E53" s="156">
        <v>550</v>
      </c>
      <c r="F53" s="156">
        <v>950</v>
      </c>
      <c r="G53" s="156">
        <v>350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</row>
    <row r="54" spans="1:30" ht="15.75" customHeight="1">
      <c r="A54" s="165" t="s">
        <v>476</v>
      </c>
      <c r="B54" s="125" t="s">
        <v>390</v>
      </c>
      <c r="C54" s="125" t="s">
        <v>448</v>
      </c>
      <c r="D54" s="131"/>
      <c r="E54" s="132">
        <v>5192.1000000000004</v>
      </c>
      <c r="F54" s="132">
        <v>5049.5</v>
      </c>
      <c r="G54" s="132">
        <v>4928.8999999999996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</row>
    <row r="55" spans="1:30" ht="47.25" customHeight="1">
      <c r="A55" s="129" t="s">
        <v>477</v>
      </c>
      <c r="B55" s="130" t="s">
        <v>390</v>
      </c>
      <c r="C55" s="130" t="s">
        <v>453</v>
      </c>
      <c r="D55" s="131" t="s">
        <v>478</v>
      </c>
      <c r="E55" s="132">
        <v>5192.1000000000004</v>
      </c>
      <c r="F55" s="132">
        <v>5049.5</v>
      </c>
      <c r="G55" s="132">
        <v>4928.8999999999996</v>
      </c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</row>
    <row r="56" spans="1:30" ht="47.25" customHeight="1">
      <c r="A56" s="165" t="s">
        <v>479</v>
      </c>
      <c r="B56" s="125" t="s">
        <v>390</v>
      </c>
      <c r="C56" s="125" t="s">
        <v>480</v>
      </c>
      <c r="D56" s="163"/>
      <c r="E56" s="138">
        <v>0</v>
      </c>
      <c r="F56" s="132"/>
      <c r="G56" s="132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</row>
    <row r="57" spans="1:30" ht="47.25" customHeight="1">
      <c r="A57" s="149" t="s">
        <v>481</v>
      </c>
      <c r="B57" s="130" t="s">
        <v>482</v>
      </c>
      <c r="C57" s="130" t="s">
        <v>483</v>
      </c>
      <c r="D57" s="131" t="s">
        <v>484</v>
      </c>
      <c r="E57" s="132"/>
      <c r="F57" s="132"/>
      <c r="G57" s="132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</row>
    <row r="58" spans="1:30" ht="47.25" customHeight="1">
      <c r="A58" s="149" t="s">
        <v>481</v>
      </c>
      <c r="B58" s="130" t="s">
        <v>390</v>
      </c>
      <c r="C58" s="130" t="s">
        <v>483</v>
      </c>
      <c r="D58" s="131" t="s">
        <v>485</v>
      </c>
      <c r="E58" s="132"/>
      <c r="F58" s="132"/>
      <c r="G58" s="132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</row>
    <row r="59" spans="1:30" ht="31.5" customHeight="1">
      <c r="A59" s="124" t="s">
        <v>486</v>
      </c>
      <c r="B59" s="125" t="s">
        <v>390</v>
      </c>
      <c r="C59" s="125" t="s">
        <v>487</v>
      </c>
      <c r="D59" s="126"/>
      <c r="E59" s="138">
        <v>4.1399999999999997</v>
      </c>
      <c r="F59" s="138">
        <v>3.09</v>
      </c>
      <c r="G59" s="138">
        <v>3.0030000000000001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</row>
    <row r="60" spans="1:30" ht="31.5" customHeight="1">
      <c r="A60" s="124" t="s">
        <v>486</v>
      </c>
      <c r="B60" s="125" t="s">
        <v>390</v>
      </c>
      <c r="C60" s="125" t="s">
        <v>488</v>
      </c>
      <c r="D60" s="126" t="s">
        <v>489</v>
      </c>
      <c r="E60" s="138">
        <v>4.1399999999999997</v>
      </c>
      <c r="F60" s="138">
        <v>3.09</v>
      </c>
      <c r="G60" s="138">
        <v>3.0030000000000001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</row>
    <row r="61" spans="1:30" ht="31.5" customHeight="1">
      <c r="A61" s="124" t="s">
        <v>490</v>
      </c>
      <c r="B61" s="125" t="s">
        <v>390</v>
      </c>
      <c r="C61" s="125" t="s">
        <v>491</v>
      </c>
      <c r="D61" s="126"/>
      <c r="E61" s="138">
        <v>89735</v>
      </c>
      <c r="F61" s="138">
        <v>87401</v>
      </c>
      <c r="G61" s="138">
        <v>87401</v>
      </c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</row>
    <row r="62" spans="1:30" ht="31.5" customHeight="1">
      <c r="A62" s="129" t="s">
        <v>492</v>
      </c>
      <c r="B62" s="130" t="s">
        <v>390</v>
      </c>
      <c r="C62" s="130" t="s">
        <v>493</v>
      </c>
      <c r="D62" s="139" t="s">
        <v>494</v>
      </c>
      <c r="E62" s="132">
        <v>61913</v>
      </c>
      <c r="F62" s="132">
        <v>57461</v>
      </c>
      <c r="G62" s="132">
        <v>57461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</row>
    <row r="63" spans="1:30" ht="31.5" customHeight="1">
      <c r="A63" s="129" t="s">
        <v>495</v>
      </c>
      <c r="B63" s="130" t="s">
        <v>390</v>
      </c>
      <c r="C63" s="130" t="s">
        <v>493</v>
      </c>
      <c r="D63" s="139" t="s">
        <v>496</v>
      </c>
      <c r="E63" s="132">
        <v>2324</v>
      </c>
      <c r="F63" s="132">
        <v>2324</v>
      </c>
      <c r="G63" s="132">
        <v>2324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</row>
    <row r="64" spans="1:30" ht="31.5" customHeight="1">
      <c r="A64" s="129" t="s">
        <v>497</v>
      </c>
      <c r="B64" s="130" t="s">
        <v>390</v>
      </c>
      <c r="C64" s="130" t="s">
        <v>498</v>
      </c>
      <c r="D64" s="139" t="s">
        <v>499</v>
      </c>
      <c r="E64" s="132">
        <v>24445</v>
      </c>
      <c r="F64" s="132">
        <v>26563</v>
      </c>
      <c r="G64" s="132">
        <v>26563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</row>
    <row r="65" spans="1:30" ht="15.75" customHeight="1">
      <c r="A65" s="129" t="s">
        <v>500</v>
      </c>
      <c r="B65" s="130" t="s">
        <v>390</v>
      </c>
      <c r="C65" s="130" t="s">
        <v>498</v>
      </c>
      <c r="D65" s="139" t="s">
        <v>501</v>
      </c>
      <c r="E65" s="132">
        <v>1053</v>
      </c>
      <c r="F65" s="132">
        <v>1053</v>
      </c>
      <c r="G65" s="132">
        <v>1053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1:30" ht="15.75" customHeight="1">
      <c r="A66" s="166" t="s">
        <v>502</v>
      </c>
      <c r="B66" s="130" t="s">
        <v>390</v>
      </c>
      <c r="C66" s="130" t="s">
        <v>498</v>
      </c>
      <c r="D66" s="139" t="s">
        <v>503</v>
      </c>
      <c r="E66" s="132"/>
      <c r="F66" s="132"/>
      <c r="G66" s="132"/>
      <c r="H66" s="117"/>
      <c r="I66" s="117"/>
      <c r="J66" s="117"/>
      <c r="K66" s="117"/>
      <c r="L66" s="11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11"/>
      <c r="AC66" s="111"/>
      <c r="AD66" s="111"/>
    </row>
    <row r="67" spans="1:30" ht="15.75" customHeight="1">
      <c r="A67" s="118" t="s">
        <v>504</v>
      </c>
      <c r="B67" s="119" t="s">
        <v>390</v>
      </c>
      <c r="C67" s="119"/>
      <c r="D67" s="121"/>
      <c r="E67" s="168">
        <f t="shared" ref="E67:G67" si="2">E68</f>
        <v>1525.1</v>
      </c>
      <c r="F67" s="168">
        <f t="shared" si="2"/>
        <v>1442.1</v>
      </c>
      <c r="G67" s="168">
        <f t="shared" si="2"/>
        <v>1442.1</v>
      </c>
      <c r="H67" s="169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</row>
    <row r="68" spans="1:30" ht="15.75" customHeight="1">
      <c r="A68" s="124" t="s">
        <v>391</v>
      </c>
      <c r="B68" s="125" t="s">
        <v>390</v>
      </c>
      <c r="C68" s="125" t="s">
        <v>392</v>
      </c>
      <c r="D68" s="126"/>
      <c r="E68" s="170">
        <v>1525.1</v>
      </c>
      <c r="F68" s="170">
        <v>1442.1</v>
      </c>
      <c r="G68" s="170">
        <v>1442.1</v>
      </c>
      <c r="H68" s="171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0" ht="15.75" customHeight="1">
      <c r="A69" s="129" t="s">
        <v>402</v>
      </c>
      <c r="B69" s="130" t="s">
        <v>390</v>
      </c>
      <c r="C69" s="130" t="s">
        <v>461</v>
      </c>
      <c r="D69" s="131" t="s">
        <v>505</v>
      </c>
      <c r="E69" s="172">
        <v>597.5</v>
      </c>
      <c r="F69" s="172">
        <v>500</v>
      </c>
      <c r="G69" s="172">
        <v>500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</row>
    <row r="70" spans="1:30" ht="15.75" customHeight="1">
      <c r="A70" s="129" t="s">
        <v>506</v>
      </c>
      <c r="B70" s="130" t="s">
        <v>390</v>
      </c>
      <c r="C70" s="130" t="s">
        <v>461</v>
      </c>
      <c r="D70" s="131" t="s">
        <v>507</v>
      </c>
      <c r="E70" s="172">
        <v>927.6</v>
      </c>
      <c r="F70" s="172">
        <v>942.1</v>
      </c>
      <c r="G70" s="172">
        <v>942.1</v>
      </c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</row>
    <row r="71" spans="1:30" ht="47.25" customHeight="1">
      <c r="A71" s="174" t="s">
        <v>508</v>
      </c>
      <c r="B71" s="119" t="s">
        <v>390</v>
      </c>
      <c r="C71" s="119"/>
      <c r="D71" s="121"/>
      <c r="E71" s="122">
        <f t="shared" ref="E71:G71" si="3">E72+E78+E80+E86+E74+E89</f>
        <v>120776.69999999998</v>
      </c>
      <c r="F71" s="122">
        <f t="shared" si="3"/>
        <v>91678.310000000012</v>
      </c>
      <c r="G71" s="122">
        <f t="shared" si="3"/>
        <v>81978.320000000007</v>
      </c>
      <c r="H71" s="175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</row>
    <row r="72" spans="1:30" ht="15.75" customHeight="1">
      <c r="A72" s="124" t="s">
        <v>391</v>
      </c>
      <c r="B72" s="125" t="s">
        <v>390</v>
      </c>
      <c r="C72" s="125" t="s">
        <v>392</v>
      </c>
      <c r="D72" s="126"/>
      <c r="E72" s="138">
        <v>3117.5</v>
      </c>
      <c r="F72" s="138">
        <v>2375</v>
      </c>
      <c r="G72" s="138">
        <v>2375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</row>
    <row r="73" spans="1:30" ht="15.75" customHeight="1">
      <c r="A73" s="129" t="s">
        <v>416</v>
      </c>
      <c r="B73" s="130" t="s">
        <v>390</v>
      </c>
      <c r="C73" s="130" t="s">
        <v>417</v>
      </c>
      <c r="D73" s="139" t="s">
        <v>418</v>
      </c>
      <c r="E73" s="132">
        <v>3117.5</v>
      </c>
      <c r="F73" s="132">
        <v>2375</v>
      </c>
      <c r="G73" s="132">
        <v>2375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</row>
    <row r="74" spans="1:30" ht="15.75" customHeight="1">
      <c r="A74" s="165" t="s">
        <v>509</v>
      </c>
      <c r="B74" s="125" t="s">
        <v>390</v>
      </c>
      <c r="C74" s="125" t="s">
        <v>431</v>
      </c>
      <c r="D74" s="126"/>
      <c r="E74" s="138">
        <v>10.4</v>
      </c>
      <c r="F74" s="138">
        <v>7.8</v>
      </c>
      <c r="G74" s="138">
        <v>8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</row>
    <row r="75" spans="1:30" ht="15.75" customHeight="1">
      <c r="A75" s="149" t="s">
        <v>441</v>
      </c>
      <c r="B75" s="130" t="s">
        <v>390</v>
      </c>
      <c r="C75" s="130" t="s">
        <v>442</v>
      </c>
      <c r="D75" s="139" t="s">
        <v>443</v>
      </c>
      <c r="E75" s="132"/>
      <c r="F75" s="132"/>
      <c r="G75" s="132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</row>
    <row r="76" spans="1:30" ht="63" customHeight="1">
      <c r="A76" s="129" t="s">
        <v>510</v>
      </c>
      <c r="B76" s="130" t="s">
        <v>390</v>
      </c>
      <c r="C76" s="130" t="s">
        <v>445</v>
      </c>
      <c r="D76" s="131" t="s">
        <v>511</v>
      </c>
      <c r="E76" s="132">
        <v>4</v>
      </c>
      <c r="F76" s="132">
        <v>4</v>
      </c>
      <c r="G76" s="132">
        <v>4</v>
      </c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</row>
    <row r="77" spans="1:30" ht="63" customHeight="1">
      <c r="A77" s="129" t="s">
        <v>512</v>
      </c>
      <c r="B77" s="130" t="s">
        <v>390</v>
      </c>
      <c r="C77" s="130" t="s">
        <v>445</v>
      </c>
      <c r="D77" s="131" t="s">
        <v>513</v>
      </c>
      <c r="E77" s="132">
        <v>6.4</v>
      </c>
      <c r="F77" s="132">
        <v>3.8</v>
      </c>
      <c r="G77" s="132">
        <v>4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</row>
    <row r="78" spans="1:30" ht="15.75" customHeight="1">
      <c r="A78" s="124" t="s">
        <v>514</v>
      </c>
      <c r="B78" s="125" t="s">
        <v>390</v>
      </c>
      <c r="C78" s="125" t="s">
        <v>469</v>
      </c>
      <c r="D78" s="126"/>
      <c r="E78" s="138">
        <v>1084.4000000000001</v>
      </c>
      <c r="F78" s="138">
        <v>1055.3</v>
      </c>
      <c r="G78" s="138">
        <v>1055.3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</row>
    <row r="79" spans="1:30" ht="39" customHeight="1">
      <c r="A79" s="129" t="s">
        <v>396</v>
      </c>
      <c r="B79" s="130" t="s">
        <v>390</v>
      </c>
      <c r="C79" s="130" t="s">
        <v>515</v>
      </c>
      <c r="D79" s="131" t="s">
        <v>398</v>
      </c>
      <c r="E79" s="132">
        <v>1084.4000000000001</v>
      </c>
      <c r="F79" s="132">
        <v>1055.3</v>
      </c>
      <c r="G79" s="132">
        <v>1055.3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</row>
    <row r="80" spans="1:30" ht="15.75" customHeight="1">
      <c r="A80" s="124" t="s">
        <v>516</v>
      </c>
      <c r="B80" s="125" t="s">
        <v>390</v>
      </c>
      <c r="C80" s="125" t="s">
        <v>517</v>
      </c>
      <c r="D80" s="126"/>
      <c r="E80" s="138">
        <v>111190.7</v>
      </c>
      <c r="F80" s="138">
        <v>82869.450000000012</v>
      </c>
      <c r="G80" s="138">
        <v>73169.260000000009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1:30" ht="15.75" customHeight="1">
      <c r="A81" s="129" t="s">
        <v>518</v>
      </c>
      <c r="B81" s="130" t="s">
        <v>390</v>
      </c>
      <c r="C81" s="130" t="s">
        <v>519</v>
      </c>
      <c r="D81" s="139" t="s">
        <v>520</v>
      </c>
      <c r="E81" s="132">
        <v>21610.5</v>
      </c>
      <c r="F81" s="132">
        <v>19240</v>
      </c>
      <c r="G81" s="132">
        <v>16240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</row>
    <row r="82" spans="1:30" ht="24.75" customHeight="1">
      <c r="A82" s="129" t="s">
        <v>521</v>
      </c>
      <c r="B82" s="130" t="s">
        <v>390</v>
      </c>
      <c r="C82" s="130" t="s">
        <v>522</v>
      </c>
      <c r="D82" s="139" t="s">
        <v>523</v>
      </c>
      <c r="E82" s="132">
        <v>69262.5</v>
      </c>
      <c r="F82" s="132">
        <v>47988.3</v>
      </c>
      <c r="G82" s="132">
        <v>42988.3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</row>
    <row r="83" spans="1:30" ht="15.75" customHeight="1">
      <c r="A83" s="129" t="s">
        <v>524</v>
      </c>
      <c r="B83" s="130" t="s">
        <v>390</v>
      </c>
      <c r="C83" s="130" t="s">
        <v>525</v>
      </c>
      <c r="D83" s="139" t="s">
        <v>526</v>
      </c>
      <c r="E83" s="132">
        <v>3699.9</v>
      </c>
      <c r="F83" s="132">
        <v>2810.96</v>
      </c>
      <c r="G83" s="132">
        <v>2810.96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</row>
    <row r="84" spans="1:30" ht="15.75" customHeight="1">
      <c r="A84" s="129" t="s">
        <v>527</v>
      </c>
      <c r="B84" s="130" t="s">
        <v>390</v>
      </c>
      <c r="C84" s="130" t="s">
        <v>525</v>
      </c>
      <c r="D84" s="139" t="s">
        <v>528</v>
      </c>
      <c r="E84" s="132">
        <v>16486.400000000001</v>
      </c>
      <c r="F84" s="132">
        <v>12660.19</v>
      </c>
      <c r="G84" s="132">
        <v>10960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34.5" customHeight="1">
      <c r="A85" s="129" t="s">
        <v>529</v>
      </c>
      <c r="B85" s="130" t="s">
        <v>390</v>
      </c>
      <c r="C85" s="130" t="s">
        <v>530</v>
      </c>
      <c r="D85" s="139" t="s">
        <v>531</v>
      </c>
      <c r="E85" s="132">
        <v>131.4</v>
      </c>
      <c r="F85" s="132">
        <v>170</v>
      </c>
      <c r="G85" s="132">
        <v>170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31.5" customHeight="1">
      <c r="A86" s="124" t="s">
        <v>532</v>
      </c>
      <c r="B86" s="125" t="s">
        <v>390</v>
      </c>
      <c r="C86" s="125" t="s">
        <v>533</v>
      </c>
      <c r="D86" s="126"/>
      <c r="E86" s="138">
        <v>1653.6999999999998</v>
      </c>
      <c r="F86" s="138">
        <v>1650.76</v>
      </c>
      <c r="G86" s="138">
        <v>1650.76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</row>
    <row r="87" spans="1:30" ht="47.25" customHeight="1">
      <c r="A87" s="129" t="s">
        <v>534</v>
      </c>
      <c r="B87" s="130" t="s">
        <v>390</v>
      </c>
      <c r="C87" s="130" t="s">
        <v>535</v>
      </c>
      <c r="D87" s="139" t="s">
        <v>536</v>
      </c>
      <c r="E87" s="132">
        <v>1232.0999999999999</v>
      </c>
      <c r="F87" s="132">
        <v>1192</v>
      </c>
      <c r="G87" s="132">
        <v>1192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</row>
    <row r="88" spans="1:30" ht="15.75" customHeight="1">
      <c r="A88" s="129" t="s">
        <v>537</v>
      </c>
      <c r="B88" s="130" t="s">
        <v>390</v>
      </c>
      <c r="C88" s="130" t="s">
        <v>535</v>
      </c>
      <c r="D88" s="139" t="s">
        <v>538</v>
      </c>
      <c r="E88" s="132">
        <v>421.6</v>
      </c>
      <c r="F88" s="132">
        <v>458.76</v>
      </c>
      <c r="G88" s="132">
        <v>458.76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31.5" customHeight="1">
      <c r="A89" s="124" t="s">
        <v>447</v>
      </c>
      <c r="B89" s="125" t="s">
        <v>390</v>
      </c>
      <c r="C89" s="125" t="s">
        <v>448</v>
      </c>
      <c r="D89" s="126"/>
      <c r="E89" s="138">
        <v>3720</v>
      </c>
      <c r="F89" s="138">
        <v>3720</v>
      </c>
      <c r="G89" s="138">
        <v>3720</v>
      </c>
      <c r="H89" s="117"/>
      <c r="I89" s="117"/>
      <c r="J89" s="117"/>
      <c r="K89" s="117"/>
      <c r="L89" s="117"/>
      <c r="M89" s="117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31.5" customHeight="1">
      <c r="A90" s="149" t="s">
        <v>539</v>
      </c>
      <c r="B90" s="130" t="s">
        <v>390</v>
      </c>
      <c r="C90" s="130" t="s">
        <v>540</v>
      </c>
      <c r="D90" s="131" t="s">
        <v>541</v>
      </c>
      <c r="E90" s="132">
        <v>3720</v>
      </c>
      <c r="F90" s="132">
        <v>3720</v>
      </c>
      <c r="G90" s="132">
        <v>3720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47.25" customHeight="1">
      <c r="A91" s="174" t="s">
        <v>542</v>
      </c>
      <c r="B91" s="119" t="s">
        <v>390</v>
      </c>
      <c r="C91" s="119"/>
      <c r="D91" s="121"/>
      <c r="E91" s="122">
        <f t="shared" ref="E91:G91" si="4">E92+E94</f>
        <v>33346.9</v>
      </c>
      <c r="F91" s="122">
        <f t="shared" si="4"/>
        <v>23836.899999999998</v>
      </c>
      <c r="G91" s="122">
        <f t="shared" si="4"/>
        <v>23836.899999999998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14.25" customHeight="1">
      <c r="A92" s="124" t="s">
        <v>391</v>
      </c>
      <c r="B92" s="125" t="s">
        <v>390</v>
      </c>
      <c r="C92" s="125" t="s">
        <v>392</v>
      </c>
      <c r="D92" s="126"/>
      <c r="E92" s="127">
        <v>31051.5</v>
      </c>
      <c r="F92" s="127">
        <v>23836.899999999998</v>
      </c>
      <c r="G92" s="127">
        <v>23836.899999999998</v>
      </c>
      <c r="H92" s="177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31.5" customHeight="1">
      <c r="A93" s="178" t="s">
        <v>543</v>
      </c>
      <c r="B93" s="130" t="s">
        <v>390</v>
      </c>
      <c r="C93" s="130" t="s">
        <v>417</v>
      </c>
      <c r="D93" s="139" t="s">
        <v>418</v>
      </c>
      <c r="E93" s="138">
        <v>31051.5</v>
      </c>
      <c r="F93" s="138">
        <v>23836.899999999998</v>
      </c>
      <c r="G93" s="138">
        <v>23836.899999999998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33.75" customHeight="1">
      <c r="A94" s="179" t="s">
        <v>544</v>
      </c>
      <c r="B94" s="180" t="s">
        <v>390</v>
      </c>
      <c r="C94" s="180" t="s">
        <v>426</v>
      </c>
      <c r="D94" s="181"/>
      <c r="E94" s="162">
        <v>2295.4</v>
      </c>
      <c r="F94" s="162">
        <v>0</v>
      </c>
      <c r="G94" s="162">
        <v>0</v>
      </c>
      <c r="H94" s="175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</row>
    <row r="95" spans="1:30" ht="31.5" customHeight="1">
      <c r="A95" s="182" t="s">
        <v>545</v>
      </c>
      <c r="B95" s="183" t="s">
        <v>390</v>
      </c>
      <c r="C95" s="183" t="s">
        <v>546</v>
      </c>
      <c r="D95" s="184" t="s">
        <v>547</v>
      </c>
      <c r="E95" s="185">
        <v>2295.4</v>
      </c>
      <c r="F95" s="185">
        <v>0</v>
      </c>
      <c r="G95" s="185">
        <v>0</v>
      </c>
      <c r="H95" s="175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</row>
    <row r="96" spans="1:30" ht="31.5" customHeight="1">
      <c r="A96" s="186" t="s">
        <v>548</v>
      </c>
      <c r="B96" s="187" t="s">
        <v>390</v>
      </c>
      <c r="C96" s="187"/>
      <c r="D96" s="188"/>
      <c r="E96" s="189">
        <f t="shared" ref="E96:G96" si="5">E97</f>
        <v>7403.6</v>
      </c>
      <c r="F96" s="189">
        <f t="shared" si="5"/>
        <v>5958.8</v>
      </c>
      <c r="G96" s="189">
        <f t="shared" si="5"/>
        <v>5958.8</v>
      </c>
      <c r="H96" s="175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</row>
    <row r="97" spans="1:30" ht="31.5" customHeight="1">
      <c r="A97" s="190" t="s">
        <v>549</v>
      </c>
      <c r="B97" s="191" t="s">
        <v>390</v>
      </c>
      <c r="C97" s="191" t="s">
        <v>392</v>
      </c>
      <c r="D97" s="192"/>
      <c r="E97" s="193">
        <v>7403.6</v>
      </c>
      <c r="F97" s="193">
        <v>5958.8</v>
      </c>
      <c r="G97" s="193">
        <v>5958.8</v>
      </c>
      <c r="H97" s="175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</row>
    <row r="98" spans="1:30" ht="31.5" customHeight="1">
      <c r="A98" s="194" t="s">
        <v>543</v>
      </c>
      <c r="B98" s="146" t="s">
        <v>390</v>
      </c>
      <c r="C98" s="146" t="s">
        <v>417</v>
      </c>
      <c r="D98" s="147" t="s">
        <v>550</v>
      </c>
      <c r="E98" s="132">
        <v>7403.6</v>
      </c>
      <c r="F98" s="132">
        <v>5958.8</v>
      </c>
      <c r="G98" s="132">
        <v>5958.8</v>
      </c>
      <c r="H98" s="175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</row>
    <row r="99" spans="1:30" ht="31.5" customHeight="1">
      <c r="A99" s="174" t="s">
        <v>551</v>
      </c>
      <c r="B99" s="119" t="s">
        <v>482</v>
      </c>
      <c r="C99" s="119"/>
      <c r="D99" s="121"/>
      <c r="E99" s="122">
        <f t="shared" ref="E99:G99" si="6">E100+E102+E106+E113</f>
        <v>86604</v>
      </c>
      <c r="F99" s="122">
        <f t="shared" si="6"/>
        <v>55862.600000000006</v>
      </c>
      <c r="G99" s="122">
        <f t="shared" si="6"/>
        <v>57812.600000000006</v>
      </c>
      <c r="H99" s="175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</row>
    <row r="100" spans="1:30" ht="15.75" customHeight="1">
      <c r="A100" s="124" t="s">
        <v>391</v>
      </c>
      <c r="B100" s="125" t="s">
        <v>482</v>
      </c>
      <c r="C100" s="125" t="s">
        <v>392</v>
      </c>
      <c r="D100" s="126"/>
      <c r="E100" s="127">
        <v>50</v>
      </c>
      <c r="F100" s="127"/>
      <c r="G100" s="12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</row>
    <row r="101" spans="1:30" ht="15.75" customHeight="1">
      <c r="A101" s="159" t="s">
        <v>543</v>
      </c>
      <c r="B101" s="130" t="s">
        <v>482</v>
      </c>
      <c r="C101" s="130" t="s">
        <v>417</v>
      </c>
      <c r="D101" s="101" t="s">
        <v>418</v>
      </c>
      <c r="E101" s="132">
        <v>50</v>
      </c>
      <c r="F101" s="132"/>
      <c r="G101" s="132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15.75" customHeight="1">
      <c r="A102" s="124" t="s">
        <v>552</v>
      </c>
      <c r="B102" s="125" t="s">
        <v>482</v>
      </c>
      <c r="C102" s="125" t="s">
        <v>517</v>
      </c>
      <c r="D102" s="126"/>
      <c r="E102" s="138">
        <v>38250.400000000001</v>
      </c>
      <c r="F102" s="138">
        <v>35861.800000000003</v>
      </c>
      <c r="G102" s="138">
        <v>37861.800000000003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</row>
    <row r="103" spans="1:30" ht="15.75" customHeight="1">
      <c r="A103" s="129" t="s">
        <v>524</v>
      </c>
      <c r="B103" s="130" t="s">
        <v>482</v>
      </c>
      <c r="C103" s="130" t="s">
        <v>525</v>
      </c>
      <c r="D103" s="139" t="s">
        <v>526</v>
      </c>
      <c r="E103" s="132">
        <v>38150.400000000001</v>
      </c>
      <c r="F103" s="132">
        <v>35761.800000000003</v>
      </c>
      <c r="G103" s="132">
        <v>37761.800000000003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15.75" customHeight="1">
      <c r="A104" s="166" t="s">
        <v>502</v>
      </c>
      <c r="B104" s="130" t="s">
        <v>482</v>
      </c>
      <c r="C104" s="130" t="s">
        <v>525</v>
      </c>
      <c r="D104" s="139" t="s">
        <v>503</v>
      </c>
      <c r="E104" s="132"/>
      <c r="F104" s="132"/>
      <c r="G104" s="132"/>
      <c r="H104" s="117"/>
      <c r="I104" s="117"/>
      <c r="J104" s="117"/>
      <c r="K104" s="117"/>
      <c r="L104" s="11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11"/>
      <c r="AC104" s="111"/>
      <c r="AD104" s="111"/>
    </row>
    <row r="105" spans="1:30" ht="15.75" customHeight="1">
      <c r="A105" s="129" t="s">
        <v>553</v>
      </c>
      <c r="B105" s="130" t="s">
        <v>482</v>
      </c>
      <c r="C105" s="130" t="s">
        <v>554</v>
      </c>
      <c r="D105" s="131" t="s">
        <v>555</v>
      </c>
      <c r="E105" s="132">
        <v>100</v>
      </c>
      <c r="F105" s="132">
        <v>100</v>
      </c>
      <c r="G105" s="132">
        <v>100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31.5" customHeight="1">
      <c r="A106" s="124" t="s">
        <v>532</v>
      </c>
      <c r="B106" s="125" t="s">
        <v>482</v>
      </c>
      <c r="C106" s="125" t="s">
        <v>533</v>
      </c>
      <c r="D106" s="126"/>
      <c r="E106" s="138">
        <v>47303.6</v>
      </c>
      <c r="F106" s="138">
        <v>19000.8</v>
      </c>
      <c r="G106" s="138">
        <v>18950.8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1:30" ht="47.25" customHeight="1">
      <c r="A107" s="129" t="s">
        <v>534</v>
      </c>
      <c r="B107" s="130" t="s">
        <v>482</v>
      </c>
      <c r="C107" s="130" t="s">
        <v>535</v>
      </c>
      <c r="D107" s="139" t="s">
        <v>536</v>
      </c>
      <c r="E107" s="132">
        <v>33593</v>
      </c>
      <c r="F107" s="132">
        <v>9062.2000000000007</v>
      </c>
      <c r="G107" s="132">
        <v>9062.2000000000007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15.75" customHeight="1">
      <c r="A108" s="129" t="s">
        <v>537</v>
      </c>
      <c r="B108" s="130" t="s">
        <v>482</v>
      </c>
      <c r="C108" s="130" t="s">
        <v>535</v>
      </c>
      <c r="D108" s="139" t="s">
        <v>538</v>
      </c>
      <c r="E108" s="132">
        <v>10511.7</v>
      </c>
      <c r="F108" s="132">
        <v>7164.5</v>
      </c>
      <c r="G108" s="132">
        <v>7164.5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15.75" customHeight="1">
      <c r="A109" s="166" t="s">
        <v>502</v>
      </c>
      <c r="B109" s="130" t="s">
        <v>482</v>
      </c>
      <c r="C109" s="130" t="s">
        <v>535</v>
      </c>
      <c r="D109" s="139" t="s">
        <v>503</v>
      </c>
      <c r="E109" s="132"/>
      <c r="F109" s="132"/>
      <c r="G109" s="132"/>
      <c r="H109" s="117"/>
      <c r="I109" s="117"/>
      <c r="J109" s="117"/>
      <c r="K109" s="117"/>
      <c r="L109" s="11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11"/>
      <c r="AC109" s="111"/>
      <c r="AD109" s="111"/>
    </row>
    <row r="110" spans="1:30" ht="31.5" customHeight="1">
      <c r="A110" s="195" t="s">
        <v>556</v>
      </c>
      <c r="B110" s="130" t="s">
        <v>482</v>
      </c>
      <c r="C110" s="130" t="s">
        <v>535</v>
      </c>
      <c r="D110" s="139" t="s">
        <v>557</v>
      </c>
      <c r="E110" s="132"/>
      <c r="F110" s="132">
        <v>0</v>
      </c>
      <c r="G110" s="132">
        <v>0</v>
      </c>
      <c r="H110" s="117"/>
      <c r="I110" s="117"/>
      <c r="J110" s="117"/>
      <c r="K110" s="117"/>
      <c r="L110" s="117"/>
      <c r="M110" s="117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  <row r="111" spans="1:30" ht="15.75" customHeight="1">
      <c r="A111" s="129" t="s">
        <v>396</v>
      </c>
      <c r="B111" s="130" t="s">
        <v>482</v>
      </c>
      <c r="C111" s="130" t="s">
        <v>558</v>
      </c>
      <c r="D111" s="131" t="s">
        <v>398</v>
      </c>
      <c r="E111" s="196">
        <v>2698.9</v>
      </c>
      <c r="F111" s="196">
        <v>2674.1</v>
      </c>
      <c r="G111" s="196">
        <v>2624.1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</row>
    <row r="112" spans="1:30" ht="15.75" customHeight="1">
      <c r="A112" s="129" t="s">
        <v>559</v>
      </c>
      <c r="B112" s="130" t="s">
        <v>482</v>
      </c>
      <c r="C112" s="130" t="s">
        <v>558</v>
      </c>
      <c r="D112" s="131" t="s">
        <v>560</v>
      </c>
      <c r="E112" s="132">
        <v>500</v>
      </c>
      <c r="F112" s="132">
        <v>100</v>
      </c>
      <c r="G112" s="132">
        <v>100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</row>
    <row r="113" spans="1:30" ht="15.75" customHeight="1">
      <c r="A113" s="165" t="s">
        <v>479</v>
      </c>
      <c r="B113" s="125" t="s">
        <v>482</v>
      </c>
      <c r="C113" s="125" t="s">
        <v>480</v>
      </c>
      <c r="D113" s="163"/>
      <c r="E113" s="197">
        <v>1000</v>
      </c>
      <c r="F113" s="197">
        <v>1000</v>
      </c>
      <c r="G113" s="197">
        <v>1000</v>
      </c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</row>
    <row r="114" spans="1:30" ht="31.5" customHeight="1">
      <c r="A114" s="129" t="s">
        <v>561</v>
      </c>
      <c r="B114" s="130" t="s">
        <v>482</v>
      </c>
      <c r="C114" s="130" t="s">
        <v>483</v>
      </c>
      <c r="D114" s="139" t="s">
        <v>562</v>
      </c>
      <c r="E114" s="196">
        <v>1000</v>
      </c>
      <c r="F114" s="196">
        <v>1000</v>
      </c>
      <c r="G114" s="196">
        <v>1000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</row>
    <row r="115" spans="1:30" ht="31.5" customHeight="1">
      <c r="A115" s="174" t="s">
        <v>563</v>
      </c>
      <c r="B115" s="198" t="s">
        <v>564</v>
      </c>
      <c r="C115" s="198"/>
      <c r="D115" s="199"/>
      <c r="E115" s="122">
        <f>E120+E151+E118+E116</f>
        <v>644101.9</v>
      </c>
      <c r="F115" s="122">
        <f t="shared" ref="F115:G115" si="7">F120+F151+F118</f>
        <v>573063.19999999995</v>
      </c>
      <c r="G115" s="122">
        <f t="shared" si="7"/>
        <v>559730.60000000009</v>
      </c>
      <c r="H115" s="133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</row>
    <row r="116" spans="1:30" ht="15.75" customHeight="1">
      <c r="A116" s="124" t="s">
        <v>391</v>
      </c>
      <c r="B116" s="125" t="s">
        <v>564</v>
      </c>
      <c r="C116" s="125" t="s">
        <v>392</v>
      </c>
      <c r="D116" s="126"/>
      <c r="E116" s="138">
        <v>80</v>
      </c>
      <c r="F116" s="138"/>
      <c r="G116" s="138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</row>
    <row r="117" spans="1:30" ht="31.5" customHeight="1">
      <c r="A117" s="159" t="s">
        <v>543</v>
      </c>
      <c r="B117" s="130" t="s">
        <v>482</v>
      </c>
      <c r="C117" s="130" t="s">
        <v>417</v>
      </c>
      <c r="D117" s="101" t="s">
        <v>418</v>
      </c>
      <c r="E117" s="132">
        <v>80</v>
      </c>
      <c r="F117" s="132"/>
      <c r="G117" s="132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</row>
    <row r="118" spans="1:30" ht="15.75" customHeight="1">
      <c r="A118" s="145" t="s">
        <v>509</v>
      </c>
      <c r="B118" s="143" t="s">
        <v>564</v>
      </c>
      <c r="C118" s="143" t="s">
        <v>431</v>
      </c>
      <c r="D118" s="147"/>
      <c r="E118" s="138">
        <v>250</v>
      </c>
      <c r="F118" s="138">
        <v>250</v>
      </c>
      <c r="G118" s="138">
        <v>250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</row>
    <row r="119" spans="1:30" ht="15.75" customHeight="1">
      <c r="A119" s="145" t="s">
        <v>565</v>
      </c>
      <c r="B119" s="146" t="s">
        <v>564</v>
      </c>
      <c r="C119" s="146" t="s">
        <v>566</v>
      </c>
      <c r="D119" s="147" t="s">
        <v>567</v>
      </c>
      <c r="E119" s="132">
        <v>250</v>
      </c>
      <c r="F119" s="132">
        <v>250</v>
      </c>
      <c r="G119" s="132">
        <v>250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</row>
    <row r="120" spans="1:30" ht="15.75" customHeight="1">
      <c r="A120" s="129" t="s">
        <v>516</v>
      </c>
      <c r="B120" s="125" t="s">
        <v>564</v>
      </c>
      <c r="C120" s="125" t="s">
        <v>517</v>
      </c>
      <c r="D120" s="139"/>
      <c r="E120" s="138">
        <v>630949.4</v>
      </c>
      <c r="F120" s="138">
        <v>559870.19999999995</v>
      </c>
      <c r="G120" s="138">
        <v>546136.50000000012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</row>
    <row r="121" spans="1:30" ht="15.75" customHeight="1">
      <c r="A121" s="129" t="s">
        <v>518</v>
      </c>
      <c r="B121" s="130" t="s">
        <v>564</v>
      </c>
      <c r="C121" s="130" t="s">
        <v>519</v>
      </c>
      <c r="D121" s="139" t="s">
        <v>520</v>
      </c>
      <c r="E121" s="132">
        <v>51200.3</v>
      </c>
      <c r="F121" s="132">
        <v>48782.399999999994</v>
      </c>
      <c r="G121" s="132">
        <v>48782.399999999994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</row>
    <row r="122" spans="1:30" ht="47.25" customHeight="1">
      <c r="A122" s="129" t="s">
        <v>568</v>
      </c>
      <c r="B122" s="130" t="s">
        <v>564</v>
      </c>
      <c r="C122" s="130" t="s">
        <v>519</v>
      </c>
      <c r="D122" s="131" t="s">
        <v>569</v>
      </c>
      <c r="E122" s="132">
        <v>120850.9</v>
      </c>
      <c r="F122" s="132">
        <v>108850.5</v>
      </c>
      <c r="G122" s="132">
        <v>105454.5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</row>
    <row r="123" spans="1:30" ht="15.75" customHeight="1">
      <c r="A123" s="166" t="s">
        <v>570</v>
      </c>
      <c r="B123" s="130" t="s">
        <v>564</v>
      </c>
      <c r="C123" s="130" t="s">
        <v>519</v>
      </c>
      <c r="D123" s="139" t="s">
        <v>571</v>
      </c>
      <c r="E123" s="132">
        <v>839</v>
      </c>
      <c r="F123" s="132">
        <v>737.2</v>
      </c>
      <c r="G123" s="132">
        <v>711.8</v>
      </c>
      <c r="H123" s="117"/>
      <c r="I123" s="117"/>
      <c r="J123" s="117"/>
      <c r="K123" s="117"/>
      <c r="L123" s="11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11"/>
      <c r="AC123" s="111"/>
      <c r="AD123" s="111"/>
    </row>
    <row r="124" spans="1:30" ht="15.75" customHeight="1">
      <c r="A124" s="166" t="s">
        <v>572</v>
      </c>
      <c r="B124" s="130" t="s">
        <v>564</v>
      </c>
      <c r="C124" s="130" t="s">
        <v>519</v>
      </c>
      <c r="D124" s="139" t="s">
        <v>573</v>
      </c>
      <c r="E124" s="132">
        <v>1450</v>
      </c>
      <c r="F124" s="132"/>
      <c r="G124" s="132"/>
      <c r="H124" s="117"/>
      <c r="I124" s="117"/>
      <c r="J124" s="117"/>
      <c r="K124" s="117"/>
      <c r="L124" s="11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11"/>
      <c r="AC124" s="111"/>
      <c r="AD124" s="111"/>
    </row>
    <row r="125" spans="1:30" ht="31.5" customHeight="1">
      <c r="A125" s="129" t="s">
        <v>521</v>
      </c>
      <c r="B125" s="130" t="s">
        <v>564</v>
      </c>
      <c r="C125" s="130" t="s">
        <v>522</v>
      </c>
      <c r="D125" s="139" t="s">
        <v>523</v>
      </c>
      <c r="E125" s="132">
        <v>73795</v>
      </c>
      <c r="F125" s="132">
        <v>53098.999999999993</v>
      </c>
      <c r="G125" s="132">
        <v>51725.799999999996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</row>
    <row r="126" spans="1:30" ht="47.25" customHeight="1">
      <c r="A126" s="129" t="s">
        <v>574</v>
      </c>
      <c r="B126" s="130" t="s">
        <v>564</v>
      </c>
      <c r="C126" s="130" t="s">
        <v>522</v>
      </c>
      <c r="D126" s="131" t="s">
        <v>569</v>
      </c>
      <c r="E126" s="132">
        <v>256505.7</v>
      </c>
      <c r="F126" s="132">
        <v>231034.6</v>
      </c>
      <c r="G126" s="132">
        <v>223826.9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</row>
    <row r="127" spans="1:30" ht="31.5" customHeight="1">
      <c r="A127" s="129" t="s">
        <v>575</v>
      </c>
      <c r="B127" s="130" t="s">
        <v>564</v>
      </c>
      <c r="C127" s="130" t="s">
        <v>522</v>
      </c>
      <c r="D127" s="131" t="s">
        <v>576</v>
      </c>
      <c r="E127" s="132">
        <v>4999.1000000000004</v>
      </c>
      <c r="F127" s="132">
        <v>4507.7</v>
      </c>
      <c r="G127" s="132">
        <v>4365.8999999999996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</row>
    <row r="128" spans="1:30" ht="31.5" customHeight="1">
      <c r="A128" s="129" t="s">
        <v>577</v>
      </c>
      <c r="B128" s="130" t="s">
        <v>564</v>
      </c>
      <c r="C128" s="130" t="s">
        <v>522</v>
      </c>
      <c r="D128" s="131" t="s">
        <v>578</v>
      </c>
      <c r="E128" s="132">
        <v>835.1</v>
      </c>
      <c r="F128" s="132">
        <v>762.5</v>
      </c>
      <c r="G128" s="132">
        <v>744.3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</row>
    <row r="129" spans="1:30" ht="15.75" customHeight="1">
      <c r="A129" s="129" t="s">
        <v>579</v>
      </c>
      <c r="B129" s="130" t="s">
        <v>564</v>
      </c>
      <c r="C129" s="130" t="s">
        <v>522</v>
      </c>
      <c r="D129" s="131" t="s">
        <v>580</v>
      </c>
      <c r="E129" s="132">
        <v>2000</v>
      </c>
      <c r="F129" s="132">
        <v>1000</v>
      </c>
      <c r="G129" s="132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</row>
    <row r="130" spans="1:30" ht="15.75" customHeight="1">
      <c r="A130" s="200" t="s">
        <v>581</v>
      </c>
      <c r="B130" s="160" t="s">
        <v>564</v>
      </c>
      <c r="C130" s="160" t="s">
        <v>522</v>
      </c>
      <c r="D130" s="161" t="s">
        <v>582</v>
      </c>
      <c r="E130" s="137">
        <v>4039.9</v>
      </c>
      <c r="F130" s="132"/>
      <c r="G130" s="132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</row>
    <row r="131" spans="1:30" ht="15.75" customHeight="1">
      <c r="A131" s="201" t="s">
        <v>583</v>
      </c>
      <c r="B131" s="152" t="s">
        <v>564</v>
      </c>
      <c r="C131" s="152" t="s">
        <v>522</v>
      </c>
      <c r="D131" s="153" t="s">
        <v>584</v>
      </c>
      <c r="E131" s="156"/>
      <c r="F131" s="132"/>
      <c r="G131" s="132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</row>
    <row r="132" spans="1:30" ht="15.75" customHeight="1">
      <c r="A132" s="129" t="s">
        <v>585</v>
      </c>
      <c r="B132" s="130" t="s">
        <v>564</v>
      </c>
      <c r="C132" s="130" t="s">
        <v>522</v>
      </c>
      <c r="D132" s="131" t="s">
        <v>586</v>
      </c>
      <c r="E132" s="132">
        <v>21678.3</v>
      </c>
      <c r="F132" s="132">
        <v>21678.3</v>
      </c>
      <c r="G132" s="132">
        <v>21678.3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</row>
    <row r="133" spans="1:30" ht="15.75" customHeight="1">
      <c r="A133" s="129" t="s">
        <v>587</v>
      </c>
      <c r="B133" s="130" t="s">
        <v>564</v>
      </c>
      <c r="C133" s="130" t="s">
        <v>522</v>
      </c>
      <c r="D133" s="131" t="s">
        <v>588</v>
      </c>
      <c r="E133" s="132">
        <v>2891.9</v>
      </c>
      <c r="F133" s="132">
        <v>2610.5</v>
      </c>
      <c r="G133" s="132">
        <v>2516.6999999999998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</row>
    <row r="134" spans="1:30" ht="15.75" customHeight="1">
      <c r="A134" s="166" t="s">
        <v>572</v>
      </c>
      <c r="B134" s="130" t="s">
        <v>564</v>
      </c>
      <c r="C134" s="130" t="s">
        <v>522</v>
      </c>
      <c r="D134" s="139" t="s">
        <v>573</v>
      </c>
      <c r="E134" s="132">
        <v>1600</v>
      </c>
      <c r="F134" s="132"/>
      <c r="G134" s="132"/>
      <c r="H134" s="117"/>
      <c r="I134" s="117"/>
      <c r="J134" s="117"/>
      <c r="K134" s="117"/>
      <c r="L134" s="11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11"/>
      <c r="AC134" s="111"/>
      <c r="AD134" s="111"/>
    </row>
    <row r="135" spans="1:30" ht="15.75" customHeight="1">
      <c r="A135" s="129" t="s">
        <v>589</v>
      </c>
      <c r="B135" s="130" t="s">
        <v>564</v>
      </c>
      <c r="C135" s="130" t="s">
        <v>522</v>
      </c>
      <c r="D135" s="131" t="s">
        <v>590</v>
      </c>
      <c r="E135" s="132">
        <v>15881.2</v>
      </c>
      <c r="F135" s="132">
        <v>14983.5</v>
      </c>
      <c r="G135" s="132">
        <v>14840.2</v>
      </c>
      <c r="H135" s="167"/>
      <c r="I135" s="167"/>
      <c r="J135" s="167"/>
      <c r="K135" s="167"/>
      <c r="L135" s="167"/>
      <c r="M135" s="167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</row>
    <row r="136" spans="1:30" ht="15.75" customHeight="1">
      <c r="A136" s="202" t="s">
        <v>591</v>
      </c>
      <c r="B136" s="130" t="s">
        <v>564</v>
      </c>
      <c r="C136" s="130" t="s">
        <v>522</v>
      </c>
      <c r="D136" s="131" t="s">
        <v>592</v>
      </c>
      <c r="E136" s="203"/>
      <c r="F136" s="138"/>
      <c r="G136" s="138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</row>
    <row r="137" spans="1:30" ht="15.75" customHeight="1">
      <c r="A137" s="129" t="s">
        <v>593</v>
      </c>
      <c r="B137" s="130" t="s">
        <v>564</v>
      </c>
      <c r="C137" s="130" t="s">
        <v>522</v>
      </c>
      <c r="D137" s="131" t="s">
        <v>594</v>
      </c>
      <c r="E137" s="204">
        <v>2404.5</v>
      </c>
      <c r="F137" s="204"/>
      <c r="G137" s="204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</row>
    <row r="138" spans="1:30" ht="15.75" customHeight="1">
      <c r="A138" s="129" t="s">
        <v>595</v>
      </c>
      <c r="B138" s="130" t="s">
        <v>564</v>
      </c>
      <c r="C138" s="130" t="s">
        <v>522</v>
      </c>
      <c r="D138" s="131" t="s">
        <v>596</v>
      </c>
      <c r="E138" s="204">
        <v>3152.6</v>
      </c>
      <c r="F138" s="204">
        <v>3121.1</v>
      </c>
      <c r="G138" s="204">
        <v>3772.9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</row>
    <row r="139" spans="1:30" ht="15.75" customHeight="1">
      <c r="A139" s="129" t="s">
        <v>527</v>
      </c>
      <c r="B139" s="130" t="s">
        <v>564</v>
      </c>
      <c r="C139" s="130" t="s">
        <v>525</v>
      </c>
      <c r="D139" s="139" t="s">
        <v>528</v>
      </c>
      <c r="E139" s="132">
        <v>24337.8</v>
      </c>
      <c r="F139" s="132">
        <v>22815.4</v>
      </c>
      <c r="G139" s="132">
        <v>22310.1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</row>
    <row r="140" spans="1:30" ht="15.75" customHeight="1">
      <c r="A140" s="129" t="s">
        <v>597</v>
      </c>
      <c r="B140" s="130" t="s">
        <v>564</v>
      </c>
      <c r="C140" s="130" t="s">
        <v>525</v>
      </c>
      <c r="D140" s="139" t="s">
        <v>598</v>
      </c>
      <c r="E140" s="132">
        <v>13122.900000000001</v>
      </c>
      <c r="F140" s="132">
        <v>17676.900000000001</v>
      </c>
      <c r="G140" s="132">
        <v>17676.900000000001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</row>
    <row r="141" spans="1:30" ht="31.5" customHeight="1">
      <c r="A141" s="129" t="s">
        <v>599</v>
      </c>
      <c r="B141" s="130" t="s">
        <v>564</v>
      </c>
      <c r="C141" s="130" t="s">
        <v>525</v>
      </c>
      <c r="D141" s="131" t="s">
        <v>600</v>
      </c>
      <c r="E141" s="132">
        <v>4230.6000000000004</v>
      </c>
      <c r="F141" s="132">
        <v>3810.4</v>
      </c>
      <c r="G141" s="132">
        <v>3691.6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</row>
    <row r="142" spans="1:30" ht="15.75" customHeight="1">
      <c r="A142" s="166" t="s">
        <v>502</v>
      </c>
      <c r="B142" s="130" t="s">
        <v>564</v>
      </c>
      <c r="C142" s="130" t="s">
        <v>525</v>
      </c>
      <c r="D142" s="139" t="s">
        <v>503</v>
      </c>
      <c r="E142" s="132"/>
      <c r="F142" s="132"/>
      <c r="G142" s="132"/>
      <c r="H142" s="117"/>
      <c r="I142" s="117"/>
      <c r="J142" s="117"/>
      <c r="K142" s="117"/>
      <c r="L142" s="11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11"/>
      <c r="AC142" s="111"/>
      <c r="AD142" s="111"/>
    </row>
    <row r="143" spans="1:30" ht="15.75" customHeight="1">
      <c r="A143" s="149" t="s">
        <v>601</v>
      </c>
      <c r="B143" s="130" t="s">
        <v>564</v>
      </c>
      <c r="C143" s="130" t="s">
        <v>554</v>
      </c>
      <c r="D143" s="131" t="s">
        <v>602</v>
      </c>
      <c r="E143" s="132">
        <v>12390.6</v>
      </c>
      <c r="F143" s="132">
        <v>11160.2</v>
      </c>
      <c r="G143" s="132">
        <v>10811.9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</row>
    <row r="144" spans="1:30" ht="15.75" customHeight="1">
      <c r="A144" s="129" t="s">
        <v>396</v>
      </c>
      <c r="B144" s="130" t="s">
        <v>564</v>
      </c>
      <c r="C144" s="130" t="s">
        <v>530</v>
      </c>
      <c r="D144" s="131" t="s">
        <v>398</v>
      </c>
      <c r="E144" s="132">
        <v>1744.1</v>
      </c>
      <c r="F144" s="132">
        <v>1696.9</v>
      </c>
      <c r="G144" s="132">
        <v>1676.9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</row>
    <row r="145" spans="1:30" ht="47.25" customHeight="1">
      <c r="A145" s="129" t="s">
        <v>529</v>
      </c>
      <c r="B145" s="130" t="s">
        <v>564</v>
      </c>
      <c r="C145" s="130" t="s">
        <v>530</v>
      </c>
      <c r="D145" s="139" t="s">
        <v>531</v>
      </c>
      <c r="E145" s="132">
        <v>2789</v>
      </c>
      <c r="F145" s="132">
        <v>3105</v>
      </c>
      <c r="G145" s="132">
        <v>3105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</row>
    <row r="146" spans="1:30" ht="31.5" customHeight="1">
      <c r="A146" s="129" t="s">
        <v>603</v>
      </c>
      <c r="B146" s="130" t="s">
        <v>564</v>
      </c>
      <c r="C146" s="130" t="s">
        <v>530</v>
      </c>
      <c r="D146" s="139" t="s">
        <v>604</v>
      </c>
      <c r="E146" s="132">
        <v>2053.1</v>
      </c>
      <c r="F146" s="132">
        <v>2183.1999999999998</v>
      </c>
      <c r="G146" s="132">
        <v>2183.1999999999998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</row>
    <row r="147" spans="1:30" ht="31.5" customHeight="1">
      <c r="A147" s="129" t="s">
        <v>605</v>
      </c>
      <c r="B147" s="130" t="s">
        <v>564</v>
      </c>
      <c r="C147" s="130" t="s">
        <v>530</v>
      </c>
      <c r="D147" s="139" t="s">
        <v>606</v>
      </c>
      <c r="E147" s="132">
        <v>2955.1</v>
      </c>
      <c r="F147" s="132">
        <v>3045.9</v>
      </c>
      <c r="G147" s="132">
        <v>3045.9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</row>
    <row r="148" spans="1:30" ht="54.75" customHeight="1">
      <c r="A148" s="129" t="s">
        <v>607</v>
      </c>
      <c r="B148" s="130" t="s">
        <v>564</v>
      </c>
      <c r="C148" s="130" t="s">
        <v>530</v>
      </c>
      <c r="D148" s="131" t="s">
        <v>608</v>
      </c>
      <c r="E148" s="132">
        <v>3102.7</v>
      </c>
      <c r="F148" s="132">
        <v>3109</v>
      </c>
      <c r="G148" s="132">
        <v>3115.3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</row>
    <row r="149" spans="1:30" ht="63" customHeight="1">
      <c r="A149" s="129" t="s">
        <v>408</v>
      </c>
      <c r="B149" s="130" t="s">
        <v>564</v>
      </c>
      <c r="C149" s="130" t="s">
        <v>530</v>
      </c>
      <c r="D149" s="131" t="s">
        <v>409</v>
      </c>
      <c r="E149" s="132">
        <v>100</v>
      </c>
      <c r="F149" s="132">
        <v>100</v>
      </c>
      <c r="G149" s="132">
        <v>100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</row>
    <row r="150" spans="1:30" ht="31.5" customHeight="1">
      <c r="A150" s="166" t="s">
        <v>502</v>
      </c>
      <c r="B150" s="130" t="s">
        <v>564</v>
      </c>
      <c r="C150" s="130" t="s">
        <v>530</v>
      </c>
      <c r="D150" s="139" t="s">
        <v>503</v>
      </c>
      <c r="E150" s="132"/>
      <c r="F150" s="132"/>
      <c r="G150" s="132"/>
      <c r="H150" s="117"/>
      <c r="I150" s="117"/>
      <c r="J150" s="117"/>
      <c r="K150" s="117"/>
      <c r="L150" s="11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</row>
    <row r="151" spans="1:30" ht="15.75" customHeight="1">
      <c r="A151" s="124" t="s">
        <v>447</v>
      </c>
      <c r="B151" s="125" t="s">
        <v>564</v>
      </c>
      <c r="C151" s="125" t="s">
        <v>448</v>
      </c>
      <c r="D151" s="126"/>
      <c r="E151" s="138">
        <v>12822.5</v>
      </c>
      <c r="F151" s="138">
        <v>12943</v>
      </c>
      <c r="G151" s="138">
        <v>13344.099999999999</v>
      </c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</row>
    <row r="152" spans="1:30" ht="63" customHeight="1">
      <c r="A152" s="149" t="s">
        <v>609</v>
      </c>
      <c r="B152" s="130" t="s">
        <v>564</v>
      </c>
      <c r="C152" s="130" t="s">
        <v>540</v>
      </c>
      <c r="D152" s="131" t="s">
        <v>610</v>
      </c>
      <c r="E152" s="132">
        <v>245.2</v>
      </c>
      <c r="F152" s="132">
        <v>220.8</v>
      </c>
      <c r="G152" s="132">
        <v>214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</row>
    <row r="153" spans="1:30" ht="78.75" customHeight="1">
      <c r="A153" s="149" t="s">
        <v>611</v>
      </c>
      <c r="B153" s="130" t="s">
        <v>564</v>
      </c>
      <c r="C153" s="130" t="s">
        <v>540</v>
      </c>
      <c r="D153" s="131" t="s">
        <v>612</v>
      </c>
      <c r="E153" s="132">
        <v>1576.6</v>
      </c>
      <c r="F153" s="132">
        <v>1420.1</v>
      </c>
      <c r="G153" s="132">
        <v>1375.8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</row>
    <row r="154" spans="1:30" ht="31.5" customHeight="1">
      <c r="A154" s="205" t="s">
        <v>613</v>
      </c>
      <c r="B154" s="130" t="s">
        <v>564</v>
      </c>
      <c r="C154" s="130" t="s">
        <v>540</v>
      </c>
      <c r="D154" s="131" t="s">
        <v>614</v>
      </c>
      <c r="E154" s="132">
        <v>4200</v>
      </c>
      <c r="F154" s="132">
        <v>4300</v>
      </c>
      <c r="G154" s="132">
        <v>4450</v>
      </c>
      <c r="H154" s="133">
        <f t="shared" ref="H154:J154" si="8">E154+E155+E156</f>
        <v>11000.7</v>
      </c>
      <c r="I154" s="133">
        <f t="shared" si="8"/>
        <v>11302.1</v>
      </c>
      <c r="J154" s="133">
        <f t="shared" si="8"/>
        <v>11754.3</v>
      </c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</row>
    <row r="155" spans="1:30" ht="15.75" customHeight="1">
      <c r="A155" s="205" t="s">
        <v>615</v>
      </c>
      <c r="B155" s="130" t="s">
        <v>564</v>
      </c>
      <c r="C155" s="130" t="s">
        <v>540</v>
      </c>
      <c r="D155" s="131" t="s">
        <v>616</v>
      </c>
      <c r="E155" s="132">
        <v>3200</v>
      </c>
      <c r="F155" s="132">
        <v>3300</v>
      </c>
      <c r="G155" s="132">
        <v>3450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</row>
    <row r="156" spans="1:30" ht="31.5" customHeight="1">
      <c r="A156" s="205" t="s">
        <v>617</v>
      </c>
      <c r="B156" s="130" t="s">
        <v>564</v>
      </c>
      <c r="C156" s="130" t="s">
        <v>540</v>
      </c>
      <c r="D156" s="131" t="s">
        <v>618</v>
      </c>
      <c r="E156" s="132">
        <v>3600.7</v>
      </c>
      <c r="F156" s="132">
        <v>3702.1</v>
      </c>
      <c r="G156" s="132">
        <v>3854.3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</row>
    <row r="157" spans="1:30" ht="18.75" customHeight="1">
      <c r="A157" s="206" t="s">
        <v>619</v>
      </c>
      <c r="B157" s="207"/>
      <c r="C157" s="207"/>
      <c r="D157" s="208"/>
      <c r="E157" s="209">
        <f t="shared" ref="E157:G157" si="9">E11+E42+E71+E99+E115+E91+E96+E67</f>
        <v>1043840.44</v>
      </c>
      <c r="F157" s="209">
        <f t="shared" si="9"/>
        <v>896126.20000000007</v>
      </c>
      <c r="G157" s="209">
        <f t="shared" si="9"/>
        <v>870334.82300000009</v>
      </c>
      <c r="H157" s="158"/>
      <c r="I157" s="210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</row>
    <row r="158" spans="1:30" ht="15.75" customHeight="1">
      <c r="A158" s="200" t="s">
        <v>620</v>
      </c>
      <c r="B158" s="211"/>
      <c r="C158" s="211"/>
      <c r="D158" s="115"/>
      <c r="E158" s="212">
        <f t="shared" ref="E158:G158" si="10">E159+E160</f>
        <v>1044890.4</v>
      </c>
      <c r="F158" s="212">
        <f t="shared" si="10"/>
        <v>897176.2</v>
      </c>
      <c r="G158" s="212">
        <f t="shared" si="10"/>
        <v>871384.8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</row>
    <row r="159" spans="1:30" ht="15.75" customHeight="1">
      <c r="A159" s="100"/>
      <c r="B159" s="213"/>
      <c r="C159" s="214"/>
      <c r="D159" s="214"/>
      <c r="E159" s="215">
        <v>867315.4</v>
      </c>
      <c r="F159" s="215">
        <v>717578.9</v>
      </c>
      <c r="G159" s="215">
        <v>675831.4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</row>
    <row r="160" spans="1:30" ht="15.75" customHeight="1">
      <c r="A160" s="100"/>
      <c r="B160" s="213"/>
      <c r="C160" s="214"/>
      <c r="D160" s="214"/>
      <c r="E160" s="216">
        <v>177575</v>
      </c>
      <c r="F160" s="217">
        <f>'1-5'!D10</f>
        <v>179597.3</v>
      </c>
      <c r="G160" s="217">
        <f>'1-5'!E10</f>
        <v>195553.4</v>
      </c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</row>
    <row r="161" spans="1:30" ht="15.75" customHeight="1">
      <c r="A161" s="89" t="s">
        <v>621</v>
      </c>
      <c r="B161" s="104"/>
      <c r="C161" s="109"/>
      <c r="D161" s="104"/>
      <c r="E161" s="218">
        <f t="shared" ref="E161:G161" si="11">E158-E157</f>
        <v>1049.9600000000792</v>
      </c>
      <c r="F161" s="218">
        <f t="shared" si="11"/>
        <v>1049.9999999998836</v>
      </c>
      <c r="G161" s="218">
        <f t="shared" si="11"/>
        <v>1049.9769999999553</v>
      </c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</row>
    <row r="162" spans="1:30" ht="15.75" customHeight="1">
      <c r="A162" s="89"/>
      <c r="B162" s="104"/>
      <c r="C162" s="109"/>
      <c r="D162" s="104"/>
      <c r="E162" s="112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</row>
    <row r="163" spans="1:30" ht="15.75" customHeight="1">
      <c r="A163" s="89"/>
      <c r="B163" s="104"/>
      <c r="C163" s="109"/>
      <c r="D163" s="104"/>
      <c r="E163" s="112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</row>
    <row r="164" spans="1:30" ht="15.75" customHeight="1">
      <c r="A164" s="89"/>
      <c r="B164" s="104"/>
      <c r="C164" s="109"/>
      <c r="D164" s="104"/>
      <c r="E164" s="112"/>
      <c r="F164" s="219"/>
      <c r="G164" s="219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</row>
    <row r="165" spans="1:30" ht="15.75" customHeight="1">
      <c r="A165" s="89"/>
      <c r="B165" s="104"/>
      <c r="C165" s="109"/>
      <c r="D165" s="104"/>
      <c r="E165" s="112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</row>
    <row r="166" spans="1:30" ht="15.75" customHeight="1">
      <c r="A166" s="89"/>
      <c r="B166" s="104"/>
      <c r="C166" s="109"/>
      <c r="D166" s="104"/>
      <c r="E166" s="112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</row>
    <row r="167" spans="1:30" ht="15.75" customHeight="1">
      <c r="A167" s="89"/>
      <c r="B167" s="104"/>
      <c r="C167" s="109"/>
      <c r="D167" s="104"/>
      <c r="E167" s="112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</row>
    <row r="168" spans="1:30" ht="15.75" customHeight="1">
      <c r="A168" s="89"/>
      <c r="B168" s="104"/>
      <c r="C168" s="109"/>
      <c r="D168" s="104"/>
      <c r="E168" s="112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</row>
    <row r="169" spans="1:30" ht="15.75" customHeight="1">
      <c r="A169" s="89"/>
      <c r="B169" s="104"/>
      <c r="C169" s="109"/>
      <c r="D169" s="104"/>
      <c r="E169" s="112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</row>
    <row r="170" spans="1:30" ht="15.75" customHeight="1">
      <c r="A170" s="89"/>
      <c r="B170" s="104"/>
      <c r="C170" s="109"/>
      <c r="D170" s="104"/>
      <c r="E170" s="112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</row>
    <row r="171" spans="1:30" ht="15.75" customHeight="1">
      <c r="A171" s="89"/>
      <c r="B171" s="104"/>
      <c r="C171" s="109"/>
      <c r="D171" s="104"/>
      <c r="E171" s="112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</row>
    <row r="172" spans="1:30" ht="15.75" customHeight="1">
      <c r="A172" s="89"/>
      <c r="B172" s="104"/>
      <c r="C172" s="109"/>
      <c r="D172" s="104"/>
      <c r="E172" s="112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</row>
    <row r="173" spans="1:30" ht="15.75" customHeight="1">
      <c r="A173" s="89"/>
      <c r="B173" s="104"/>
      <c r="C173" s="109"/>
      <c r="D173" s="104"/>
      <c r="E173" s="112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</row>
    <row r="174" spans="1:30" ht="15.75" customHeight="1">
      <c r="A174" s="89"/>
      <c r="B174" s="104"/>
      <c r="C174" s="109"/>
      <c r="D174" s="104"/>
      <c r="E174" s="112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</row>
    <row r="175" spans="1:30" ht="15.75" customHeight="1">
      <c r="A175" s="89"/>
      <c r="B175" s="104"/>
      <c r="C175" s="109"/>
      <c r="D175" s="104"/>
      <c r="E175" s="112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</row>
    <row r="176" spans="1:30" ht="15.75" customHeight="1">
      <c r="A176" s="89"/>
      <c r="B176" s="104"/>
      <c r="C176" s="109"/>
      <c r="D176" s="104"/>
      <c r="E176" s="112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</row>
    <row r="177" spans="1:30" ht="15.75" customHeight="1">
      <c r="A177" s="89"/>
      <c r="B177" s="104"/>
      <c r="C177" s="109"/>
      <c r="D177" s="104"/>
      <c r="E177" s="112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</row>
    <row r="178" spans="1:30" ht="15.75" customHeight="1">
      <c r="A178" s="89"/>
      <c r="B178" s="104"/>
      <c r="C178" s="109"/>
      <c r="D178" s="104"/>
      <c r="E178" s="112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</row>
    <row r="179" spans="1:30" ht="15.75" customHeight="1">
      <c r="A179" s="89"/>
      <c r="B179" s="104"/>
      <c r="C179" s="109"/>
      <c r="D179" s="104"/>
      <c r="E179" s="112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</row>
    <row r="180" spans="1:30" ht="15.75" customHeight="1">
      <c r="A180" s="89"/>
      <c r="B180" s="104"/>
      <c r="C180" s="109"/>
      <c r="D180" s="104"/>
      <c r="E180" s="112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</row>
    <row r="181" spans="1:30" ht="15.75" customHeight="1">
      <c r="A181" s="89"/>
      <c r="B181" s="104"/>
      <c r="C181" s="109"/>
      <c r="D181" s="104"/>
      <c r="E181" s="112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</row>
    <row r="182" spans="1:30" ht="15.75" customHeight="1">
      <c r="A182" s="89"/>
      <c r="B182" s="104"/>
      <c r="C182" s="109"/>
      <c r="D182" s="104"/>
      <c r="E182" s="112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</row>
    <row r="183" spans="1:30" ht="15.75" customHeight="1">
      <c r="A183" s="89"/>
      <c r="B183" s="104"/>
      <c r="C183" s="109"/>
      <c r="D183" s="104"/>
      <c r="E183" s="112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</row>
    <row r="184" spans="1:30" ht="15.75" customHeight="1">
      <c r="A184" s="89"/>
      <c r="B184" s="104"/>
      <c r="C184" s="109"/>
      <c r="D184" s="104"/>
      <c r="E184" s="112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</row>
    <row r="185" spans="1:30" ht="15.75" customHeight="1">
      <c r="A185" s="89"/>
      <c r="B185" s="104"/>
      <c r="C185" s="109"/>
      <c r="D185" s="104"/>
      <c r="E185" s="112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</row>
    <row r="186" spans="1:30" ht="15.75" customHeight="1">
      <c r="A186" s="89"/>
      <c r="B186" s="104"/>
      <c r="C186" s="109"/>
      <c r="D186" s="104"/>
      <c r="E186" s="112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</row>
    <row r="187" spans="1:30" ht="15.75" customHeight="1">
      <c r="A187" s="89"/>
      <c r="B187" s="104"/>
      <c r="C187" s="109"/>
      <c r="D187" s="104"/>
      <c r="E187" s="112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</row>
    <row r="188" spans="1:30" ht="15.75" customHeight="1">
      <c r="A188" s="89"/>
      <c r="B188" s="104"/>
      <c r="C188" s="109"/>
      <c r="D188" s="104"/>
      <c r="E188" s="112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</row>
    <row r="189" spans="1:30" ht="15.75" customHeight="1">
      <c r="A189" s="89"/>
      <c r="B189" s="104"/>
      <c r="C189" s="109"/>
      <c r="D189" s="104"/>
      <c r="E189" s="112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</row>
    <row r="190" spans="1:30" ht="15.75" customHeight="1">
      <c r="A190" s="89"/>
      <c r="B190" s="104"/>
      <c r="C190" s="109"/>
      <c r="D190" s="104"/>
      <c r="E190" s="112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</row>
    <row r="191" spans="1:30" ht="15.75" customHeight="1">
      <c r="A191" s="89"/>
      <c r="B191" s="104"/>
      <c r="C191" s="109"/>
      <c r="D191" s="104"/>
      <c r="E191" s="112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</row>
    <row r="192" spans="1:30" ht="15.75" customHeight="1">
      <c r="A192" s="89"/>
      <c r="B192" s="104"/>
      <c r="C192" s="109"/>
      <c r="D192" s="104"/>
      <c r="E192" s="220"/>
      <c r="F192" s="23"/>
      <c r="G192" s="23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</row>
    <row r="193" spans="1:30" ht="15.75" customHeight="1">
      <c r="A193" s="89"/>
      <c r="B193" s="104"/>
      <c r="C193" s="109"/>
      <c r="D193" s="104"/>
      <c r="E193" s="220"/>
      <c r="F193" s="23"/>
      <c r="G193" s="23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</row>
    <row r="194" spans="1:30" ht="15.75" customHeight="1">
      <c r="A194" s="89"/>
      <c r="B194" s="104"/>
      <c r="C194" s="109"/>
      <c r="D194" s="104"/>
      <c r="E194" s="220"/>
      <c r="F194" s="23"/>
      <c r="G194" s="23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</row>
    <row r="195" spans="1:30" ht="15.75" customHeight="1">
      <c r="A195" s="89"/>
      <c r="B195" s="104"/>
      <c r="C195" s="109"/>
      <c r="D195" s="104"/>
      <c r="E195" s="220"/>
      <c r="F195" s="23"/>
      <c r="G195" s="23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</row>
    <row r="196" spans="1:30" ht="15.75" customHeight="1">
      <c r="A196" s="89"/>
      <c r="B196" s="104"/>
      <c r="C196" s="109"/>
      <c r="D196" s="104"/>
      <c r="E196" s="220"/>
      <c r="F196" s="23"/>
      <c r="G196" s="23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</row>
    <row r="197" spans="1:30" ht="15.75" customHeight="1">
      <c r="A197" s="89"/>
      <c r="B197" s="104"/>
      <c r="C197" s="109"/>
      <c r="D197" s="104"/>
      <c r="E197" s="220"/>
      <c r="F197" s="23"/>
      <c r="G197" s="23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</row>
    <row r="198" spans="1:30" ht="15.75" customHeight="1">
      <c r="A198" s="89"/>
      <c r="B198" s="104"/>
      <c r="C198" s="109"/>
      <c r="D198" s="104"/>
      <c r="E198" s="220"/>
      <c r="F198" s="23"/>
      <c r="G198" s="23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</row>
    <row r="199" spans="1:30" ht="15.75" customHeight="1">
      <c r="A199" s="89"/>
      <c r="B199" s="104"/>
      <c r="C199" s="109"/>
      <c r="D199" s="104"/>
      <c r="E199" s="220"/>
      <c r="F199" s="23"/>
      <c r="G199" s="23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</row>
    <row r="200" spans="1:30" ht="15.75" customHeight="1">
      <c r="A200" s="89"/>
      <c r="B200" s="104"/>
      <c r="C200" s="109"/>
      <c r="D200" s="104"/>
      <c r="E200" s="220"/>
      <c r="F200" s="23"/>
      <c r="G200" s="23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</row>
    <row r="201" spans="1:30" ht="15.75" customHeight="1">
      <c r="A201" s="89"/>
      <c r="B201" s="104"/>
      <c r="C201" s="109"/>
      <c r="D201" s="104"/>
      <c r="E201" s="220"/>
      <c r="F201" s="23"/>
      <c r="G201" s="23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</row>
    <row r="202" spans="1:30" ht="15.75" customHeight="1">
      <c r="A202" s="89"/>
      <c r="B202" s="104"/>
      <c r="C202" s="109"/>
      <c r="D202" s="104"/>
      <c r="E202" s="220"/>
      <c r="F202" s="23"/>
      <c r="G202" s="23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</row>
    <row r="203" spans="1:30" ht="15.75" customHeight="1">
      <c r="A203" s="89"/>
      <c r="B203" s="104"/>
      <c r="C203" s="109"/>
      <c r="D203" s="104"/>
      <c r="E203" s="220"/>
      <c r="F203" s="23"/>
      <c r="G203" s="23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</row>
    <row r="204" spans="1:30" ht="15.75" customHeight="1">
      <c r="A204" s="89"/>
      <c r="B204" s="104"/>
      <c r="C204" s="109"/>
      <c r="D204" s="104"/>
      <c r="E204" s="220"/>
      <c r="F204" s="23"/>
      <c r="G204" s="23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</row>
    <row r="205" spans="1:30" ht="15.75" customHeight="1">
      <c r="A205" s="89"/>
      <c r="B205" s="104"/>
      <c r="C205" s="109"/>
      <c r="D205" s="104"/>
      <c r="E205" s="220"/>
      <c r="F205" s="23"/>
      <c r="G205" s="23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</row>
    <row r="206" spans="1:30" ht="15.75" customHeight="1">
      <c r="A206" s="89"/>
      <c r="B206" s="104"/>
      <c r="C206" s="109"/>
      <c r="D206" s="104"/>
      <c r="E206" s="220"/>
      <c r="F206" s="23"/>
      <c r="G206" s="23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</row>
    <row r="207" spans="1:30" ht="15.75" customHeight="1">
      <c r="A207" s="89"/>
      <c r="B207" s="104"/>
      <c r="C207" s="109"/>
      <c r="D207" s="104"/>
      <c r="E207" s="220"/>
      <c r="F207" s="23"/>
      <c r="G207" s="23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</row>
    <row r="208" spans="1:30" ht="15.75" customHeight="1">
      <c r="A208" s="89"/>
      <c r="B208" s="104"/>
      <c r="C208" s="109"/>
      <c r="D208" s="104"/>
      <c r="E208" s="220"/>
      <c r="F208" s="23"/>
      <c r="G208" s="23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</row>
    <row r="209" spans="1:30" ht="15.75" customHeight="1">
      <c r="A209" s="89"/>
      <c r="B209" s="104"/>
      <c r="C209" s="109"/>
      <c r="D209" s="104"/>
      <c r="E209" s="220"/>
      <c r="F209" s="23"/>
      <c r="G209" s="23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</row>
    <row r="210" spans="1:30" ht="15.75" customHeight="1">
      <c r="A210" s="89"/>
      <c r="B210" s="104"/>
      <c r="C210" s="109"/>
      <c r="D210" s="104"/>
      <c r="E210" s="220"/>
      <c r="F210" s="23"/>
      <c r="G210" s="23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</row>
    <row r="211" spans="1:30" ht="15.75" customHeight="1">
      <c r="A211" s="89"/>
      <c r="B211" s="104"/>
      <c r="C211" s="109"/>
      <c r="D211" s="104"/>
      <c r="E211" s="220"/>
      <c r="F211" s="23"/>
      <c r="G211" s="23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</row>
    <row r="212" spans="1:30" ht="15.75" customHeight="1">
      <c r="A212" s="89"/>
      <c r="B212" s="104"/>
      <c r="C212" s="109"/>
      <c r="D212" s="104"/>
      <c r="E212" s="220"/>
      <c r="F212" s="23"/>
      <c r="G212" s="23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</row>
    <row r="213" spans="1:30" ht="15.75" customHeight="1">
      <c r="A213" s="89"/>
      <c r="B213" s="104"/>
      <c r="C213" s="109"/>
      <c r="D213" s="104"/>
      <c r="E213" s="220"/>
      <c r="F213" s="23"/>
      <c r="G213" s="23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</row>
    <row r="214" spans="1:30" ht="15.75" customHeight="1">
      <c r="A214" s="89"/>
      <c r="B214" s="104"/>
      <c r="C214" s="109"/>
      <c r="D214" s="104"/>
      <c r="E214" s="220"/>
      <c r="F214" s="23"/>
      <c r="G214" s="23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</row>
    <row r="215" spans="1:30" ht="15.75" customHeight="1">
      <c r="A215" s="89"/>
      <c r="B215" s="104"/>
      <c r="C215" s="109"/>
      <c r="D215" s="104"/>
      <c r="E215" s="220"/>
      <c r="F215" s="23"/>
      <c r="G215" s="23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</row>
    <row r="216" spans="1:30" ht="15.75" customHeight="1">
      <c r="A216" s="89"/>
      <c r="B216" s="104"/>
      <c r="C216" s="109"/>
      <c r="D216" s="104"/>
      <c r="E216" s="220"/>
      <c r="F216" s="23"/>
      <c r="G216" s="23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</row>
    <row r="217" spans="1:30" ht="15.75" customHeight="1">
      <c r="A217" s="89"/>
      <c r="B217" s="104"/>
      <c r="C217" s="109"/>
      <c r="D217" s="104"/>
      <c r="E217" s="220"/>
      <c r="F217" s="23"/>
      <c r="G217" s="23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</row>
    <row r="218" spans="1:30" ht="15.75" customHeight="1">
      <c r="A218" s="89"/>
      <c r="B218" s="104"/>
      <c r="C218" s="109"/>
      <c r="D218" s="104"/>
      <c r="E218" s="220"/>
      <c r="F218" s="23"/>
      <c r="G218" s="23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</row>
    <row r="219" spans="1:30" ht="15.75" customHeight="1">
      <c r="A219" s="89"/>
      <c r="B219" s="104"/>
      <c r="C219" s="109"/>
      <c r="D219" s="104"/>
      <c r="E219" s="220"/>
      <c r="F219" s="23"/>
      <c r="G219" s="23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</row>
    <row r="220" spans="1:30" ht="15.75" customHeight="1">
      <c r="A220" s="89"/>
      <c r="B220" s="104"/>
      <c r="C220" s="109"/>
      <c r="D220" s="104"/>
      <c r="E220" s="220"/>
      <c r="F220" s="23"/>
      <c r="G220" s="23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</row>
    <row r="221" spans="1:30" ht="15.75" customHeight="1">
      <c r="A221" s="89"/>
      <c r="B221" s="104"/>
      <c r="C221" s="109"/>
      <c r="D221" s="104"/>
      <c r="E221" s="220"/>
      <c r="F221" s="23"/>
      <c r="G221" s="23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</row>
    <row r="222" spans="1:30" ht="15.75" customHeight="1">
      <c r="A222" s="89"/>
      <c r="B222" s="104"/>
      <c r="C222" s="109"/>
      <c r="D222" s="104"/>
      <c r="E222" s="220"/>
      <c r="F222" s="23"/>
      <c r="G222" s="23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</row>
    <row r="223" spans="1:30" ht="15.75" customHeight="1">
      <c r="A223" s="89"/>
      <c r="B223" s="104"/>
      <c r="C223" s="109"/>
      <c r="D223" s="104"/>
      <c r="E223" s="220"/>
      <c r="F223" s="23"/>
      <c r="G223" s="23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</row>
    <row r="224" spans="1:30" ht="15.75" customHeight="1">
      <c r="A224" s="89"/>
      <c r="B224" s="104"/>
      <c r="C224" s="109"/>
      <c r="D224" s="104"/>
      <c r="E224" s="220"/>
      <c r="F224" s="23"/>
      <c r="G224" s="23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</row>
    <row r="225" spans="1:30" ht="15.75" customHeight="1">
      <c r="A225" s="89"/>
      <c r="B225" s="104"/>
      <c r="C225" s="109"/>
      <c r="D225" s="104"/>
      <c r="E225" s="220"/>
      <c r="F225" s="23"/>
      <c r="G225" s="23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</row>
    <row r="226" spans="1:30" ht="15.75" customHeight="1">
      <c r="A226" s="89"/>
      <c r="B226" s="104"/>
      <c r="C226" s="109"/>
      <c r="D226" s="104"/>
      <c r="E226" s="220"/>
      <c r="F226" s="23"/>
      <c r="G226" s="23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</row>
    <row r="227" spans="1:30" ht="15.75" customHeight="1">
      <c r="A227" s="89"/>
      <c r="B227" s="104"/>
      <c r="C227" s="109"/>
      <c r="D227" s="104"/>
      <c r="E227" s="220"/>
      <c r="F227" s="23"/>
      <c r="G227" s="23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</row>
    <row r="228" spans="1:30" ht="15.75" customHeight="1">
      <c r="A228" s="89"/>
      <c r="B228" s="104"/>
      <c r="C228" s="109"/>
      <c r="D228" s="104"/>
      <c r="E228" s="220"/>
      <c r="F228" s="23"/>
      <c r="G228" s="23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</row>
    <row r="229" spans="1:30" ht="15.75" customHeight="1">
      <c r="A229" s="89"/>
      <c r="B229" s="104"/>
      <c r="C229" s="109"/>
      <c r="D229" s="104"/>
      <c r="E229" s="220"/>
      <c r="F229" s="23"/>
      <c r="G229" s="23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</row>
    <row r="230" spans="1:30" ht="15.75" customHeight="1">
      <c r="A230" s="89"/>
      <c r="B230" s="104"/>
      <c r="C230" s="109"/>
      <c r="D230" s="104"/>
      <c r="E230" s="220"/>
      <c r="F230" s="23"/>
      <c r="G230" s="23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</row>
    <row r="231" spans="1:30" ht="15.75" customHeight="1">
      <c r="A231" s="89"/>
      <c r="B231" s="104"/>
      <c r="C231" s="109"/>
      <c r="D231" s="104"/>
      <c r="E231" s="220"/>
      <c r="F231" s="23"/>
      <c r="G231" s="23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</row>
    <row r="232" spans="1:30" ht="15.75" customHeight="1">
      <c r="A232" s="89"/>
      <c r="B232" s="104"/>
      <c r="C232" s="109"/>
      <c r="D232" s="104"/>
      <c r="E232" s="220"/>
      <c r="F232" s="23"/>
      <c r="G232" s="23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</row>
    <row r="233" spans="1:30" ht="15.75" customHeight="1">
      <c r="A233" s="89"/>
      <c r="B233" s="104"/>
      <c r="C233" s="109"/>
      <c r="D233" s="104"/>
      <c r="E233" s="220"/>
      <c r="F233" s="23"/>
      <c r="G233" s="23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</row>
    <row r="234" spans="1:30" ht="15.75" customHeight="1">
      <c r="A234" s="89"/>
      <c r="B234" s="104"/>
      <c r="C234" s="109"/>
      <c r="D234" s="104"/>
      <c r="E234" s="220"/>
      <c r="F234" s="23"/>
      <c r="G234" s="23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</row>
    <row r="235" spans="1:30" ht="15.75" customHeight="1">
      <c r="A235" s="89"/>
      <c r="B235" s="104"/>
      <c r="C235" s="109"/>
      <c r="D235" s="104"/>
      <c r="E235" s="220"/>
      <c r="F235" s="23"/>
      <c r="G235" s="23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</row>
    <row r="236" spans="1:30" ht="15.75" customHeight="1">
      <c r="A236" s="89"/>
      <c r="B236" s="104"/>
      <c r="C236" s="109"/>
      <c r="D236" s="104"/>
      <c r="E236" s="220"/>
      <c r="F236" s="23"/>
      <c r="G236" s="23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</row>
    <row r="237" spans="1:30" ht="15.75" customHeight="1">
      <c r="A237" s="89"/>
      <c r="B237" s="104"/>
      <c r="C237" s="109"/>
      <c r="D237" s="104"/>
      <c r="E237" s="220"/>
      <c r="F237" s="23"/>
      <c r="G237" s="23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</row>
    <row r="238" spans="1:30" ht="15.75" customHeight="1">
      <c r="A238" s="89"/>
      <c r="B238" s="104"/>
      <c r="C238" s="109"/>
      <c r="D238" s="104"/>
      <c r="E238" s="220"/>
      <c r="F238" s="23"/>
      <c r="G238" s="23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</row>
    <row r="239" spans="1:30" ht="15.75" customHeight="1">
      <c r="A239" s="89"/>
      <c r="B239" s="104"/>
      <c r="C239" s="109"/>
      <c r="D239" s="104"/>
      <c r="E239" s="220"/>
      <c r="F239" s="23"/>
      <c r="G239" s="23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</row>
    <row r="240" spans="1:30" ht="15.75" customHeight="1">
      <c r="A240" s="89"/>
      <c r="B240" s="104"/>
      <c r="C240" s="109"/>
      <c r="D240" s="104"/>
      <c r="E240" s="220"/>
      <c r="F240" s="23"/>
      <c r="G240" s="23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</row>
    <row r="241" spans="1:30" ht="15.75" customHeight="1">
      <c r="A241" s="89"/>
      <c r="B241" s="104"/>
      <c r="C241" s="109"/>
      <c r="D241" s="104"/>
      <c r="E241" s="220"/>
      <c r="F241" s="23"/>
      <c r="G241" s="23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</row>
    <row r="242" spans="1:30" ht="15.75" customHeight="1">
      <c r="A242" s="89"/>
      <c r="B242" s="104"/>
      <c r="C242" s="109"/>
      <c r="D242" s="104"/>
      <c r="E242" s="220"/>
      <c r="F242" s="23"/>
      <c r="G242" s="23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</row>
    <row r="243" spans="1:30" ht="15.75" customHeight="1">
      <c r="A243" s="89"/>
      <c r="B243" s="104"/>
      <c r="C243" s="109"/>
      <c r="D243" s="104"/>
      <c r="E243" s="220"/>
      <c r="F243" s="23"/>
      <c r="G243" s="23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</row>
    <row r="244" spans="1:30" ht="15.75" customHeight="1">
      <c r="A244" s="89"/>
      <c r="B244" s="104"/>
      <c r="C244" s="109"/>
      <c r="D244" s="104"/>
      <c r="E244" s="220"/>
      <c r="F244" s="23"/>
      <c r="G244" s="2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</row>
    <row r="245" spans="1:30" ht="15.75" customHeight="1">
      <c r="A245" s="89"/>
      <c r="B245" s="104"/>
      <c r="C245" s="109"/>
      <c r="D245" s="104"/>
      <c r="E245" s="220"/>
      <c r="F245" s="23"/>
      <c r="G245" s="2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</row>
    <row r="246" spans="1:30" ht="15.75" customHeight="1">
      <c r="A246" s="89"/>
      <c r="B246" s="104"/>
      <c r="C246" s="109"/>
      <c r="D246" s="104"/>
      <c r="E246" s="220"/>
      <c r="F246" s="23"/>
      <c r="G246" s="2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</row>
    <row r="247" spans="1:30" ht="15.75" customHeight="1">
      <c r="A247" s="89"/>
      <c r="B247" s="104"/>
      <c r="C247" s="109"/>
      <c r="D247" s="104"/>
      <c r="E247" s="220"/>
      <c r="F247" s="23"/>
      <c r="G247" s="2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</row>
    <row r="248" spans="1:30" ht="15.75" customHeight="1">
      <c r="A248" s="89"/>
      <c r="B248" s="104"/>
      <c r="C248" s="109"/>
      <c r="D248" s="104"/>
      <c r="E248" s="220"/>
      <c r="F248" s="23"/>
      <c r="G248" s="2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</row>
    <row r="249" spans="1:30" ht="15.75" customHeight="1">
      <c r="A249" s="89"/>
      <c r="B249" s="104"/>
      <c r="C249" s="109"/>
      <c r="D249" s="104"/>
      <c r="E249" s="220"/>
      <c r="F249" s="23"/>
      <c r="G249" s="2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</row>
    <row r="250" spans="1:30" ht="15.75" customHeight="1">
      <c r="A250" s="89"/>
      <c r="B250" s="104"/>
      <c r="C250" s="109"/>
      <c r="D250" s="104"/>
      <c r="E250" s="220"/>
      <c r="F250" s="23"/>
      <c r="G250" s="2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</row>
    <row r="251" spans="1:30" ht="15.75" customHeight="1">
      <c r="A251" s="89"/>
      <c r="B251" s="104"/>
      <c r="C251" s="109"/>
      <c r="D251" s="104"/>
      <c r="E251" s="220"/>
      <c r="F251" s="23"/>
      <c r="G251" s="2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</row>
    <row r="252" spans="1:30" ht="15.75" customHeight="1">
      <c r="A252" s="89"/>
      <c r="B252" s="104"/>
      <c r="C252" s="109"/>
      <c r="D252" s="104"/>
      <c r="E252" s="220"/>
      <c r="F252" s="23"/>
      <c r="G252" s="2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</row>
    <row r="253" spans="1:30" ht="15.75" customHeight="1">
      <c r="A253" s="89"/>
      <c r="B253" s="104"/>
      <c r="C253" s="109"/>
      <c r="D253" s="104"/>
      <c r="E253" s="220"/>
      <c r="F253" s="23"/>
      <c r="G253" s="2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</row>
    <row r="254" spans="1:30" ht="15.75" customHeight="1">
      <c r="A254" s="89"/>
      <c r="B254" s="104"/>
      <c r="C254" s="109"/>
      <c r="D254" s="104"/>
      <c r="E254" s="220"/>
      <c r="F254" s="23"/>
      <c r="G254" s="2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</row>
    <row r="255" spans="1:30" ht="15.75" customHeight="1">
      <c r="A255" s="89"/>
      <c r="B255" s="104"/>
      <c r="C255" s="109"/>
      <c r="D255" s="104"/>
      <c r="E255" s="220"/>
      <c r="F255" s="23"/>
      <c r="G255" s="2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</row>
    <row r="256" spans="1:30" ht="15.75" customHeight="1">
      <c r="A256" s="89"/>
      <c r="B256" s="104"/>
      <c r="C256" s="109"/>
      <c r="D256" s="104"/>
      <c r="E256" s="220"/>
      <c r="F256" s="23"/>
      <c r="G256" s="2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</row>
    <row r="257" spans="1:30" ht="15.75" customHeight="1">
      <c r="A257" s="89"/>
      <c r="B257" s="104"/>
      <c r="C257" s="109"/>
      <c r="D257" s="104"/>
      <c r="E257" s="220"/>
      <c r="F257" s="23"/>
      <c r="G257" s="2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</row>
    <row r="258" spans="1:30" ht="15.75" customHeight="1">
      <c r="A258" s="89"/>
      <c r="B258" s="104"/>
      <c r="C258" s="109"/>
      <c r="D258" s="104"/>
      <c r="E258" s="220"/>
      <c r="F258" s="23"/>
      <c r="G258" s="2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</row>
    <row r="259" spans="1:30" ht="15.75" customHeight="1">
      <c r="A259" s="89"/>
      <c r="B259" s="104"/>
      <c r="C259" s="109"/>
      <c r="D259" s="104"/>
      <c r="E259" s="220"/>
      <c r="F259" s="23"/>
      <c r="G259" s="2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</row>
    <row r="260" spans="1:30" ht="15.75" customHeight="1">
      <c r="A260" s="89"/>
      <c r="B260" s="104"/>
      <c r="C260" s="109"/>
      <c r="D260" s="104"/>
      <c r="E260" s="220"/>
      <c r="F260" s="23"/>
      <c r="G260" s="2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</row>
    <row r="261" spans="1:30" ht="15.75" customHeight="1">
      <c r="A261" s="89"/>
      <c r="B261" s="104"/>
      <c r="C261" s="109"/>
      <c r="D261" s="104"/>
      <c r="E261" s="220"/>
      <c r="F261" s="23"/>
      <c r="G261" s="2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</row>
    <row r="262" spans="1:30" ht="15.75" customHeight="1">
      <c r="A262" s="89"/>
      <c r="B262" s="104"/>
      <c r="C262" s="109"/>
      <c r="D262" s="104"/>
      <c r="E262" s="220"/>
      <c r="F262" s="23"/>
      <c r="G262" s="2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</row>
    <row r="263" spans="1:30" ht="15.75" customHeight="1">
      <c r="A263" s="89"/>
      <c r="B263" s="104"/>
      <c r="C263" s="109"/>
      <c r="D263" s="104"/>
      <c r="E263" s="220"/>
      <c r="F263" s="23"/>
      <c r="G263" s="2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</row>
    <row r="264" spans="1:30" ht="15.75" customHeight="1">
      <c r="A264" s="89"/>
      <c r="B264" s="104"/>
      <c r="C264" s="109"/>
      <c r="D264" s="104"/>
      <c r="E264" s="220"/>
      <c r="F264" s="23"/>
      <c r="G264" s="2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</row>
    <row r="265" spans="1:30" ht="15.75" customHeight="1">
      <c r="A265" s="89"/>
      <c r="B265" s="104"/>
      <c r="C265" s="109"/>
      <c r="D265" s="104"/>
      <c r="E265" s="220"/>
      <c r="F265" s="23"/>
      <c r="G265" s="2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</row>
    <row r="266" spans="1:30" ht="15.75" customHeight="1">
      <c r="A266" s="89"/>
      <c r="B266" s="104"/>
      <c r="C266" s="109"/>
      <c r="D266" s="104"/>
      <c r="E266" s="220"/>
      <c r="F266" s="23"/>
      <c r="G266" s="2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</row>
    <row r="267" spans="1:30" ht="15.75" customHeight="1">
      <c r="A267" s="89"/>
      <c r="B267" s="104"/>
      <c r="C267" s="109"/>
      <c r="D267" s="104"/>
      <c r="E267" s="220"/>
      <c r="F267" s="23"/>
      <c r="G267" s="2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</row>
    <row r="268" spans="1:30" ht="15.75" customHeight="1">
      <c r="A268" s="89"/>
      <c r="B268" s="104"/>
      <c r="C268" s="109"/>
      <c r="D268" s="104"/>
      <c r="E268" s="220"/>
      <c r="F268" s="23"/>
      <c r="G268" s="2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</row>
    <row r="269" spans="1:30" ht="15.75" customHeight="1">
      <c r="A269" s="89"/>
      <c r="B269" s="104"/>
      <c r="C269" s="109"/>
      <c r="D269" s="104"/>
      <c r="E269" s="220"/>
      <c r="F269" s="23"/>
      <c r="G269" s="2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</row>
    <row r="270" spans="1:30" ht="15.75" customHeight="1">
      <c r="A270" s="89"/>
      <c r="B270" s="104"/>
      <c r="C270" s="109"/>
      <c r="D270" s="104"/>
      <c r="E270" s="220"/>
      <c r="F270" s="23"/>
      <c r="G270" s="2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</row>
    <row r="271" spans="1:30" ht="15.75" customHeight="1">
      <c r="A271" s="89"/>
      <c r="B271" s="104"/>
      <c r="C271" s="109"/>
      <c r="D271" s="104"/>
      <c r="E271" s="220"/>
      <c r="F271" s="23"/>
      <c r="G271" s="2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</row>
    <row r="272" spans="1:30" ht="15.75" customHeight="1">
      <c r="A272" s="89"/>
      <c r="B272" s="104"/>
      <c r="C272" s="109"/>
      <c r="D272" s="104"/>
      <c r="E272" s="220"/>
      <c r="F272" s="23"/>
      <c r="G272" s="2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</row>
    <row r="273" spans="1:30" ht="15.75" customHeight="1">
      <c r="A273" s="89"/>
      <c r="B273" s="104"/>
      <c r="C273" s="109"/>
      <c r="D273" s="104"/>
      <c r="E273" s="220"/>
      <c r="F273" s="23"/>
      <c r="G273" s="2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</row>
    <row r="274" spans="1:30" ht="15.75" customHeight="1">
      <c r="A274" s="89"/>
      <c r="B274" s="104"/>
      <c r="C274" s="109"/>
      <c r="D274" s="104"/>
      <c r="E274" s="220"/>
      <c r="F274" s="23"/>
      <c r="G274" s="2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</row>
    <row r="275" spans="1:30" ht="15.75" customHeight="1">
      <c r="A275" s="89"/>
      <c r="B275" s="104"/>
      <c r="C275" s="109"/>
      <c r="D275" s="104"/>
      <c r="E275" s="220"/>
      <c r="F275" s="23"/>
      <c r="G275" s="2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</row>
    <row r="276" spans="1:30" ht="15.75" customHeight="1">
      <c r="A276" s="89"/>
      <c r="B276" s="104"/>
      <c r="C276" s="109"/>
      <c r="D276" s="104"/>
      <c r="E276" s="220"/>
      <c r="F276" s="23"/>
      <c r="G276" s="2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</row>
    <row r="277" spans="1:30" ht="15.75" customHeight="1">
      <c r="A277" s="89"/>
      <c r="B277" s="104"/>
      <c r="C277" s="109"/>
      <c r="D277" s="104"/>
      <c r="E277" s="220"/>
      <c r="F277" s="23"/>
      <c r="G277" s="2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</row>
    <row r="278" spans="1:30" ht="15.75" customHeight="1">
      <c r="A278" s="89"/>
      <c r="B278" s="104"/>
      <c r="C278" s="109"/>
      <c r="D278" s="104"/>
      <c r="E278" s="220"/>
      <c r="F278" s="23"/>
      <c r="G278" s="2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</row>
    <row r="279" spans="1:30" ht="15.75" customHeight="1">
      <c r="A279" s="89"/>
      <c r="B279" s="104"/>
      <c r="C279" s="109"/>
      <c r="D279" s="104"/>
      <c r="E279" s="220"/>
      <c r="F279" s="23"/>
      <c r="G279" s="2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</row>
    <row r="280" spans="1:30" ht="15.75" customHeight="1">
      <c r="A280" s="89"/>
      <c r="B280" s="104"/>
      <c r="C280" s="109"/>
      <c r="D280" s="104"/>
      <c r="E280" s="220"/>
      <c r="F280" s="23"/>
      <c r="G280" s="2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</row>
    <row r="281" spans="1:30" ht="15.75" customHeight="1">
      <c r="A281" s="89"/>
      <c r="B281" s="104"/>
      <c r="C281" s="109"/>
      <c r="D281" s="104"/>
      <c r="E281" s="220"/>
      <c r="F281" s="23"/>
      <c r="G281" s="2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</row>
    <row r="282" spans="1:30" ht="15.75" customHeight="1">
      <c r="A282" s="89"/>
      <c r="B282" s="104"/>
      <c r="C282" s="109"/>
      <c r="D282" s="104"/>
      <c r="E282" s="220"/>
      <c r="F282" s="23"/>
      <c r="G282" s="2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</row>
    <row r="283" spans="1:30" ht="15.75" customHeight="1">
      <c r="A283" s="89"/>
      <c r="B283" s="104"/>
      <c r="C283" s="109"/>
      <c r="D283" s="104"/>
      <c r="E283" s="220"/>
      <c r="F283" s="23"/>
      <c r="G283" s="2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</row>
    <row r="284" spans="1:30" ht="15.75" customHeight="1">
      <c r="A284" s="89"/>
      <c r="B284" s="104"/>
      <c r="C284" s="109"/>
      <c r="D284" s="104"/>
      <c r="E284" s="220"/>
      <c r="F284" s="23"/>
      <c r="G284" s="2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</row>
    <row r="285" spans="1:30" ht="15.75" customHeight="1">
      <c r="A285" s="89"/>
      <c r="B285" s="104"/>
      <c r="C285" s="109"/>
      <c r="D285" s="104"/>
      <c r="E285" s="220"/>
      <c r="F285" s="23"/>
      <c r="G285" s="2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</row>
    <row r="286" spans="1:30" ht="15.75" customHeight="1">
      <c r="A286" s="89"/>
      <c r="B286" s="104"/>
      <c r="C286" s="109"/>
      <c r="D286" s="104"/>
      <c r="E286" s="220"/>
      <c r="F286" s="23"/>
      <c r="G286" s="2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</row>
    <row r="287" spans="1:30" ht="15.75" customHeight="1">
      <c r="A287" s="89"/>
      <c r="B287" s="104"/>
      <c r="C287" s="109"/>
      <c r="D287" s="104"/>
      <c r="E287" s="220"/>
      <c r="F287" s="23"/>
      <c r="G287" s="2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</row>
    <row r="288" spans="1:30" ht="15.75" customHeight="1">
      <c r="A288" s="89"/>
      <c r="B288" s="104"/>
      <c r="C288" s="109"/>
      <c r="D288" s="104"/>
      <c r="E288" s="220"/>
      <c r="F288" s="23"/>
      <c r="G288" s="2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</row>
    <row r="289" spans="1:30" ht="15.75" customHeight="1">
      <c r="A289" s="89"/>
      <c r="B289" s="104"/>
      <c r="C289" s="109"/>
      <c r="D289" s="104"/>
      <c r="E289" s="220"/>
      <c r="F289" s="23"/>
      <c r="G289" s="2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</row>
    <row r="290" spans="1:30" ht="15.75" customHeight="1">
      <c r="A290" s="89"/>
      <c r="B290" s="104"/>
      <c r="C290" s="109"/>
      <c r="D290" s="104"/>
      <c r="E290" s="220"/>
      <c r="F290" s="23"/>
      <c r="G290" s="2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</row>
    <row r="291" spans="1:30" ht="15.75" customHeight="1">
      <c r="A291" s="89"/>
      <c r="B291" s="104"/>
      <c r="C291" s="109"/>
      <c r="D291" s="104"/>
      <c r="E291" s="220"/>
      <c r="F291" s="23"/>
      <c r="G291" s="2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</row>
    <row r="292" spans="1:30" ht="15.75" customHeight="1">
      <c r="A292" s="89"/>
      <c r="B292" s="104"/>
      <c r="C292" s="109"/>
      <c r="D292" s="104"/>
      <c r="E292" s="220"/>
      <c r="F292" s="23"/>
      <c r="G292" s="2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</row>
    <row r="293" spans="1:30" ht="15.75" customHeight="1">
      <c r="A293" s="89"/>
      <c r="B293" s="104"/>
      <c r="C293" s="109"/>
      <c r="D293" s="104"/>
      <c r="E293" s="220"/>
      <c r="F293" s="23"/>
      <c r="G293" s="2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</row>
    <row r="294" spans="1:30" ht="15.75" customHeight="1">
      <c r="A294" s="89"/>
      <c r="B294" s="104"/>
      <c r="C294" s="109"/>
      <c r="D294" s="104"/>
      <c r="E294" s="220"/>
      <c r="F294" s="23"/>
      <c r="G294" s="2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</row>
    <row r="295" spans="1:30" ht="15.75" customHeight="1">
      <c r="A295" s="89"/>
      <c r="B295" s="104"/>
      <c r="C295" s="109"/>
      <c r="D295" s="104"/>
      <c r="E295" s="220"/>
      <c r="F295" s="23"/>
      <c r="G295" s="2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</row>
    <row r="296" spans="1:30" ht="15.75" customHeight="1">
      <c r="A296" s="89"/>
      <c r="B296" s="104"/>
      <c r="C296" s="109"/>
      <c r="D296" s="104"/>
      <c r="E296" s="220"/>
      <c r="F296" s="23"/>
      <c r="G296" s="2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</row>
    <row r="297" spans="1:30" ht="15.75" customHeight="1">
      <c r="A297" s="89"/>
      <c r="B297" s="104"/>
      <c r="C297" s="109"/>
      <c r="D297" s="104"/>
      <c r="E297" s="220"/>
      <c r="F297" s="23"/>
      <c r="G297" s="2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</row>
    <row r="298" spans="1:30" ht="15.75" customHeight="1">
      <c r="A298" s="89"/>
      <c r="B298" s="104"/>
      <c r="C298" s="109"/>
      <c r="D298" s="104"/>
      <c r="E298" s="220"/>
      <c r="F298" s="23"/>
      <c r="G298" s="2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</row>
    <row r="299" spans="1:30" ht="15.75" customHeight="1">
      <c r="A299" s="89"/>
      <c r="B299" s="104"/>
      <c r="C299" s="109"/>
      <c r="D299" s="104"/>
      <c r="E299" s="220"/>
      <c r="F299" s="23"/>
      <c r="G299" s="2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</row>
    <row r="300" spans="1:30" ht="15.75" customHeight="1">
      <c r="A300" s="89"/>
      <c r="B300" s="104"/>
      <c r="C300" s="109"/>
      <c r="D300" s="104"/>
      <c r="E300" s="220"/>
      <c r="F300" s="23"/>
      <c r="G300" s="2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</row>
    <row r="301" spans="1:30" ht="15.75" customHeight="1">
      <c r="A301" s="89"/>
      <c r="B301" s="104"/>
      <c r="C301" s="109"/>
      <c r="D301" s="104"/>
      <c r="E301" s="220"/>
      <c r="F301" s="23"/>
      <c r="G301" s="2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</row>
    <row r="302" spans="1:30" ht="15.75" customHeight="1">
      <c r="A302" s="89"/>
      <c r="B302" s="104"/>
      <c r="C302" s="109"/>
      <c r="D302" s="104"/>
      <c r="E302" s="220"/>
      <c r="F302" s="23"/>
      <c r="G302" s="2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</row>
    <row r="303" spans="1:30" ht="15.75" customHeight="1">
      <c r="A303" s="89"/>
      <c r="B303" s="104"/>
      <c r="C303" s="109"/>
      <c r="D303" s="104"/>
      <c r="E303" s="220"/>
      <c r="F303" s="23"/>
      <c r="G303" s="2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</row>
    <row r="304" spans="1:30" ht="15.75" customHeight="1">
      <c r="A304" s="89"/>
      <c r="B304" s="104"/>
      <c r="C304" s="109"/>
      <c r="D304" s="104"/>
      <c r="E304" s="220"/>
      <c r="F304" s="23"/>
      <c r="G304" s="2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</row>
    <row r="305" spans="1:30" ht="15.75" customHeight="1">
      <c r="A305" s="89"/>
      <c r="B305" s="104"/>
      <c r="C305" s="109"/>
      <c r="D305" s="104"/>
      <c r="E305" s="220"/>
      <c r="F305" s="23"/>
      <c r="G305" s="2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</row>
    <row r="306" spans="1:30" ht="15.75" customHeight="1">
      <c r="A306" s="89"/>
      <c r="B306" s="104"/>
      <c r="C306" s="109"/>
      <c r="D306" s="104"/>
      <c r="E306" s="220"/>
      <c r="F306" s="23"/>
      <c r="G306" s="2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</row>
    <row r="307" spans="1:30" ht="15.75" customHeight="1">
      <c r="A307" s="89"/>
      <c r="B307" s="104"/>
      <c r="C307" s="109"/>
      <c r="D307" s="104"/>
      <c r="E307" s="220"/>
      <c r="F307" s="23"/>
      <c r="G307" s="2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</row>
    <row r="308" spans="1:30" ht="15.75" customHeight="1">
      <c r="A308" s="89"/>
      <c r="B308" s="104"/>
      <c r="C308" s="109"/>
      <c r="D308" s="104"/>
      <c r="E308" s="220"/>
      <c r="F308" s="23"/>
      <c r="G308" s="2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</row>
    <row r="309" spans="1:30" ht="15.75" customHeight="1">
      <c r="A309" s="89"/>
      <c r="B309" s="104"/>
      <c r="C309" s="109"/>
      <c r="D309" s="104"/>
      <c r="E309" s="220"/>
      <c r="F309" s="23"/>
      <c r="G309" s="2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</row>
    <row r="310" spans="1:30" ht="15.75" customHeight="1">
      <c r="A310" s="89"/>
      <c r="B310" s="104"/>
      <c r="C310" s="109"/>
      <c r="D310" s="104"/>
      <c r="E310" s="220"/>
      <c r="F310" s="23"/>
      <c r="G310" s="2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</row>
    <row r="311" spans="1:30" ht="15.75" customHeight="1">
      <c r="A311" s="89"/>
      <c r="B311" s="104"/>
      <c r="C311" s="109"/>
      <c r="D311" s="104"/>
      <c r="E311" s="220"/>
      <c r="F311" s="23"/>
      <c r="G311" s="2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</row>
    <row r="312" spans="1:30" ht="15.75" customHeight="1">
      <c r="A312" s="89"/>
      <c r="B312" s="104"/>
      <c r="C312" s="109"/>
      <c r="D312" s="104"/>
      <c r="E312" s="220"/>
      <c r="F312" s="23"/>
      <c r="G312" s="2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</row>
    <row r="313" spans="1:30" ht="15.75" customHeight="1">
      <c r="A313" s="89"/>
      <c r="B313" s="104"/>
      <c r="C313" s="109"/>
      <c r="D313" s="104"/>
      <c r="E313" s="220"/>
      <c r="F313" s="23"/>
      <c r="G313" s="2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</row>
    <row r="314" spans="1:30" ht="15.75" customHeight="1">
      <c r="A314" s="89"/>
      <c r="B314" s="104"/>
      <c r="C314" s="109"/>
      <c r="D314" s="104"/>
      <c r="E314" s="220"/>
      <c r="F314" s="23"/>
      <c r="G314" s="2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</row>
    <row r="315" spans="1:30" ht="15.75" customHeight="1">
      <c r="A315" s="89"/>
      <c r="B315" s="104"/>
      <c r="C315" s="109"/>
      <c r="D315" s="104"/>
      <c r="E315" s="220"/>
      <c r="F315" s="23"/>
      <c r="G315" s="2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</row>
    <row r="316" spans="1:30" ht="15.75" customHeight="1">
      <c r="A316" s="89"/>
      <c r="B316" s="104"/>
      <c r="C316" s="109"/>
      <c r="D316" s="104"/>
      <c r="E316" s="220"/>
      <c r="F316" s="23"/>
      <c r="G316" s="2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</row>
    <row r="317" spans="1:30" ht="15.75" customHeight="1">
      <c r="A317" s="89"/>
      <c r="B317" s="104"/>
      <c r="C317" s="109"/>
      <c r="D317" s="104"/>
      <c r="E317" s="220"/>
      <c r="F317" s="23"/>
      <c r="G317" s="2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</row>
    <row r="318" spans="1:30" ht="15.75" customHeight="1">
      <c r="A318" s="89"/>
      <c r="B318" s="104"/>
      <c r="C318" s="109"/>
      <c r="D318" s="104"/>
      <c r="E318" s="220"/>
      <c r="F318" s="23"/>
      <c r="G318" s="2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</row>
    <row r="319" spans="1:30" ht="15.75" customHeight="1">
      <c r="A319" s="89"/>
      <c r="B319" s="104"/>
      <c r="C319" s="109"/>
      <c r="D319" s="104"/>
      <c r="E319" s="220"/>
      <c r="F319" s="23"/>
      <c r="G319" s="2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</row>
    <row r="320" spans="1:30" ht="15.75" customHeight="1">
      <c r="A320" s="89"/>
      <c r="B320" s="104"/>
      <c r="C320" s="109"/>
      <c r="D320" s="104"/>
      <c r="E320" s="220"/>
      <c r="F320" s="23"/>
      <c r="G320" s="2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</row>
    <row r="321" spans="1:30" ht="15.75" customHeight="1">
      <c r="A321" s="89"/>
      <c r="B321" s="104"/>
      <c r="C321" s="109"/>
      <c r="D321" s="104"/>
      <c r="E321" s="220"/>
      <c r="F321" s="23"/>
      <c r="G321" s="2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</row>
    <row r="322" spans="1:30" ht="15.75" customHeight="1">
      <c r="A322" s="89"/>
      <c r="B322" s="104"/>
      <c r="C322" s="109"/>
      <c r="D322" s="104"/>
      <c r="E322" s="220"/>
      <c r="F322" s="23"/>
      <c r="G322" s="2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</row>
    <row r="323" spans="1:30" ht="15.75" customHeight="1">
      <c r="A323" s="89"/>
      <c r="B323" s="104"/>
      <c r="C323" s="109"/>
      <c r="D323" s="104"/>
      <c r="E323" s="220"/>
      <c r="F323" s="23"/>
      <c r="G323" s="2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</row>
    <row r="324" spans="1:30" ht="15.75" customHeight="1">
      <c r="A324" s="89"/>
      <c r="B324" s="104"/>
      <c r="C324" s="109"/>
      <c r="D324" s="104"/>
      <c r="E324" s="220"/>
      <c r="F324" s="23"/>
      <c r="G324" s="2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</row>
    <row r="325" spans="1:30" ht="15.75" customHeight="1">
      <c r="A325" s="89"/>
      <c r="B325" s="104"/>
      <c r="C325" s="109"/>
      <c r="D325" s="104"/>
      <c r="E325" s="220"/>
      <c r="F325" s="23"/>
      <c r="G325" s="2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</row>
    <row r="326" spans="1:30" ht="15.75" customHeight="1">
      <c r="A326" s="89"/>
      <c r="B326" s="104"/>
      <c r="C326" s="109"/>
      <c r="D326" s="104"/>
      <c r="E326" s="220"/>
      <c r="F326" s="23"/>
      <c r="G326" s="2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</row>
    <row r="327" spans="1:30" ht="15.75" customHeight="1">
      <c r="A327" s="89"/>
      <c r="B327" s="104"/>
      <c r="C327" s="109"/>
      <c r="D327" s="104"/>
      <c r="E327" s="220"/>
      <c r="F327" s="23"/>
      <c r="G327" s="2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</row>
    <row r="328" spans="1:30" ht="15.75" customHeight="1">
      <c r="A328" s="89"/>
      <c r="B328" s="104"/>
      <c r="C328" s="109"/>
      <c r="D328" s="104"/>
      <c r="E328" s="220"/>
      <c r="F328" s="23"/>
      <c r="G328" s="2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</row>
    <row r="329" spans="1:30" ht="15.75" customHeight="1">
      <c r="A329" s="89"/>
      <c r="B329" s="104"/>
      <c r="C329" s="109"/>
      <c r="D329" s="104"/>
      <c r="E329" s="220"/>
      <c r="F329" s="23"/>
      <c r="G329" s="2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</row>
    <row r="330" spans="1:30" ht="15.75" customHeight="1">
      <c r="A330" s="89"/>
      <c r="B330" s="104"/>
      <c r="C330" s="109"/>
      <c r="D330" s="104"/>
      <c r="E330" s="220"/>
      <c r="F330" s="23"/>
      <c r="G330" s="2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</row>
    <row r="331" spans="1:30" ht="15.75" customHeight="1">
      <c r="A331" s="89"/>
      <c r="B331" s="104"/>
      <c r="C331" s="109"/>
      <c r="D331" s="104"/>
      <c r="E331" s="220"/>
      <c r="F331" s="23"/>
      <c r="G331" s="2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</row>
    <row r="332" spans="1:30" ht="15.75" customHeight="1">
      <c r="A332" s="89"/>
      <c r="B332" s="104"/>
      <c r="C332" s="109"/>
      <c r="D332" s="104"/>
      <c r="E332" s="220"/>
      <c r="F332" s="23"/>
      <c r="G332" s="2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</row>
    <row r="333" spans="1:30" ht="15.75" customHeight="1">
      <c r="A333" s="89"/>
      <c r="B333" s="104"/>
      <c r="C333" s="109"/>
      <c r="D333" s="104"/>
      <c r="E333" s="220"/>
      <c r="F333" s="23"/>
      <c r="G333" s="2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</row>
    <row r="334" spans="1:30" ht="15.75" customHeight="1">
      <c r="A334" s="89"/>
      <c r="B334" s="104"/>
      <c r="C334" s="109"/>
      <c r="D334" s="104"/>
      <c r="E334" s="220"/>
      <c r="F334" s="23"/>
      <c r="G334" s="2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</row>
    <row r="335" spans="1:30" ht="15.75" customHeight="1">
      <c r="A335" s="89"/>
      <c r="B335" s="104"/>
      <c r="C335" s="109"/>
      <c r="D335" s="104"/>
      <c r="E335" s="220"/>
      <c r="F335" s="23"/>
      <c r="G335" s="2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</row>
    <row r="336" spans="1:30" ht="15.75" customHeight="1">
      <c r="A336" s="89"/>
      <c r="B336" s="104"/>
      <c r="C336" s="109"/>
      <c r="D336" s="104"/>
      <c r="E336" s="220"/>
      <c r="F336" s="23"/>
      <c r="G336" s="2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</row>
    <row r="337" spans="1:30" ht="15.75" customHeight="1">
      <c r="A337" s="89"/>
      <c r="B337" s="104"/>
      <c r="C337" s="109"/>
      <c r="D337" s="104"/>
      <c r="E337" s="220"/>
      <c r="F337" s="23"/>
      <c r="G337" s="2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</row>
    <row r="338" spans="1:30" ht="15.75" customHeight="1">
      <c r="A338" s="89"/>
      <c r="B338" s="104"/>
      <c r="C338" s="109"/>
      <c r="D338" s="104"/>
      <c r="E338" s="220"/>
      <c r="F338" s="23"/>
      <c r="G338" s="2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</row>
    <row r="339" spans="1:30" ht="15.75" customHeight="1">
      <c r="A339" s="89"/>
      <c r="B339" s="104"/>
      <c r="C339" s="109"/>
      <c r="D339" s="104"/>
      <c r="E339" s="220"/>
      <c r="F339" s="23"/>
      <c r="G339" s="2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</row>
    <row r="340" spans="1:30" ht="15.75" customHeight="1">
      <c r="A340" s="89"/>
      <c r="B340" s="104"/>
      <c r="C340" s="109"/>
      <c r="D340" s="104"/>
      <c r="E340" s="220"/>
      <c r="F340" s="23"/>
      <c r="G340" s="2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</row>
    <row r="341" spans="1:30" ht="15.75" customHeight="1">
      <c r="A341" s="89"/>
      <c r="B341" s="104"/>
      <c r="C341" s="109"/>
      <c r="D341" s="104"/>
      <c r="E341" s="220"/>
      <c r="F341" s="23"/>
      <c r="G341" s="2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</row>
    <row r="342" spans="1:30" ht="15.75" customHeight="1">
      <c r="A342" s="89"/>
      <c r="B342" s="104"/>
      <c r="C342" s="109"/>
      <c r="D342" s="104"/>
      <c r="E342" s="220"/>
      <c r="F342" s="23"/>
      <c r="G342" s="2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</row>
    <row r="343" spans="1:30" ht="15.75" customHeight="1">
      <c r="A343" s="89"/>
      <c r="B343" s="104"/>
      <c r="C343" s="109"/>
      <c r="D343" s="104"/>
      <c r="E343" s="220"/>
      <c r="F343" s="23"/>
      <c r="G343" s="2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</row>
    <row r="344" spans="1:30" ht="15.75" customHeight="1">
      <c r="A344" s="89"/>
      <c r="B344" s="104"/>
      <c r="C344" s="109"/>
      <c r="D344" s="104"/>
      <c r="E344" s="220"/>
      <c r="F344" s="23"/>
      <c r="G344" s="2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</row>
    <row r="345" spans="1:30" ht="15.75" customHeight="1">
      <c r="A345" s="89"/>
      <c r="B345" s="104"/>
      <c r="C345" s="109"/>
      <c r="D345" s="104"/>
      <c r="E345" s="220"/>
      <c r="F345" s="23"/>
      <c r="G345" s="2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</row>
    <row r="346" spans="1:30" ht="15.75" customHeight="1">
      <c r="A346" s="89"/>
      <c r="B346" s="104"/>
      <c r="C346" s="109"/>
      <c r="D346" s="104"/>
      <c r="E346" s="220"/>
      <c r="F346" s="23"/>
      <c r="G346" s="2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</row>
    <row r="347" spans="1:30" ht="15.75" customHeight="1">
      <c r="A347" s="89"/>
      <c r="B347" s="104"/>
      <c r="C347" s="109"/>
      <c r="D347" s="104"/>
      <c r="E347" s="220"/>
      <c r="F347" s="23"/>
      <c r="G347" s="2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</row>
    <row r="348" spans="1:30" ht="15.75" customHeight="1">
      <c r="A348" s="89"/>
      <c r="B348" s="104"/>
      <c r="C348" s="109"/>
      <c r="D348" s="104"/>
      <c r="E348" s="220"/>
      <c r="F348" s="23"/>
      <c r="G348" s="2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</row>
    <row r="349" spans="1:30" ht="15.75" customHeight="1">
      <c r="A349" s="89"/>
      <c r="B349" s="104"/>
      <c r="C349" s="109"/>
      <c r="D349" s="104"/>
      <c r="E349" s="220"/>
      <c r="F349" s="23"/>
      <c r="G349" s="2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</row>
    <row r="350" spans="1:30" ht="15.75" customHeight="1">
      <c r="A350" s="89"/>
      <c r="B350" s="104"/>
      <c r="C350" s="109"/>
      <c r="D350" s="104"/>
      <c r="E350" s="220"/>
      <c r="F350" s="23"/>
      <c r="G350" s="2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</row>
    <row r="351" spans="1:30" ht="15.75" customHeight="1">
      <c r="A351" s="89"/>
      <c r="B351" s="104"/>
      <c r="C351" s="109"/>
      <c r="D351" s="104"/>
      <c r="E351" s="220"/>
      <c r="F351" s="23"/>
      <c r="G351" s="2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</row>
    <row r="352" spans="1:30" ht="15.75" customHeight="1">
      <c r="A352" s="89"/>
      <c r="B352" s="104"/>
      <c r="C352" s="109"/>
      <c r="D352" s="104"/>
      <c r="E352" s="220"/>
      <c r="F352" s="23"/>
      <c r="G352" s="2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</row>
    <row r="353" spans="1:30" ht="15.75" customHeight="1">
      <c r="A353" s="89"/>
      <c r="B353" s="104"/>
      <c r="C353" s="109"/>
      <c r="D353" s="104"/>
      <c r="E353" s="220"/>
      <c r="F353" s="23"/>
      <c r="G353" s="2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</row>
    <row r="354" spans="1:30" ht="15.75" customHeight="1">
      <c r="A354" s="89"/>
      <c r="B354" s="104"/>
      <c r="C354" s="109"/>
      <c r="D354" s="104"/>
      <c r="E354" s="220"/>
      <c r="F354" s="23"/>
      <c r="G354" s="2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</row>
    <row r="355" spans="1:30" ht="15.75" customHeight="1">
      <c r="A355" s="89"/>
      <c r="B355" s="104"/>
      <c r="C355" s="109"/>
      <c r="D355" s="104"/>
      <c r="E355" s="220"/>
      <c r="F355" s="23"/>
      <c r="G355" s="2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</row>
    <row r="356" spans="1:30" ht="15.75" customHeight="1">
      <c r="A356" s="89"/>
      <c r="B356" s="104"/>
      <c r="C356" s="109"/>
      <c r="D356" s="104"/>
      <c r="E356" s="220"/>
      <c r="F356" s="23"/>
      <c r="G356" s="2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</row>
    <row r="357" spans="1:30" ht="15.75" customHeight="1">
      <c r="A357" s="89"/>
      <c r="B357" s="104"/>
      <c r="C357" s="109"/>
      <c r="D357" s="104"/>
      <c r="E357" s="220"/>
      <c r="F357" s="23"/>
      <c r="G357" s="2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</row>
    <row r="358" spans="1:30" ht="15.75" customHeight="1">
      <c r="A358" s="89"/>
      <c r="B358" s="104"/>
      <c r="C358" s="109"/>
      <c r="D358" s="104"/>
      <c r="E358" s="220"/>
      <c r="F358" s="23"/>
      <c r="G358" s="2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</row>
    <row r="359" spans="1:30" ht="15.75" customHeight="1">
      <c r="A359" s="89"/>
      <c r="B359" s="104"/>
      <c r="C359" s="109"/>
      <c r="D359" s="104"/>
      <c r="E359" s="220"/>
      <c r="F359" s="23"/>
      <c r="G359" s="2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</row>
    <row r="360" spans="1:30" ht="15.75" customHeight="1">
      <c r="A360" s="89"/>
      <c r="B360" s="104"/>
      <c r="C360" s="109"/>
      <c r="D360" s="104"/>
      <c r="E360" s="220"/>
      <c r="F360" s="23"/>
      <c r="G360" s="2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</row>
    <row r="361" spans="1:30" ht="15.75" customHeight="1">
      <c r="A361" s="89"/>
      <c r="B361" s="104"/>
      <c r="C361" s="109"/>
      <c r="D361" s="104"/>
      <c r="E361" s="220"/>
      <c r="F361" s="23"/>
      <c r="G361" s="2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</row>
    <row r="362" spans="1:30" ht="15.75" customHeight="1"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  <c r="AC362" s="210"/>
      <c r="AD362" s="210"/>
    </row>
    <row r="363" spans="1:30" ht="15.75" customHeight="1"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</row>
    <row r="364" spans="1:30" ht="15.75" customHeight="1"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</row>
    <row r="365" spans="1:30" ht="15.75" customHeight="1"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  <c r="AC365" s="210"/>
      <c r="AD365" s="210"/>
    </row>
    <row r="366" spans="1:30" ht="15.75" customHeight="1"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  <c r="AC366" s="210"/>
      <c r="AD366" s="210"/>
    </row>
    <row r="367" spans="1:30" ht="15.75" customHeight="1"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  <c r="AC367" s="210"/>
      <c r="AD367" s="210"/>
    </row>
    <row r="368" spans="1:30" ht="15.75" customHeight="1"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</row>
    <row r="369" spans="8:30" ht="15.75" customHeight="1"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</row>
    <row r="370" spans="8:30" ht="15.75" customHeight="1"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  <c r="AD370" s="210"/>
    </row>
    <row r="371" spans="8:30" ht="15.75" customHeight="1"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0"/>
      <c r="AD371" s="210"/>
    </row>
    <row r="372" spans="8:30" ht="15.75" customHeight="1"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  <c r="AD372" s="210"/>
    </row>
    <row r="373" spans="8:30" ht="15.75" customHeight="1"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  <c r="AC373" s="210"/>
      <c r="AD373" s="210"/>
    </row>
    <row r="374" spans="8:30" ht="15.75" customHeight="1"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  <c r="AC374" s="210"/>
      <c r="AD374" s="210"/>
    </row>
    <row r="375" spans="8:30" ht="15.75" customHeight="1"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  <c r="AC375" s="210"/>
      <c r="AD375" s="210"/>
    </row>
    <row r="376" spans="8:30" ht="15.75" customHeight="1"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0"/>
    </row>
    <row r="377" spans="8:30" ht="15.75" customHeight="1"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  <c r="AC377" s="210"/>
      <c r="AD377" s="210"/>
    </row>
    <row r="378" spans="8:30" ht="15.75" customHeight="1"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  <c r="AC378" s="210"/>
      <c r="AD378" s="210"/>
    </row>
    <row r="379" spans="8:30" ht="15.75" customHeight="1"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0"/>
      <c r="AD379" s="210"/>
    </row>
    <row r="380" spans="8:30" ht="15.75" customHeight="1"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  <c r="AD380" s="210"/>
    </row>
    <row r="381" spans="8:30" ht="15.75" customHeight="1"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0"/>
      <c r="AB381" s="210"/>
      <c r="AC381" s="210"/>
      <c r="AD381" s="210"/>
    </row>
    <row r="382" spans="8:30" ht="15.75" customHeight="1"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0"/>
      <c r="AB382" s="210"/>
      <c r="AC382" s="210"/>
      <c r="AD382" s="210"/>
    </row>
    <row r="383" spans="8:30" ht="15.75" customHeight="1"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  <c r="AC383" s="210"/>
      <c r="AD383" s="210"/>
    </row>
    <row r="384" spans="8:30" ht="15.75" customHeight="1"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0"/>
      <c r="AD384" s="210"/>
    </row>
    <row r="385" spans="8:30" ht="15.75" customHeight="1"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  <c r="AC385" s="210"/>
      <c r="AD385" s="210"/>
    </row>
    <row r="386" spans="8:30" ht="15.75" customHeight="1"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0"/>
      <c r="AD386" s="210"/>
    </row>
    <row r="387" spans="8:30" ht="15.75" customHeight="1"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  <c r="AC387" s="210"/>
      <c r="AD387" s="210"/>
    </row>
    <row r="388" spans="8:30" ht="15.75" customHeight="1"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  <c r="AC388" s="210"/>
      <c r="AD388" s="210"/>
    </row>
    <row r="389" spans="8:30" ht="15.75" customHeight="1"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  <c r="AC389" s="210"/>
      <c r="AD389" s="210"/>
    </row>
    <row r="390" spans="8:30" ht="15.75" customHeight="1"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0"/>
      <c r="AB390" s="210"/>
      <c r="AC390" s="210"/>
      <c r="AD390" s="210"/>
    </row>
    <row r="391" spans="8:30" ht="15.75" customHeight="1"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  <c r="AC391" s="210"/>
      <c r="AD391" s="210"/>
    </row>
    <row r="392" spans="8:30" ht="15.75" customHeight="1"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  <c r="AC392" s="210"/>
      <c r="AD392" s="210"/>
    </row>
    <row r="393" spans="8:30" ht="15.75" customHeight="1"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0"/>
      <c r="AD393" s="210"/>
    </row>
    <row r="394" spans="8:30" ht="15.75" customHeight="1"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0"/>
      <c r="AD394" s="210"/>
    </row>
    <row r="395" spans="8:30" ht="15.75" customHeight="1"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  <c r="AC395" s="210"/>
      <c r="AD395" s="210"/>
    </row>
    <row r="396" spans="8:30" ht="15.75" customHeight="1"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0"/>
      <c r="AD396" s="210"/>
    </row>
    <row r="397" spans="8:30" ht="15.75" customHeight="1"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0"/>
      <c r="AD397" s="210"/>
    </row>
    <row r="398" spans="8:30" ht="15.75" customHeight="1"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0"/>
      <c r="AD398" s="210"/>
    </row>
    <row r="399" spans="8:30" ht="15.75" customHeight="1"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  <c r="AC399" s="210"/>
      <c r="AD399" s="210"/>
    </row>
    <row r="400" spans="8:30" ht="15.75" customHeight="1"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0"/>
      <c r="AD400" s="210"/>
    </row>
    <row r="401" spans="8:30" ht="15.75" customHeight="1"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  <c r="AC401" s="210"/>
      <c r="AD401" s="210"/>
    </row>
    <row r="402" spans="8:30" ht="15.75" customHeight="1"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0"/>
      <c r="AD402" s="210"/>
    </row>
    <row r="403" spans="8:30" ht="15.75" customHeight="1"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0"/>
      <c r="AD403" s="210"/>
    </row>
    <row r="404" spans="8:30" ht="15.75" customHeight="1"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  <c r="AC404" s="210"/>
      <c r="AD404" s="210"/>
    </row>
    <row r="405" spans="8:30" ht="15.75" customHeight="1"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0"/>
      <c r="AD405" s="210"/>
    </row>
    <row r="406" spans="8:30" ht="15.75" customHeight="1"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  <c r="AC406" s="210"/>
      <c r="AD406" s="210"/>
    </row>
    <row r="407" spans="8:30" ht="15.75" customHeight="1"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  <c r="AC407" s="210"/>
      <c r="AD407" s="210"/>
    </row>
    <row r="408" spans="8:30" ht="15.75" customHeight="1"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  <c r="AC408" s="210"/>
      <c r="AD408" s="210"/>
    </row>
    <row r="409" spans="8:30" ht="15.75" customHeight="1"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0"/>
      <c r="AD409" s="210"/>
    </row>
    <row r="410" spans="8:30" ht="15.75" customHeight="1"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0"/>
      <c r="AD410" s="210"/>
    </row>
    <row r="411" spans="8:30" ht="15.75" customHeight="1"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0"/>
      <c r="AB411" s="210"/>
      <c r="AC411" s="210"/>
      <c r="AD411" s="210"/>
    </row>
    <row r="412" spans="8:30" ht="15.75" customHeight="1"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  <c r="AC412" s="210"/>
      <c r="AD412" s="210"/>
    </row>
    <row r="413" spans="8:30" ht="15.75" customHeight="1"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0"/>
      <c r="AB413" s="210"/>
      <c r="AC413" s="210"/>
      <c r="AD413" s="210"/>
    </row>
    <row r="414" spans="8:30" ht="15.75" customHeight="1"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  <c r="AC414" s="210"/>
      <c r="AD414" s="210"/>
    </row>
    <row r="415" spans="8:30" ht="15.75" customHeight="1"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  <c r="AC415" s="210"/>
      <c r="AD415" s="210"/>
    </row>
    <row r="416" spans="8:30" ht="15.75" customHeight="1"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0"/>
      <c r="AB416" s="210"/>
      <c r="AC416" s="210"/>
      <c r="AD416" s="210"/>
    </row>
    <row r="417" spans="8:30" ht="15.75" customHeight="1"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  <c r="AA417" s="210"/>
      <c r="AB417" s="210"/>
      <c r="AC417" s="210"/>
      <c r="AD417" s="210"/>
    </row>
    <row r="418" spans="8:30" ht="15.75" customHeight="1"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  <c r="AA418" s="210"/>
      <c r="AB418" s="210"/>
      <c r="AC418" s="210"/>
      <c r="AD418" s="210"/>
    </row>
    <row r="419" spans="8:30" ht="15.75" customHeight="1"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0"/>
      <c r="AB419" s="210"/>
      <c r="AC419" s="210"/>
      <c r="AD419" s="210"/>
    </row>
    <row r="420" spans="8:30" ht="15.75" customHeight="1"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  <c r="AC420" s="210"/>
      <c r="AD420" s="210"/>
    </row>
    <row r="421" spans="8:30" ht="15.75" customHeight="1"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0"/>
      <c r="AB421" s="210"/>
      <c r="AC421" s="210"/>
      <c r="AD421" s="210"/>
    </row>
    <row r="422" spans="8:30" ht="15.75" customHeight="1"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  <c r="AC422" s="210"/>
      <c r="AD422" s="210"/>
    </row>
    <row r="423" spans="8:30" ht="15.75" customHeight="1"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  <c r="AC423" s="210"/>
      <c r="AD423" s="210"/>
    </row>
    <row r="424" spans="8:30" ht="15.75" customHeight="1"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0"/>
      <c r="AD424" s="210"/>
    </row>
    <row r="425" spans="8:30" ht="15.75" customHeight="1"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  <c r="AC425" s="210"/>
      <c r="AD425" s="210"/>
    </row>
    <row r="426" spans="8:30" ht="15.75" customHeight="1"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  <c r="AD426" s="210"/>
    </row>
    <row r="427" spans="8:30" ht="15.75" customHeight="1"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  <c r="AD427" s="210"/>
    </row>
    <row r="428" spans="8:30" ht="15.75" customHeight="1"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  <c r="AC428" s="210"/>
      <c r="AD428" s="210"/>
    </row>
    <row r="429" spans="8:30" ht="15.75" customHeight="1"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  <c r="AC429" s="210"/>
      <c r="AD429" s="210"/>
    </row>
    <row r="430" spans="8:30" ht="15.75" customHeight="1"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0"/>
      <c r="AD430" s="210"/>
    </row>
    <row r="431" spans="8:30" ht="15.75" customHeight="1"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  <c r="AC431" s="210"/>
      <c r="AD431" s="210"/>
    </row>
    <row r="432" spans="8:30" ht="15.75" customHeight="1"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0"/>
      <c r="AB432" s="210"/>
      <c r="AC432" s="210"/>
      <c r="AD432" s="210"/>
    </row>
    <row r="433" spans="8:30" ht="15.75" customHeight="1"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  <c r="AC433" s="210"/>
      <c r="AD433" s="210"/>
    </row>
    <row r="434" spans="8:30" ht="15.75" customHeight="1"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  <c r="AC434" s="210"/>
      <c r="AD434" s="210"/>
    </row>
    <row r="435" spans="8:30" ht="15.75" customHeight="1"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  <c r="AA435" s="210"/>
      <c r="AB435" s="210"/>
      <c r="AC435" s="210"/>
      <c r="AD435" s="210"/>
    </row>
    <row r="436" spans="8:30" ht="15.75" customHeight="1"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0"/>
      <c r="AB436" s="210"/>
      <c r="AC436" s="210"/>
      <c r="AD436" s="210"/>
    </row>
    <row r="437" spans="8:30" ht="15.75" customHeight="1"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  <c r="AC437" s="210"/>
      <c r="AD437" s="210"/>
    </row>
    <row r="438" spans="8:30" ht="15.75" customHeight="1"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  <c r="AC438" s="210"/>
      <c r="AD438" s="210"/>
    </row>
    <row r="439" spans="8:30" ht="15.75" customHeight="1"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  <c r="AC439" s="210"/>
      <c r="AD439" s="210"/>
    </row>
    <row r="440" spans="8:30" ht="15.75" customHeight="1"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  <c r="AC440" s="210"/>
      <c r="AD440" s="210"/>
    </row>
    <row r="441" spans="8:30" ht="15.75" customHeight="1"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  <c r="AC441" s="210"/>
      <c r="AD441" s="210"/>
    </row>
    <row r="442" spans="8:30" ht="15.75" customHeight="1"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  <c r="AC442" s="210"/>
      <c r="AD442" s="210"/>
    </row>
    <row r="443" spans="8:30" ht="15.75" customHeight="1"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0"/>
      <c r="AD443" s="210"/>
    </row>
    <row r="444" spans="8:30" ht="15.75" customHeight="1"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0"/>
      <c r="AD444" s="210"/>
    </row>
    <row r="445" spans="8:30" ht="15.75" customHeight="1"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0"/>
      <c r="AD445" s="210"/>
    </row>
    <row r="446" spans="8:30" ht="15.75" customHeight="1"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  <c r="AA446" s="210"/>
      <c r="AB446" s="210"/>
      <c r="AC446" s="210"/>
      <c r="AD446" s="210"/>
    </row>
    <row r="447" spans="8:30" ht="15.75" customHeight="1"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0"/>
      <c r="AB447" s="210"/>
      <c r="AC447" s="210"/>
      <c r="AD447" s="210"/>
    </row>
    <row r="448" spans="8:30" ht="15.75" customHeight="1"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  <c r="AA448" s="210"/>
      <c r="AB448" s="210"/>
      <c r="AC448" s="210"/>
      <c r="AD448" s="210"/>
    </row>
    <row r="449" spans="8:30" ht="15.75" customHeight="1"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  <c r="AA449" s="210"/>
      <c r="AB449" s="210"/>
      <c r="AC449" s="210"/>
      <c r="AD449" s="210"/>
    </row>
    <row r="450" spans="8:30" ht="15.75" customHeight="1"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  <c r="AA450" s="210"/>
      <c r="AB450" s="210"/>
      <c r="AC450" s="210"/>
      <c r="AD450" s="210"/>
    </row>
    <row r="451" spans="8:30" ht="15.75" customHeight="1"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  <c r="AA451" s="210"/>
      <c r="AB451" s="210"/>
      <c r="AC451" s="210"/>
      <c r="AD451" s="210"/>
    </row>
    <row r="452" spans="8:30" ht="15.75" customHeight="1"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  <c r="AC452" s="210"/>
      <c r="AD452" s="210"/>
    </row>
    <row r="453" spans="8:30" ht="15.75" customHeight="1"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  <c r="AC453" s="210"/>
      <c r="AD453" s="210"/>
    </row>
    <row r="454" spans="8:30" ht="15.75" customHeight="1"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  <c r="AC454" s="210"/>
      <c r="AD454" s="210"/>
    </row>
    <row r="455" spans="8:30" ht="15.75" customHeight="1"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  <c r="AC455" s="210"/>
      <c r="AD455" s="210"/>
    </row>
    <row r="456" spans="8:30" ht="15.75" customHeight="1"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  <c r="AC456" s="210"/>
      <c r="AD456" s="210"/>
    </row>
    <row r="457" spans="8:30" ht="15.75" customHeight="1"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0"/>
      <c r="AD457" s="210"/>
    </row>
    <row r="458" spans="8:30" ht="15.75" customHeight="1"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  <c r="AC458" s="210"/>
      <c r="AD458" s="210"/>
    </row>
    <row r="459" spans="8:30" ht="15.75" customHeight="1"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0"/>
      <c r="AD459" s="210"/>
    </row>
    <row r="460" spans="8:30" ht="15.75" customHeight="1"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0"/>
      <c r="AD460" s="210"/>
    </row>
    <row r="461" spans="8:30" ht="15.75" customHeight="1"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  <c r="AC461" s="210"/>
      <c r="AD461" s="210"/>
    </row>
    <row r="462" spans="8:30" ht="15.75" customHeight="1"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0"/>
      <c r="AD462" s="210"/>
    </row>
    <row r="463" spans="8:30" ht="15.75" customHeight="1"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10"/>
      <c r="AD463" s="210"/>
    </row>
    <row r="464" spans="8:30" ht="15.75" customHeight="1"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0"/>
      <c r="AD464" s="210"/>
    </row>
    <row r="465" spans="8:30" ht="15.75" customHeight="1"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  <c r="AC465" s="210"/>
      <c r="AD465" s="210"/>
    </row>
    <row r="466" spans="8:30" ht="15.75" customHeight="1"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  <c r="AC466" s="210"/>
      <c r="AD466" s="210"/>
    </row>
    <row r="467" spans="8:30" ht="15.75" customHeight="1"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0"/>
      <c r="AB467" s="210"/>
      <c r="AC467" s="210"/>
      <c r="AD467" s="210"/>
    </row>
    <row r="468" spans="8:30" ht="15.75" customHeight="1"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  <c r="AC468" s="210"/>
      <c r="AD468" s="210"/>
    </row>
    <row r="469" spans="8:30" ht="15.75" customHeight="1"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  <c r="AA469" s="210"/>
      <c r="AB469" s="210"/>
      <c r="AC469" s="210"/>
      <c r="AD469" s="210"/>
    </row>
    <row r="470" spans="8:30" ht="15.75" customHeight="1"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  <c r="AC470" s="210"/>
      <c r="AD470" s="210"/>
    </row>
    <row r="471" spans="8:30" ht="15.75" customHeight="1"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0"/>
      <c r="AB471" s="210"/>
      <c r="AC471" s="210"/>
      <c r="AD471" s="210"/>
    </row>
    <row r="472" spans="8:30" ht="15.75" customHeight="1"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  <c r="AC472" s="210"/>
      <c r="AD472" s="210"/>
    </row>
    <row r="473" spans="8:30" ht="15.75" customHeight="1"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  <c r="AC473" s="210"/>
      <c r="AD473" s="210"/>
    </row>
    <row r="474" spans="8:30" ht="15.75" customHeight="1"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0"/>
      <c r="AB474" s="210"/>
      <c r="AC474" s="210"/>
      <c r="AD474" s="210"/>
    </row>
    <row r="475" spans="8:30" ht="15.75" customHeight="1"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  <c r="AC475" s="210"/>
      <c r="AD475" s="210"/>
    </row>
    <row r="476" spans="8:30" ht="15.75" customHeight="1"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  <c r="AC476" s="210"/>
      <c r="AD476" s="210"/>
    </row>
    <row r="477" spans="8:30" ht="15.75" customHeight="1"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  <c r="AD477" s="210"/>
    </row>
    <row r="478" spans="8:30" ht="15.75" customHeight="1"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0"/>
    </row>
    <row r="479" spans="8:30" ht="15.75" customHeight="1"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  <c r="AC479" s="210"/>
      <c r="AD479" s="210"/>
    </row>
    <row r="480" spans="8:30" ht="15.75" customHeight="1"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0"/>
      <c r="AD480" s="210"/>
    </row>
    <row r="481" spans="8:30" ht="15.75" customHeight="1"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  <c r="AC481" s="210"/>
      <c r="AD481" s="210"/>
    </row>
    <row r="482" spans="8:30" ht="15.75" customHeight="1"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  <c r="AC482" s="210"/>
      <c r="AD482" s="210"/>
    </row>
    <row r="483" spans="8:30" ht="15.75" customHeight="1"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  <c r="AC483" s="210"/>
      <c r="AD483" s="210"/>
    </row>
    <row r="484" spans="8:30" ht="15.75" customHeight="1"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  <c r="AC484" s="210"/>
      <c r="AD484" s="210"/>
    </row>
    <row r="485" spans="8:30" ht="15.75" customHeight="1"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0"/>
      <c r="AD485" s="210"/>
    </row>
    <row r="486" spans="8:30" ht="15.75" customHeight="1"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  <c r="AC486" s="210"/>
      <c r="AD486" s="210"/>
    </row>
    <row r="487" spans="8:30" ht="15.75" customHeight="1"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  <c r="AC487" s="210"/>
      <c r="AD487" s="210"/>
    </row>
    <row r="488" spans="8:30" ht="15.75" customHeight="1"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  <c r="AC488" s="210"/>
      <c r="AD488" s="210"/>
    </row>
    <row r="489" spans="8:30" ht="15.75" customHeight="1"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0"/>
      <c r="AD489" s="210"/>
    </row>
    <row r="490" spans="8:30" ht="15.75" customHeight="1"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  <c r="AC490" s="210"/>
      <c r="AD490" s="210"/>
    </row>
    <row r="491" spans="8:30" ht="15.75" customHeight="1"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  <c r="AC491" s="210"/>
      <c r="AD491" s="210"/>
    </row>
    <row r="492" spans="8:30" ht="15.75" customHeight="1"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0"/>
      <c r="AB492" s="210"/>
      <c r="AC492" s="210"/>
      <c r="AD492" s="210"/>
    </row>
    <row r="493" spans="8:30" ht="15.75" customHeight="1"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  <c r="AC493" s="210"/>
      <c r="AD493" s="210"/>
    </row>
    <row r="494" spans="8:30" ht="15.75" customHeight="1"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</row>
    <row r="495" spans="8:30" ht="15.75" customHeight="1"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</row>
    <row r="496" spans="8:30" ht="15.75" customHeight="1"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0"/>
      <c r="AD496" s="210"/>
    </row>
    <row r="497" spans="8:30" ht="15.75" customHeight="1"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  <c r="AC497" s="210"/>
      <c r="AD497" s="210"/>
    </row>
    <row r="498" spans="8:30" ht="15.75" customHeight="1"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  <c r="AC498" s="210"/>
      <c r="AD498" s="210"/>
    </row>
    <row r="499" spans="8:30" ht="15.75" customHeight="1"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  <c r="AC499" s="210"/>
      <c r="AD499" s="210"/>
    </row>
    <row r="500" spans="8:30" ht="15.75" customHeight="1"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0"/>
      <c r="AB500" s="210"/>
      <c r="AC500" s="210"/>
      <c r="AD500" s="210"/>
    </row>
    <row r="501" spans="8:30" ht="15.75" customHeight="1"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  <c r="AC501" s="210"/>
      <c r="AD501" s="210"/>
    </row>
    <row r="502" spans="8:30" ht="15.75" customHeight="1"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0"/>
      <c r="AB502" s="210"/>
      <c r="AC502" s="210"/>
      <c r="AD502" s="210"/>
    </row>
    <row r="503" spans="8:30" ht="15.75" customHeight="1"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  <c r="AC503" s="210"/>
      <c r="AD503" s="210"/>
    </row>
    <row r="504" spans="8:30" ht="15.75" customHeight="1"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  <c r="AC504" s="210"/>
      <c r="AD504" s="210"/>
    </row>
    <row r="505" spans="8:30" ht="15.75" customHeight="1"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0"/>
      <c r="AB505" s="210"/>
      <c r="AC505" s="210"/>
      <c r="AD505" s="210"/>
    </row>
    <row r="506" spans="8:30" ht="15.75" customHeight="1"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  <c r="AC506" s="210"/>
      <c r="AD506" s="210"/>
    </row>
    <row r="507" spans="8:30" ht="15.75" customHeight="1"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  <c r="AC507" s="210"/>
      <c r="AD507" s="210"/>
    </row>
    <row r="508" spans="8:30" ht="15.75" customHeight="1"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  <c r="AC508" s="210"/>
      <c r="AD508" s="210"/>
    </row>
    <row r="509" spans="8:30" ht="15.75" customHeight="1"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  <c r="AC509" s="210"/>
      <c r="AD509" s="210"/>
    </row>
    <row r="510" spans="8:30" ht="15.75" customHeight="1"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0"/>
      <c r="AD510" s="210"/>
    </row>
    <row r="511" spans="8:30" ht="15.75" customHeight="1"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  <c r="AC511" s="210"/>
      <c r="AD511" s="210"/>
    </row>
    <row r="512" spans="8:30" ht="15.75" customHeight="1"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  <c r="AC512" s="210"/>
      <c r="AD512" s="210"/>
    </row>
    <row r="513" spans="8:30" ht="15.75" customHeight="1"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  <c r="AC513" s="210"/>
      <c r="AD513" s="210"/>
    </row>
    <row r="514" spans="8:30" ht="15.75" customHeight="1"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  <c r="AC514" s="210"/>
      <c r="AD514" s="210"/>
    </row>
    <row r="515" spans="8:30" ht="15.75" customHeight="1"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  <c r="AC515" s="210"/>
      <c r="AD515" s="210"/>
    </row>
    <row r="516" spans="8:30" ht="15.75" customHeight="1"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  <c r="AC516" s="210"/>
      <c r="AD516" s="210"/>
    </row>
    <row r="517" spans="8:30" ht="15.75" customHeight="1"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  <c r="AC517" s="210"/>
      <c r="AD517" s="210"/>
    </row>
    <row r="518" spans="8:30" ht="15.75" customHeight="1"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  <c r="AC518" s="210"/>
      <c r="AD518" s="210"/>
    </row>
    <row r="519" spans="8:30" ht="15.75" customHeight="1"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  <c r="AC519" s="210"/>
      <c r="AD519" s="210"/>
    </row>
    <row r="520" spans="8:30" ht="15.75" customHeight="1"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  <c r="AC520" s="210"/>
      <c r="AD520" s="210"/>
    </row>
    <row r="521" spans="8:30" ht="15.75" customHeight="1"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0"/>
      <c r="AB521" s="210"/>
      <c r="AC521" s="210"/>
      <c r="AD521" s="210"/>
    </row>
    <row r="522" spans="8:30" ht="15.75" customHeight="1"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  <c r="AC522" s="210"/>
      <c r="AD522" s="210"/>
    </row>
    <row r="523" spans="8:30" ht="15.75" customHeight="1"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  <c r="AC523" s="210"/>
      <c r="AD523" s="210"/>
    </row>
    <row r="524" spans="8:30" ht="15.75" customHeight="1"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0"/>
      <c r="AB524" s="210"/>
      <c r="AC524" s="210"/>
      <c r="AD524" s="210"/>
    </row>
    <row r="525" spans="8:30" ht="15.75" customHeight="1"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  <c r="AC525" s="210"/>
      <c r="AD525" s="210"/>
    </row>
    <row r="526" spans="8:30" ht="15.75" customHeight="1"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0"/>
      <c r="AB526" s="210"/>
      <c r="AC526" s="210"/>
      <c r="AD526" s="210"/>
    </row>
    <row r="527" spans="8:30" ht="15.75" customHeight="1"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  <c r="AC527" s="210"/>
      <c r="AD527" s="210"/>
    </row>
    <row r="528" spans="8:30" ht="15.75" customHeight="1"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0"/>
    </row>
    <row r="529" spans="8:30" ht="15.75" customHeight="1"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0"/>
      <c r="AB529" s="210"/>
      <c r="AC529" s="210"/>
      <c r="AD529" s="210"/>
    </row>
    <row r="530" spans="8:30" ht="15.75" customHeight="1"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  <c r="AC530" s="210"/>
      <c r="AD530" s="210"/>
    </row>
    <row r="531" spans="8:30" ht="15.75" customHeight="1"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  <c r="AC531" s="210"/>
      <c r="AD531" s="210"/>
    </row>
    <row r="532" spans="8:30" ht="15.75" customHeight="1"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  <c r="AC532" s="210"/>
      <c r="AD532" s="210"/>
    </row>
    <row r="533" spans="8:30" ht="15.75" customHeight="1"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  <c r="AC533" s="210"/>
      <c r="AD533" s="210"/>
    </row>
    <row r="534" spans="8:30" ht="15.75" customHeight="1"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0"/>
      <c r="AB534" s="210"/>
      <c r="AC534" s="210"/>
      <c r="AD534" s="210"/>
    </row>
    <row r="535" spans="8:30" ht="15.75" customHeight="1"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0"/>
      <c r="AB535" s="210"/>
      <c r="AC535" s="210"/>
      <c r="AD535" s="210"/>
    </row>
    <row r="536" spans="8:30" ht="15.75" customHeight="1"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0"/>
      <c r="AB536" s="210"/>
      <c r="AC536" s="210"/>
      <c r="AD536" s="210"/>
    </row>
    <row r="537" spans="8:30" ht="15.75" customHeight="1"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  <c r="AC537" s="210"/>
      <c r="AD537" s="210"/>
    </row>
    <row r="538" spans="8:30" ht="15.75" customHeight="1"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0"/>
      <c r="AB538" s="210"/>
      <c r="AC538" s="210"/>
      <c r="AD538" s="210"/>
    </row>
    <row r="539" spans="8:30" ht="15.75" customHeight="1"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  <c r="AC539" s="210"/>
      <c r="AD539" s="210"/>
    </row>
    <row r="540" spans="8:30" ht="15.75" customHeight="1"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  <c r="AC540" s="210"/>
      <c r="AD540" s="210"/>
    </row>
    <row r="541" spans="8:30" ht="15.75" customHeight="1"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0"/>
      <c r="AB541" s="210"/>
      <c r="AC541" s="210"/>
      <c r="AD541" s="210"/>
    </row>
    <row r="542" spans="8:30" ht="15.75" customHeight="1"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0"/>
      <c r="AB542" s="210"/>
      <c r="AC542" s="210"/>
      <c r="AD542" s="210"/>
    </row>
    <row r="543" spans="8:30" ht="15.75" customHeight="1"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0"/>
      <c r="AB543" s="210"/>
      <c r="AC543" s="210"/>
      <c r="AD543" s="210"/>
    </row>
    <row r="544" spans="8:30" ht="15.75" customHeight="1"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0"/>
      <c r="AB544" s="210"/>
      <c r="AC544" s="210"/>
      <c r="AD544" s="210"/>
    </row>
    <row r="545" spans="8:30" ht="15.75" customHeight="1"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0"/>
      <c r="AB545" s="210"/>
      <c r="AC545" s="210"/>
      <c r="AD545" s="210"/>
    </row>
    <row r="546" spans="8:30" ht="15.75" customHeight="1"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0"/>
      <c r="AD546" s="210"/>
    </row>
    <row r="547" spans="8:30" ht="15.75" customHeight="1"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  <c r="AC547" s="210"/>
      <c r="AD547" s="210"/>
    </row>
    <row r="548" spans="8:30" ht="15.75" customHeight="1"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  <c r="AC548" s="210"/>
      <c r="AD548" s="210"/>
    </row>
    <row r="549" spans="8:30" ht="15.75" customHeight="1"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  <c r="AC549" s="210"/>
      <c r="AD549" s="210"/>
    </row>
    <row r="550" spans="8:30" ht="15.75" customHeight="1"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0"/>
      <c r="AB550" s="210"/>
      <c r="AC550" s="210"/>
      <c r="AD550" s="210"/>
    </row>
    <row r="551" spans="8:30" ht="15.75" customHeight="1"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  <c r="AC551" s="210"/>
      <c r="AD551" s="210"/>
    </row>
    <row r="552" spans="8:30" ht="15.75" customHeight="1"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  <c r="AC552" s="210"/>
      <c r="AD552" s="210"/>
    </row>
    <row r="553" spans="8:30" ht="15.75" customHeight="1"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0"/>
      <c r="AB553" s="210"/>
      <c r="AC553" s="210"/>
      <c r="AD553" s="210"/>
    </row>
    <row r="554" spans="8:30" ht="15.75" customHeight="1"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0"/>
      <c r="AB554" s="210"/>
      <c r="AC554" s="210"/>
      <c r="AD554" s="210"/>
    </row>
    <row r="555" spans="8:30" ht="15.75" customHeight="1"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0"/>
      <c r="AB555" s="210"/>
      <c r="AC555" s="210"/>
      <c r="AD555" s="210"/>
    </row>
    <row r="556" spans="8:30" ht="15.75" customHeight="1"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0"/>
      <c r="AB556" s="210"/>
      <c r="AC556" s="210"/>
      <c r="AD556" s="210"/>
    </row>
    <row r="557" spans="8:30" ht="15.75" customHeight="1"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0"/>
      <c r="AD557" s="210"/>
    </row>
    <row r="558" spans="8:30" ht="15.75" customHeight="1"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0"/>
      <c r="AB558" s="210"/>
      <c r="AC558" s="210"/>
      <c r="AD558" s="210"/>
    </row>
    <row r="559" spans="8:30" ht="15.75" customHeight="1"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0"/>
      <c r="AB559" s="210"/>
      <c r="AC559" s="210"/>
      <c r="AD559" s="210"/>
    </row>
    <row r="560" spans="8:30" ht="15.75" customHeight="1"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  <c r="AC560" s="210"/>
      <c r="AD560" s="210"/>
    </row>
    <row r="561" spans="8:30" ht="15.75" customHeight="1"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0"/>
      <c r="AB561" s="210"/>
      <c r="AC561" s="210"/>
      <c r="AD561" s="210"/>
    </row>
    <row r="562" spans="8:30" ht="15.75" customHeight="1"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0"/>
      <c r="AB562" s="210"/>
      <c r="AC562" s="210"/>
      <c r="AD562" s="210"/>
    </row>
    <row r="563" spans="8:30" ht="15.75" customHeight="1"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0"/>
      <c r="AB563" s="210"/>
      <c r="AC563" s="210"/>
      <c r="AD563" s="210"/>
    </row>
    <row r="564" spans="8:30" ht="15.75" customHeight="1"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0"/>
      <c r="AB564" s="210"/>
      <c r="AC564" s="210"/>
      <c r="AD564" s="210"/>
    </row>
    <row r="565" spans="8:30" ht="15.75" customHeight="1"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0"/>
      <c r="AB565" s="210"/>
      <c r="AC565" s="210"/>
      <c r="AD565" s="210"/>
    </row>
    <row r="566" spans="8:30" ht="15.75" customHeight="1"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0"/>
      <c r="AB566" s="210"/>
      <c r="AC566" s="210"/>
      <c r="AD566" s="210"/>
    </row>
    <row r="567" spans="8:30" ht="15.75" customHeight="1"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0"/>
      <c r="AB567" s="210"/>
      <c r="AC567" s="210"/>
      <c r="AD567" s="210"/>
    </row>
    <row r="568" spans="8:30" ht="15.75" customHeight="1"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0"/>
      <c r="AB568" s="210"/>
      <c r="AC568" s="210"/>
      <c r="AD568" s="210"/>
    </row>
    <row r="569" spans="8:30" ht="15.75" customHeight="1"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0"/>
      <c r="AB569" s="210"/>
      <c r="AC569" s="210"/>
      <c r="AD569" s="210"/>
    </row>
    <row r="570" spans="8:30" ht="15.75" customHeight="1"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  <c r="AC570" s="210"/>
      <c r="AD570" s="210"/>
    </row>
    <row r="571" spans="8:30" ht="15.75" customHeight="1"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0"/>
      <c r="AD571" s="210"/>
    </row>
    <row r="572" spans="8:30" ht="15.75" customHeight="1"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  <c r="AC572" s="210"/>
      <c r="AD572" s="210"/>
    </row>
    <row r="573" spans="8:30" ht="15.75" customHeight="1"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  <c r="AC573" s="210"/>
      <c r="AD573" s="210"/>
    </row>
    <row r="574" spans="8:30" ht="15.75" customHeight="1"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  <c r="AC574" s="210"/>
      <c r="AD574" s="210"/>
    </row>
    <row r="575" spans="8:30" ht="15.75" customHeight="1"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0"/>
      <c r="AB575" s="210"/>
      <c r="AC575" s="210"/>
      <c r="AD575" s="210"/>
    </row>
    <row r="576" spans="8:30" ht="15.75" customHeight="1"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  <c r="AC576" s="210"/>
      <c r="AD576" s="210"/>
    </row>
    <row r="577" spans="8:30" ht="15.75" customHeight="1"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0"/>
      <c r="AD577" s="210"/>
    </row>
    <row r="578" spans="8:30" ht="15.75" customHeight="1"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  <c r="AC578" s="210"/>
      <c r="AD578" s="210"/>
    </row>
    <row r="579" spans="8:30" ht="15.75" customHeight="1"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  <c r="AC579" s="210"/>
      <c r="AD579" s="210"/>
    </row>
    <row r="580" spans="8:30" ht="15.75" customHeight="1"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  <c r="AC580" s="210"/>
      <c r="AD580" s="210"/>
    </row>
    <row r="581" spans="8:30" ht="15.75" customHeight="1"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  <c r="AC581" s="210"/>
      <c r="AD581" s="210"/>
    </row>
    <row r="582" spans="8:30" ht="15.75" customHeight="1"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</row>
    <row r="583" spans="8:30" ht="15.75" customHeight="1"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</row>
    <row r="584" spans="8:30" ht="15.75" customHeight="1"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</row>
    <row r="585" spans="8:30" ht="15.75" customHeight="1"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</row>
    <row r="586" spans="8:30" ht="15.75" customHeight="1"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</row>
    <row r="587" spans="8:30" ht="15.75" customHeight="1"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</row>
    <row r="588" spans="8:30" ht="15.75" customHeight="1"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</row>
    <row r="589" spans="8:30" ht="15.75" customHeight="1"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</row>
    <row r="590" spans="8:30" ht="15.75" customHeight="1"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  <c r="AD590" s="210"/>
    </row>
    <row r="591" spans="8:30" ht="15.75" customHeight="1"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0"/>
      <c r="AB591" s="210"/>
      <c r="AC591" s="210"/>
      <c r="AD591" s="210"/>
    </row>
    <row r="592" spans="8:30" ht="15.75" customHeight="1"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  <c r="AC592" s="210"/>
      <c r="AD592" s="210"/>
    </row>
    <row r="593" spans="8:30" ht="15.75" customHeight="1"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  <c r="AC593" s="210"/>
      <c r="AD593" s="210"/>
    </row>
    <row r="594" spans="8:30" ht="15.75" customHeight="1"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  <c r="AC594" s="210"/>
      <c r="AD594" s="210"/>
    </row>
    <row r="595" spans="8:30" ht="15.75" customHeight="1"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0"/>
      <c r="AB595" s="210"/>
      <c r="AC595" s="210"/>
      <c r="AD595" s="210"/>
    </row>
    <row r="596" spans="8:30" ht="15.75" customHeight="1"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0"/>
      <c r="AB596" s="210"/>
      <c r="AC596" s="210"/>
      <c r="AD596" s="210"/>
    </row>
    <row r="597" spans="8:30" ht="15.75" customHeight="1"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0"/>
      <c r="AB597" s="210"/>
      <c r="AC597" s="210"/>
      <c r="AD597" s="210"/>
    </row>
    <row r="598" spans="8:30" ht="15.75" customHeight="1"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0"/>
      <c r="AB598" s="210"/>
      <c r="AC598" s="210"/>
      <c r="AD598" s="210"/>
    </row>
    <row r="599" spans="8:30" ht="15.75" customHeight="1"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0"/>
      <c r="AB599" s="210"/>
      <c r="AC599" s="210"/>
      <c r="AD599" s="210"/>
    </row>
    <row r="600" spans="8:30" ht="15.75" customHeight="1"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  <c r="AC600" s="210"/>
      <c r="AD600" s="210"/>
    </row>
    <row r="601" spans="8:30" ht="15.75" customHeight="1"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0"/>
      <c r="AB601" s="210"/>
      <c r="AC601" s="210"/>
      <c r="AD601" s="210"/>
    </row>
    <row r="602" spans="8:30" ht="15.75" customHeight="1"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  <c r="AC602" s="210"/>
      <c r="AD602" s="210"/>
    </row>
    <row r="603" spans="8:30" ht="15.75" customHeight="1"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  <c r="AC603" s="210"/>
      <c r="AD603" s="210"/>
    </row>
    <row r="604" spans="8:30" ht="15.75" customHeight="1"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0"/>
      <c r="AB604" s="210"/>
      <c r="AC604" s="210"/>
      <c r="AD604" s="210"/>
    </row>
    <row r="605" spans="8:30" ht="15.75" customHeight="1"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0"/>
      <c r="AB605" s="210"/>
      <c r="AC605" s="210"/>
      <c r="AD605" s="210"/>
    </row>
    <row r="606" spans="8:30" ht="15.75" customHeight="1"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0"/>
      <c r="AB606" s="210"/>
      <c r="AC606" s="210"/>
      <c r="AD606" s="210"/>
    </row>
    <row r="607" spans="8:30" ht="15.75" customHeight="1"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  <c r="AC607" s="210"/>
      <c r="AD607" s="210"/>
    </row>
    <row r="608" spans="8:30" ht="15.75" customHeight="1"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  <c r="AC608" s="210"/>
      <c r="AD608" s="210"/>
    </row>
    <row r="609" spans="8:30" ht="15.75" customHeight="1"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  <c r="AC609" s="210"/>
      <c r="AD609" s="210"/>
    </row>
    <row r="610" spans="8:30" ht="15.75" customHeight="1"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0"/>
      <c r="AD610" s="210"/>
    </row>
    <row r="611" spans="8:30" ht="15.75" customHeight="1"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  <c r="AC611" s="210"/>
      <c r="AD611" s="210"/>
    </row>
    <row r="612" spans="8:30" ht="15.75" customHeight="1"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  <c r="AC612" s="210"/>
      <c r="AD612" s="210"/>
    </row>
    <row r="613" spans="8:30" ht="15.75" customHeight="1"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0"/>
      <c r="AD613" s="210"/>
    </row>
    <row r="614" spans="8:30" ht="15.75" customHeight="1"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0"/>
      <c r="AD614" s="210"/>
    </row>
    <row r="615" spans="8:30" ht="15.75" customHeight="1"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  <c r="AD615" s="210"/>
    </row>
    <row r="616" spans="8:30" ht="15.75" customHeight="1"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0"/>
      <c r="AD616" s="210"/>
    </row>
    <row r="617" spans="8:30" ht="15.75" customHeight="1"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0"/>
      <c r="AD617" s="210"/>
    </row>
    <row r="618" spans="8:30" ht="15.75" customHeight="1"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0"/>
      <c r="AD618" s="210"/>
    </row>
    <row r="619" spans="8:30" ht="15.75" customHeight="1"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0"/>
      <c r="AD619" s="210"/>
    </row>
    <row r="620" spans="8:30" ht="15.75" customHeight="1"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  <c r="AC620" s="210"/>
      <c r="AD620" s="210"/>
    </row>
    <row r="621" spans="8:30" ht="15.75" customHeight="1"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  <c r="AC621" s="210"/>
      <c r="AD621" s="210"/>
    </row>
    <row r="622" spans="8:30" ht="15.75" customHeight="1"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0"/>
      <c r="AB622" s="210"/>
      <c r="AC622" s="210"/>
      <c r="AD622" s="210"/>
    </row>
    <row r="623" spans="8:30" ht="15.75" customHeight="1"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  <c r="AC623" s="210"/>
      <c r="AD623" s="210"/>
    </row>
    <row r="624" spans="8:30" ht="15.75" customHeight="1"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  <c r="AC624" s="210"/>
      <c r="AD624" s="210"/>
    </row>
    <row r="625" spans="8:30" ht="15.75" customHeight="1"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  <c r="AC625" s="210"/>
      <c r="AD625" s="210"/>
    </row>
    <row r="626" spans="8:30" ht="15.75" customHeight="1"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0"/>
      <c r="AD626" s="210"/>
    </row>
    <row r="627" spans="8:30" ht="15.75" customHeight="1"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  <c r="AC627" s="210"/>
      <c r="AD627" s="210"/>
    </row>
    <row r="628" spans="8:30" ht="15.75" customHeight="1"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0"/>
      <c r="AD628" s="210"/>
    </row>
    <row r="629" spans="8:30" ht="15.75" customHeight="1"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  <c r="AC629" s="210"/>
      <c r="AD629" s="210"/>
    </row>
    <row r="630" spans="8:30" ht="15.75" customHeight="1"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0"/>
      <c r="AD630" s="210"/>
    </row>
    <row r="631" spans="8:30" ht="15.75" customHeight="1"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0"/>
      <c r="AD631" s="210"/>
    </row>
    <row r="632" spans="8:30" ht="15.75" customHeight="1"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  <c r="AD632" s="210"/>
    </row>
    <row r="633" spans="8:30" ht="15.75" customHeight="1"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</row>
    <row r="634" spans="8:30" ht="15.75" customHeight="1"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</row>
    <row r="635" spans="8:30" ht="15.75" customHeight="1"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</row>
    <row r="636" spans="8:30" ht="15.75" customHeight="1"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</row>
    <row r="637" spans="8:30" ht="15.75" customHeight="1"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</row>
    <row r="638" spans="8:30" ht="15.75" customHeight="1"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</row>
    <row r="639" spans="8:30" ht="15.75" customHeight="1"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</row>
    <row r="640" spans="8:30" ht="15.75" customHeight="1"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</row>
    <row r="641" spans="8:30" ht="15.75" customHeight="1"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</row>
    <row r="642" spans="8:30" ht="15.75" customHeight="1"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</row>
    <row r="643" spans="8:30" ht="15.75" customHeight="1"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</row>
    <row r="644" spans="8:30" ht="15.75" customHeight="1"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0"/>
      <c r="AD644" s="210"/>
    </row>
    <row r="645" spans="8:30" ht="15.75" customHeight="1"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  <c r="AC645" s="210"/>
      <c r="AD645" s="210"/>
    </row>
    <row r="646" spans="8:30" ht="15.75" customHeight="1"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0"/>
      <c r="AB646" s="210"/>
      <c r="AC646" s="210"/>
      <c r="AD646" s="210"/>
    </row>
    <row r="647" spans="8:30" ht="15.75" customHeight="1"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0"/>
      <c r="AB647" s="210"/>
      <c r="AC647" s="210"/>
      <c r="AD647" s="210"/>
    </row>
    <row r="648" spans="8:30" ht="15.75" customHeight="1"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0"/>
      <c r="AB648" s="210"/>
      <c r="AC648" s="210"/>
      <c r="AD648" s="210"/>
    </row>
    <row r="649" spans="8:30" ht="15.75" customHeight="1"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0"/>
      <c r="AB649" s="210"/>
      <c r="AC649" s="210"/>
      <c r="AD649" s="210"/>
    </row>
    <row r="650" spans="8:30" ht="15.75" customHeight="1"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0"/>
      <c r="AB650" s="210"/>
      <c r="AC650" s="210"/>
      <c r="AD650" s="210"/>
    </row>
    <row r="651" spans="8:30" ht="15.75" customHeight="1"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  <c r="AC651" s="210"/>
      <c r="AD651" s="210"/>
    </row>
    <row r="652" spans="8:30" ht="15.75" customHeight="1"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0"/>
      <c r="AB652" s="210"/>
      <c r="AC652" s="210"/>
      <c r="AD652" s="210"/>
    </row>
    <row r="653" spans="8:30" ht="15.75" customHeight="1"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  <c r="AC653" s="210"/>
      <c r="AD653" s="210"/>
    </row>
    <row r="654" spans="8:30" ht="15.75" customHeight="1"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  <c r="AC654" s="210"/>
      <c r="AD654" s="210"/>
    </row>
    <row r="655" spans="8:30" ht="15.75" customHeight="1"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0"/>
      <c r="AB655" s="210"/>
      <c r="AC655" s="210"/>
      <c r="AD655" s="210"/>
    </row>
    <row r="656" spans="8:30" ht="15.75" customHeight="1"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  <c r="AC656" s="210"/>
      <c r="AD656" s="210"/>
    </row>
    <row r="657" spans="8:30" ht="15.75" customHeight="1"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0"/>
      <c r="AB657" s="210"/>
      <c r="AC657" s="210"/>
      <c r="AD657" s="210"/>
    </row>
    <row r="658" spans="8:30" ht="15.75" customHeight="1"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  <c r="AC658" s="210"/>
      <c r="AD658" s="210"/>
    </row>
    <row r="659" spans="8:30" ht="15.75" customHeight="1"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  <c r="AC659" s="210"/>
      <c r="AD659" s="210"/>
    </row>
    <row r="660" spans="8:30" ht="15.75" customHeight="1"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0"/>
      <c r="AB660" s="210"/>
      <c r="AC660" s="210"/>
      <c r="AD660" s="210"/>
    </row>
    <row r="661" spans="8:30" ht="15.75" customHeight="1"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  <c r="AC661" s="210"/>
      <c r="AD661" s="210"/>
    </row>
    <row r="662" spans="8:30" ht="15.75" customHeight="1"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0"/>
      <c r="AB662" s="210"/>
      <c r="AC662" s="210"/>
      <c r="AD662" s="210"/>
    </row>
    <row r="663" spans="8:30" ht="15.75" customHeight="1"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  <c r="AC663" s="210"/>
      <c r="AD663" s="210"/>
    </row>
    <row r="664" spans="8:30" ht="15.75" customHeight="1"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  <c r="AC664" s="210"/>
      <c r="AD664" s="210"/>
    </row>
    <row r="665" spans="8:30" ht="15.75" customHeight="1"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  <c r="AC665" s="210"/>
      <c r="AD665" s="210"/>
    </row>
    <row r="666" spans="8:30" ht="15.75" customHeight="1"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  <c r="AC666" s="210"/>
      <c r="AD666" s="210"/>
    </row>
    <row r="667" spans="8:30" ht="15.75" customHeight="1"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0"/>
      <c r="AB667" s="210"/>
      <c r="AC667" s="210"/>
      <c r="AD667" s="210"/>
    </row>
    <row r="668" spans="8:30" ht="15.75" customHeight="1"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  <c r="AC668" s="210"/>
      <c r="AD668" s="210"/>
    </row>
    <row r="669" spans="8:30" ht="15.75" customHeight="1"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  <c r="AC669" s="210"/>
      <c r="AD669" s="210"/>
    </row>
    <row r="670" spans="8:30" ht="15.75" customHeight="1"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  <c r="AC670" s="210"/>
      <c r="AD670" s="210"/>
    </row>
    <row r="671" spans="8:30" ht="15.75" customHeight="1"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  <c r="AC671" s="210"/>
      <c r="AD671" s="210"/>
    </row>
    <row r="672" spans="8:30" ht="15.75" customHeight="1"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0"/>
      <c r="AD672" s="210"/>
    </row>
    <row r="673" spans="8:30" ht="15.75" customHeight="1"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0"/>
      <c r="AD673" s="210"/>
    </row>
    <row r="674" spans="8:30" ht="15.75" customHeight="1"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0"/>
      <c r="AD674" s="210"/>
    </row>
    <row r="675" spans="8:30" ht="15.75" customHeight="1"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0"/>
      <c r="AD675" s="210"/>
    </row>
    <row r="676" spans="8:30" ht="15.75" customHeight="1"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0"/>
      <c r="AD676" s="210"/>
    </row>
    <row r="677" spans="8:30" ht="15.75" customHeight="1"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0"/>
      <c r="AD677" s="210"/>
    </row>
    <row r="678" spans="8:30" ht="15.75" customHeight="1"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0"/>
      <c r="AD678" s="210"/>
    </row>
    <row r="679" spans="8:30" ht="15.75" customHeight="1"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0"/>
      <c r="AD679" s="210"/>
    </row>
    <row r="680" spans="8:30" ht="15.75" customHeight="1"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  <c r="AC680" s="210"/>
      <c r="AD680" s="210"/>
    </row>
    <row r="681" spans="8:30" ht="15.75" customHeight="1"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  <c r="AC681" s="210"/>
      <c r="AD681" s="210"/>
    </row>
    <row r="682" spans="8:30" ht="15.75" customHeight="1"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0"/>
      <c r="AB682" s="210"/>
      <c r="AC682" s="210"/>
      <c r="AD682" s="210"/>
    </row>
    <row r="683" spans="8:30" ht="15.75" customHeight="1"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  <c r="AC683" s="210"/>
      <c r="AD683" s="210"/>
    </row>
    <row r="684" spans="8:30" ht="15.75" customHeight="1"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  <c r="AC684" s="210"/>
      <c r="AD684" s="210"/>
    </row>
    <row r="685" spans="8:30" ht="15.75" customHeight="1"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  <c r="AB685" s="210"/>
      <c r="AC685" s="210"/>
      <c r="AD685" s="210"/>
    </row>
    <row r="686" spans="8:30" ht="15.75" customHeight="1"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  <c r="AC686" s="210"/>
      <c r="AD686" s="210"/>
    </row>
    <row r="687" spans="8:30" ht="15.75" customHeight="1"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  <c r="AB687" s="210"/>
      <c r="AC687" s="210"/>
      <c r="AD687" s="210"/>
    </row>
    <row r="688" spans="8:30" ht="15.75" customHeight="1"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  <c r="AC688" s="210"/>
      <c r="AD688" s="210"/>
    </row>
    <row r="689" spans="8:30" ht="15.75" customHeight="1"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  <c r="AC689" s="210"/>
      <c r="AD689" s="210"/>
    </row>
    <row r="690" spans="8:30" ht="15.75" customHeight="1"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  <c r="AC690" s="210"/>
      <c r="AD690" s="210"/>
    </row>
    <row r="691" spans="8:30" ht="15.75" customHeight="1"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  <c r="AC691" s="210"/>
      <c r="AD691" s="210"/>
    </row>
    <row r="692" spans="8:30" ht="15.75" customHeight="1"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  <c r="AB692" s="210"/>
      <c r="AC692" s="210"/>
      <c r="AD692" s="210"/>
    </row>
    <row r="693" spans="8:30" ht="15.75" customHeight="1"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  <c r="AC693" s="210"/>
      <c r="AD693" s="210"/>
    </row>
    <row r="694" spans="8:30" ht="15.75" customHeight="1"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  <c r="AC694" s="210"/>
      <c r="AD694" s="210"/>
    </row>
    <row r="695" spans="8:30" ht="15.75" customHeight="1"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10"/>
      <c r="AC695" s="210"/>
      <c r="AD695" s="210"/>
    </row>
    <row r="696" spans="8:30" ht="15.75" customHeight="1"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  <c r="AC696" s="210"/>
      <c r="AD696" s="210"/>
    </row>
    <row r="697" spans="8:30" ht="15.75" customHeight="1"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10"/>
      <c r="AC697" s="210"/>
      <c r="AD697" s="210"/>
    </row>
    <row r="698" spans="8:30" ht="15.75" customHeight="1"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  <c r="AC698" s="210"/>
      <c r="AD698" s="210"/>
    </row>
    <row r="699" spans="8:30" ht="15.75" customHeight="1"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  <c r="AC699" s="210"/>
      <c r="AD699" s="210"/>
    </row>
    <row r="700" spans="8:30" ht="15.75" customHeight="1"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0"/>
      <c r="AB700" s="210"/>
      <c r="AC700" s="210"/>
      <c r="AD700" s="210"/>
    </row>
    <row r="701" spans="8:30" ht="15.75" customHeight="1"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0"/>
      <c r="AB701" s="210"/>
      <c r="AC701" s="210"/>
      <c r="AD701" s="210"/>
    </row>
    <row r="702" spans="8:30" ht="15.75" customHeight="1"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10"/>
      <c r="AC702" s="210"/>
      <c r="AD702" s="210"/>
    </row>
    <row r="703" spans="8:30" ht="15.75" customHeight="1"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0"/>
      <c r="AB703" s="210"/>
      <c r="AC703" s="210"/>
      <c r="AD703" s="210"/>
    </row>
    <row r="704" spans="8:30" ht="15.75" customHeight="1"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10"/>
      <c r="AC704" s="210"/>
      <c r="AD704" s="210"/>
    </row>
    <row r="705" spans="8:30" ht="15.75" customHeight="1"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  <c r="AC705" s="210"/>
      <c r="AD705" s="210"/>
    </row>
    <row r="706" spans="8:30" ht="15.75" customHeight="1"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10"/>
      <c r="AC706" s="210"/>
      <c r="AD706" s="210"/>
    </row>
    <row r="707" spans="8:30" ht="15.75" customHeight="1"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  <c r="AC707" s="210"/>
      <c r="AD707" s="210"/>
    </row>
    <row r="708" spans="8:30" ht="15.75" customHeight="1"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0"/>
      <c r="AB708" s="210"/>
      <c r="AC708" s="210"/>
      <c r="AD708" s="210"/>
    </row>
    <row r="709" spans="8:30" ht="15.75" customHeight="1"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0"/>
      <c r="AB709" s="210"/>
      <c r="AC709" s="210"/>
      <c r="AD709" s="210"/>
    </row>
    <row r="710" spans="8:30" ht="15.75" customHeight="1"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0"/>
      <c r="AB710" s="210"/>
      <c r="AC710" s="210"/>
      <c r="AD710" s="210"/>
    </row>
    <row r="711" spans="8:30" ht="15.75" customHeight="1"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0"/>
      <c r="AB711" s="210"/>
      <c r="AC711" s="210"/>
      <c r="AD711" s="210"/>
    </row>
    <row r="712" spans="8:30" ht="15.75" customHeight="1"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  <c r="AC712" s="210"/>
      <c r="AD712" s="210"/>
    </row>
    <row r="713" spans="8:30" ht="15.75" customHeight="1"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0"/>
      <c r="AB713" s="210"/>
      <c r="AC713" s="210"/>
      <c r="AD713" s="210"/>
    </row>
    <row r="714" spans="8:30" ht="15.75" customHeight="1"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0"/>
      <c r="AB714" s="210"/>
      <c r="AC714" s="210"/>
      <c r="AD714" s="210"/>
    </row>
    <row r="715" spans="8:30" ht="15.75" customHeight="1"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0"/>
      <c r="AB715" s="210"/>
      <c r="AC715" s="210"/>
      <c r="AD715" s="210"/>
    </row>
    <row r="716" spans="8:30" ht="15.75" customHeight="1"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0"/>
      <c r="AB716" s="210"/>
      <c r="AC716" s="210"/>
      <c r="AD716" s="210"/>
    </row>
    <row r="717" spans="8:30" ht="15.75" customHeight="1"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  <c r="AA717" s="210"/>
      <c r="AB717" s="210"/>
      <c r="AC717" s="210"/>
      <c r="AD717" s="210"/>
    </row>
    <row r="718" spans="8:30" ht="15.75" customHeight="1"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0"/>
      <c r="AB718" s="210"/>
      <c r="AC718" s="210"/>
      <c r="AD718" s="210"/>
    </row>
    <row r="719" spans="8:30" ht="15.75" customHeight="1"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  <c r="AC719" s="210"/>
      <c r="AD719" s="210"/>
    </row>
    <row r="720" spans="8:30" ht="15.75" customHeight="1"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  <c r="AA720" s="210"/>
      <c r="AB720" s="210"/>
      <c r="AC720" s="210"/>
      <c r="AD720" s="210"/>
    </row>
    <row r="721" spans="8:30" ht="15.75" customHeight="1"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0"/>
      <c r="AB721" s="210"/>
      <c r="AC721" s="210"/>
      <c r="AD721" s="210"/>
    </row>
    <row r="722" spans="8:30" ht="15.75" customHeight="1"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  <c r="AC722" s="210"/>
      <c r="AD722" s="210"/>
    </row>
    <row r="723" spans="8:30" ht="15.75" customHeight="1"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</row>
    <row r="724" spans="8:30" ht="15.75" customHeight="1"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0"/>
      <c r="AB724" s="210"/>
      <c r="AC724" s="210"/>
      <c r="AD724" s="210"/>
    </row>
    <row r="725" spans="8:30" ht="15.75" customHeight="1"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0"/>
      <c r="AB725" s="210"/>
      <c r="AC725" s="210"/>
      <c r="AD725" s="210"/>
    </row>
    <row r="726" spans="8:30" ht="15.75" customHeight="1"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0"/>
      <c r="AD726" s="210"/>
    </row>
    <row r="727" spans="8:30" ht="15.75" customHeight="1"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</row>
    <row r="728" spans="8:30" ht="15.75" customHeight="1"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0"/>
      <c r="AD728" s="210"/>
    </row>
    <row r="729" spans="8:30" ht="15.75" customHeight="1"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</row>
    <row r="730" spans="8:30" ht="15.75" customHeight="1"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0"/>
      <c r="AD730" s="210"/>
    </row>
    <row r="731" spans="8:30" ht="15.75" customHeight="1"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</row>
    <row r="732" spans="8:30" ht="15.75" customHeight="1"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</row>
    <row r="733" spans="8:30" ht="15.75" customHeight="1"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0"/>
      <c r="AD733" s="210"/>
    </row>
    <row r="734" spans="8:30" ht="15.75" customHeight="1"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0"/>
      <c r="AB734" s="210"/>
      <c r="AC734" s="210"/>
      <c r="AD734" s="210"/>
    </row>
    <row r="735" spans="8:30" ht="15.75" customHeight="1"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  <c r="AA735" s="210"/>
      <c r="AB735" s="210"/>
      <c r="AC735" s="210"/>
      <c r="AD735" s="210"/>
    </row>
    <row r="736" spans="8:30" ht="15.75" customHeight="1"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0"/>
      <c r="AB736" s="210"/>
      <c r="AC736" s="210"/>
      <c r="AD736" s="210"/>
    </row>
    <row r="737" spans="8:30" ht="15.75" customHeight="1"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  <c r="AA737" s="210"/>
      <c r="AB737" s="210"/>
      <c r="AC737" s="210"/>
      <c r="AD737" s="210"/>
    </row>
    <row r="738" spans="8:30" ht="15.75" customHeight="1"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  <c r="AC738" s="210"/>
      <c r="AD738" s="210"/>
    </row>
    <row r="739" spans="8:30" ht="15.75" customHeight="1"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0"/>
      <c r="AB739" s="210"/>
      <c r="AC739" s="210"/>
      <c r="AD739" s="210"/>
    </row>
    <row r="740" spans="8:30" ht="15.75" customHeight="1"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0"/>
      <c r="AB740" s="210"/>
      <c r="AC740" s="210"/>
      <c r="AD740" s="210"/>
    </row>
    <row r="741" spans="8:30" ht="15.75" customHeight="1"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  <c r="AC741" s="210"/>
      <c r="AD741" s="210"/>
    </row>
  </sheetData>
  <autoFilter ref="A11:J161"/>
  <mergeCells count="4">
    <mergeCell ref="E3:G3"/>
    <mergeCell ref="A4:G5"/>
    <mergeCell ref="A7:A10"/>
    <mergeCell ref="B7:G9"/>
  </mergeCells>
  <conditionalFormatting sqref="A94">
    <cfRule type="colorScale" priority="1">
      <colorScale>
        <cfvo type="min" val="0"/>
        <cfvo type="max" val="0"/>
        <color rgb="FF57BB8A"/>
        <color rgb="FFFFFFFF"/>
      </colorScale>
    </cfRule>
  </conditionalFormatting>
  <conditionalFormatting sqref="A94">
    <cfRule type="containsBlanks" dxfId="1" priority="2">
      <formula>LEN(TRIM(A94))=0</formula>
    </cfRule>
  </conditionalFormatting>
  <pageMargins left="1.1811023622047245" right="0.23622047244094491" top="0.27559055118110237" bottom="0.39370078740157483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002"/>
  <sheetViews>
    <sheetView tabSelected="1" workbookViewId="0"/>
  </sheetViews>
  <sheetFormatPr defaultColWidth="14.42578125" defaultRowHeight="15" customHeight="1"/>
  <cols>
    <col min="1" max="1" width="60.5703125" customWidth="1"/>
    <col min="2" max="2" width="9.42578125" customWidth="1"/>
    <col min="3" max="3" width="10.140625" customWidth="1"/>
    <col min="4" max="4" width="16.7109375" customWidth="1"/>
    <col min="5" max="5" width="6.7109375" customWidth="1"/>
    <col min="6" max="6" width="13.42578125" customWidth="1"/>
    <col min="7" max="7" width="23.28515625" customWidth="1"/>
    <col min="8" max="8" width="22.7109375" customWidth="1"/>
    <col min="9" max="9" width="23.42578125" customWidth="1"/>
    <col min="10" max="10" width="19.28515625" customWidth="1"/>
    <col min="11" max="12" width="15" customWidth="1"/>
    <col min="13" max="32" width="8.85546875" customWidth="1"/>
  </cols>
  <sheetData>
    <row r="1" spans="1:32" ht="15.75" customHeight="1">
      <c r="A1" s="105"/>
      <c r="B1" s="106"/>
      <c r="C1" s="104"/>
      <c r="D1" s="104"/>
      <c r="E1" s="104"/>
      <c r="F1" s="108"/>
      <c r="G1" s="107" t="s">
        <v>378</v>
      </c>
      <c r="H1" s="106"/>
      <c r="I1" s="106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15.75" customHeight="1">
      <c r="A2" s="89"/>
      <c r="B2" s="109"/>
      <c r="C2" s="109"/>
      <c r="D2" s="104"/>
      <c r="E2" s="109"/>
      <c r="F2" s="221"/>
      <c r="G2" s="110" t="s">
        <v>379</v>
      </c>
      <c r="H2" s="23"/>
      <c r="I2" s="23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ht="42.75" customHeight="1">
      <c r="A3" s="89"/>
      <c r="B3" s="109"/>
      <c r="C3" s="109"/>
      <c r="D3" s="104"/>
      <c r="E3" s="347" t="s">
        <v>622</v>
      </c>
      <c r="F3" s="310"/>
      <c r="G3" s="310"/>
      <c r="H3" s="310"/>
      <c r="I3" s="310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15.75" customHeight="1">
      <c r="A4" s="346" t="s">
        <v>380</v>
      </c>
      <c r="B4" s="310"/>
      <c r="C4" s="310"/>
      <c r="D4" s="310"/>
      <c r="E4" s="310"/>
      <c r="F4" s="310"/>
      <c r="G4" s="310"/>
      <c r="H4" s="310"/>
      <c r="I4" s="3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ht="33" customHeight="1">
      <c r="A5" s="310"/>
      <c r="B5" s="310"/>
      <c r="C5" s="310"/>
      <c r="D5" s="310"/>
      <c r="E5" s="310"/>
      <c r="F5" s="310"/>
      <c r="G5" s="310"/>
      <c r="H5" s="310"/>
      <c r="I5" s="3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ht="33" customHeight="1">
      <c r="A6" s="89"/>
      <c r="B6" s="104"/>
      <c r="C6" s="109"/>
      <c r="D6" s="104"/>
      <c r="E6" s="109"/>
      <c r="F6" s="109"/>
      <c r="G6" s="112"/>
      <c r="H6" s="23"/>
      <c r="I6" s="23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ht="15.75" customHeight="1">
      <c r="A7" s="348" t="s">
        <v>381</v>
      </c>
      <c r="B7" s="351" t="s">
        <v>382</v>
      </c>
      <c r="C7" s="352"/>
      <c r="D7" s="352"/>
      <c r="E7" s="352"/>
      <c r="F7" s="352"/>
      <c r="G7" s="352"/>
      <c r="H7" s="352"/>
      <c r="I7" s="353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ht="15.75" customHeight="1">
      <c r="A8" s="349"/>
      <c r="B8" s="354"/>
      <c r="C8" s="310"/>
      <c r="D8" s="310"/>
      <c r="E8" s="310"/>
      <c r="F8" s="310"/>
      <c r="G8" s="310"/>
      <c r="H8" s="310"/>
      <c r="I8" s="355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1:32" ht="15.75" customHeight="1">
      <c r="A9" s="349"/>
      <c r="B9" s="356"/>
      <c r="C9" s="344"/>
      <c r="D9" s="344"/>
      <c r="E9" s="344"/>
      <c r="F9" s="344"/>
      <c r="G9" s="344"/>
      <c r="H9" s="344"/>
      <c r="I9" s="357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</row>
    <row r="10" spans="1:32" ht="39.75" customHeight="1">
      <c r="A10" s="350"/>
      <c r="B10" s="113" t="s">
        <v>383</v>
      </c>
      <c r="C10" s="113" t="s">
        <v>384</v>
      </c>
      <c r="D10" s="114" t="s">
        <v>385</v>
      </c>
      <c r="E10" s="113" t="s">
        <v>623</v>
      </c>
      <c r="F10" s="113" t="s">
        <v>624</v>
      </c>
      <c r="G10" s="115" t="s">
        <v>386</v>
      </c>
      <c r="H10" s="115" t="s">
        <v>387</v>
      </c>
      <c r="I10" s="116" t="s">
        <v>388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 spans="1:32" ht="15.75" customHeight="1">
      <c r="A11" s="118" t="s">
        <v>389</v>
      </c>
      <c r="B11" s="119" t="s">
        <v>390</v>
      </c>
      <c r="C11" s="119"/>
      <c r="D11" s="121"/>
      <c r="E11" s="119"/>
      <c r="F11" s="130"/>
      <c r="G11" s="122">
        <f>G12+G63+G72+G93+G68</f>
        <v>44919</v>
      </c>
      <c r="H11" s="122">
        <f t="shared" ref="H11:I11" si="0">H12+H63+H72+H93</f>
        <v>40491.700000000004</v>
      </c>
      <c r="I11" s="122">
        <f t="shared" si="0"/>
        <v>41157.799999999996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</row>
    <row r="12" spans="1:32" ht="15.75" customHeight="1">
      <c r="A12" s="124" t="s">
        <v>391</v>
      </c>
      <c r="B12" s="125" t="s">
        <v>390</v>
      </c>
      <c r="C12" s="125" t="s">
        <v>392</v>
      </c>
      <c r="D12" s="126"/>
      <c r="E12" s="125"/>
      <c r="F12" s="125"/>
      <c r="G12" s="127">
        <f t="shared" ref="G12:I12" si="1">G13+G26+G45+G48+G18+G42</f>
        <v>15475.4</v>
      </c>
      <c r="H12" s="127">
        <f t="shared" si="1"/>
        <v>14709.800000000001</v>
      </c>
      <c r="I12" s="127">
        <f t="shared" si="1"/>
        <v>14728.599999999999</v>
      </c>
      <c r="J12" s="12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</row>
    <row r="13" spans="1:32" ht="31.5" customHeight="1">
      <c r="A13" s="124" t="s">
        <v>625</v>
      </c>
      <c r="B13" s="125" t="s">
        <v>390</v>
      </c>
      <c r="C13" s="125" t="s">
        <v>394</v>
      </c>
      <c r="D13" s="126"/>
      <c r="E13" s="125"/>
      <c r="F13" s="125"/>
      <c r="G13" s="138">
        <f t="shared" ref="G13:I13" si="2">G14</f>
        <v>1283.7</v>
      </c>
      <c r="H13" s="138">
        <f t="shared" si="2"/>
        <v>1317</v>
      </c>
      <c r="I13" s="138">
        <f t="shared" si="2"/>
        <v>1317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</row>
    <row r="14" spans="1:32" ht="15.75" customHeight="1">
      <c r="A14" s="129" t="s">
        <v>393</v>
      </c>
      <c r="B14" s="130" t="s">
        <v>390</v>
      </c>
      <c r="C14" s="130" t="s">
        <v>394</v>
      </c>
      <c r="D14" s="131" t="s">
        <v>395</v>
      </c>
      <c r="E14" s="130"/>
      <c r="F14" s="130"/>
      <c r="G14" s="132">
        <f t="shared" ref="G14:I14" si="3">G15+G17+G16</f>
        <v>1283.7</v>
      </c>
      <c r="H14" s="132">
        <f t="shared" si="3"/>
        <v>1317</v>
      </c>
      <c r="I14" s="132">
        <f t="shared" si="3"/>
        <v>1317</v>
      </c>
      <c r="J14" s="133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2" ht="31.5" customHeight="1">
      <c r="A15" s="222" t="s">
        <v>626</v>
      </c>
      <c r="B15" s="130" t="s">
        <v>390</v>
      </c>
      <c r="C15" s="130" t="s">
        <v>394</v>
      </c>
      <c r="D15" s="131" t="s">
        <v>395</v>
      </c>
      <c r="E15" s="130" t="s">
        <v>627</v>
      </c>
      <c r="F15" s="130" t="s">
        <v>628</v>
      </c>
      <c r="G15" s="223">
        <v>978.4</v>
      </c>
      <c r="H15" s="132">
        <v>1004</v>
      </c>
      <c r="I15" s="132">
        <v>1004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</row>
    <row r="16" spans="1:32" ht="47.25" customHeight="1">
      <c r="A16" s="149" t="s">
        <v>629</v>
      </c>
      <c r="B16" s="130" t="s">
        <v>390</v>
      </c>
      <c r="C16" s="130" t="s">
        <v>394</v>
      </c>
      <c r="D16" s="131" t="s">
        <v>395</v>
      </c>
      <c r="E16" s="130" t="s">
        <v>630</v>
      </c>
      <c r="F16" s="130" t="s">
        <v>631</v>
      </c>
      <c r="G16" s="132">
        <v>10</v>
      </c>
      <c r="H16" s="132">
        <v>10</v>
      </c>
      <c r="I16" s="132">
        <v>10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spans="1:32" ht="47.25" customHeight="1">
      <c r="A17" s="166" t="s">
        <v>632</v>
      </c>
      <c r="B17" s="130" t="s">
        <v>390</v>
      </c>
      <c r="C17" s="130" t="s">
        <v>394</v>
      </c>
      <c r="D17" s="131" t="s">
        <v>395</v>
      </c>
      <c r="E17" s="130" t="s">
        <v>633</v>
      </c>
      <c r="F17" s="130" t="s">
        <v>634</v>
      </c>
      <c r="G17" s="223">
        <v>295.3</v>
      </c>
      <c r="H17" s="132">
        <v>303</v>
      </c>
      <c r="I17" s="132">
        <v>303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2" ht="47.25" customHeight="1">
      <c r="A18" s="124" t="s">
        <v>635</v>
      </c>
      <c r="B18" s="125" t="s">
        <v>390</v>
      </c>
      <c r="C18" s="125" t="s">
        <v>397</v>
      </c>
      <c r="D18" s="126"/>
      <c r="E18" s="125"/>
      <c r="F18" s="125"/>
      <c r="G18" s="138">
        <f>G19+G23</f>
        <v>707.6</v>
      </c>
      <c r="H18" s="138">
        <f t="shared" ref="H18:I18" si="4">H19</f>
        <v>500</v>
      </c>
      <c r="I18" s="138">
        <f t="shared" si="4"/>
        <v>500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</row>
    <row r="19" spans="1:32" ht="15.75" customHeight="1">
      <c r="A19" s="129" t="s">
        <v>396</v>
      </c>
      <c r="B19" s="130" t="s">
        <v>390</v>
      </c>
      <c r="C19" s="130" t="s">
        <v>397</v>
      </c>
      <c r="D19" s="131" t="s">
        <v>398</v>
      </c>
      <c r="E19" s="130"/>
      <c r="F19" s="130"/>
      <c r="G19" s="132">
        <f t="shared" ref="G19:I19" si="5">G20+G22+G21</f>
        <v>487.6</v>
      </c>
      <c r="H19" s="132">
        <f t="shared" si="5"/>
        <v>500</v>
      </c>
      <c r="I19" s="132">
        <f t="shared" si="5"/>
        <v>500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1:32" ht="31.5" customHeight="1">
      <c r="A20" s="222" t="s">
        <v>626</v>
      </c>
      <c r="B20" s="130" t="s">
        <v>390</v>
      </c>
      <c r="C20" s="130" t="s">
        <v>397</v>
      </c>
      <c r="D20" s="131" t="s">
        <v>398</v>
      </c>
      <c r="E20" s="130" t="s">
        <v>627</v>
      </c>
      <c r="F20" s="130" t="s">
        <v>628</v>
      </c>
      <c r="G20" s="223">
        <v>367.1</v>
      </c>
      <c r="H20" s="132">
        <v>376</v>
      </c>
      <c r="I20" s="132">
        <v>376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1:32" ht="47.25" customHeight="1">
      <c r="A21" s="129" t="s">
        <v>636</v>
      </c>
      <c r="B21" s="130" t="s">
        <v>390</v>
      </c>
      <c r="C21" s="130" t="s">
        <v>397</v>
      </c>
      <c r="D21" s="131" t="s">
        <v>398</v>
      </c>
      <c r="E21" s="130" t="s">
        <v>630</v>
      </c>
      <c r="F21" s="130" t="s">
        <v>631</v>
      </c>
      <c r="G21" s="132">
        <v>10</v>
      </c>
      <c r="H21" s="132">
        <v>10</v>
      </c>
      <c r="I21" s="132">
        <v>10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1:32" ht="47.25" customHeight="1">
      <c r="A22" s="166" t="s">
        <v>632</v>
      </c>
      <c r="B22" s="130" t="s">
        <v>390</v>
      </c>
      <c r="C22" s="130" t="s">
        <v>397</v>
      </c>
      <c r="D22" s="131" t="s">
        <v>398</v>
      </c>
      <c r="E22" s="130" t="s">
        <v>633</v>
      </c>
      <c r="F22" s="130" t="s">
        <v>634</v>
      </c>
      <c r="G22" s="223">
        <v>110.5</v>
      </c>
      <c r="H22" s="132">
        <v>114</v>
      </c>
      <c r="I22" s="132">
        <v>114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1:32" ht="47.25" customHeight="1">
      <c r="A23" s="134" t="s">
        <v>399</v>
      </c>
      <c r="B23" s="135" t="s">
        <v>390</v>
      </c>
      <c r="C23" s="135" t="s">
        <v>397</v>
      </c>
      <c r="D23" s="136" t="s">
        <v>400</v>
      </c>
      <c r="E23" s="135"/>
      <c r="F23" s="135"/>
      <c r="G23" s="137">
        <f>G24+G25</f>
        <v>220</v>
      </c>
      <c r="H23" s="138"/>
      <c r="I23" s="138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</row>
    <row r="24" spans="1:32" ht="47.25" customHeight="1">
      <c r="A24" s="224" t="s">
        <v>637</v>
      </c>
      <c r="B24" s="183" t="s">
        <v>390</v>
      </c>
      <c r="C24" s="183" t="s">
        <v>397</v>
      </c>
      <c r="D24" s="184" t="s">
        <v>400</v>
      </c>
      <c r="E24" s="183" t="s">
        <v>638</v>
      </c>
      <c r="F24" s="183" t="s">
        <v>631</v>
      </c>
      <c r="G24" s="156">
        <v>200</v>
      </c>
      <c r="H24" s="138"/>
      <c r="I24" s="138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</row>
    <row r="25" spans="1:32" ht="47.25" customHeight="1">
      <c r="A25" s="201" t="s">
        <v>639</v>
      </c>
      <c r="B25" s="183" t="s">
        <v>390</v>
      </c>
      <c r="C25" s="183" t="s">
        <v>397</v>
      </c>
      <c r="D25" s="184" t="s">
        <v>400</v>
      </c>
      <c r="E25" s="183" t="s">
        <v>640</v>
      </c>
      <c r="F25" s="183" t="s">
        <v>641</v>
      </c>
      <c r="G25" s="156">
        <v>20</v>
      </c>
      <c r="H25" s="138"/>
      <c r="I25" s="138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</row>
    <row r="26" spans="1:32" ht="47.25" customHeight="1">
      <c r="A26" s="124" t="s">
        <v>642</v>
      </c>
      <c r="B26" s="125" t="s">
        <v>390</v>
      </c>
      <c r="C26" s="125" t="s">
        <v>401</v>
      </c>
      <c r="D26" s="163"/>
      <c r="E26" s="125"/>
      <c r="F26" s="125"/>
      <c r="G26" s="138">
        <f t="shared" ref="G26:I26" si="6">G27+G39+G31+G37+G34</f>
        <v>11247.8</v>
      </c>
      <c r="H26" s="138">
        <f t="shared" si="6"/>
        <v>11136.7</v>
      </c>
      <c r="I26" s="138">
        <f t="shared" si="6"/>
        <v>11121.3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</row>
    <row r="27" spans="1:32" ht="15.75" customHeight="1">
      <c r="A27" s="129" t="s">
        <v>396</v>
      </c>
      <c r="B27" s="130" t="s">
        <v>390</v>
      </c>
      <c r="C27" s="130" t="s">
        <v>401</v>
      </c>
      <c r="D27" s="131" t="s">
        <v>398</v>
      </c>
      <c r="E27" s="130"/>
      <c r="F27" s="130"/>
      <c r="G27" s="132">
        <f t="shared" ref="G27:I27" si="7">SUM(G28:G30)</f>
        <v>9830.6</v>
      </c>
      <c r="H27" s="132">
        <f t="shared" si="7"/>
        <v>9789</v>
      </c>
      <c r="I27" s="132">
        <f t="shared" si="7"/>
        <v>9789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31.5" customHeight="1">
      <c r="A28" s="222" t="s">
        <v>626</v>
      </c>
      <c r="B28" s="130" t="s">
        <v>390</v>
      </c>
      <c r="C28" s="130" t="s">
        <v>401</v>
      </c>
      <c r="D28" s="131" t="s">
        <v>398</v>
      </c>
      <c r="E28" s="130" t="s">
        <v>627</v>
      </c>
      <c r="F28" s="130" t="s">
        <v>628</v>
      </c>
      <c r="G28" s="223">
        <v>7511.7</v>
      </c>
      <c r="H28" s="132">
        <v>7480</v>
      </c>
      <c r="I28" s="132">
        <v>7480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47.25" customHeight="1">
      <c r="A29" s="166" t="s">
        <v>632</v>
      </c>
      <c r="B29" s="130" t="s">
        <v>390</v>
      </c>
      <c r="C29" s="130" t="s">
        <v>401</v>
      </c>
      <c r="D29" s="131" t="s">
        <v>398</v>
      </c>
      <c r="E29" s="130" t="s">
        <v>633</v>
      </c>
      <c r="F29" s="130" t="s">
        <v>634</v>
      </c>
      <c r="G29" s="223">
        <v>2268.9</v>
      </c>
      <c r="H29" s="132">
        <v>2259</v>
      </c>
      <c r="I29" s="132">
        <v>2259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1:32" ht="47.25" customHeight="1">
      <c r="A30" s="129" t="s">
        <v>636</v>
      </c>
      <c r="B30" s="130" t="s">
        <v>390</v>
      </c>
      <c r="C30" s="130" t="s">
        <v>401</v>
      </c>
      <c r="D30" s="131" t="s">
        <v>398</v>
      </c>
      <c r="E30" s="130" t="s">
        <v>630</v>
      </c>
      <c r="F30" s="130" t="s">
        <v>631</v>
      </c>
      <c r="G30" s="132">
        <v>50</v>
      </c>
      <c r="H30" s="132">
        <v>50</v>
      </c>
      <c r="I30" s="132">
        <v>50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1:32" ht="15.75" customHeight="1">
      <c r="A31" s="129" t="s">
        <v>402</v>
      </c>
      <c r="B31" s="130" t="s">
        <v>390</v>
      </c>
      <c r="C31" s="130" t="s">
        <v>401</v>
      </c>
      <c r="D31" s="131" t="s">
        <v>403</v>
      </c>
      <c r="E31" s="130"/>
      <c r="F31" s="130"/>
      <c r="G31" s="132">
        <f t="shared" ref="G31:I31" si="8">G32+G33</f>
        <v>0</v>
      </c>
      <c r="H31" s="132">
        <f t="shared" si="8"/>
        <v>0</v>
      </c>
      <c r="I31" s="132">
        <f t="shared" si="8"/>
        <v>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1:32" ht="31.5" customHeight="1">
      <c r="A32" s="222" t="s">
        <v>626</v>
      </c>
      <c r="B32" s="130" t="s">
        <v>390</v>
      </c>
      <c r="C32" s="130" t="s">
        <v>401</v>
      </c>
      <c r="D32" s="131" t="s">
        <v>403</v>
      </c>
      <c r="E32" s="130" t="s">
        <v>627</v>
      </c>
      <c r="F32" s="130" t="s">
        <v>628</v>
      </c>
      <c r="G32" s="132"/>
      <c r="H32" s="132"/>
      <c r="I32" s="132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3" spans="1:32" ht="47.25" customHeight="1">
      <c r="A33" s="166" t="s">
        <v>632</v>
      </c>
      <c r="B33" s="130" t="s">
        <v>390</v>
      </c>
      <c r="C33" s="130" t="s">
        <v>401</v>
      </c>
      <c r="D33" s="131" t="s">
        <v>403</v>
      </c>
      <c r="E33" s="130" t="s">
        <v>633</v>
      </c>
      <c r="F33" s="130" t="s">
        <v>634</v>
      </c>
      <c r="G33" s="132"/>
      <c r="H33" s="132"/>
      <c r="I33" s="132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31.5" customHeight="1">
      <c r="A34" s="129" t="s">
        <v>404</v>
      </c>
      <c r="B34" s="130" t="s">
        <v>390</v>
      </c>
      <c r="C34" s="130" t="s">
        <v>401</v>
      </c>
      <c r="D34" s="131" t="s">
        <v>405</v>
      </c>
      <c r="E34" s="130"/>
      <c r="F34" s="130"/>
      <c r="G34" s="132">
        <f t="shared" ref="G34:I34" si="9">G35+G36</f>
        <v>722.4</v>
      </c>
      <c r="H34" s="132">
        <f t="shared" si="9"/>
        <v>724.2</v>
      </c>
      <c r="I34" s="132">
        <f t="shared" si="9"/>
        <v>726.1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1:32" ht="31.5" customHeight="1">
      <c r="A35" s="222" t="s">
        <v>626</v>
      </c>
      <c r="B35" s="130" t="s">
        <v>390</v>
      </c>
      <c r="C35" s="130" t="s">
        <v>401</v>
      </c>
      <c r="D35" s="131" t="s">
        <v>405</v>
      </c>
      <c r="E35" s="130" t="s">
        <v>627</v>
      </c>
      <c r="F35" s="130" t="s">
        <v>628</v>
      </c>
      <c r="G35" s="132">
        <v>554.79999999999995</v>
      </c>
      <c r="H35" s="132">
        <v>556.20000000000005</v>
      </c>
      <c r="I35" s="132">
        <v>557.70000000000005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1:32" ht="47.25" customHeight="1">
      <c r="A36" s="166" t="s">
        <v>632</v>
      </c>
      <c r="B36" s="130" t="s">
        <v>390</v>
      </c>
      <c r="C36" s="130" t="s">
        <v>401</v>
      </c>
      <c r="D36" s="131" t="s">
        <v>405</v>
      </c>
      <c r="E36" s="130" t="s">
        <v>633</v>
      </c>
      <c r="F36" s="130" t="s">
        <v>634</v>
      </c>
      <c r="G36" s="132">
        <v>167.6</v>
      </c>
      <c r="H36" s="132">
        <v>168</v>
      </c>
      <c r="I36" s="132">
        <v>168.4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1:32" ht="31.5" customHeight="1">
      <c r="A37" s="129" t="s">
        <v>406</v>
      </c>
      <c r="B37" s="130" t="s">
        <v>390</v>
      </c>
      <c r="C37" s="130" t="s">
        <v>401</v>
      </c>
      <c r="D37" s="131" t="s">
        <v>407</v>
      </c>
      <c r="E37" s="130"/>
      <c r="F37" s="130"/>
      <c r="G37" s="132">
        <f t="shared" ref="G37:I37" si="10">G38</f>
        <v>11.3</v>
      </c>
      <c r="H37" s="132">
        <f t="shared" si="10"/>
        <v>11.3</v>
      </c>
      <c r="I37" s="132">
        <f t="shared" si="10"/>
        <v>11.3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1:32" ht="31.5" customHeight="1">
      <c r="A38" s="129" t="s">
        <v>643</v>
      </c>
      <c r="B38" s="130" t="s">
        <v>390</v>
      </c>
      <c r="C38" s="130" t="s">
        <v>401</v>
      </c>
      <c r="D38" s="131" t="s">
        <v>407</v>
      </c>
      <c r="E38" s="130" t="s">
        <v>640</v>
      </c>
      <c r="F38" s="130" t="s">
        <v>644</v>
      </c>
      <c r="G38" s="132">
        <v>11.3</v>
      </c>
      <c r="H38" s="132">
        <v>11.3</v>
      </c>
      <c r="I38" s="132">
        <v>11.3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  <row r="39" spans="1:32" ht="63" customHeight="1">
      <c r="A39" s="129" t="s">
        <v>408</v>
      </c>
      <c r="B39" s="130" t="s">
        <v>390</v>
      </c>
      <c r="C39" s="130" t="s">
        <v>401</v>
      </c>
      <c r="D39" s="131" t="s">
        <v>409</v>
      </c>
      <c r="E39" s="130"/>
      <c r="F39" s="130"/>
      <c r="G39" s="132">
        <f t="shared" ref="G39:I39" si="11">G40+G41</f>
        <v>683.5</v>
      </c>
      <c r="H39" s="132">
        <f t="shared" si="11"/>
        <v>612.20000000000005</v>
      </c>
      <c r="I39" s="132">
        <f t="shared" si="11"/>
        <v>594.9</v>
      </c>
      <c r="J39" s="133"/>
      <c r="K39" s="133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</row>
    <row r="40" spans="1:32" ht="31.5" customHeight="1">
      <c r="A40" s="222" t="s">
        <v>626</v>
      </c>
      <c r="B40" s="130" t="s">
        <v>390</v>
      </c>
      <c r="C40" s="130" t="s">
        <v>401</v>
      </c>
      <c r="D40" s="131" t="s">
        <v>409</v>
      </c>
      <c r="E40" s="130" t="s">
        <v>627</v>
      </c>
      <c r="F40" s="130" t="s">
        <v>628</v>
      </c>
      <c r="G40" s="223">
        <v>525</v>
      </c>
      <c r="H40" s="132">
        <v>508</v>
      </c>
      <c r="I40" s="132">
        <v>508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  <row r="41" spans="1:32" ht="47.25" customHeight="1">
      <c r="A41" s="166" t="s">
        <v>632</v>
      </c>
      <c r="B41" s="130" t="s">
        <v>390</v>
      </c>
      <c r="C41" s="130" t="s">
        <v>401</v>
      </c>
      <c r="D41" s="131" t="s">
        <v>409</v>
      </c>
      <c r="E41" s="130" t="s">
        <v>633</v>
      </c>
      <c r="F41" s="130" t="s">
        <v>634</v>
      </c>
      <c r="G41" s="223">
        <v>158.5</v>
      </c>
      <c r="H41" s="132">
        <v>104.2</v>
      </c>
      <c r="I41" s="132">
        <v>86.9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47.25" customHeight="1">
      <c r="A42" s="225" t="s">
        <v>645</v>
      </c>
      <c r="B42" s="125" t="s">
        <v>390</v>
      </c>
      <c r="C42" s="125" t="s">
        <v>411</v>
      </c>
      <c r="D42" s="131"/>
      <c r="E42" s="130"/>
      <c r="F42" s="130"/>
      <c r="G42" s="132">
        <f t="shared" ref="G42:I42" si="12">G43</f>
        <v>5.9</v>
      </c>
      <c r="H42" s="132">
        <f t="shared" si="12"/>
        <v>6.1</v>
      </c>
      <c r="I42" s="132">
        <f t="shared" si="12"/>
        <v>40.299999999999997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</row>
    <row r="43" spans="1:32" ht="47.25" customHeight="1">
      <c r="A43" s="129" t="s">
        <v>410</v>
      </c>
      <c r="B43" s="130" t="s">
        <v>390</v>
      </c>
      <c r="C43" s="130" t="s">
        <v>411</v>
      </c>
      <c r="D43" s="131" t="s">
        <v>412</v>
      </c>
      <c r="E43" s="130"/>
      <c r="F43" s="130"/>
      <c r="G43" s="132">
        <f t="shared" ref="G43:I43" si="13">G44</f>
        <v>5.9</v>
      </c>
      <c r="H43" s="132">
        <f t="shared" si="13"/>
        <v>6.1</v>
      </c>
      <c r="I43" s="132">
        <f t="shared" si="13"/>
        <v>40.299999999999997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47.25" customHeight="1">
      <c r="A44" s="129" t="s">
        <v>643</v>
      </c>
      <c r="B44" s="130" t="s">
        <v>390</v>
      </c>
      <c r="C44" s="130" t="s">
        <v>411</v>
      </c>
      <c r="D44" s="131" t="s">
        <v>412</v>
      </c>
      <c r="E44" s="130" t="s">
        <v>640</v>
      </c>
      <c r="F44" s="130" t="s">
        <v>644</v>
      </c>
      <c r="G44" s="132">
        <v>5.9</v>
      </c>
      <c r="H44" s="132">
        <v>6.1</v>
      </c>
      <c r="I44" s="132">
        <v>40.299999999999997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5.75" customHeight="1">
      <c r="A45" s="124" t="s">
        <v>646</v>
      </c>
      <c r="B45" s="125" t="s">
        <v>390</v>
      </c>
      <c r="C45" s="125" t="s">
        <v>414</v>
      </c>
      <c r="D45" s="163"/>
      <c r="E45" s="125"/>
      <c r="F45" s="125"/>
      <c r="G45" s="138">
        <f t="shared" ref="G45:I45" si="14">G46</f>
        <v>1000</v>
      </c>
      <c r="H45" s="138">
        <f t="shared" si="14"/>
        <v>1000</v>
      </c>
      <c r="I45" s="138">
        <f t="shared" si="14"/>
        <v>1000</v>
      </c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</row>
    <row r="46" spans="1:32" ht="15.75" customHeight="1">
      <c r="A46" s="129" t="s">
        <v>413</v>
      </c>
      <c r="B46" s="130" t="s">
        <v>390</v>
      </c>
      <c r="C46" s="130" t="s">
        <v>414</v>
      </c>
      <c r="D46" s="131" t="s">
        <v>415</v>
      </c>
      <c r="E46" s="130"/>
      <c r="F46" s="130"/>
      <c r="G46" s="132">
        <f t="shared" ref="G46:I46" si="15">G47</f>
        <v>1000</v>
      </c>
      <c r="H46" s="132">
        <f t="shared" si="15"/>
        <v>1000</v>
      </c>
      <c r="I46" s="132">
        <f t="shared" si="15"/>
        <v>1000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</row>
    <row r="47" spans="1:32" ht="15.75" customHeight="1">
      <c r="A47" s="129" t="s">
        <v>647</v>
      </c>
      <c r="B47" s="130" t="s">
        <v>390</v>
      </c>
      <c r="C47" s="130" t="s">
        <v>414</v>
      </c>
      <c r="D47" s="139" t="s">
        <v>415</v>
      </c>
      <c r="E47" s="130" t="s">
        <v>648</v>
      </c>
      <c r="F47" s="130" t="s">
        <v>649</v>
      </c>
      <c r="G47" s="132">
        <f>I47</f>
        <v>1000</v>
      </c>
      <c r="H47" s="132">
        <f>G47</f>
        <v>1000</v>
      </c>
      <c r="I47" s="132">
        <v>1000</v>
      </c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15.75" customHeight="1">
      <c r="A48" s="124" t="s">
        <v>650</v>
      </c>
      <c r="B48" s="125" t="s">
        <v>390</v>
      </c>
      <c r="C48" s="125" t="s">
        <v>417</v>
      </c>
      <c r="D48" s="126"/>
      <c r="E48" s="125"/>
      <c r="F48" s="125"/>
      <c r="G48" s="138">
        <f t="shared" ref="G48:I48" si="16">G49</f>
        <v>1230.4000000000001</v>
      </c>
      <c r="H48" s="138">
        <f t="shared" si="16"/>
        <v>750</v>
      </c>
      <c r="I48" s="138">
        <f t="shared" si="16"/>
        <v>750</v>
      </c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</row>
    <row r="49" spans="1:32" ht="15.75" customHeight="1">
      <c r="A49" s="129" t="s">
        <v>416</v>
      </c>
      <c r="B49" s="130" t="s">
        <v>390</v>
      </c>
      <c r="C49" s="130" t="s">
        <v>417</v>
      </c>
      <c r="D49" s="139" t="s">
        <v>418</v>
      </c>
      <c r="E49" s="130"/>
      <c r="F49" s="130"/>
      <c r="G49" s="132">
        <f t="shared" ref="G49:I49" si="17">SUM(G50:G62)</f>
        <v>1230.4000000000001</v>
      </c>
      <c r="H49" s="132">
        <f t="shared" si="17"/>
        <v>750</v>
      </c>
      <c r="I49" s="132">
        <f t="shared" si="17"/>
        <v>750</v>
      </c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31.5" customHeight="1">
      <c r="A50" s="222" t="s">
        <v>651</v>
      </c>
      <c r="B50" s="130" t="s">
        <v>390</v>
      </c>
      <c r="C50" s="130" t="s">
        <v>417</v>
      </c>
      <c r="D50" s="139" t="s">
        <v>418</v>
      </c>
      <c r="E50" s="130" t="s">
        <v>652</v>
      </c>
      <c r="F50" s="130" t="s">
        <v>628</v>
      </c>
      <c r="G50" s="223">
        <v>307</v>
      </c>
      <c r="H50" s="132">
        <v>315</v>
      </c>
      <c r="I50" s="132">
        <v>315</v>
      </c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31.5" customHeight="1">
      <c r="A51" s="129" t="s">
        <v>653</v>
      </c>
      <c r="B51" s="130" t="s">
        <v>390</v>
      </c>
      <c r="C51" s="130" t="s">
        <v>417</v>
      </c>
      <c r="D51" s="139" t="s">
        <v>418</v>
      </c>
      <c r="E51" s="130" t="s">
        <v>654</v>
      </c>
      <c r="F51" s="130" t="s">
        <v>631</v>
      </c>
      <c r="G51" s="132">
        <v>20</v>
      </c>
      <c r="H51" s="141"/>
      <c r="I51" s="132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1:32" ht="47.25" customHeight="1">
      <c r="A52" s="166" t="s">
        <v>655</v>
      </c>
      <c r="B52" s="130" t="s">
        <v>390</v>
      </c>
      <c r="C52" s="130" t="s">
        <v>417</v>
      </c>
      <c r="D52" s="139" t="s">
        <v>418</v>
      </c>
      <c r="E52" s="130" t="s">
        <v>656</v>
      </c>
      <c r="F52" s="130" t="s">
        <v>634</v>
      </c>
      <c r="G52" s="223">
        <v>92.4</v>
      </c>
      <c r="H52" s="132">
        <v>95</v>
      </c>
      <c r="I52" s="132">
        <v>95</v>
      </c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 spans="1:32" ht="15.75" customHeight="1">
      <c r="A53" s="226" t="s">
        <v>643</v>
      </c>
      <c r="B53" s="130" t="s">
        <v>390</v>
      </c>
      <c r="C53" s="130" t="s">
        <v>417</v>
      </c>
      <c r="D53" s="139" t="s">
        <v>418</v>
      </c>
      <c r="E53" s="130" t="s">
        <v>640</v>
      </c>
      <c r="F53" s="130" t="s">
        <v>657</v>
      </c>
      <c r="G53" s="132">
        <v>10</v>
      </c>
      <c r="H53" s="132">
        <v>10</v>
      </c>
      <c r="I53" s="132">
        <v>10</v>
      </c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ht="15.75" customHeight="1">
      <c r="A54" s="226"/>
      <c r="B54" s="130"/>
      <c r="C54" s="130" t="s">
        <v>417</v>
      </c>
      <c r="D54" s="139" t="s">
        <v>418</v>
      </c>
      <c r="E54" s="130" t="s">
        <v>640</v>
      </c>
      <c r="F54" s="130" t="s">
        <v>658</v>
      </c>
      <c r="G54" s="132">
        <v>10</v>
      </c>
      <c r="H54" s="132">
        <v>10</v>
      </c>
      <c r="I54" s="132">
        <v>10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ht="15.75" customHeight="1">
      <c r="A55" s="226"/>
      <c r="B55" s="130"/>
      <c r="C55" s="130" t="s">
        <v>417</v>
      </c>
      <c r="D55" s="139" t="s">
        <v>418</v>
      </c>
      <c r="E55" s="130" t="s">
        <v>640</v>
      </c>
      <c r="F55" s="130" t="s">
        <v>641</v>
      </c>
      <c r="G55" s="132">
        <v>100</v>
      </c>
      <c r="H55" s="132">
        <v>100</v>
      </c>
      <c r="I55" s="132">
        <v>100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1:32" ht="15.75" customHeight="1">
      <c r="A56" s="226"/>
      <c r="B56" s="130"/>
      <c r="C56" s="130" t="s">
        <v>417</v>
      </c>
      <c r="D56" s="139" t="s">
        <v>418</v>
      </c>
      <c r="E56" s="130" t="s">
        <v>640</v>
      </c>
      <c r="F56" s="130" t="s">
        <v>649</v>
      </c>
      <c r="G56" s="132">
        <v>20</v>
      </c>
      <c r="H56" s="132">
        <v>20</v>
      </c>
      <c r="I56" s="132">
        <v>20</v>
      </c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1:32" ht="15.75" customHeight="1">
      <c r="A57" s="226"/>
      <c r="B57" s="130"/>
      <c r="C57" s="130" t="s">
        <v>417</v>
      </c>
      <c r="D57" s="139" t="s">
        <v>418</v>
      </c>
      <c r="E57" s="130" t="s">
        <v>640</v>
      </c>
      <c r="F57" s="130" t="s">
        <v>659</v>
      </c>
      <c r="G57" s="132">
        <f t="shared" ref="G57:I57" si="18">I57</f>
        <v>0</v>
      </c>
      <c r="H57" s="132">
        <f t="shared" si="18"/>
        <v>0</v>
      </c>
      <c r="I57" s="132">
        <f t="shared" si="18"/>
        <v>0</v>
      </c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1:32" ht="15.75" customHeight="1">
      <c r="A58" s="226"/>
      <c r="B58" s="130"/>
      <c r="C58" s="130" t="s">
        <v>417</v>
      </c>
      <c r="D58" s="139" t="s">
        <v>418</v>
      </c>
      <c r="E58" s="130" t="s">
        <v>640</v>
      </c>
      <c r="F58" s="130" t="s">
        <v>644</v>
      </c>
      <c r="G58" s="132">
        <v>200</v>
      </c>
      <c r="H58" s="132">
        <v>200</v>
      </c>
      <c r="I58" s="132">
        <v>200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2" ht="15.75" customHeight="1">
      <c r="A59" s="149" t="s">
        <v>660</v>
      </c>
      <c r="B59" s="130" t="s">
        <v>390</v>
      </c>
      <c r="C59" s="130" t="s">
        <v>417</v>
      </c>
      <c r="D59" s="139" t="s">
        <v>418</v>
      </c>
      <c r="E59" s="130" t="s">
        <v>661</v>
      </c>
      <c r="F59" s="130" t="s">
        <v>649</v>
      </c>
      <c r="G59" s="132">
        <v>200</v>
      </c>
      <c r="H59" s="141"/>
      <c r="I59" s="132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1:32" ht="15.75" customHeight="1">
      <c r="A60" s="164" t="s">
        <v>662</v>
      </c>
      <c r="B60" s="130" t="s">
        <v>390</v>
      </c>
      <c r="C60" s="130" t="s">
        <v>417</v>
      </c>
      <c r="D60" s="139" t="s">
        <v>418</v>
      </c>
      <c r="E60" s="130" t="s">
        <v>663</v>
      </c>
      <c r="F60" s="130" t="s">
        <v>649</v>
      </c>
      <c r="G60" s="132">
        <v>21</v>
      </c>
      <c r="H60" s="141"/>
      <c r="I60" s="141"/>
      <c r="J60" s="167"/>
      <c r="K60" s="167"/>
      <c r="L60" s="167"/>
      <c r="M60" s="167"/>
      <c r="N60" s="167"/>
      <c r="O60" s="167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1:32" ht="15.75" customHeight="1">
      <c r="A61" s="149" t="s">
        <v>664</v>
      </c>
      <c r="B61" s="130" t="s">
        <v>390</v>
      </c>
      <c r="C61" s="130" t="s">
        <v>417</v>
      </c>
      <c r="D61" s="139" t="s">
        <v>418</v>
      </c>
      <c r="E61" s="130" t="s">
        <v>665</v>
      </c>
      <c r="F61" s="130" t="s">
        <v>649</v>
      </c>
      <c r="G61" s="132">
        <v>50</v>
      </c>
      <c r="H61" s="141"/>
      <c r="I61" s="141"/>
      <c r="J61" s="167"/>
      <c r="K61" s="167"/>
      <c r="L61" s="167"/>
      <c r="M61" s="167"/>
      <c r="N61" s="167"/>
      <c r="O61" s="167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1:32" ht="15.75" customHeight="1">
      <c r="A62" s="149" t="s">
        <v>666</v>
      </c>
      <c r="B62" s="130" t="s">
        <v>390</v>
      </c>
      <c r="C62" s="130" t="s">
        <v>417</v>
      </c>
      <c r="D62" s="139" t="s">
        <v>418</v>
      </c>
      <c r="E62" s="130" t="s">
        <v>667</v>
      </c>
      <c r="F62" s="130" t="s">
        <v>649</v>
      </c>
      <c r="G62" s="132">
        <v>200</v>
      </c>
      <c r="H62" s="141"/>
      <c r="I62" s="141"/>
      <c r="J62" s="167"/>
      <c r="K62" s="167"/>
      <c r="L62" s="167"/>
      <c r="M62" s="167"/>
      <c r="N62" s="167"/>
      <c r="O62" s="167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1:32" ht="15.75" customHeight="1">
      <c r="A63" s="124" t="s">
        <v>419</v>
      </c>
      <c r="B63" s="125" t="s">
        <v>390</v>
      </c>
      <c r="C63" s="125" t="s">
        <v>420</v>
      </c>
      <c r="D63" s="126"/>
      <c r="E63" s="125"/>
      <c r="F63" s="125"/>
      <c r="G63" s="140"/>
      <c r="H63" s="140"/>
      <c r="I63" s="138">
        <f>I64+I67</f>
        <v>0</v>
      </c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</row>
    <row r="64" spans="1:32" ht="15.75" customHeight="1">
      <c r="A64" s="124" t="s">
        <v>421</v>
      </c>
      <c r="B64" s="125" t="s">
        <v>390</v>
      </c>
      <c r="C64" s="125" t="s">
        <v>422</v>
      </c>
      <c r="D64" s="126"/>
      <c r="E64" s="125"/>
      <c r="F64" s="125"/>
      <c r="G64" s="140"/>
      <c r="H64" s="140"/>
      <c r="I64" s="138">
        <f>I65</f>
        <v>0</v>
      </c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</row>
    <row r="65" spans="1:32" ht="31.5" customHeight="1">
      <c r="A65" s="129" t="s">
        <v>423</v>
      </c>
      <c r="B65" s="130" t="s">
        <v>390</v>
      </c>
      <c r="C65" s="130" t="s">
        <v>422</v>
      </c>
      <c r="D65" s="139" t="s">
        <v>424</v>
      </c>
      <c r="E65" s="130"/>
      <c r="F65" s="130"/>
      <c r="G65" s="141"/>
      <c r="H65" s="141"/>
      <c r="I65" s="132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</row>
    <row r="66" spans="1:32" ht="31.5" customHeight="1">
      <c r="A66" s="129" t="s">
        <v>643</v>
      </c>
      <c r="B66" s="130" t="s">
        <v>390</v>
      </c>
      <c r="C66" s="130" t="s">
        <v>422</v>
      </c>
      <c r="D66" s="139" t="s">
        <v>424</v>
      </c>
      <c r="E66" s="130" t="s">
        <v>640</v>
      </c>
      <c r="F66" s="130" t="s">
        <v>644</v>
      </c>
      <c r="G66" s="141"/>
      <c r="H66" s="141"/>
      <c r="I66" s="132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</row>
    <row r="67" spans="1:32" ht="47.25" customHeight="1">
      <c r="A67" s="149" t="s">
        <v>668</v>
      </c>
      <c r="B67" s="130" t="s">
        <v>390</v>
      </c>
      <c r="C67" s="130" t="s">
        <v>669</v>
      </c>
      <c r="D67" s="139" t="s">
        <v>670</v>
      </c>
      <c r="E67" s="130" t="s">
        <v>640</v>
      </c>
      <c r="F67" s="130" t="s">
        <v>649</v>
      </c>
      <c r="G67" s="141"/>
      <c r="H67" s="141"/>
      <c r="I67" s="132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1:32" ht="15.75" customHeight="1">
      <c r="A68" s="142" t="s">
        <v>425</v>
      </c>
      <c r="B68" s="143" t="s">
        <v>390</v>
      </c>
      <c r="C68" s="143" t="s">
        <v>426</v>
      </c>
      <c r="D68" s="144"/>
      <c r="E68" s="143"/>
      <c r="F68" s="143"/>
      <c r="G68" s="138">
        <f t="shared" ref="G68:G70" si="19">G69</f>
        <v>50</v>
      </c>
      <c r="H68" s="138"/>
      <c r="I68" s="13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</row>
    <row r="69" spans="1:32" ht="15.75" customHeight="1">
      <c r="A69" s="145" t="s">
        <v>671</v>
      </c>
      <c r="B69" s="146" t="s">
        <v>390</v>
      </c>
      <c r="C69" s="146" t="s">
        <v>428</v>
      </c>
      <c r="D69" s="147"/>
      <c r="E69" s="146"/>
      <c r="F69" s="146"/>
      <c r="G69" s="132">
        <f t="shared" si="19"/>
        <v>50</v>
      </c>
      <c r="H69" s="138"/>
      <c r="I69" s="13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</row>
    <row r="70" spans="1:32" ht="15.75" customHeight="1">
      <c r="A70" s="145" t="s">
        <v>427</v>
      </c>
      <c r="B70" s="146" t="s">
        <v>390</v>
      </c>
      <c r="C70" s="146" t="s">
        <v>428</v>
      </c>
      <c r="D70" s="147" t="s">
        <v>429</v>
      </c>
      <c r="E70" s="146"/>
      <c r="F70" s="146"/>
      <c r="G70" s="132">
        <f t="shared" si="19"/>
        <v>50</v>
      </c>
      <c r="H70" s="138"/>
      <c r="I70" s="13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</row>
    <row r="71" spans="1:32" ht="15.75" customHeight="1">
      <c r="A71" s="129" t="s">
        <v>643</v>
      </c>
      <c r="B71" s="146" t="s">
        <v>390</v>
      </c>
      <c r="C71" s="146" t="s">
        <v>428</v>
      </c>
      <c r="D71" s="147" t="s">
        <v>429</v>
      </c>
      <c r="E71" s="146" t="s">
        <v>640</v>
      </c>
      <c r="F71" s="146" t="s">
        <v>649</v>
      </c>
      <c r="G71" s="132">
        <v>50</v>
      </c>
      <c r="H71" s="138"/>
      <c r="I71" s="13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</row>
    <row r="72" spans="1:32" ht="15.75" customHeight="1">
      <c r="A72" s="124" t="s">
        <v>430</v>
      </c>
      <c r="B72" s="125" t="s">
        <v>390</v>
      </c>
      <c r="C72" s="125" t="s">
        <v>431</v>
      </c>
      <c r="D72" s="126"/>
      <c r="E72" s="125"/>
      <c r="F72" s="125"/>
      <c r="G72" s="138">
        <f>G86+G73+G90</f>
        <v>24190.100000000002</v>
      </c>
      <c r="H72" s="138">
        <f t="shared" ref="H72:I72" si="20">H86+H73</f>
        <v>22581.9</v>
      </c>
      <c r="I72" s="138">
        <f t="shared" si="20"/>
        <v>23579.199999999997</v>
      </c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</row>
    <row r="73" spans="1:32" ht="15.75" customHeight="1">
      <c r="A73" s="124" t="s">
        <v>672</v>
      </c>
      <c r="B73" s="125" t="s">
        <v>390</v>
      </c>
      <c r="C73" s="125" t="s">
        <v>432</v>
      </c>
      <c r="D73" s="126"/>
      <c r="E73" s="125"/>
      <c r="F73" s="125"/>
      <c r="G73" s="138">
        <f t="shared" ref="G73:I73" si="21">G74+G84+G78+G82+G80</f>
        <v>3776.2</v>
      </c>
      <c r="H73" s="138">
        <f t="shared" si="21"/>
        <v>3399.6000000000004</v>
      </c>
      <c r="I73" s="138">
        <f t="shared" si="21"/>
        <v>3282.7999999999997</v>
      </c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</row>
    <row r="74" spans="1:32" ht="15.75" customHeight="1">
      <c r="A74" s="129" t="s">
        <v>396</v>
      </c>
      <c r="B74" s="130" t="s">
        <v>390</v>
      </c>
      <c r="C74" s="130" t="s">
        <v>432</v>
      </c>
      <c r="D74" s="131" t="s">
        <v>398</v>
      </c>
      <c r="E74" s="130"/>
      <c r="F74" s="130"/>
      <c r="G74" s="132">
        <f t="shared" ref="G74:I74" si="22">SUM(G75:G77)</f>
        <v>1764.1</v>
      </c>
      <c r="H74" s="132">
        <f t="shared" si="22"/>
        <v>1637.9</v>
      </c>
      <c r="I74" s="132">
        <f t="shared" si="22"/>
        <v>1637.9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</row>
    <row r="75" spans="1:32" ht="15.75" customHeight="1">
      <c r="A75" s="222" t="s">
        <v>626</v>
      </c>
      <c r="B75" s="130" t="s">
        <v>390</v>
      </c>
      <c r="C75" s="130" t="s">
        <v>432</v>
      </c>
      <c r="D75" s="131" t="s">
        <v>398</v>
      </c>
      <c r="E75" s="130" t="s">
        <v>627</v>
      </c>
      <c r="F75" s="130" t="s">
        <v>628</v>
      </c>
      <c r="G75" s="223">
        <v>1339.6</v>
      </c>
      <c r="H75" s="132">
        <v>1242.5</v>
      </c>
      <c r="I75" s="132">
        <v>1242.5</v>
      </c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</row>
    <row r="76" spans="1:32" ht="15.75" customHeight="1">
      <c r="A76" s="129" t="s">
        <v>636</v>
      </c>
      <c r="B76" s="130" t="s">
        <v>390</v>
      </c>
      <c r="C76" s="130" t="s">
        <v>432</v>
      </c>
      <c r="D76" s="131" t="s">
        <v>398</v>
      </c>
      <c r="E76" s="130" t="s">
        <v>630</v>
      </c>
      <c r="F76" s="130" t="s">
        <v>631</v>
      </c>
      <c r="G76" s="132">
        <v>20</v>
      </c>
      <c r="H76" s="132">
        <v>20</v>
      </c>
      <c r="I76" s="132">
        <f>H76</f>
        <v>20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</row>
    <row r="77" spans="1:32" ht="15.75" customHeight="1">
      <c r="A77" s="222" t="s">
        <v>632</v>
      </c>
      <c r="B77" s="130" t="s">
        <v>390</v>
      </c>
      <c r="C77" s="130" t="s">
        <v>432</v>
      </c>
      <c r="D77" s="131" t="s">
        <v>398</v>
      </c>
      <c r="E77" s="130" t="s">
        <v>633</v>
      </c>
      <c r="F77" s="130" t="s">
        <v>634</v>
      </c>
      <c r="G77" s="223">
        <v>404.5</v>
      </c>
      <c r="H77" s="132">
        <v>375.4</v>
      </c>
      <c r="I77" s="132">
        <v>375.4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</row>
    <row r="78" spans="1:32" ht="15.75" customHeight="1">
      <c r="A78" s="149" t="s">
        <v>433</v>
      </c>
      <c r="B78" s="130" t="s">
        <v>390</v>
      </c>
      <c r="C78" s="130" t="s">
        <v>432</v>
      </c>
      <c r="D78" s="131" t="s">
        <v>434</v>
      </c>
      <c r="E78" s="130"/>
      <c r="F78" s="130"/>
      <c r="G78" s="132">
        <f t="shared" ref="G78:I78" si="23">G79</f>
        <v>1573.1</v>
      </c>
      <c r="H78" s="132">
        <f t="shared" si="23"/>
        <v>1433.9</v>
      </c>
      <c r="I78" s="132">
        <f t="shared" si="23"/>
        <v>1419.3</v>
      </c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</row>
    <row r="79" spans="1:32" ht="15.75" customHeight="1">
      <c r="A79" s="129" t="s">
        <v>643</v>
      </c>
      <c r="B79" s="130" t="s">
        <v>390</v>
      </c>
      <c r="C79" s="130" t="s">
        <v>432</v>
      </c>
      <c r="D79" s="131" t="s">
        <v>434</v>
      </c>
      <c r="E79" s="130" t="s">
        <v>640</v>
      </c>
      <c r="F79" s="130" t="s">
        <v>641</v>
      </c>
      <c r="G79" s="223">
        <v>1573.1</v>
      </c>
      <c r="H79" s="223">
        <v>1433.9</v>
      </c>
      <c r="I79" s="223">
        <v>1419.3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</row>
    <row r="80" spans="1:32" ht="15.75" customHeight="1">
      <c r="A80" s="2" t="s">
        <v>435</v>
      </c>
      <c r="B80" s="130" t="s">
        <v>390</v>
      </c>
      <c r="C80" s="130" t="s">
        <v>432</v>
      </c>
      <c r="D80" s="131" t="s">
        <v>436</v>
      </c>
      <c r="E80" s="130"/>
      <c r="F80" s="130"/>
      <c r="G80" s="132">
        <f t="shared" ref="G80:I80" si="24">G81</f>
        <v>105</v>
      </c>
      <c r="H80" s="132">
        <f t="shared" si="24"/>
        <v>0</v>
      </c>
      <c r="I80" s="132">
        <f t="shared" si="24"/>
        <v>0</v>
      </c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</row>
    <row r="81" spans="1:32" ht="15.75" customHeight="1">
      <c r="A81" s="129" t="s">
        <v>643</v>
      </c>
      <c r="B81" s="130" t="s">
        <v>390</v>
      </c>
      <c r="C81" s="130" t="s">
        <v>432</v>
      </c>
      <c r="D81" s="131" t="s">
        <v>436</v>
      </c>
      <c r="E81" s="130" t="s">
        <v>640</v>
      </c>
      <c r="F81" s="130" t="s">
        <v>641</v>
      </c>
      <c r="G81" s="223">
        <v>105</v>
      </c>
      <c r="H81" s="132"/>
      <c r="I81" s="132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</row>
    <row r="82" spans="1:32" ht="15.75" customHeight="1">
      <c r="A82" s="149" t="s">
        <v>437</v>
      </c>
      <c r="B82" s="130" t="s">
        <v>390</v>
      </c>
      <c r="C82" s="130" t="s">
        <v>432</v>
      </c>
      <c r="D82" s="131" t="s">
        <v>438</v>
      </c>
      <c r="E82" s="130"/>
      <c r="F82" s="130"/>
      <c r="G82" s="132">
        <f t="shared" ref="G82:I82" si="25">G83</f>
        <v>134</v>
      </c>
      <c r="H82" s="132">
        <f t="shared" si="25"/>
        <v>127.8</v>
      </c>
      <c r="I82" s="132">
        <f t="shared" si="25"/>
        <v>125.6</v>
      </c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</row>
    <row r="83" spans="1:32" ht="15.75" customHeight="1">
      <c r="A83" s="129" t="s">
        <v>643</v>
      </c>
      <c r="B83" s="130" t="s">
        <v>390</v>
      </c>
      <c r="C83" s="130" t="s">
        <v>432</v>
      </c>
      <c r="D83" s="131" t="s">
        <v>438</v>
      </c>
      <c r="E83" s="130" t="s">
        <v>640</v>
      </c>
      <c r="F83" s="130" t="s">
        <v>641</v>
      </c>
      <c r="G83" s="132">
        <v>134</v>
      </c>
      <c r="H83" s="132">
        <v>127.8</v>
      </c>
      <c r="I83" s="132">
        <v>125.6</v>
      </c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</row>
    <row r="84" spans="1:32" ht="15.75" customHeight="1">
      <c r="A84" s="129" t="s">
        <v>439</v>
      </c>
      <c r="B84" s="130" t="s">
        <v>390</v>
      </c>
      <c r="C84" s="130" t="s">
        <v>432</v>
      </c>
      <c r="D84" s="131" t="s">
        <v>440</v>
      </c>
      <c r="E84" s="130"/>
      <c r="F84" s="130"/>
      <c r="G84" s="132">
        <f t="shared" ref="G84:I84" si="26">G85</f>
        <v>200</v>
      </c>
      <c r="H84" s="132">
        <f t="shared" si="26"/>
        <v>200</v>
      </c>
      <c r="I84" s="132">
        <f t="shared" si="26"/>
        <v>100</v>
      </c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</row>
    <row r="85" spans="1:32" ht="15.75" customHeight="1">
      <c r="A85" s="226" t="s">
        <v>639</v>
      </c>
      <c r="B85" s="130" t="s">
        <v>390</v>
      </c>
      <c r="C85" s="130" t="s">
        <v>432</v>
      </c>
      <c r="D85" s="131" t="s">
        <v>440</v>
      </c>
      <c r="E85" s="130" t="s">
        <v>640</v>
      </c>
      <c r="F85" s="130" t="s">
        <v>644</v>
      </c>
      <c r="G85" s="132">
        <v>200</v>
      </c>
      <c r="H85" s="132">
        <f>G85</f>
        <v>200</v>
      </c>
      <c r="I85" s="132">
        <v>100</v>
      </c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</row>
    <row r="86" spans="1:32" ht="15.75" customHeight="1">
      <c r="A86" s="124" t="s">
        <v>673</v>
      </c>
      <c r="B86" s="125" t="s">
        <v>390</v>
      </c>
      <c r="C86" s="125" t="s">
        <v>442</v>
      </c>
      <c r="D86" s="126"/>
      <c r="E86" s="125"/>
      <c r="F86" s="125"/>
      <c r="G86" s="138">
        <f t="shared" ref="G86:I86" si="27">G87</f>
        <v>18093.900000000001</v>
      </c>
      <c r="H86" s="138">
        <f t="shared" si="27"/>
        <v>19182.300000000003</v>
      </c>
      <c r="I86" s="138">
        <f t="shared" si="27"/>
        <v>20296.399999999998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</row>
    <row r="87" spans="1:32" ht="15.75" customHeight="1">
      <c r="A87" s="129" t="s">
        <v>441</v>
      </c>
      <c r="B87" s="130" t="s">
        <v>390</v>
      </c>
      <c r="C87" s="130" t="s">
        <v>442</v>
      </c>
      <c r="D87" s="139" t="s">
        <v>443</v>
      </c>
      <c r="E87" s="130"/>
      <c r="F87" s="130"/>
      <c r="G87" s="132">
        <f t="shared" ref="G87:I87" si="28">G88+G89</f>
        <v>18093.900000000001</v>
      </c>
      <c r="H87" s="132">
        <f t="shared" si="28"/>
        <v>19182.300000000003</v>
      </c>
      <c r="I87" s="132">
        <f t="shared" si="28"/>
        <v>20296.399999999998</v>
      </c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</row>
    <row r="88" spans="1:32" ht="31.5" customHeight="1">
      <c r="A88" s="149" t="s">
        <v>674</v>
      </c>
      <c r="B88" s="130" t="s">
        <v>390</v>
      </c>
      <c r="C88" s="130" t="s">
        <v>442</v>
      </c>
      <c r="D88" s="139" t="s">
        <v>443</v>
      </c>
      <c r="E88" s="130" t="s">
        <v>675</v>
      </c>
      <c r="F88" s="130" t="s">
        <v>658</v>
      </c>
      <c r="G88" s="132"/>
      <c r="H88" s="132"/>
      <c r="I88" s="132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</row>
    <row r="89" spans="1:32" ht="15.75" customHeight="1">
      <c r="A89" s="226" t="s">
        <v>643</v>
      </c>
      <c r="B89" s="130" t="s">
        <v>390</v>
      </c>
      <c r="C89" s="130" t="s">
        <v>442</v>
      </c>
      <c r="D89" s="139" t="s">
        <v>443</v>
      </c>
      <c r="E89" s="130" t="s">
        <v>640</v>
      </c>
      <c r="F89" s="130" t="s">
        <v>658</v>
      </c>
      <c r="G89" s="132">
        <f>16572.5+1521.4</f>
        <v>18093.900000000001</v>
      </c>
      <c r="H89" s="132">
        <f>18005.4+1176.9</f>
        <v>19182.300000000003</v>
      </c>
      <c r="I89" s="132">
        <f>19045.8+1250.6</f>
        <v>20296.399999999998</v>
      </c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</row>
    <row r="90" spans="1:32" ht="15.75" customHeight="1">
      <c r="A90" s="190" t="s">
        <v>676</v>
      </c>
      <c r="B90" s="191" t="s">
        <v>390</v>
      </c>
      <c r="C90" s="191" t="s">
        <v>445</v>
      </c>
      <c r="D90" s="192"/>
      <c r="E90" s="191"/>
      <c r="F90" s="191"/>
      <c r="G90" s="227">
        <f t="shared" ref="G90:H90" si="29">G91</f>
        <v>2320</v>
      </c>
      <c r="H90" s="227">
        <f t="shared" si="29"/>
        <v>0</v>
      </c>
      <c r="I90" s="132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</row>
    <row r="91" spans="1:32" ht="15.75" customHeight="1">
      <c r="A91" s="151" t="s">
        <v>444</v>
      </c>
      <c r="B91" s="152" t="s">
        <v>390</v>
      </c>
      <c r="C91" s="152" t="s">
        <v>445</v>
      </c>
      <c r="D91" s="153" t="s">
        <v>446</v>
      </c>
      <c r="E91" s="152"/>
      <c r="F91" s="152"/>
      <c r="G91" s="154">
        <f t="shared" ref="G91:H91" si="30">G92</f>
        <v>2320</v>
      </c>
      <c r="H91" s="154">
        <f t="shared" si="30"/>
        <v>0</v>
      </c>
      <c r="I91" s="132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</row>
    <row r="92" spans="1:32" ht="15.75" customHeight="1">
      <c r="A92" s="151" t="s">
        <v>639</v>
      </c>
      <c r="B92" s="152" t="s">
        <v>390</v>
      </c>
      <c r="C92" s="152" t="s">
        <v>445</v>
      </c>
      <c r="D92" s="153" t="s">
        <v>446</v>
      </c>
      <c r="E92" s="152" t="s">
        <v>640</v>
      </c>
      <c r="F92" s="152" t="s">
        <v>641</v>
      </c>
      <c r="G92" s="228">
        <v>2320</v>
      </c>
      <c r="H92" s="141"/>
      <c r="I92" s="132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</row>
    <row r="93" spans="1:32" ht="15.75" customHeight="1">
      <c r="A93" s="124" t="s">
        <v>447</v>
      </c>
      <c r="B93" s="125" t="s">
        <v>390</v>
      </c>
      <c r="C93" s="125" t="s">
        <v>448</v>
      </c>
      <c r="D93" s="126"/>
      <c r="E93" s="125"/>
      <c r="F93" s="125"/>
      <c r="G93" s="138">
        <f t="shared" ref="G93:I93" si="31">G94+G100+G97</f>
        <v>5203.5</v>
      </c>
      <c r="H93" s="138">
        <f t="shared" si="31"/>
        <v>3200</v>
      </c>
      <c r="I93" s="138">
        <f t="shared" si="31"/>
        <v>2850</v>
      </c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</row>
    <row r="94" spans="1:32" ht="15.75" customHeight="1">
      <c r="A94" s="124" t="s">
        <v>677</v>
      </c>
      <c r="B94" s="125" t="s">
        <v>390</v>
      </c>
      <c r="C94" s="125" t="s">
        <v>450</v>
      </c>
      <c r="D94" s="126"/>
      <c r="E94" s="125"/>
      <c r="F94" s="125"/>
      <c r="G94" s="138">
        <f t="shared" ref="G94:I94" si="32">G95</f>
        <v>2500</v>
      </c>
      <c r="H94" s="138">
        <f t="shared" si="32"/>
        <v>2500</v>
      </c>
      <c r="I94" s="138">
        <f t="shared" si="32"/>
        <v>2150</v>
      </c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</row>
    <row r="95" spans="1:32" ht="31.5" customHeight="1">
      <c r="A95" s="129" t="s">
        <v>449</v>
      </c>
      <c r="B95" s="130" t="s">
        <v>390</v>
      </c>
      <c r="C95" s="130" t="s">
        <v>450</v>
      </c>
      <c r="D95" s="139" t="s">
        <v>451</v>
      </c>
      <c r="E95" s="130"/>
      <c r="F95" s="130"/>
      <c r="G95" s="132">
        <f t="shared" ref="G95:I95" si="33">G96</f>
        <v>2500</v>
      </c>
      <c r="H95" s="132">
        <f t="shared" si="33"/>
        <v>2500</v>
      </c>
      <c r="I95" s="132">
        <f t="shared" si="33"/>
        <v>2150</v>
      </c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</row>
    <row r="96" spans="1:32" ht="47.25" customHeight="1">
      <c r="A96" s="129" t="s">
        <v>678</v>
      </c>
      <c r="B96" s="130" t="s">
        <v>390</v>
      </c>
      <c r="C96" s="130" t="s">
        <v>450</v>
      </c>
      <c r="D96" s="139" t="s">
        <v>451</v>
      </c>
      <c r="E96" s="130" t="s">
        <v>679</v>
      </c>
      <c r="F96" s="130" t="s">
        <v>680</v>
      </c>
      <c r="G96" s="132">
        <v>2500</v>
      </c>
      <c r="H96" s="132">
        <f>G96</f>
        <v>2500</v>
      </c>
      <c r="I96" s="132">
        <v>2150</v>
      </c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</row>
    <row r="97" spans="1:32" ht="31.5" customHeight="1">
      <c r="A97" s="229" t="s">
        <v>681</v>
      </c>
      <c r="B97" s="191" t="s">
        <v>390</v>
      </c>
      <c r="C97" s="191" t="s">
        <v>453</v>
      </c>
      <c r="D97" s="192"/>
      <c r="E97" s="191"/>
      <c r="F97" s="191"/>
      <c r="G97" s="162">
        <f t="shared" ref="G97:H97" si="34">G98</f>
        <v>1703.5</v>
      </c>
      <c r="H97" s="162">
        <f t="shared" si="34"/>
        <v>0</v>
      </c>
      <c r="I97" s="138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</row>
    <row r="98" spans="1:32" ht="31.5" customHeight="1">
      <c r="A98" s="155" t="s">
        <v>452</v>
      </c>
      <c r="B98" s="152" t="s">
        <v>390</v>
      </c>
      <c r="C98" s="152" t="s">
        <v>453</v>
      </c>
      <c r="D98" s="153" t="s">
        <v>454</v>
      </c>
      <c r="E98" s="152"/>
      <c r="F98" s="152"/>
      <c r="G98" s="156">
        <f t="shared" ref="G98:H98" si="35">G99</f>
        <v>1703.5</v>
      </c>
      <c r="H98" s="156">
        <f t="shared" si="35"/>
        <v>0</v>
      </c>
      <c r="I98" s="138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</row>
    <row r="99" spans="1:32" ht="31.5" customHeight="1">
      <c r="A99" s="230" t="s">
        <v>682</v>
      </c>
      <c r="B99" s="152" t="s">
        <v>390</v>
      </c>
      <c r="C99" s="152" t="s">
        <v>453</v>
      </c>
      <c r="D99" s="153" t="s">
        <v>454</v>
      </c>
      <c r="E99" s="152" t="s">
        <v>683</v>
      </c>
      <c r="F99" s="152" t="s">
        <v>684</v>
      </c>
      <c r="G99" s="231">
        <v>1703.5</v>
      </c>
      <c r="H99" s="138"/>
      <c r="I99" s="138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</row>
    <row r="100" spans="1:32" ht="31.5" customHeight="1">
      <c r="A100" s="124" t="s">
        <v>685</v>
      </c>
      <c r="B100" s="125" t="s">
        <v>390</v>
      </c>
      <c r="C100" s="125" t="s">
        <v>456</v>
      </c>
      <c r="D100" s="139"/>
      <c r="E100" s="130"/>
      <c r="F100" s="130"/>
      <c r="G100" s="138">
        <f>G101+G103</f>
        <v>1000</v>
      </c>
      <c r="H100" s="138">
        <v>700</v>
      </c>
      <c r="I100" s="138">
        <f>I101+I103</f>
        <v>700</v>
      </c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</row>
    <row r="101" spans="1:32" ht="15.75" customHeight="1">
      <c r="A101" s="149" t="s">
        <v>455</v>
      </c>
      <c r="B101" s="130" t="s">
        <v>390</v>
      </c>
      <c r="C101" s="130" t="s">
        <v>456</v>
      </c>
      <c r="D101" s="139" t="s">
        <v>457</v>
      </c>
      <c r="E101" s="130"/>
      <c r="F101" s="130"/>
      <c r="G101" s="132">
        <f t="shared" ref="G101:I101" si="36">G102</f>
        <v>800</v>
      </c>
      <c r="H101" s="132">
        <f t="shared" si="36"/>
        <v>600</v>
      </c>
      <c r="I101" s="132">
        <f t="shared" si="36"/>
        <v>600</v>
      </c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</row>
    <row r="102" spans="1:32" ht="15.75" customHeight="1">
      <c r="A102" s="149"/>
      <c r="B102" s="130" t="s">
        <v>390</v>
      </c>
      <c r="C102" s="130" t="s">
        <v>456</v>
      </c>
      <c r="D102" s="139" t="s">
        <v>457</v>
      </c>
      <c r="E102" s="130" t="s">
        <v>638</v>
      </c>
      <c r="F102" s="130" t="s">
        <v>649</v>
      </c>
      <c r="G102" s="132">
        <v>800</v>
      </c>
      <c r="H102" s="132">
        <v>600</v>
      </c>
      <c r="I102" s="132">
        <v>600</v>
      </c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</row>
    <row r="103" spans="1:32" ht="15.75" customHeight="1">
      <c r="A103" s="149" t="s">
        <v>458</v>
      </c>
      <c r="B103" s="130" t="s">
        <v>390</v>
      </c>
      <c r="C103" s="130" t="s">
        <v>456</v>
      </c>
      <c r="D103" s="139" t="s">
        <v>459</v>
      </c>
      <c r="E103" s="130"/>
      <c r="F103" s="130"/>
      <c r="G103" s="132">
        <f t="shared" ref="G103:I103" si="37">G104+G105</f>
        <v>200</v>
      </c>
      <c r="H103" s="132">
        <f t="shared" si="37"/>
        <v>100</v>
      </c>
      <c r="I103" s="132">
        <f t="shared" si="37"/>
        <v>100</v>
      </c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</row>
    <row r="104" spans="1:32" ht="15.75" customHeight="1">
      <c r="A104" s="226" t="s">
        <v>643</v>
      </c>
      <c r="B104" s="130" t="s">
        <v>390</v>
      </c>
      <c r="C104" s="130" t="s">
        <v>456</v>
      </c>
      <c r="D104" s="139" t="s">
        <v>459</v>
      </c>
      <c r="E104" s="130" t="s">
        <v>640</v>
      </c>
      <c r="F104" s="130" t="s">
        <v>649</v>
      </c>
      <c r="G104" s="132"/>
      <c r="H104" s="141"/>
      <c r="I104" s="132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</row>
    <row r="105" spans="1:32" ht="15.75" customHeight="1">
      <c r="A105" s="226"/>
      <c r="B105" s="130" t="s">
        <v>390</v>
      </c>
      <c r="C105" s="130" t="s">
        <v>456</v>
      </c>
      <c r="D105" s="139" t="s">
        <v>459</v>
      </c>
      <c r="E105" s="130" t="s">
        <v>640</v>
      </c>
      <c r="F105" s="130" t="s">
        <v>644</v>
      </c>
      <c r="G105" s="132">
        <v>200</v>
      </c>
      <c r="H105" s="132">
        <v>100</v>
      </c>
      <c r="I105" s="132">
        <v>100</v>
      </c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</row>
    <row r="106" spans="1:32" ht="36.75" customHeight="1">
      <c r="A106" s="118" t="s">
        <v>460</v>
      </c>
      <c r="B106" s="119" t="s">
        <v>390</v>
      </c>
      <c r="C106" s="119"/>
      <c r="D106" s="121"/>
      <c r="E106" s="119"/>
      <c r="F106" s="119" t="s">
        <v>686</v>
      </c>
      <c r="G106" s="122">
        <f t="shared" ref="G106:I106" si="38">G107+G123+G132+G149+G152+G139+G143</f>
        <v>105163.24</v>
      </c>
      <c r="H106" s="122">
        <f t="shared" si="38"/>
        <v>103792.59</v>
      </c>
      <c r="I106" s="122">
        <f t="shared" si="38"/>
        <v>98417.702999999994</v>
      </c>
      <c r="J106" s="157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</row>
    <row r="107" spans="1:32" ht="15.75" customHeight="1">
      <c r="A107" s="124" t="s">
        <v>391</v>
      </c>
      <c r="B107" s="125" t="s">
        <v>390</v>
      </c>
      <c r="C107" s="125" t="s">
        <v>392</v>
      </c>
      <c r="D107" s="126"/>
      <c r="E107" s="125"/>
      <c r="F107" s="125"/>
      <c r="G107" s="138">
        <f t="shared" ref="G107:I107" si="39">G108+G120</f>
        <v>5926.7</v>
      </c>
      <c r="H107" s="138">
        <f t="shared" si="39"/>
        <v>5754.7999999999993</v>
      </c>
      <c r="I107" s="138">
        <f t="shared" si="39"/>
        <v>5734.7999999999993</v>
      </c>
      <c r="J107" s="128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</row>
    <row r="108" spans="1:32" ht="31.5" customHeight="1">
      <c r="A108" s="124" t="s">
        <v>687</v>
      </c>
      <c r="B108" s="125" t="s">
        <v>390</v>
      </c>
      <c r="C108" s="125" t="s">
        <v>461</v>
      </c>
      <c r="D108" s="126"/>
      <c r="E108" s="125"/>
      <c r="F108" s="125"/>
      <c r="G108" s="138">
        <f>G109+G115+G118</f>
        <v>5826.7</v>
      </c>
      <c r="H108" s="138">
        <f>H109+H115</f>
        <v>5754.7999999999993</v>
      </c>
      <c r="I108" s="138">
        <f>I109+I115+I118</f>
        <v>5734.7999999999993</v>
      </c>
      <c r="J108" s="232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</row>
    <row r="109" spans="1:32" ht="15.75" customHeight="1">
      <c r="A109" s="129" t="s">
        <v>396</v>
      </c>
      <c r="B109" s="130" t="s">
        <v>390</v>
      </c>
      <c r="C109" s="130" t="s">
        <v>461</v>
      </c>
      <c r="D109" s="131" t="s">
        <v>398</v>
      </c>
      <c r="E109" s="130"/>
      <c r="F109" s="130"/>
      <c r="G109" s="132">
        <f t="shared" ref="G109:I109" si="40">SUM(G110:G114)</f>
        <v>5531.5999999999995</v>
      </c>
      <c r="H109" s="132">
        <f t="shared" si="40"/>
        <v>5455.2999999999993</v>
      </c>
      <c r="I109" s="132">
        <f t="shared" si="40"/>
        <v>5435.2999999999993</v>
      </c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</row>
    <row r="110" spans="1:32" ht="31.5" customHeight="1">
      <c r="A110" s="222" t="s">
        <v>626</v>
      </c>
      <c r="B110" s="130" t="s">
        <v>390</v>
      </c>
      <c r="C110" s="130" t="s">
        <v>461</v>
      </c>
      <c r="D110" s="131" t="s">
        <v>398</v>
      </c>
      <c r="E110" s="130" t="s">
        <v>627</v>
      </c>
      <c r="F110" s="130" t="s">
        <v>628</v>
      </c>
      <c r="G110" s="223">
        <v>4233.3999999999996</v>
      </c>
      <c r="H110" s="132">
        <v>4167.3999999999996</v>
      </c>
      <c r="I110" s="132">
        <v>4167.3999999999996</v>
      </c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</row>
    <row r="111" spans="1:32" ht="47.25" customHeight="1">
      <c r="A111" s="166" t="s">
        <v>632</v>
      </c>
      <c r="B111" s="130" t="s">
        <v>390</v>
      </c>
      <c r="C111" s="130" t="s">
        <v>461</v>
      </c>
      <c r="D111" s="131" t="s">
        <v>398</v>
      </c>
      <c r="E111" s="130" t="s">
        <v>633</v>
      </c>
      <c r="F111" s="130" t="s">
        <v>634</v>
      </c>
      <c r="G111" s="223">
        <v>1278.2</v>
      </c>
      <c r="H111" s="132">
        <v>1267.9000000000001</v>
      </c>
      <c r="I111" s="132">
        <v>1267.9000000000001</v>
      </c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</row>
    <row r="112" spans="1:32" ht="31.5" customHeight="1">
      <c r="A112" s="226" t="s">
        <v>636</v>
      </c>
      <c r="B112" s="130" t="s">
        <v>390</v>
      </c>
      <c r="C112" s="130" t="s">
        <v>461</v>
      </c>
      <c r="D112" s="131" t="s">
        <v>398</v>
      </c>
      <c r="E112" s="130" t="s">
        <v>630</v>
      </c>
      <c r="F112" s="130" t="s">
        <v>631</v>
      </c>
      <c r="G112" s="132">
        <v>20</v>
      </c>
      <c r="H112" s="132">
        <v>20</v>
      </c>
      <c r="I112" s="132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</row>
    <row r="113" spans="1:32" ht="15.75" customHeight="1">
      <c r="A113" s="129" t="s">
        <v>643</v>
      </c>
      <c r="B113" s="130" t="s">
        <v>390</v>
      </c>
      <c r="C113" s="130" t="s">
        <v>461</v>
      </c>
      <c r="D113" s="131" t="s">
        <v>398</v>
      </c>
      <c r="E113" s="130" t="s">
        <v>640</v>
      </c>
      <c r="F113" s="130" t="s">
        <v>688</v>
      </c>
      <c r="G113" s="132">
        <f t="shared" ref="G113:G114" si="41">I113</f>
        <v>0</v>
      </c>
      <c r="H113" s="132">
        <v>0</v>
      </c>
      <c r="I113" s="132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</row>
    <row r="114" spans="1:32" ht="15.75" customHeight="1">
      <c r="A114" s="129" t="s">
        <v>643</v>
      </c>
      <c r="B114" s="130" t="s">
        <v>390</v>
      </c>
      <c r="C114" s="130" t="s">
        <v>461</v>
      </c>
      <c r="D114" s="131" t="s">
        <v>398</v>
      </c>
      <c r="E114" s="130" t="s">
        <v>640</v>
      </c>
      <c r="F114" s="130" t="s">
        <v>641</v>
      </c>
      <c r="G114" s="132">
        <f t="shared" si="41"/>
        <v>0</v>
      </c>
      <c r="H114" s="132">
        <v>0</v>
      </c>
      <c r="I114" s="132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</row>
    <row r="115" spans="1:32" ht="31.5" customHeight="1">
      <c r="A115" s="129" t="s">
        <v>408</v>
      </c>
      <c r="B115" s="130" t="s">
        <v>390</v>
      </c>
      <c r="C115" s="130" t="s">
        <v>461</v>
      </c>
      <c r="D115" s="131" t="s">
        <v>409</v>
      </c>
      <c r="E115" s="130"/>
      <c r="F115" s="130"/>
      <c r="G115" s="132">
        <f t="shared" ref="G115:I115" si="42">G116+G117</f>
        <v>295.10000000000002</v>
      </c>
      <c r="H115" s="132">
        <f t="shared" si="42"/>
        <v>299.5</v>
      </c>
      <c r="I115" s="132">
        <f t="shared" si="42"/>
        <v>299.5</v>
      </c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</row>
    <row r="116" spans="1:32" ht="31.5" customHeight="1">
      <c r="A116" s="222" t="s">
        <v>626</v>
      </c>
      <c r="B116" s="130" t="s">
        <v>390</v>
      </c>
      <c r="C116" s="130" t="s">
        <v>461</v>
      </c>
      <c r="D116" s="131" t="s">
        <v>409</v>
      </c>
      <c r="E116" s="130" t="s">
        <v>627</v>
      </c>
      <c r="F116" s="130" t="s">
        <v>628</v>
      </c>
      <c r="G116" s="223">
        <v>226.7</v>
      </c>
      <c r="H116" s="132">
        <v>230</v>
      </c>
      <c r="I116" s="132">
        <v>230</v>
      </c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</row>
    <row r="117" spans="1:32" ht="47.25" customHeight="1">
      <c r="A117" s="166" t="s">
        <v>632</v>
      </c>
      <c r="B117" s="130" t="s">
        <v>390</v>
      </c>
      <c r="C117" s="130" t="s">
        <v>461</v>
      </c>
      <c r="D117" s="131" t="s">
        <v>409</v>
      </c>
      <c r="E117" s="130" t="s">
        <v>633</v>
      </c>
      <c r="F117" s="130" t="s">
        <v>634</v>
      </c>
      <c r="G117" s="223">
        <v>68.400000000000006</v>
      </c>
      <c r="H117" s="132">
        <v>69.5</v>
      </c>
      <c r="I117" s="132">
        <v>69.5</v>
      </c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</row>
    <row r="118" spans="1:32" ht="47.25" customHeight="1">
      <c r="A118" s="129" t="s">
        <v>462</v>
      </c>
      <c r="B118" s="130" t="s">
        <v>390</v>
      </c>
      <c r="C118" s="130" t="s">
        <v>461</v>
      </c>
      <c r="D118" s="131" t="s">
        <v>463</v>
      </c>
      <c r="E118" s="130"/>
      <c r="F118" s="130"/>
      <c r="G118" s="132">
        <f>G119</f>
        <v>0</v>
      </c>
      <c r="H118" s="132">
        <v>0</v>
      </c>
      <c r="I118" s="132">
        <v>0</v>
      </c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</row>
    <row r="119" spans="1:32" ht="31.5" customHeight="1">
      <c r="A119" s="129" t="s">
        <v>643</v>
      </c>
      <c r="B119" s="130" t="s">
        <v>390</v>
      </c>
      <c r="C119" s="130" t="s">
        <v>461</v>
      </c>
      <c r="D119" s="131" t="s">
        <v>463</v>
      </c>
      <c r="E119" s="130" t="s">
        <v>640</v>
      </c>
      <c r="F119" s="130" t="s">
        <v>644</v>
      </c>
      <c r="G119" s="132"/>
      <c r="H119" s="132"/>
      <c r="I119" s="132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</row>
    <row r="120" spans="1:32" ht="15.75" customHeight="1">
      <c r="A120" s="113" t="s">
        <v>689</v>
      </c>
      <c r="B120" s="233" t="s">
        <v>390</v>
      </c>
      <c r="C120" s="125" t="s">
        <v>417</v>
      </c>
      <c r="D120" s="163"/>
      <c r="E120" s="125"/>
      <c r="F120" s="125"/>
      <c r="G120" s="138">
        <f t="shared" ref="G120:I120" si="43">G121</f>
        <v>100</v>
      </c>
      <c r="H120" s="138">
        <f t="shared" si="43"/>
        <v>0</v>
      </c>
      <c r="I120" s="138">
        <f t="shared" si="43"/>
        <v>0</v>
      </c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</row>
    <row r="121" spans="1:32" ht="15.75" customHeight="1">
      <c r="A121" s="159" t="s">
        <v>416</v>
      </c>
      <c r="B121" s="160" t="s">
        <v>390</v>
      </c>
      <c r="C121" s="160" t="s">
        <v>417</v>
      </c>
      <c r="D121" s="161" t="s">
        <v>418</v>
      </c>
      <c r="E121" s="191"/>
      <c r="F121" s="191"/>
      <c r="G121" s="162">
        <f t="shared" ref="G121:I121" si="44">G122</f>
        <v>100</v>
      </c>
      <c r="H121" s="162">
        <f t="shared" si="44"/>
        <v>0</v>
      </c>
      <c r="I121" s="162">
        <f t="shared" si="44"/>
        <v>0</v>
      </c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</row>
    <row r="122" spans="1:32" ht="31.5" customHeight="1">
      <c r="A122" s="234" t="s">
        <v>639</v>
      </c>
      <c r="B122" s="152" t="s">
        <v>390</v>
      </c>
      <c r="C122" s="152" t="s">
        <v>417</v>
      </c>
      <c r="D122" s="153" t="s">
        <v>418</v>
      </c>
      <c r="E122" s="235" t="s">
        <v>640</v>
      </c>
      <c r="F122" s="152" t="s">
        <v>641</v>
      </c>
      <c r="G122" s="156">
        <v>100</v>
      </c>
      <c r="H122" s="156"/>
      <c r="I122" s="156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</row>
    <row r="123" spans="1:32" ht="15.75" customHeight="1">
      <c r="A123" s="124" t="s">
        <v>430</v>
      </c>
      <c r="B123" s="125" t="s">
        <v>390</v>
      </c>
      <c r="C123" s="125" t="s">
        <v>431</v>
      </c>
      <c r="D123" s="163"/>
      <c r="E123" s="125"/>
      <c r="F123" s="125"/>
      <c r="G123" s="138">
        <f t="shared" ref="G123:I123" si="45">G124+G126+G129</f>
        <v>0</v>
      </c>
      <c r="H123" s="138">
        <f t="shared" si="45"/>
        <v>0</v>
      </c>
      <c r="I123" s="138">
        <f t="shared" si="45"/>
        <v>0</v>
      </c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</row>
    <row r="124" spans="1:32" ht="15.75" customHeight="1">
      <c r="A124" s="124" t="s">
        <v>690</v>
      </c>
      <c r="B124" s="125" t="s">
        <v>390</v>
      </c>
      <c r="C124" s="125" t="s">
        <v>566</v>
      </c>
      <c r="D124" s="131"/>
      <c r="E124" s="125"/>
      <c r="F124" s="125"/>
      <c r="G124" s="138">
        <f t="shared" ref="G124:I124" si="46">G125</f>
        <v>0</v>
      </c>
      <c r="H124" s="138">
        <f t="shared" si="46"/>
        <v>0</v>
      </c>
      <c r="I124" s="138">
        <f t="shared" si="46"/>
        <v>0</v>
      </c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</row>
    <row r="125" spans="1:32" ht="31.5" customHeight="1">
      <c r="A125" s="149" t="s">
        <v>565</v>
      </c>
      <c r="B125" s="130" t="s">
        <v>390</v>
      </c>
      <c r="C125" s="130" t="s">
        <v>566</v>
      </c>
      <c r="D125" s="131" t="s">
        <v>567</v>
      </c>
      <c r="E125" s="130" t="s">
        <v>691</v>
      </c>
      <c r="F125" s="130" t="s">
        <v>692</v>
      </c>
      <c r="G125" s="132"/>
      <c r="H125" s="132"/>
      <c r="I125" s="132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</row>
    <row r="126" spans="1:32" ht="15.75" customHeight="1">
      <c r="A126" s="165" t="s">
        <v>693</v>
      </c>
      <c r="B126" s="125" t="s">
        <v>390</v>
      </c>
      <c r="C126" s="125" t="s">
        <v>442</v>
      </c>
      <c r="D126" s="163"/>
      <c r="E126" s="125"/>
      <c r="F126" s="125"/>
      <c r="G126" s="138">
        <f t="shared" ref="G126:I126" si="47">G127</f>
        <v>0</v>
      </c>
      <c r="H126" s="138">
        <f t="shared" si="47"/>
        <v>0</v>
      </c>
      <c r="I126" s="138">
        <f t="shared" si="47"/>
        <v>0</v>
      </c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</row>
    <row r="127" spans="1:32" ht="15.75" customHeight="1">
      <c r="A127" s="164" t="s">
        <v>464</v>
      </c>
      <c r="B127" s="130" t="s">
        <v>390</v>
      </c>
      <c r="C127" s="130" t="s">
        <v>442</v>
      </c>
      <c r="D127" s="131" t="s">
        <v>465</v>
      </c>
      <c r="E127" s="130"/>
      <c r="F127" s="130"/>
      <c r="G127" s="132">
        <f t="shared" ref="G127:I127" si="48">G128</f>
        <v>0</v>
      </c>
      <c r="H127" s="132">
        <f t="shared" si="48"/>
        <v>0</v>
      </c>
      <c r="I127" s="132">
        <f t="shared" si="48"/>
        <v>0</v>
      </c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</row>
    <row r="128" spans="1:32" ht="15.75" customHeight="1">
      <c r="A128" s="164" t="s">
        <v>694</v>
      </c>
      <c r="B128" s="130" t="s">
        <v>390</v>
      </c>
      <c r="C128" s="130" t="s">
        <v>442</v>
      </c>
      <c r="D128" s="131" t="s">
        <v>465</v>
      </c>
      <c r="E128" s="130" t="s">
        <v>695</v>
      </c>
      <c r="F128" s="130" t="s">
        <v>692</v>
      </c>
      <c r="G128" s="132"/>
      <c r="H128" s="132"/>
      <c r="I128" s="132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</row>
    <row r="129" spans="1:32" ht="15.75" customHeight="1">
      <c r="A129" s="124" t="s">
        <v>696</v>
      </c>
      <c r="B129" s="125" t="s">
        <v>390</v>
      </c>
      <c r="C129" s="125" t="s">
        <v>445</v>
      </c>
      <c r="D129" s="126"/>
      <c r="E129" s="125"/>
      <c r="F129" s="125"/>
      <c r="G129" s="138">
        <f t="shared" ref="G129:I129" si="49">G130</f>
        <v>0</v>
      </c>
      <c r="H129" s="138">
        <f t="shared" si="49"/>
        <v>0</v>
      </c>
      <c r="I129" s="138">
        <f t="shared" si="49"/>
        <v>0</v>
      </c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</row>
    <row r="130" spans="1:32" ht="31.5" customHeight="1">
      <c r="A130" s="129" t="s">
        <v>466</v>
      </c>
      <c r="B130" s="130" t="s">
        <v>390</v>
      </c>
      <c r="C130" s="130" t="s">
        <v>445</v>
      </c>
      <c r="D130" s="139" t="s">
        <v>467</v>
      </c>
      <c r="E130" s="130"/>
      <c r="F130" s="130"/>
      <c r="G130" s="132">
        <f t="shared" ref="G130:I130" si="50">G131</f>
        <v>0</v>
      </c>
      <c r="H130" s="132">
        <f t="shared" si="50"/>
        <v>0</v>
      </c>
      <c r="I130" s="132">
        <f t="shared" si="50"/>
        <v>0</v>
      </c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</row>
    <row r="131" spans="1:32" ht="47.25" customHeight="1">
      <c r="A131" s="129" t="s">
        <v>697</v>
      </c>
      <c r="B131" s="130" t="s">
        <v>390</v>
      </c>
      <c r="C131" s="130" t="s">
        <v>445</v>
      </c>
      <c r="D131" s="139" t="s">
        <v>467</v>
      </c>
      <c r="E131" s="130" t="s">
        <v>698</v>
      </c>
      <c r="F131" s="130" t="s">
        <v>699</v>
      </c>
      <c r="G131" s="132"/>
      <c r="H131" s="132">
        <f>G131</f>
        <v>0</v>
      </c>
      <c r="I131" s="132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</row>
    <row r="132" spans="1:32" ht="15.75" customHeight="1">
      <c r="A132" s="165" t="s">
        <v>468</v>
      </c>
      <c r="B132" s="125" t="s">
        <v>390</v>
      </c>
      <c r="C132" s="125" t="s">
        <v>469</v>
      </c>
      <c r="D132" s="139"/>
      <c r="E132" s="130"/>
      <c r="F132" s="130"/>
      <c r="G132" s="138">
        <f t="shared" ref="G132:I132" si="51">G133+G136</f>
        <v>4305.3</v>
      </c>
      <c r="H132" s="138">
        <f t="shared" si="51"/>
        <v>5584.2</v>
      </c>
      <c r="I132" s="138">
        <f t="shared" si="51"/>
        <v>350</v>
      </c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</row>
    <row r="133" spans="1:32" ht="15.75" customHeight="1">
      <c r="A133" s="165" t="s">
        <v>700</v>
      </c>
      <c r="B133" s="125" t="s">
        <v>390</v>
      </c>
      <c r="C133" s="125" t="s">
        <v>471</v>
      </c>
      <c r="D133" s="139"/>
      <c r="E133" s="130"/>
      <c r="F133" s="130"/>
      <c r="G133" s="132">
        <f t="shared" ref="G133:I133" si="52">G134</f>
        <v>3755.3</v>
      </c>
      <c r="H133" s="132">
        <f t="shared" si="52"/>
        <v>4634.2</v>
      </c>
      <c r="I133" s="132">
        <f t="shared" si="52"/>
        <v>0</v>
      </c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</row>
    <row r="134" spans="1:32" ht="47.25" customHeight="1">
      <c r="A134" s="149" t="s">
        <v>470</v>
      </c>
      <c r="B134" s="130" t="s">
        <v>390</v>
      </c>
      <c r="C134" s="130" t="s">
        <v>471</v>
      </c>
      <c r="D134" s="139" t="s">
        <v>472</v>
      </c>
      <c r="E134" s="130"/>
      <c r="F134" s="130"/>
      <c r="G134" s="132">
        <f t="shared" ref="G134:I134" si="53">G135</f>
        <v>3755.3</v>
      </c>
      <c r="H134" s="132">
        <f t="shared" si="53"/>
        <v>4634.2</v>
      </c>
      <c r="I134" s="132">
        <f t="shared" si="53"/>
        <v>0</v>
      </c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</row>
    <row r="135" spans="1:32" ht="47.25" customHeight="1">
      <c r="A135" s="149" t="s">
        <v>470</v>
      </c>
      <c r="B135" s="130" t="s">
        <v>390</v>
      </c>
      <c r="C135" s="130" t="s">
        <v>471</v>
      </c>
      <c r="D135" s="139" t="s">
        <v>472</v>
      </c>
      <c r="E135" s="130" t="s">
        <v>675</v>
      </c>
      <c r="F135" s="130" t="s">
        <v>658</v>
      </c>
      <c r="G135" s="132">
        <v>3755.3</v>
      </c>
      <c r="H135" s="132">
        <v>4634.2</v>
      </c>
      <c r="I135" s="132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</row>
    <row r="136" spans="1:32" ht="15.75" customHeight="1">
      <c r="A136" s="236" t="s">
        <v>701</v>
      </c>
      <c r="B136" s="237" t="s">
        <v>390</v>
      </c>
      <c r="C136" s="180" t="s">
        <v>474</v>
      </c>
      <c r="D136" s="136"/>
      <c r="E136" s="135"/>
      <c r="F136" s="135"/>
      <c r="G136" s="137">
        <f t="shared" ref="G136:I136" si="54">G137</f>
        <v>550</v>
      </c>
      <c r="H136" s="137">
        <f t="shared" si="54"/>
        <v>950</v>
      </c>
      <c r="I136" s="137">
        <f t="shared" si="54"/>
        <v>350</v>
      </c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</row>
    <row r="137" spans="1:32" ht="15.75" customHeight="1">
      <c r="A137" s="155" t="s">
        <v>473</v>
      </c>
      <c r="B137" s="152" t="s">
        <v>390</v>
      </c>
      <c r="C137" s="152" t="s">
        <v>474</v>
      </c>
      <c r="D137" s="153" t="s">
        <v>475</v>
      </c>
      <c r="E137" s="152"/>
      <c r="F137" s="152"/>
      <c r="G137" s="156">
        <f t="shared" ref="G137:I137" si="55">G138</f>
        <v>550</v>
      </c>
      <c r="H137" s="156">
        <f t="shared" si="55"/>
        <v>950</v>
      </c>
      <c r="I137" s="156">
        <f t="shared" si="55"/>
        <v>350</v>
      </c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</row>
    <row r="138" spans="1:32" ht="15.75" customHeight="1">
      <c r="A138" s="230" t="s">
        <v>123</v>
      </c>
      <c r="B138" s="152" t="s">
        <v>390</v>
      </c>
      <c r="C138" s="152" t="s">
        <v>474</v>
      </c>
      <c r="D138" s="153" t="s">
        <v>475</v>
      </c>
      <c r="E138" s="152" t="s">
        <v>640</v>
      </c>
      <c r="F138" s="152" t="s">
        <v>658</v>
      </c>
      <c r="G138" s="132">
        <v>550</v>
      </c>
      <c r="H138" s="132">
        <v>950</v>
      </c>
      <c r="I138" s="132">
        <v>350</v>
      </c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</row>
    <row r="139" spans="1:32" ht="15.75" customHeight="1">
      <c r="A139" s="165" t="s">
        <v>476</v>
      </c>
      <c r="B139" s="125" t="s">
        <v>390</v>
      </c>
      <c r="C139" s="125" t="s">
        <v>448</v>
      </c>
      <c r="D139" s="131"/>
      <c r="E139" s="130"/>
      <c r="F139" s="130"/>
      <c r="G139" s="132">
        <f t="shared" ref="G139:I139" si="56">G140</f>
        <v>5192.1000000000004</v>
      </c>
      <c r="H139" s="132">
        <f t="shared" si="56"/>
        <v>5049.5</v>
      </c>
      <c r="I139" s="132">
        <f t="shared" si="56"/>
        <v>4928.8999999999996</v>
      </c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</row>
    <row r="140" spans="1:32" ht="15.75" customHeight="1">
      <c r="A140" s="165" t="s">
        <v>681</v>
      </c>
      <c r="B140" s="125" t="s">
        <v>390</v>
      </c>
      <c r="C140" s="125" t="s">
        <v>453</v>
      </c>
      <c r="D140" s="126"/>
      <c r="E140" s="125"/>
      <c r="F140" s="125"/>
      <c r="G140" s="138">
        <f t="shared" ref="G140:I140" si="57">G141</f>
        <v>5192.1000000000004</v>
      </c>
      <c r="H140" s="138">
        <f t="shared" si="57"/>
        <v>5049.5</v>
      </c>
      <c r="I140" s="138">
        <f t="shared" si="57"/>
        <v>4928.8999999999996</v>
      </c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</row>
    <row r="141" spans="1:32" ht="47.25" customHeight="1">
      <c r="A141" s="129" t="s">
        <v>477</v>
      </c>
      <c r="B141" s="130" t="s">
        <v>390</v>
      </c>
      <c r="C141" s="130" t="s">
        <v>453</v>
      </c>
      <c r="D141" s="131" t="s">
        <v>478</v>
      </c>
      <c r="E141" s="238"/>
      <c r="F141" s="130"/>
      <c r="G141" s="132">
        <f t="shared" ref="G141:I141" si="58">G142</f>
        <v>5192.1000000000004</v>
      </c>
      <c r="H141" s="132">
        <f t="shared" si="58"/>
        <v>5049.5</v>
      </c>
      <c r="I141" s="132">
        <f t="shared" si="58"/>
        <v>4928.8999999999996</v>
      </c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</row>
    <row r="142" spans="1:32" ht="47.25" customHeight="1">
      <c r="A142" s="129" t="s">
        <v>697</v>
      </c>
      <c r="B142" s="130" t="s">
        <v>390</v>
      </c>
      <c r="C142" s="130" t="s">
        <v>453</v>
      </c>
      <c r="D142" s="131" t="s">
        <v>478</v>
      </c>
      <c r="E142" s="130" t="s">
        <v>698</v>
      </c>
      <c r="F142" s="130" t="s">
        <v>699</v>
      </c>
      <c r="G142" s="132">
        <v>5192.1000000000004</v>
      </c>
      <c r="H142" s="132">
        <v>5049.5</v>
      </c>
      <c r="I142" s="132">
        <v>4928.8999999999996</v>
      </c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</row>
    <row r="143" spans="1:32" ht="47.25" customHeight="1">
      <c r="A143" s="165" t="s">
        <v>479</v>
      </c>
      <c r="B143" s="125" t="s">
        <v>390</v>
      </c>
      <c r="C143" s="125" t="s">
        <v>480</v>
      </c>
      <c r="D143" s="163"/>
      <c r="E143" s="125"/>
      <c r="F143" s="125"/>
      <c r="G143" s="138">
        <f>G144</f>
        <v>0</v>
      </c>
      <c r="H143" s="132"/>
      <c r="I143" s="132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</row>
    <row r="144" spans="1:32" ht="47.25" customHeight="1">
      <c r="A144" s="165" t="s">
        <v>702</v>
      </c>
      <c r="B144" s="125" t="s">
        <v>390</v>
      </c>
      <c r="C144" s="125" t="s">
        <v>483</v>
      </c>
      <c r="D144" s="163"/>
      <c r="E144" s="125"/>
      <c r="F144" s="125"/>
      <c r="G144" s="138">
        <f>G145+G147</f>
        <v>0</v>
      </c>
      <c r="H144" s="132"/>
      <c r="I144" s="132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</row>
    <row r="145" spans="1:32" ht="47.25" customHeight="1">
      <c r="A145" s="149" t="s">
        <v>481</v>
      </c>
      <c r="B145" s="130" t="s">
        <v>482</v>
      </c>
      <c r="C145" s="130" t="s">
        <v>483</v>
      </c>
      <c r="D145" s="131" t="s">
        <v>484</v>
      </c>
      <c r="E145" s="130"/>
      <c r="F145" s="130"/>
      <c r="G145" s="132">
        <f>G146</f>
        <v>0</v>
      </c>
      <c r="H145" s="132"/>
      <c r="I145" s="132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</row>
    <row r="146" spans="1:32" ht="47.25" customHeight="1">
      <c r="A146" s="149" t="s">
        <v>123</v>
      </c>
      <c r="B146" s="130" t="s">
        <v>390</v>
      </c>
      <c r="C146" s="130" t="s">
        <v>483</v>
      </c>
      <c r="D146" s="131" t="s">
        <v>484</v>
      </c>
      <c r="E146" s="130" t="s">
        <v>691</v>
      </c>
      <c r="F146" s="130" t="s">
        <v>692</v>
      </c>
      <c r="G146" s="132"/>
      <c r="H146" s="132"/>
      <c r="I146" s="132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</row>
    <row r="147" spans="1:32" ht="47.25" customHeight="1">
      <c r="A147" s="149" t="s">
        <v>481</v>
      </c>
      <c r="B147" s="130" t="s">
        <v>390</v>
      </c>
      <c r="C147" s="130" t="s">
        <v>483</v>
      </c>
      <c r="D147" s="131" t="s">
        <v>485</v>
      </c>
      <c r="E147" s="130"/>
      <c r="F147" s="130"/>
      <c r="G147" s="132">
        <f>G148</f>
        <v>0</v>
      </c>
      <c r="H147" s="132"/>
      <c r="I147" s="132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</row>
    <row r="148" spans="1:32" ht="47.25" customHeight="1">
      <c r="A148" s="149" t="s">
        <v>123</v>
      </c>
      <c r="B148" s="130" t="s">
        <v>390</v>
      </c>
      <c r="C148" s="130" t="s">
        <v>483</v>
      </c>
      <c r="D148" s="131" t="s">
        <v>485</v>
      </c>
      <c r="E148" s="130" t="s">
        <v>691</v>
      </c>
      <c r="F148" s="130" t="s">
        <v>692</v>
      </c>
      <c r="G148" s="132"/>
      <c r="H148" s="132"/>
      <c r="I148" s="132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</row>
    <row r="149" spans="1:32" ht="31.5" customHeight="1">
      <c r="A149" s="124" t="s">
        <v>486</v>
      </c>
      <c r="B149" s="125" t="s">
        <v>390</v>
      </c>
      <c r="C149" s="125" t="s">
        <v>487</v>
      </c>
      <c r="D149" s="126"/>
      <c r="E149" s="125"/>
      <c r="F149" s="125"/>
      <c r="G149" s="138">
        <f t="shared" ref="G149:I149" si="59">G150</f>
        <v>4.1399999999999997</v>
      </c>
      <c r="H149" s="138">
        <f t="shared" si="59"/>
        <v>3.09</v>
      </c>
      <c r="I149" s="138">
        <f t="shared" si="59"/>
        <v>3.0030000000000001</v>
      </c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</row>
    <row r="150" spans="1:32" ht="31.5" customHeight="1">
      <c r="A150" s="124" t="s">
        <v>486</v>
      </c>
      <c r="B150" s="125" t="s">
        <v>390</v>
      </c>
      <c r="C150" s="125" t="s">
        <v>488</v>
      </c>
      <c r="D150" s="126" t="s">
        <v>489</v>
      </c>
      <c r="E150" s="125"/>
      <c r="F150" s="125"/>
      <c r="G150" s="138">
        <f t="shared" ref="G150:I150" si="60">G151</f>
        <v>4.1399999999999997</v>
      </c>
      <c r="H150" s="138">
        <f t="shared" si="60"/>
        <v>3.09</v>
      </c>
      <c r="I150" s="138">
        <f t="shared" si="60"/>
        <v>3.0030000000000001</v>
      </c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</row>
    <row r="151" spans="1:32" ht="15.75" customHeight="1">
      <c r="A151" s="129" t="s">
        <v>703</v>
      </c>
      <c r="B151" s="130" t="s">
        <v>390</v>
      </c>
      <c r="C151" s="130" t="s">
        <v>488</v>
      </c>
      <c r="D151" s="139" t="s">
        <v>489</v>
      </c>
      <c r="E151" s="130" t="s">
        <v>704</v>
      </c>
      <c r="F151" s="130" t="s">
        <v>705</v>
      </c>
      <c r="G151" s="132">
        <v>4.1399999999999997</v>
      </c>
      <c r="H151" s="132">
        <v>3.09</v>
      </c>
      <c r="I151" s="132">
        <v>3.0030000000000001</v>
      </c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</row>
    <row r="152" spans="1:32" ht="31.5" customHeight="1">
      <c r="A152" s="124" t="s">
        <v>490</v>
      </c>
      <c r="B152" s="125" t="s">
        <v>390</v>
      </c>
      <c r="C152" s="125" t="s">
        <v>491</v>
      </c>
      <c r="D152" s="126"/>
      <c r="E152" s="125"/>
      <c r="F152" s="125"/>
      <c r="G152" s="138">
        <f t="shared" ref="G152:I152" si="61">G153+G158</f>
        <v>89735</v>
      </c>
      <c r="H152" s="138">
        <f t="shared" si="61"/>
        <v>87401</v>
      </c>
      <c r="I152" s="138">
        <f t="shared" si="61"/>
        <v>87401</v>
      </c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</row>
    <row r="153" spans="1:32" ht="31.5" customHeight="1">
      <c r="A153" s="124" t="s">
        <v>492</v>
      </c>
      <c r="B153" s="125" t="s">
        <v>390</v>
      </c>
      <c r="C153" s="125" t="s">
        <v>493</v>
      </c>
      <c r="D153" s="126"/>
      <c r="E153" s="125"/>
      <c r="F153" s="125"/>
      <c r="G153" s="138">
        <f t="shared" ref="G153:I153" si="62">G154+G156</f>
        <v>64237</v>
      </c>
      <c r="H153" s="138">
        <f t="shared" si="62"/>
        <v>59785</v>
      </c>
      <c r="I153" s="138">
        <f t="shared" si="62"/>
        <v>59785</v>
      </c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</row>
    <row r="154" spans="1:32" ht="31.5" customHeight="1">
      <c r="A154" s="129" t="s">
        <v>492</v>
      </c>
      <c r="B154" s="130" t="s">
        <v>390</v>
      </c>
      <c r="C154" s="130" t="s">
        <v>493</v>
      </c>
      <c r="D154" s="139" t="s">
        <v>494</v>
      </c>
      <c r="E154" s="130"/>
      <c r="F154" s="130"/>
      <c r="G154" s="132">
        <f t="shared" ref="G154:I154" si="63">G155</f>
        <v>61913</v>
      </c>
      <c r="H154" s="132">
        <f t="shared" si="63"/>
        <v>57461</v>
      </c>
      <c r="I154" s="132">
        <f t="shared" si="63"/>
        <v>57461</v>
      </c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</row>
    <row r="155" spans="1:32" ht="15.75" customHeight="1">
      <c r="A155" s="129" t="s">
        <v>217</v>
      </c>
      <c r="B155" s="130" t="s">
        <v>390</v>
      </c>
      <c r="C155" s="130" t="s">
        <v>493</v>
      </c>
      <c r="D155" s="139" t="s">
        <v>494</v>
      </c>
      <c r="E155" s="130" t="s">
        <v>706</v>
      </c>
      <c r="F155" s="130" t="s">
        <v>692</v>
      </c>
      <c r="G155" s="223">
        <v>61913</v>
      </c>
      <c r="H155" s="132">
        <v>57461</v>
      </c>
      <c r="I155" s="132">
        <v>57461</v>
      </c>
      <c r="J155" s="177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</row>
    <row r="156" spans="1:32" ht="31.5" customHeight="1">
      <c r="A156" s="129" t="s">
        <v>495</v>
      </c>
      <c r="B156" s="130" t="s">
        <v>390</v>
      </c>
      <c r="C156" s="130" t="s">
        <v>493</v>
      </c>
      <c r="D156" s="139" t="s">
        <v>496</v>
      </c>
      <c r="E156" s="130"/>
      <c r="F156" s="130"/>
      <c r="G156" s="132">
        <f t="shared" ref="G156:I156" si="64">G157</f>
        <v>2324</v>
      </c>
      <c r="H156" s="132">
        <f t="shared" si="64"/>
        <v>2324</v>
      </c>
      <c r="I156" s="132">
        <f t="shared" si="64"/>
        <v>2324</v>
      </c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</row>
    <row r="157" spans="1:32" ht="15.75" customHeight="1">
      <c r="A157" s="129" t="s">
        <v>217</v>
      </c>
      <c r="B157" s="130" t="s">
        <v>390</v>
      </c>
      <c r="C157" s="130" t="s">
        <v>493</v>
      </c>
      <c r="D157" s="139" t="s">
        <v>496</v>
      </c>
      <c r="E157" s="130" t="s">
        <v>706</v>
      </c>
      <c r="F157" s="130" t="s">
        <v>692</v>
      </c>
      <c r="G157" s="132">
        <v>2324</v>
      </c>
      <c r="H157" s="132">
        <v>2324</v>
      </c>
      <c r="I157" s="132">
        <v>2324</v>
      </c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</row>
    <row r="158" spans="1:32" ht="15.75" customHeight="1">
      <c r="A158" s="165" t="s">
        <v>707</v>
      </c>
      <c r="B158" s="125" t="s">
        <v>390</v>
      </c>
      <c r="C158" s="125" t="s">
        <v>498</v>
      </c>
      <c r="D158" s="126"/>
      <c r="E158" s="125"/>
      <c r="F158" s="125"/>
      <c r="G158" s="138">
        <f t="shared" ref="G158:I158" si="65">G159+G161+G163</f>
        <v>25498</v>
      </c>
      <c r="H158" s="138">
        <f t="shared" si="65"/>
        <v>27616</v>
      </c>
      <c r="I158" s="138">
        <f t="shared" si="65"/>
        <v>27616</v>
      </c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</row>
    <row r="159" spans="1:32" ht="31.5" customHeight="1">
      <c r="A159" s="129" t="s">
        <v>497</v>
      </c>
      <c r="B159" s="130" t="s">
        <v>390</v>
      </c>
      <c r="C159" s="130" t="s">
        <v>498</v>
      </c>
      <c r="D159" s="139" t="s">
        <v>499</v>
      </c>
      <c r="E159" s="130"/>
      <c r="F159" s="130"/>
      <c r="G159" s="132">
        <f t="shared" ref="G159:I159" si="66">G160</f>
        <v>24445</v>
      </c>
      <c r="H159" s="132">
        <f t="shared" si="66"/>
        <v>26563</v>
      </c>
      <c r="I159" s="132">
        <f t="shared" si="66"/>
        <v>26563</v>
      </c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</row>
    <row r="160" spans="1:32" ht="15.75" customHeight="1">
      <c r="A160" s="129" t="s">
        <v>708</v>
      </c>
      <c r="B160" s="130" t="s">
        <v>390</v>
      </c>
      <c r="C160" s="130" t="s">
        <v>498</v>
      </c>
      <c r="D160" s="139" t="s">
        <v>499</v>
      </c>
      <c r="E160" s="130" t="s">
        <v>691</v>
      </c>
      <c r="F160" s="130" t="s">
        <v>692</v>
      </c>
      <c r="G160" s="223">
        <v>24445</v>
      </c>
      <c r="H160" s="132">
        <v>26563</v>
      </c>
      <c r="I160" s="132">
        <v>26563</v>
      </c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</row>
    <row r="161" spans="1:32" ht="15.75" customHeight="1">
      <c r="A161" s="129" t="s">
        <v>500</v>
      </c>
      <c r="B161" s="130" t="s">
        <v>390</v>
      </c>
      <c r="C161" s="130" t="s">
        <v>498</v>
      </c>
      <c r="D161" s="139" t="s">
        <v>501</v>
      </c>
      <c r="E161" s="125"/>
      <c r="F161" s="125"/>
      <c r="G161" s="132">
        <f t="shared" ref="G161:I161" si="67">G162</f>
        <v>1053</v>
      </c>
      <c r="H161" s="132">
        <f t="shared" si="67"/>
        <v>1053</v>
      </c>
      <c r="I161" s="132">
        <f t="shared" si="67"/>
        <v>1053</v>
      </c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</row>
    <row r="162" spans="1:32" ht="15.75" customHeight="1">
      <c r="A162" s="214" t="s">
        <v>709</v>
      </c>
      <c r="B162" s="130" t="s">
        <v>390</v>
      </c>
      <c r="C162" s="130" t="s">
        <v>498</v>
      </c>
      <c r="D162" s="139" t="s">
        <v>501</v>
      </c>
      <c r="E162" s="130" t="s">
        <v>691</v>
      </c>
      <c r="F162" s="130" t="s">
        <v>692</v>
      </c>
      <c r="G162" s="132">
        <f>I162</f>
        <v>1053</v>
      </c>
      <c r="H162" s="132">
        <f>G162</f>
        <v>1053</v>
      </c>
      <c r="I162" s="132">
        <v>1053</v>
      </c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</row>
    <row r="163" spans="1:32" ht="15.75" customHeight="1">
      <c r="A163" s="166" t="s">
        <v>502</v>
      </c>
      <c r="B163" s="130" t="s">
        <v>390</v>
      </c>
      <c r="C163" s="130" t="s">
        <v>498</v>
      </c>
      <c r="D163" s="139" t="s">
        <v>503</v>
      </c>
      <c r="E163" s="130"/>
      <c r="F163" s="130"/>
      <c r="G163" s="132">
        <f t="shared" ref="G163:I163" si="68">G164</f>
        <v>0</v>
      </c>
      <c r="H163" s="132">
        <f t="shared" si="68"/>
        <v>0</v>
      </c>
      <c r="I163" s="132">
        <f t="shared" si="68"/>
        <v>0</v>
      </c>
      <c r="J163" s="117"/>
      <c r="K163" s="117"/>
      <c r="L163" s="117"/>
      <c r="M163" s="117"/>
      <c r="N163" s="11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11"/>
      <c r="AE163" s="111"/>
      <c r="AF163" s="111"/>
    </row>
    <row r="164" spans="1:32" ht="15.75" customHeight="1">
      <c r="A164" s="239" t="s">
        <v>710</v>
      </c>
      <c r="B164" s="130" t="s">
        <v>390</v>
      </c>
      <c r="C164" s="130" t="s">
        <v>498</v>
      </c>
      <c r="D164" s="139" t="s">
        <v>503</v>
      </c>
      <c r="E164" s="130" t="s">
        <v>691</v>
      </c>
      <c r="F164" s="130" t="s">
        <v>692</v>
      </c>
      <c r="G164" s="132"/>
      <c r="H164" s="132"/>
      <c r="I164" s="132"/>
      <c r="J164" s="117"/>
      <c r="K164" s="117"/>
      <c r="L164" s="117"/>
      <c r="M164" s="117"/>
      <c r="N164" s="11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11"/>
      <c r="AE164" s="111"/>
      <c r="AF164" s="111"/>
    </row>
    <row r="165" spans="1:32" ht="15.75" customHeight="1">
      <c r="A165" s="118" t="s">
        <v>504</v>
      </c>
      <c r="B165" s="119" t="s">
        <v>390</v>
      </c>
      <c r="C165" s="119"/>
      <c r="D165" s="121"/>
      <c r="E165" s="119"/>
      <c r="F165" s="119" t="s">
        <v>686</v>
      </c>
      <c r="G165" s="168">
        <f t="shared" ref="G165:I165" si="69">G166</f>
        <v>1525.1</v>
      </c>
      <c r="H165" s="168">
        <f t="shared" si="69"/>
        <v>1442.1</v>
      </c>
      <c r="I165" s="168">
        <f t="shared" si="69"/>
        <v>1442.1</v>
      </c>
      <c r="J165" s="169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</row>
    <row r="166" spans="1:32" ht="15.75" customHeight="1">
      <c r="A166" s="124" t="s">
        <v>391</v>
      </c>
      <c r="B166" s="125" t="s">
        <v>390</v>
      </c>
      <c r="C166" s="125" t="s">
        <v>392</v>
      </c>
      <c r="D166" s="126"/>
      <c r="E166" s="125"/>
      <c r="F166" s="125"/>
      <c r="G166" s="170">
        <f t="shared" ref="G166:I166" si="70">G167</f>
        <v>1525.1</v>
      </c>
      <c r="H166" s="170">
        <f t="shared" si="70"/>
        <v>1442.1</v>
      </c>
      <c r="I166" s="170">
        <f t="shared" si="70"/>
        <v>1442.1</v>
      </c>
      <c r="J166" s="171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</row>
    <row r="167" spans="1:32" ht="15.75" customHeight="1">
      <c r="A167" s="124" t="s">
        <v>687</v>
      </c>
      <c r="B167" s="125" t="s">
        <v>390</v>
      </c>
      <c r="C167" s="125" t="s">
        <v>461</v>
      </c>
      <c r="D167" s="163"/>
      <c r="E167" s="125"/>
      <c r="F167" s="125"/>
      <c r="G167" s="240">
        <f t="shared" ref="G167:I167" si="71">G168+G172</f>
        <v>1525.1</v>
      </c>
      <c r="H167" s="240">
        <f t="shared" si="71"/>
        <v>1442.1</v>
      </c>
      <c r="I167" s="240">
        <f t="shared" si="71"/>
        <v>1442.1</v>
      </c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</row>
    <row r="168" spans="1:32" ht="15.75" customHeight="1">
      <c r="A168" s="129" t="s">
        <v>402</v>
      </c>
      <c r="B168" s="130" t="s">
        <v>390</v>
      </c>
      <c r="C168" s="130" t="s">
        <v>461</v>
      </c>
      <c r="D168" s="131" t="s">
        <v>505</v>
      </c>
      <c r="E168" s="130"/>
      <c r="F168" s="130"/>
      <c r="G168" s="172">
        <f t="shared" ref="G168:I168" si="72">G169+G170+G171</f>
        <v>597.5</v>
      </c>
      <c r="H168" s="172">
        <f t="shared" si="72"/>
        <v>500</v>
      </c>
      <c r="I168" s="172">
        <f t="shared" si="72"/>
        <v>500</v>
      </c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</row>
    <row r="169" spans="1:32" ht="15.75" customHeight="1">
      <c r="A169" s="222" t="s">
        <v>626</v>
      </c>
      <c r="B169" s="130" t="s">
        <v>390</v>
      </c>
      <c r="C169" s="130" t="s">
        <v>461</v>
      </c>
      <c r="D169" s="131" t="s">
        <v>505</v>
      </c>
      <c r="E169" s="130" t="s">
        <v>627</v>
      </c>
      <c r="F169" s="130" t="s">
        <v>628</v>
      </c>
      <c r="G169" s="241">
        <v>451.1</v>
      </c>
      <c r="H169" s="172">
        <v>376</v>
      </c>
      <c r="I169" s="172">
        <v>376</v>
      </c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</row>
    <row r="170" spans="1:32" ht="15.75" customHeight="1">
      <c r="A170" s="129" t="s">
        <v>636</v>
      </c>
      <c r="B170" s="130" t="s">
        <v>390</v>
      </c>
      <c r="C170" s="130" t="s">
        <v>461</v>
      </c>
      <c r="D170" s="131" t="s">
        <v>505</v>
      </c>
      <c r="E170" s="130" t="s">
        <v>630</v>
      </c>
      <c r="F170" s="130" t="s">
        <v>631</v>
      </c>
      <c r="G170" s="172">
        <v>10</v>
      </c>
      <c r="H170" s="172">
        <v>10</v>
      </c>
      <c r="I170" s="172">
        <v>10</v>
      </c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</row>
    <row r="171" spans="1:32" ht="15.75" customHeight="1">
      <c r="A171" s="166" t="s">
        <v>632</v>
      </c>
      <c r="B171" s="130" t="s">
        <v>390</v>
      </c>
      <c r="C171" s="130" t="s">
        <v>461</v>
      </c>
      <c r="D171" s="131" t="s">
        <v>505</v>
      </c>
      <c r="E171" s="130" t="s">
        <v>633</v>
      </c>
      <c r="F171" s="130" t="s">
        <v>634</v>
      </c>
      <c r="G171" s="241">
        <v>136.4</v>
      </c>
      <c r="H171" s="172">
        <v>114</v>
      </c>
      <c r="I171" s="172">
        <v>114</v>
      </c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</row>
    <row r="172" spans="1:32" ht="15.75" customHeight="1">
      <c r="A172" s="129" t="s">
        <v>506</v>
      </c>
      <c r="B172" s="130" t="s">
        <v>390</v>
      </c>
      <c r="C172" s="130" t="s">
        <v>461</v>
      </c>
      <c r="D172" s="131" t="s">
        <v>507</v>
      </c>
      <c r="E172" s="130"/>
      <c r="F172" s="130"/>
      <c r="G172" s="172">
        <f t="shared" ref="G172:I172" si="73">G173+G174+G175</f>
        <v>927.6</v>
      </c>
      <c r="H172" s="172">
        <f t="shared" si="73"/>
        <v>942.1</v>
      </c>
      <c r="I172" s="172">
        <f t="shared" si="73"/>
        <v>942.1</v>
      </c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</row>
    <row r="173" spans="1:32" ht="15.75" customHeight="1">
      <c r="A173" s="222" t="s">
        <v>626</v>
      </c>
      <c r="B173" s="130" t="s">
        <v>390</v>
      </c>
      <c r="C173" s="130" t="s">
        <v>461</v>
      </c>
      <c r="D173" s="131" t="s">
        <v>507</v>
      </c>
      <c r="E173" s="130" t="s">
        <v>627</v>
      </c>
      <c r="F173" s="130" t="s">
        <v>628</v>
      </c>
      <c r="G173" s="241">
        <v>705</v>
      </c>
      <c r="H173" s="172">
        <v>723.6</v>
      </c>
      <c r="I173" s="172">
        <v>723.6</v>
      </c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</row>
    <row r="174" spans="1:32" ht="15.75" customHeight="1">
      <c r="A174" s="149" t="s">
        <v>629</v>
      </c>
      <c r="B174" s="130" t="s">
        <v>390</v>
      </c>
      <c r="C174" s="130" t="s">
        <v>461</v>
      </c>
      <c r="D174" s="131" t="s">
        <v>507</v>
      </c>
      <c r="E174" s="130" t="s">
        <v>630</v>
      </c>
      <c r="F174" s="130" t="s">
        <v>631</v>
      </c>
      <c r="G174" s="172">
        <v>10</v>
      </c>
      <c r="H174" s="242"/>
      <c r="I174" s="172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</row>
    <row r="175" spans="1:32" ht="15.75" customHeight="1">
      <c r="A175" s="166" t="s">
        <v>632</v>
      </c>
      <c r="B175" s="130" t="s">
        <v>390</v>
      </c>
      <c r="C175" s="130" t="s">
        <v>461</v>
      </c>
      <c r="D175" s="131" t="s">
        <v>507</v>
      </c>
      <c r="E175" s="130" t="s">
        <v>633</v>
      </c>
      <c r="F175" s="130" t="s">
        <v>634</v>
      </c>
      <c r="G175" s="241">
        <v>212.6</v>
      </c>
      <c r="H175" s="172">
        <v>218.5</v>
      </c>
      <c r="I175" s="172">
        <v>218.5</v>
      </c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</row>
    <row r="176" spans="1:32" ht="47.25" customHeight="1">
      <c r="A176" s="174" t="s">
        <v>508</v>
      </c>
      <c r="B176" s="119" t="s">
        <v>390</v>
      </c>
      <c r="C176" s="119"/>
      <c r="D176" s="121"/>
      <c r="E176" s="119"/>
      <c r="F176" s="119" t="s">
        <v>686</v>
      </c>
      <c r="G176" s="122">
        <f t="shared" ref="G176:I176" si="74">G177+G194+G200+G215+G186+G221</f>
        <v>120776.69999999998</v>
      </c>
      <c r="H176" s="122">
        <f t="shared" si="74"/>
        <v>91678.310000000012</v>
      </c>
      <c r="I176" s="122">
        <f t="shared" si="74"/>
        <v>81978.320000000007</v>
      </c>
      <c r="J176" s="175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</row>
    <row r="177" spans="1:32" ht="15.75" customHeight="1">
      <c r="A177" s="124" t="s">
        <v>391</v>
      </c>
      <c r="B177" s="125" t="s">
        <v>390</v>
      </c>
      <c r="C177" s="125" t="s">
        <v>392</v>
      </c>
      <c r="D177" s="126"/>
      <c r="E177" s="125"/>
      <c r="F177" s="125"/>
      <c r="G177" s="138">
        <f t="shared" ref="G177:I177" si="75">G178</f>
        <v>3117.5</v>
      </c>
      <c r="H177" s="138">
        <f t="shared" si="75"/>
        <v>2375</v>
      </c>
      <c r="I177" s="138">
        <f t="shared" si="75"/>
        <v>2375</v>
      </c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</row>
    <row r="178" spans="1:32" ht="15.75" customHeight="1">
      <c r="A178" s="124" t="s">
        <v>711</v>
      </c>
      <c r="B178" s="125" t="s">
        <v>390</v>
      </c>
      <c r="C178" s="125" t="s">
        <v>417</v>
      </c>
      <c r="D178" s="126"/>
      <c r="E178" s="125"/>
      <c r="F178" s="125"/>
      <c r="G178" s="127">
        <f t="shared" ref="G178:I178" si="76">G179</f>
        <v>3117.5</v>
      </c>
      <c r="H178" s="127">
        <f t="shared" si="76"/>
        <v>2375</v>
      </c>
      <c r="I178" s="127">
        <f t="shared" si="76"/>
        <v>2375</v>
      </c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</row>
    <row r="179" spans="1:32" ht="15.75" customHeight="1">
      <c r="A179" s="129" t="s">
        <v>416</v>
      </c>
      <c r="B179" s="130" t="s">
        <v>390</v>
      </c>
      <c r="C179" s="130" t="s">
        <v>417</v>
      </c>
      <c r="D179" s="139" t="s">
        <v>418</v>
      </c>
      <c r="E179" s="130"/>
      <c r="F179" s="130"/>
      <c r="G179" s="132">
        <f t="shared" ref="G179:I179" si="77">SUM(G180:G185)</f>
        <v>3117.5</v>
      </c>
      <c r="H179" s="132">
        <f t="shared" si="77"/>
        <v>2375</v>
      </c>
      <c r="I179" s="132">
        <f t="shared" si="77"/>
        <v>2375</v>
      </c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</row>
    <row r="180" spans="1:32" ht="31.5" customHeight="1">
      <c r="A180" s="222" t="s">
        <v>651</v>
      </c>
      <c r="B180" s="130" t="s">
        <v>390</v>
      </c>
      <c r="C180" s="130" t="s">
        <v>417</v>
      </c>
      <c r="D180" s="139" t="s">
        <v>418</v>
      </c>
      <c r="E180" s="130" t="s">
        <v>652</v>
      </c>
      <c r="F180" s="130" t="s">
        <v>628</v>
      </c>
      <c r="G180" s="223">
        <v>281.10000000000002</v>
      </c>
      <c r="H180" s="132">
        <v>288</v>
      </c>
      <c r="I180" s="132">
        <v>288</v>
      </c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</row>
    <row r="181" spans="1:32" ht="47.25" customHeight="1">
      <c r="A181" s="129" t="s">
        <v>653</v>
      </c>
      <c r="B181" s="130" t="s">
        <v>390</v>
      </c>
      <c r="C181" s="130" t="s">
        <v>417</v>
      </c>
      <c r="D181" s="139" t="s">
        <v>418</v>
      </c>
      <c r="E181" s="130" t="s">
        <v>654</v>
      </c>
      <c r="F181" s="130" t="s">
        <v>631</v>
      </c>
      <c r="G181" s="132"/>
      <c r="H181" s="132"/>
      <c r="I181" s="132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</row>
    <row r="182" spans="1:32" ht="15.75" customHeight="1">
      <c r="A182" s="166" t="s">
        <v>655</v>
      </c>
      <c r="B182" s="130" t="s">
        <v>390</v>
      </c>
      <c r="C182" s="130" t="s">
        <v>417</v>
      </c>
      <c r="D182" s="139" t="s">
        <v>418</v>
      </c>
      <c r="E182" s="130" t="s">
        <v>656</v>
      </c>
      <c r="F182" s="130" t="s">
        <v>634</v>
      </c>
      <c r="G182" s="223">
        <v>84.7</v>
      </c>
      <c r="H182" s="132">
        <v>87</v>
      </c>
      <c r="I182" s="132">
        <v>87</v>
      </c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</row>
    <row r="183" spans="1:32" ht="15.75" customHeight="1">
      <c r="A183" s="226" t="s">
        <v>643</v>
      </c>
      <c r="B183" s="130" t="s">
        <v>390</v>
      </c>
      <c r="C183" s="130" t="s">
        <v>417</v>
      </c>
      <c r="D183" s="139" t="s">
        <v>418</v>
      </c>
      <c r="E183" s="130" t="s">
        <v>640</v>
      </c>
      <c r="F183" s="130" t="s">
        <v>658</v>
      </c>
      <c r="G183" s="132"/>
      <c r="H183" s="132"/>
      <c r="I183" s="132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</row>
    <row r="184" spans="1:32" ht="15.75" customHeight="1">
      <c r="A184" s="226" t="s">
        <v>643</v>
      </c>
      <c r="B184" s="130" t="s">
        <v>390</v>
      </c>
      <c r="C184" s="130" t="s">
        <v>417</v>
      </c>
      <c r="D184" s="139" t="s">
        <v>418</v>
      </c>
      <c r="E184" s="130" t="s">
        <v>640</v>
      </c>
      <c r="F184" s="130" t="s">
        <v>641</v>
      </c>
      <c r="G184" s="132"/>
      <c r="H184" s="132"/>
      <c r="I184" s="132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</row>
    <row r="185" spans="1:32" ht="15.75" customHeight="1">
      <c r="A185" s="243" t="s">
        <v>712</v>
      </c>
      <c r="B185" s="130" t="s">
        <v>390</v>
      </c>
      <c r="C185" s="130" t="s">
        <v>417</v>
      </c>
      <c r="D185" s="139" t="s">
        <v>418</v>
      </c>
      <c r="E185" s="244" t="s">
        <v>713</v>
      </c>
      <c r="F185" s="130" t="s">
        <v>714</v>
      </c>
      <c r="G185" s="223">
        <v>2751.7</v>
      </c>
      <c r="H185" s="132">
        <v>2000</v>
      </c>
      <c r="I185" s="132">
        <v>2000</v>
      </c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</row>
    <row r="186" spans="1:32" ht="15.75" customHeight="1">
      <c r="A186" s="165" t="s">
        <v>509</v>
      </c>
      <c r="B186" s="125" t="s">
        <v>390</v>
      </c>
      <c r="C186" s="125" t="s">
        <v>431</v>
      </c>
      <c r="D186" s="126"/>
      <c r="E186" s="125"/>
      <c r="F186" s="125"/>
      <c r="G186" s="138">
        <f t="shared" ref="G186:I186" si="78">G189</f>
        <v>10.4</v>
      </c>
      <c r="H186" s="138">
        <f t="shared" si="78"/>
        <v>7.8</v>
      </c>
      <c r="I186" s="138">
        <f t="shared" si="78"/>
        <v>8</v>
      </c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</row>
    <row r="187" spans="1:32" ht="15.75" customHeight="1">
      <c r="A187" s="149" t="s">
        <v>441</v>
      </c>
      <c r="B187" s="130" t="s">
        <v>390</v>
      </c>
      <c r="C187" s="130" t="s">
        <v>442</v>
      </c>
      <c r="D187" s="139" t="s">
        <v>443</v>
      </c>
      <c r="E187" s="130"/>
      <c r="F187" s="130"/>
      <c r="G187" s="132">
        <f t="shared" ref="G187:I187" si="79">G188</f>
        <v>0</v>
      </c>
      <c r="H187" s="132">
        <f t="shared" si="79"/>
        <v>0</v>
      </c>
      <c r="I187" s="132">
        <f t="shared" si="79"/>
        <v>0</v>
      </c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</row>
    <row r="188" spans="1:32" ht="31.5" customHeight="1">
      <c r="A188" s="149" t="s">
        <v>715</v>
      </c>
      <c r="B188" s="130" t="s">
        <v>390</v>
      </c>
      <c r="C188" s="130" t="s">
        <v>442</v>
      </c>
      <c r="D188" s="139" t="s">
        <v>443</v>
      </c>
      <c r="E188" s="130" t="s">
        <v>640</v>
      </c>
      <c r="F188" s="130" t="s">
        <v>658</v>
      </c>
      <c r="G188" s="141"/>
      <c r="H188" s="141"/>
      <c r="I188" s="132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</row>
    <row r="189" spans="1:32" ht="31.5" customHeight="1">
      <c r="A189" s="124" t="s">
        <v>696</v>
      </c>
      <c r="B189" s="125" t="s">
        <v>390</v>
      </c>
      <c r="C189" s="125" t="s">
        <v>445</v>
      </c>
      <c r="D189" s="139"/>
      <c r="E189" s="130"/>
      <c r="F189" s="130"/>
      <c r="G189" s="132">
        <f t="shared" ref="G189:I189" si="80">G190+G192</f>
        <v>10.4</v>
      </c>
      <c r="H189" s="132">
        <f t="shared" si="80"/>
        <v>7.8</v>
      </c>
      <c r="I189" s="132">
        <f t="shared" si="80"/>
        <v>8</v>
      </c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</row>
    <row r="190" spans="1:32" ht="63" customHeight="1">
      <c r="A190" s="129" t="s">
        <v>510</v>
      </c>
      <c r="B190" s="130" t="s">
        <v>390</v>
      </c>
      <c r="C190" s="130" t="s">
        <v>445</v>
      </c>
      <c r="D190" s="131" t="s">
        <v>511</v>
      </c>
      <c r="E190" s="130"/>
      <c r="F190" s="130"/>
      <c r="G190" s="132">
        <f t="shared" ref="G190:I190" si="81">G191</f>
        <v>4</v>
      </c>
      <c r="H190" s="132">
        <f t="shared" si="81"/>
        <v>4</v>
      </c>
      <c r="I190" s="132">
        <f t="shared" si="81"/>
        <v>4</v>
      </c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</row>
    <row r="191" spans="1:32" ht="31.5" customHeight="1">
      <c r="A191" s="129" t="s">
        <v>643</v>
      </c>
      <c r="B191" s="130" t="s">
        <v>390</v>
      </c>
      <c r="C191" s="130" t="s">
        <v>445</v>
      </c>
      <c r="D191" s="131" t="s">
        <v>511</v>
      </c>
      <c r="E191" s="130" t="s">
        <v>640</v>
      </c>
      <c r="F191" s="130" t="s">
        <v>644</v>
      </c>
      <c r="G191" s="132">
        <v>4</v>
      </c>
      <c r="H191" s="132">
        <v>4</v>
      </c>
      <c r="I191" s="132">
        <v>4</v>
      </c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</row>
    <row r="192" spans="1:32" ht="63" customHeight="1">
      <c r="A192" s="129" t="s">
        <v>512</v>
      </c>
      <c r="B192" s="130" t="s">
        <v>390</v>
      </c>
      <c r="C192" s="130" t="s">
        <v>445</v>
      </c>
      <c r="D192" s="131" t="s">
        <v>513</v>
      </c>
      <c r="E192" s="130"/>
      <c r="F192" s="130"/>
      <c r="G192" s="132">
        <f t="shared" ref="G192:I192" si="82">G193</f>
        <v>6.4</v>
      </c>
      <c r="H192" s="132">
        <f t="shared" si="82"/>
        <v>3.8</v>
      </c>
      <c r="I192" s="132">
        <f t="shared" si="82"/>
        <v>4</v>
      </c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</row>
    <row r="193" spans="1:32" ht="31.5" customHeight="1">
      <c r="A193" s="129" t="s">
        <v>643</v>
      </c>
      <c r="B193" s="130" t="s">
        <v>390</v>
      </c>
      <c r="C193" s="130" t="s">
        <v>445</v>
      </c>
      <c r="D193" s="131" t="s">
        <v>513</v>
      </c>
      <c r="E193" s="130" t="s">
        <v>640</v>
      </c>
      <c r="F193" s="130" t="s">
        <v>644</v>
      </c>
      <c r="G193" s="132">
        <v>6.4</v>
      </c>
      <c r="H193" s="132">
        <v>3.8</v>
      </c>
      <c r="I193" s="132">
        <v>4</v>
      </c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</row>
    <row r="194" spans="1:32" ht="15.75" customHeight="1">
      <c r="A194" s="124" t="s">
        <v>514</v>
      </c>
      <c r="B194" s="125" t="s">
        <v>390</v>
      </c>
      <c r="C194" s="125" t="s">
        <v>469</v>
      </c>
      <c r="D194" s="126"/>
      <c r="E194" s="125"/>
      <c r="F194" s="125"/>
      <c r="G194" s="138">
        <f t="shared" ref="G194:I194" si="83">G195</f>
        <v>1084.4000000000001</v>
      </c>
      <c r="H194" s="138">
        <f t="shared" si="83"/>
        <v>1055.3</v>
      </c>
      <c r="I194" s="138">
        <f t="shared" si="83"/>
        <v>1055.3</v>
      </c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</row>
    <row r="195" spans="1:32" ht="15.75" customHeight="1">
      <c r="A195" s="124" t="s">
        <v>716</v>
      </c>
      <c r="B195" s="125" t="s">
        <v>390</v>
      </c>
      <c r="C195" s="125" t="s">
        <v>515</v>
      </c>
      <c r="D195" s="126"/>
      <c r="E195" s="125"/>
      <c r="F195" s="125"/>
      <c r="G195" s="138">
        <f t="shared" ref="G195:I195" si="84">G196</f>
        <v>1084.4000000000001</v>
      </c>
      <c r="H195" s="138">
        <f t="shared" si="84"/>
        <v>1055.3</v>
      </c>
      <c r="I195" s="138">
        <f t="shared" si="84"/>
        <v>1055.3</v>
      </c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</row>
    <row r="196" spans="1:32" ht="39" customHeight="1">
      <c r="A196" s="129" t="s">
        <v>396</v>
      </c>
      <c r="B196" s="130" t="s">
        <v>390</v>
      </c>
      <c r="C196" s="130" t="s">
        <v>515</v>
      </c>
      <c r="D196" s="131" t="s">
        <v>398</v>
      </c>
      <c r="E196" s="130"/>
      <c r="F196" s="130"/>
      <c r="G196" s="132">
        <f t="shared" ref="G196:I196" si="85">SUM(G197:G199)</f>
        <v>1084.4000000000001</v>
      </c>
      <c r="H196" s="132">
        <f t="shared" si="85"/>
        <v>1055.3</v>
      </c>
      <c r="I196" s="132">
        <f t="shared" si="85"/>
        <v>1055.3</v>
      </c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</row>
    <row r="197" spans="1:32" ht="31.5" customHeight="1">
      <c r="A197" s="222" t="s">
        <v>626</v>
      </c>
      <c r="B197" s="130" t="s">
        <v>390</v>
      </c>
      <c r="C197" s="130" t="s">
        <v>515</v>
      </c>
      <c r="D197" s="131" t="s">
        <v>398</v>
      </c>
      <c r="E197" s="130" t="s">
        <v>627</v>
      </c>
      <c r="F197" s="130" t="s">
        <v>628</v>
      </c>
      <c r="G197" s="223">
        <v>817.5</v>
      </c>
      <c r="H197" s="132">
        <v>810.3</v>
      </c>
      <c r="I197" s="132">
        <v>810.3</v>
      </c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</row>
    <row r="198" spans="1:32" ht="31.5" customHeight="1">
      <c r="A198" s="129" t="s">
        <v>636</v>
      </c>
      <c r="B198" s="130" t="s">
        <v>390</v>
      </c>
      <c r="C198" s="130" t="s">
        <v>515</v>
      </c>
      <c r="D198" s="131" t="s">
        <v>398</v>
      </c>
      <c r="E198" s="130" t="s">
        <v>630</v>
      </c>
      <c r="F198" s="130" t="s">
        <v>631</v>
      </c>
      <c r="G198" s="132">
        <v>20</v>
      </c>
      <c r="H198" s="132"/>
      <c r="I198" s="132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</row>
    <row r="199" spans="1:32" ht="47.25" customHeight="1">
      <c r="A199" s="166" t="s">
        <v>632</v>
      </c>
      <c r="B199" s="130" t="s">
        <v>390</v>
      </c>
      <c r="C199" s="130" t="s">
        <v>515</v>
      </c>
      <c r="D199" s="131" t="s">
        <v>398</v>
      </c>
      <c r="E199" s="130" t="s">
        <v>633</v>
      </c>
      <c r="F199" s="130" t="s">
        <v>634</v>
      </c>
      <c r="G199" s="223">
        <v>246.9</v>
      </c>
      <c r="H199" s="132">
        <v>245</v>
      </c>
      <c r="I199" s="132">
        <v>245</v>
      </c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</row>
    <row r="200" spans="1:32" ht="15.75" customHeight="1">
      <c r="A200" s="124" t="s">
        <v>516</v>
      </c>
      <c r="B200" s="125" t="s">
        <v>390</v>
      </c>
      <c r="C200" s="125" t="s">
        <v>517</v>
      </c>
      <c r="D200" s="126"/>
      <c r="E200" s="125"/>
      <c r="F200" s="125"/>
      <c r="G200" s="138">
        <f t="shared" ref="G200:I200" si="86">G201+G204+G212+G207</f>
        <v>111190.7</v>
      </c>
      <c r="H200" s="138">
        <f t="shared" si="86"/>
        <v>82869.450000000012</v>
      </c>
      <c r="I200" s="138">
        <f t="shared" si="86"/>
        <v>73169.260000000009</v>
      </c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</row>
    <row r="201" spans="1:32" ht="15.75" customHeight="1">
      <c r="A201" s="124" t="s">
        <v>717</v>
      </c>
      <c r="B201" s="125" t="s">
        <v>390</v>
      </c>
      <c r="C201" s="125" t="s">
        <v>519</v>
      </c>
      <c r="D201" s="115"/>
      <c r="E201" s="125"/>
      <c r="F201" s="125"/>
      <c r="G201" s="138">
        <f t="shared" ref="G201:I201" si="87">G202</f>
        <v>21610.5</v>
      </c>
      <c r="H201" s="138">
        <f t="shared" si="87"/>
        <v>19240</v>
      </c>
      <c r="I201" s="138">
        <f t="shared" si="87"/>
        <v>16240</v>
      </c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</row>
    <row r="202" spans="1:32" ht="15.75" customHeight="1">
      <c r="A202" s="129" t="s">
        <v>518</v>
      </c>
      <c r="B202" s="130" t="s">
        <v>390</v>
      </c>
      <c r="C202" s="130" t="s">
        <v>519</v>
      </c>
      <c r="D202" s="139" t="s">
        <v>520</v>
      </c>
      <c r="E202" s="130"/>
      <c r="F202" s="130"/>
      <c r="G202" s="132">
        <f t="shared" ref="G202:I202" si="88">G203</f>
        <v>21610.5</v>
      </c>
      <c r="H202" s="132">
        <f t="shared" si="88"/>
        <v>19240</v>
      </c>
      <c r="I202" s="132">
        <f t="shared" si="88"/>
        <v>16240</v>
      </c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</row>
    <row r="203" spans="1:32" ht="31.5" customHeight="1">
      <c r="A203" s="129" t="s">
        <v>712</v>
      </c>
      <c r="B203" s="130" t="s">
        <v>390</v>
      </c>
      <c r="C203" s="130" t="s">
        <v>519</v>
      </c>
      <c r="D203" s="139" t="s">
        <v>520</v>
      </c>
      <c r="E203" s="130" t="s">
        <v>713</v>
      </c>
      <c r="F203" s="130" t="s">
        <v>714</v>
      </c>
      <c r="G203" s="223">
        <v>21610.5</v>
      </c>
      <c r="H203" s="132">
        <v>19240</v>
      </c>
      <c r="I203" s="132">
        <f>19240-3000</f>
        <v>16240</v>
      </c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</row>
    <row r="204" spans="1:32" ht="15.75" customHeight="1">
      <c r="A204" s="124" t="s">
        <v>718</v>
      </c>
      <c r="B204" s="125" t="s">
        <v>390</v>
      </c>
      <c r="C204" s="125" t="s">
        <v>522</v>
      </c>
      <c r="D204" s="126"/>
      <c r="E204" s="125"/>
      <c r="F204" s="125"/>
      <c r="G204" s="138">
        <f t="shared" ref="G204:I204" si="89">G205</f>
        <v>69262.5</v>
      </c>
      <c r="H204" s="138">
        <f t="shared" si="89"/>
        <v>47988.3</v>
      </c>
      <c r="I204" s="138">
        <f t="shared" si="89"/>
        <v>42988.3</v>
      </c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</row>
    <row r="205" spans="1:32" ht="24.75" customHeight="1">
      <c r="A205" s="129" t="s">
        <v>521</v>
      </c>
      <c r="B205" s="130" t="s">
        <v>390</v>
      </c>
      <c r="C205" s="130" t="s">
        <v>522</v>
      </c>
      <c r="D205" s="139" t="s">
        <v>523</v>
      </c>
      <c r="E205" s="130"/>
      <c r="F205" s="130"/>
      <c r="G205" s="132">
        <f t="shared" ref="G205:I205" si="90">G206</f>
        <v>69262.5</v>
      </c>
      <c r="H205" s="132">
        <f t="shared" si="90"/>
        <v>47988.3</v>
      </c>
      <c r="I205" s="132">
        <f t="shared" si="90"/>
        <v>42988.3</v>
      </c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</row>
    <row r="206" spans="1:32" ht="31.5" customHeight="1">
      <c r="A206" s="129" t="s">
        <v>712</v>
      </c>
      <c r="B206" s="130" t="s">
        <v>390</v>
      </c>
      <c r="C206" s="130" t="s">
        <v>522</v>
      </c>
      <c r="D206" s="139" t="s">
        <v>523</v>
      </c>
      <c r="E206" s="130" t="s">
        <v>713</v>
      </c>
      <c r="F206" s="130" t="s">
        <v>714</v>
      </c>
      <c r="G206" s="223">
        <v>69262.5</v>
      </c>
      <c r="H206" s="132">
        <f>49038.3-1050</f>
        <v>47988.3</v>
      </c>
      <c r="I206" s="132">
        <f>49038.3-1050-5000</f>
        <v>42988.3</v>
      </c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</row>
    <row r="207" spans="1:32" ht="15.75" customHeight="1">
      <c r="A207" s="124" t="s">
        <v>719</v>
      </c>
      <c r="B207" s="125" t="s">
        <v>390</v>
      </c>
      <c r="C207" s="125" t="s">
        <v>525</v>
      </c>
      <c r="D207" s="126"/>
      <c r="E207" s="125"/>
      <c r="F207" s="125"/>
      <c r="G207" s="138">
        <f t="shared" ref="G207:I207" si="91">G208+G210</f>
        <v>20186.300000000003</v>
      </c>
      <c r="H207" s="138">
        <f t="shared" si="91"/>
        <v>15471.150000000001</v>
      </c>
      <c r="I207" s="138">
        <f t="shared" si="91"/>
        <v>13770.96</v>
      </c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</row>
    <row r="208" spans="1:32" ht="15.75" customHeight="1">
      <c r="A208" s="129" t="s">
        <v>524</v>
      </c>
      <c r="B208" s="130" t="s">
        <v>390</v>
      </c>
      <c r="C208" s="130" t="s">
        <v>525</v>
      </c>
      <c r="D208" s="139" t="s">
        <v>526</v>
      </c>
      <c r="E208" s="130"/>
      <c r="F208" s="130"/>
      <c r="G208" s="132">
        <f t="shared" ref="G208:I208" si="92">G209</f>
        <v>3699.9</v>
      </c>
      <c r="H208" s="132">
        <f t="shared" si="92"/>
        <v>2810.96</v>
      </c>
      <c r="I208" s="132">
        <f t="shared" si="92"/>
        <v>2810.96</v>
      </c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</row>
    <row r="209" spans="1:32" ht="31.5" customHeight="1">
      <c r="A209" s="129" t="s">
        <v>712</v>
      </c>
      <c r="B209" s="130" t="s">
        <v>390</v>
      </c>
      <c r="C209" s="130" t="s">
        <v>525</v>
      </c>
      <c r="D209" s="139" t="s">
        <v>526</v>
      </c>
      <c r="E209" s="130" t="s">
        <v>713</v>
      </c>
      <c r="F209" s="130" t="s">
        <v>714</v>
      </c>
      <c r="G209" s="223">
        <v>3699.9</v>
      </c>
      <c r="H209" s="132">
        <f t="shared" ref="H209:I209" si="93">2811-0.04</f>
        <v>2810.96</v>
      </c>
      <c r="I209" s="132">
        <f t="shared" si="93"/>
        <v>2810.96</v>
      </c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</row>
    <row r="210" spans="1:32" ht="15.75" customHeight="1">
      <c r="A210" s="129" t="s">
        <v>527</v>
      </c>
      <c r="B210" s="130" t="s">
        <v>390</v>
      </c>
      <c r="C210" s="130" t="s">
        <v>525</v>
      </c>
      <c r="D210" s="139" t="s">
        <v>528</v>
      </c>
      <c r="E210" s="130"/>
      <c r="F210" s="130"/>
      <c r="G210" s="132">
        <f t="shared" ref="G210:I210" si="94">G211</f>
        <v>16486.400000000001</v>
      </c>
      <c r="H210" s="132">
        <f t="shared" si="94"/>
        <v>12660.19</v>
      </c>
      <c r="I210" s="132">
        <f t="shared" si="94"/>
        <v>10960</v>
      </c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</row>
    <row r="211" spans="1:32" ht="31.5" customHeight="1">
      <c r="A211" s="129" t="s">
        <v>712</v>
      </c>
      <c r="B211" s="130" t="s">
        <v>390</v>
      </c>
      <c r="C211" s="130" t="s">
        <v>525</v>
      </c>
      <c r="D211" s="139" t="s">
        <v>528</v>
      </c>
      <c r="E211" s="130" t="s">
        <v>713</v>
      </c>
      <c r="F211" s="130" t="s">
        <v>714</v>
      </c>
      <c r="G211" s="223">
        <v>16486.400000000001</v>
      </c>
      <c r="H211" s="132">
        <f>15960-3299.81</f>
        <v>12660.19</v>
      </c>
      <c r="I211" s="132">
        <f>15960-5000</f>
        <v>10960</v>
      </c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</row>
    <row r="212" spans="1:32" ht="15.75" customHeight="1">
      <c r="A212" s="124" t="s">
        <v>720</v>
      </c>
      <c r="B212" s="125" t="s">
        <v>390</v>
      </c>
      <c r="C212" s="125" t="s">
        <v>530</v>
      </c>
      <c r="D212" s="126"/>
      <c r="E212" s="125"/>
      <c r="F212" s="125"/>
      <c r="G212" s="138">
        <f t="shared" ref="G212:I212" si="95">G213</f>
        <v>131.4</v>
      </c>
      <c r="H212" s="138">
        <f t="shared" si="95"/>
        <v>170</v>
      </c>
      <c r="I212" s="138">
        <f t="shared" si="95"/>
        <v>170</v>
      </c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</row>
    <row r="213" spans="1:32" ht="34.5" customHeight="1">
      <c r="A213" s="129" t="s">
        <v>529</v>
      </c>
      <c r="B213" s="130" t="s">
        <v>390</v>
      </c>
      <c r="C213" s="130" t="s">
        <v>530</v>
      </c>
      <c r="D213" s="139" t="s">
        <v>531</v>
      </c>
      <c r="E213" s="130"/>
      <c r="F213" s="130"/>
      <c r="G213" s="132">
        <f t="shared" ref="G213:I213" si="96">G214</f>
        <v>131.4</v>
      </c>
      <c r="H213" s="132">
        <f t="shared" si="96"/>
        <v>170</v>
      </c>
      <c r="I213" s="132">
        <f t="shared" si="96"/>
        <v>170</v>
      </c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</row>
    <row r="214" spans="1:32" ht="31.5" customHeight="1">
      <c r="A214" s="129" t="s">
        <v>712</v>
      </c>
      <c r="B214" s="130" t="s">
        <v>390</v>
      </c>
      <c r="C214" s="130" t="s">
        <v>530</v>
      </c>
      <c r="D214" s="139" t="s">
        <v>531</v>
      </c>
      <c r="E214" s="130" t="s">
        <v>713</v>
      </c>
      <c r="F214" s="130" t="s">
        <v>714</v>
      </c>
      <c r="G214" s="223">
        <v>131.4</v>
      </c>
      <c r="H214" s="132">
        <v>170</v>
      </c>
      <c r="I214" s="132">
        <v>170</v>
      </c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</row>
    <row r="215" spans="1:32" ht="31.5" customHeight="1">
      <c r="A215" s="124" t="s">
        <v>532</v>
      </c>
      <c r="B215" s="125" t="s">
        <v>390</v>
      </c>
      <c r="C215" s="125" t="s">
        <v>533</v>
      </c>
      <c r="D215" s="126"/>
      <c r="E215" s="125"/>
      <c r="F215" s="125"/>
      <c r="G215" s="138">
        <f t="shared" ref="G215:I215" si="97">G216+G219</f>
        <v>1653.6999999999998</v>
      </c>
      <c r="H215" s="138">
        <f t="shared" si="97"/>
        <v>1650.76</v>
      </c>
      <c r="I215" s="138">
        <f t="shared" si="97"/>
        <v>1650.76</v>
      </c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</row>
    <row r="216" spans="1:32" ht="15.75" customHeight="1">
      <c r="A216" s="129" t="s">
        <v>721</v>
      </c>
      <c r="B216" s="130" t="s">
        <v>390</v>
      </c>
      <c r="C216" s="130" t="s">
        <v>535</v>
      </c>
      <c r="D216" s="139"/>
      <c r="E216" s="130"/>
      <c r="F216" s="130"/>
      <c r="G216" s="132">
        <f t="shared" ref="G216:I216" si="98">G217</f>
        <v>1232.0999999999999</v>
      </c>
      <c r="H216" s="132">
        <f t="shared" si="98"/>
        <v>1192</v>
      </c>
      <c r="I216" s="132">
        <f t="shared" si="98"/>
        <v>1192</v>
      </c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</row>
    <row r="217" spans="1:32" ht="47.25" customHeight="1">
      <c r="A217" s="129" t="s">
        <v>534</v>
      </c>
      <c r="B217" s="130" t="s">
        <v>390</v>
      </c>
      <c r="C217" s="130" t="s">
        <v>535</v>
      </c>
      <c r="D217" s="139" t="s">
        <v>536</v>
      </c>
      <c r="E217" s="130"/>
      <c r="F217" s="130"/>
      <c r="G217" s="132">
        <f t="shared" ref="G217:I217" si="99">G218</f>
        <v>1232.0999999999999</v>
      </c>
      <c r="H217" s="132">
        <f t="shared" si="99"/>
        <v>1192</v>
      </c>
      <c r="I217" s="132">
        <f t="shared" si="99"/>
        <v>1192</v>
      </c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</row>
    <row r="218" spans="1:32" ht="31.5" customHeight="1">
      <c r="A218" s="129" t="s">
        <v>712</v>
      </c>
      <c r="B218" s="130" t="s">
        <v>390</v>
      </c>
      <c r="C218" s="130" t="s">
        <v>535</v>
      </c>
      <c r="D218" s="139" t="s">
        <v>536</v>
      </c>
      <c r="E218" s="130" t="s">
        <v>713</v>
      </c>
      <c r="F218" s="130" t="s">
        <v>714</v>
      </c>
      <c r="G218" s="223">
        <v>1232.0999999999999</v>
      </c>
      <c r="H218" s="132">
        <v>1192</v>
      </c>
      <c r="I218" s="132">
        <v>1192</v>
      </c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</row>
    <row r="219" spans="1:32" ht="15.75" customHeight="1">
      <c r="A219" s="129" t="s">
        <v>537</v>
      </c>
      <c r="B219" s="130" t="s">
        <v>390</v>
      </c>
      <c r="C219" s="130" t="s">
        <v>535</v>
      </c>
      <c r="D219" s="139" t="s">
        <v>538</v>
      </c>
      <c r="E219" s="130"/>
      <c r="F219" s="130"/>
      <c r="G219" s="132">
        <f t="shared" ref="G219:I219" si="100">G220</f>
        <v>421.6</v>
      </c>
      <c r="H219" s="132">
        <f t="shared" si="100"/>
        <v>458.76</v>
      </c>
      <c r="I219" s="132">
        <f t="shared" si="100"/>
        <v>458.76</v>
      </c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</row>
    <row r="220" spans="1:32" ht="31.5" customHeight="1">
      <c r="A220" s="129" t="s">
        <v>712</v>
      </c>
      <c r="B220" s="130" t="s">
        <v>390</v>
      </c>
      <c r="C220" s="130" t="s">
        <v>535</v>
      </c>
      <c r="D220" s="139" t="s">
        <v>538</v>
      </c>
      <c r="E220" s="130" t="s">
        <v>713</v>
      </c>
      <c r="F220" s="130" t="s">
        <v>714</v>
      </c>
      <c r="G220" s="223">
        <v>421.6</v>
      </c>
      <c r="H220" s="132">
        <v>458.76</v>
      </c>
      <c r="I220" s="132">
        <v>458.76</v>
      </c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</row>
    <row r="221" spans="1:32" ht="31.5" customHeight="1">
      <c r="A221" s="124" t="s">
        <v>447</v>
      </c>
      <c r="B221" s="125" t="s">
        <v>390</v>
      </c>
      <c r="C221" s="125" t="s">
        <v>448</v>
      </c>
      <c r="D221" s="126"/>
      <c r="E221" s="125"/>
      <c r="F221" s="125"/>
      <c r="G221" s="138">
        <f t="shared" ref="G221:I221" si="101">G222</f>
        <v>3720</v>
      </c>
      <c r="H221" s="138">
        <f t="shared" si="101"/>
        <v>3720</v>
      </c>
      <c r="I221" s="138">
        <f t="shared" si="101"/>
        <v>3720</v>
      </c>
      <c r="J221" s="117"/>
      <c r="K221" s="117"/>
      <c r="L221" s="117"/>
      <c r="M221" s="117"/>
      <c r="N221" s="117"/>
      <c r="O221" s="117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</row>
    <row r="222" spans="1:32" ht="31.5" customHeight="1">
      <c r="A222" s="129" t="s">
        <v>722</v>
      </c>
      <c r="B222" s="130" t="s">
        <v>390</v>
      </c>
      <c r="C222" s="130" t="s">
        <v>540</v>
      </c>
      <c r="D222" s="126"/>
      <c r="E222" s="125"/>
      <c r="F222" s="125"/>
      <c r="G222" s="138">
        <f t="shared" ref="G222:I222" si="102">G223</f>
        <v>3720</v>
      </c>
      <c r="H222" s="138">
        <f t="shared" si="102"/>
        <v>3720</v>
      </c>
      <c r="I222" s="138">
        <f t="shared" si="102"/>
        <v>3720</v>
      </c>
      <c r="J222" s="117"/>
      <c r="K222" s="117"/>
      <c r="L222" s="117"/>
      <c r="M222" s="117"/>
      <c r="N222" s="117"/>
      <c r="O222" s="117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</row>
    <row r="223" spans="1:32" ht="31.5" customHeight="1">
      <c r="A223" s="149" t="s">
        <v>539</v>
      </c>
      <c r="B223" s="130" t="s">
        <v>390</v>
      </c>
      <c r="C223" s="130" t="s">
        <v>540</v>
      </c>
      <c r="D223" s="131" t="s">
        <v>541</v>
      </c>
      <c r="E223" s="130"/>
      <c r="F223" s="130"/>
      <c r="G223" s="132">
        <f t="shared" ref="G223:I223" si="103">G224</f>
        <v>3720</v>
      </c>
      <c r="H223" s="132">
        <f t="shared" si="103"/>
        <v>3720</v>
      </c>
      <c r="I223" s="132">
        <f t="shared" si="103"/>
        <v>3720</v>
      </c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</row>
    <row r="224" spans="1:32" ht="31.5" customHeight="1">
      <c r="A224" s="149" t="s">
        <v>723</v>
      </c>
      <c r="B224" s="130" t="s">
        <v>390</v>
      </c>
      <c r="C224" s="130" t="s">
        <v>540</v>
      </c>
      <c r="D224" s="131" t="s">
        <v>541</v>
      </c>
      <c r="E224" s="130" t="s">
        <v>683</v>
      </c>
      <c r="F224" s="130" t="s">
        <v>684</v>
      </c>
      <c r="G224" s="223">
        <v>3720</v>
      </c>
      <c r="H224" s="223">
        <v>3720</v>
      </c>
      <c r="I224" s="223">
        <v>3720</v>
      </c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</row>
    <row r="225" spans="1:32" ht="47.25" customHeight="1">
      <c r="A225" s="174" t="s">
        <v>542</v>
      </c>
      <c r="B225" s="119" t="s">
        <v>390</v>
      </c>
      <c r="C225" s="119"/>
      <c r="D225" s="121"/>
      <c r="E225" s="119"/>
      <c r="F225" s="119" t="s">
        <v>686</v>
      </c>
      <c r="G225" s="122">
        <f t="shared" ref="G225:I225" si="104">G226+G243</f>
        <v>33346.9</v>
      </c>
      <c r="H225" s="122">
        <f t="shared" si="104"/>
        <v>23836.899999999998</v>
      </c>
      <c r="I225" s="122">
        <f t="shared" si="104"/>
        <v>23836.899999999998</v>
      </c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</row>
    <row r="226" spans="1:32" ht="14.25" customHeight="1">
      <c r="A226" s="124" t="s">
        <v>391</v>
      </c>
      <c r="B226" s="125" t="s">
        <v>390</v>
      </c>
      <c r="C226" s="125" t="s">
        <v>392</v>
      </c>
      <c r="D226" s="126"/>
      <c r="E226" s="125"/>
      <c r="F226" s="125"/>
      <c r="G226" s="127">
        <f t="shared" ref="G226:I226" si="105">G227</f>
        <v>31051.5</v>
      </c>
      <c r="H226" s="127">
        <f t="shared" si="105"/>
        <v>23836.899999999998</v>
      </c>
      <c r="I226" s="127">
        <f t="shared" si="105"/>
        <v>23836.899999999998</v>
      </c>
      <c r="J226" s="177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</row>
    <row r="227" spans="1:32" ht="15.75" customHeight="1">
      <c r="A227" s="124" t="s">
        <v>711</v>
      </c>
      <c r="B227" s="125" t="s">
        <v>390</v>
      </c>
      <c r="C227" s="125" t="s">
        <v>417</v>
      </c>
      <c r="D227" s="126"/>
      <c r="E227" s="125"/>
      <c r="F227" s="125"/>
      <c r="G227" s="127">
        <f t="shared" ref="G227:I227" si="106">G228</f>
        <v>31051.5</v>
      </c>
      <c r="H227" s="127">
        <f t="shared" si="106"/>
        <v>23836.899999999998</v>
      </c>
      <c r="I227" s="127">
        <f t="shared" si="106"/>
        <v>23836.899999999998</v>
      </c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</row>
    <row r="228" spans="1:32" ht="31.5" customHeight="1">
      <c r="A228" s="178" t="s">
        <v>543</v>
      </c>
      <c r="B228" s="130" t="s">
        <v>390</v>
      </c>
      <c r="C228" s="130" t="s">
        <v>417</v>
      </c>
      <c r="D228" s="139" t="s">
        <v>418</v>
      </c>
      <c r="E228" s="125"/>
      <c r="F228" s="125"/>
      <c r="G228" s="138">
        <f t="shared" ref="G228:I228" si="107">SUM(G229:G242)</f>
        <v>31051.5</v>
      </c>
      <c r="H228" s="138">
        <f t="shared" si="107"/>
        <v>23836.899999999998</v>
      </c>
      <c r="I228" s="138">
        <f t="shared" si="107"/>
        <v>23836.899999999998</v>
      </c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</row>
    <row r="229" spans="1:32" ht="15.75" customHeight="1">
      <c r="A229" s="222" t="s">
        <v>651</v>
      </c>
      <c r="B229" s="130" t="s">
        <v>390</v>
      </c>
      <c r="C229" s="130" t="s">
        <v>417</v>
      </c>
      <c r="D229" s="139" t="s">
        <v>418</v>
      </c>
      <c r="E229" s="130" t="s">
        <v>652</v>
      </c>
      <c r="F229" s="130" t="s">
        <v>628</v>
      </c>
      <c r="G229" s="223">
        <v>20624.900000000001</v>
      </c>
      <c r="H229" s="132">
        <v>17355.599999999999</v>
      </c>
      <c r="I229" s="132">
        <v>17355.599999999999</v>
      </c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</row>
    <row r="230" spans="1:32" ht="31.5" customHeight="1">
      <c r="A230" s="166" t="s">
        <v>655</v>
      </c>
      <c r="B230" s="130" t="s">
        <v>390</v>
      </c>
      <c r="C230" s="130" t="s">
        <v>417</v>
      </c>
      <c r="D230" s="139" t="s">
        <v>418</v>
      </c>
      <c r="E230" s="130" t="s">
        <v>656</v>
      </c>
      <c r="F230" s="130" t="s">
        <v>634</v>
      </c>
      <c r="G230" s="223">
        <v>6229</v>
      </c>
      <c r="H230" s="132">
        <v>5241.3</v>
      </c>
      <c r="I230" s="132">
        <v>5241.3</v>
      </c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</row>
    <row r="231" spans="1:32" ht="15.75" customHeight="1">
      <c r="A231" s="245" t="s">
        <v>724</v>
      </c>
      <c r="B231" s="130" t="s">
        <v>390</v>
      </c>
      <c r="C231" s="130" t="s">
        <v>417</v>
      </c>
      <c r="D231" s="139" t="s">
        <v>418</v>
      </c>
      <c r="E231" s="244" t="s">
        <v>654</v>
      </c>
      <c r="F231" s="130" t="s">
        <v>631</v>
      </c>
      <c r="G231" s="132">
        <v>50</v>
      </c>
      <c r="H231" s="141"/>
      <c r="I231" s="132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</row>
    <row r="232" spans="1:32" ht="15.75" customHeight="1">
      <c r="A232" s="246" t="s">
        <v>639</v>
      </c>
      <c r="B232" s="130" t="s">
        <v>390</v>
      </c>
      <c r="C232" s="130" t="s">
        <v>417</v>
      </c>
      <c r="D232" s="139" t="s">
        <v>418</v>
      </c>
      <c r="E232" s="244" t="s">
        <v>640</v>
      </c>
      <c r="F232" s="130" t="s">
        <v>657</v>
      </c>
      <c r="G232" s="132">
        <v>500</v>
      </c>
      <c r="H232" s="132">
        <v>60</v>
      </c>
      <c r="I232" s="132">
        <v>60</v>
      </c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</row>
    <row r="233" spans="1:32" ht="15.75" customHeight="1">
      <c r="A233" s="246" t="s">
        <v>639</v>
      </c>
      <c r="B233" s="130" t="s">
        <v>390</v>
      </c>
      <c r="C233" s="130" t="s">
        <v>417</v>
      </c>
      <c r="D233" s="139" t="s">
        <v>418</v>
      </c>
      <c r="E233" s="244" t="s">
        <v>640</v>
      </c>
      <c r="F233" s="130" t="s">
        <v>714</v>
      </c>
      <c r="G233" s="223">
        <v>37.299999999999997</v>
      </c>
      <c r="H233" s="132">
        <v>30</v>
      </c>
      <c r="I233" s="132">
        <v>30</v>
      </c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</row>
    <row r="234" spans="1:32" ht="15.75" customHeight="1">
      <c r="A234" s="246" t="s">
        <v>639</v>
      </c>
      <c r="B234" s="130" t="s">
        <v>390</v>
      </c>
      <c r="C234" s="130" t="s">
        <v>417</v>
      </c>
      <c r="D234" s="139" t="s">
        <v>418</v>
      </c>
      <c r="E234" s="244" t="s">
        <v>640</v>
      </c>
      <c r="F234" s="130" t="s">
        <v>658</v>
      </c>
      <c r="G234" s="132">
        <v>500</v>
      </c>
      <c r="H234" s="132">
        <v>50</v>
      </c>
      <c r="I234" s="132">
        <v>50</v>
      </c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</row>
    <row r="235" spans="1:32" ht="15.75" customHeight="1">
      <c r="A235" s="246" t="s">
        <v>639</v>
      </c>
      <c r="B235" s="130" t="s">
        <v>390</v>
      </c>
      <c r="C235" s="130" t="s">
        <v>417</v>
      </c>
      <c r="D235" s="139" t="s">
        <v>418</v>
      </c>
      <c r="E235" s="244" t="s">
        <v>640</v>
      </c>
      <c r="F235" s="130" t="s">
        <v>641</v>
      </c>
      <c r="G235" s="132">
        <v>300</v>
      </c>
      <c r="H235" s="132">
        <v>200</v>
      </c>
      <c r="I235" s="132">
        <v>200</v>
      </c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</row>
    <row r="236" spans="1:32" ht="15.75" customHeight="1">
      <c r="A236" s="246" t="s">
        <v>639</v>
      </c>
      <c r="B236" s="130" t="s">
        <v>390</v>
      </c>
      <c r="C236" s="130" t="s">
        <v>417</v>
      </c>
      <c r="D236" s="139" t="s">
        <v>418</v>
      </c>
      <c r="E236" s="244" t="s">
        <v>640</v>
      </c>
      <c r="F236" s="130" t="s">
        <v>649</v>
      </c>
      <c r="G236" s="132">
        <v>150</v>
      </c>
      <c r="H236" s="141"/>
      <c r="I236" s="132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</row>
    <row r="237" spans="1:32" ht="15.75" customHeight="1">
      <c r="A237" s="246" t="s">
        <v>639</v>
      </c>
      <c r="B237" s="130" t="s">
        <v>390</v>
      </c>
      <c r="C237" s="130" t="s">
        <v>417</v>
      </c>
      <c r="D237" s="139" t="s">
        <v>418</v>
      </c>
      <c r="E237" s="244" t="s">
        <v>640</v>
      </c>
      <c r="F237" s="130" t="s">
        <v>659</v>
      </c>
      <c r="G237" s="132">
        <v>30</v>
      </c>
      <c r="H237" s="132"/>
      <c r="I237" s="132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</row>
    <row r="238" spans="1:32" ht="15.75" customHeight="1">
      <c r="A238" s="246" t="s">
        <v>639</v>
      </c>
      <c r="B238" s="130" t="s">
        <v>390</v>
      </c>
      <c r="C238" s="130" t="s">
        <v>417</v>
      </c>
      <c r="D238" s="139" t="s">
        <v>418</v>
      </c>
      <c r="E238" s="130" t="s">
        <v>640</v>
      </c>
      <c r="F238" s="130" t="s">
        <v>644</v>
      </c>
      <c r="G238" s="132">
        <v>2000</v>
      </c>
      <c r="H238" s="132">
        <v>900</v>
      </c>
      <c r="I238" s="132">
        <v>900</v>
      </c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</row>
    <row r="239" spans="1:32" ht="31.5" customHeight="1">
      <c r="A239" s="243" t="s">
        <v>712</v>
      </c>
      <c r="B239" s="130" t="s">
        <v>390</v>
      </c>
      <c r="C239" s="130" t="s">
        <v>417</v>
      </c>
      <c r="D239" s="139" t="s">
        <v>418</v>
      </c>
      <c r="E239" s="244" t="s">
        <v>713</v>
      </c>
      <c r="F239" s="130" t="s">
        <v>714</v>
      </c>
      <c r="G239" s="223">
        <v>540.29999999999995</v>
      </c>
      <c r="H239" s="141"/>
      <c r="I239" s="132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</row>
    <row r="240" spans="1:32" ht="31.5" customHeight="1">
      <c r="A240" s="129" t="s">
        <v>725</v>
      </c>
      <c r="B240" s="130" t="s">
        <v>390</v>
      </c>
      <c r="C240" s="130" t="s">
        <v>417</v>
      </c>
      <c r="D240" s="139" t="s">
        <v>418</v>
      </c>
      <c r="E240" s="130" t="s">
        <v>663</v>
      </c>
      <c r="F240" s="130" t="s">
        <v>649</v>
      </c>
      <c r="G240" s="132">
        <v>60</v>
      </c>
      <c r="H240" s="141"/>
      <c r="I240" s="132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</row>
    <row r="241" spans="1:32" ht="31.5" customHeight="1">
      <c r="A241" s="129" t="s">
        <v>664</v>
      </c>
      <c r="B241" s="130" t="s">
        <v>390</v>
      </c>
      <c r="C241" s="130" t="s">
        <v>417</v>
      </c>
      <c r="D241" s="139" t="s">
        <v>418</v>
      </c>
      <c r="E241" s="130" t="s">
        <v>665</v>
      </c>
      <c r="F241" s="130" t="s">
        <v>649</v>
      </c>
      <c r="G241" s="132">
        <v>30</v>
      </c>
      <c r="H241" s="141"/>
      <c r="I241" s="141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11"/>
      <c r="AE241" s="111"/>
      <c r="AF241" s="111"/>
    </row>
    <row r="242" spans="1:32" ht="31.5" customHeight="1">
      <c r="A242" s="194" t="s">
        <v>666</v>
      </c>
      <c r="B242" s="146" t="s">
        <v>390</v>
      </c>
      <c r="C242" s="146" t="s">
        <v>417</v>
      </c>
      <c r="D242" s="147" t="s">
        <v>418</v>
      </c>
      <c r="E242" s="146" t="s">
        <v>667</v>
      </c>
      <c r="F242" s="146" t="s">
        <v>649</v>
      </c>
      <c r="G242" s="132"/>
      <c r="H242" s="141"/>
      <c r="I242" s="141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11"/>
      <c r="AE242" s="111"/>
      <c r="AF242" s="111"/>
    </row>
    <row r="243" spans="1:32" ht="33.75" customHeight="1">
      <c r="A243" s="179" t="s">
        <v>544</v>
      </c>
      <c r="B243" s="180" t="s">
        <v>390</v>
      </c>
      <c r="C243" s="180" t="s">
        <v>426</v>
      </c>
      <c r="D243" s="181"/>
      <c r="E243" s="180"/>
      <c r="F243" s="180"/>
      <c r="G243" s="162">
        <f t="shared" ref="G243:I243" si="108">G244</f>
        <v>2295.4</v>
      </c>
      <c r="H243" s="162">
        <f t="shared" si="108"/>
        <v>0</v>
      </c>
      <c r="I243" s="162">
        <f t="shared" si="108"/>
        <v>0</v>
      </c>
      <c r="J243" s="175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</row>
    <row r="244" spans="1:32" ht="31.5" customHeight="1">
      <c r="A244" s="247" t="s">
        <v>726</v>
      </c>
      <c r="B244" s="248" t="s">
        <v>390</v>
      </c>
      <c r="C244" s="248" t="s">
        <v>546</v>
      </c>
      <c r="D244" s="249"/>
      <c r="E244" s="248"/>
      <c r="F244" s="248"/>
      <c r="G244" s="250">
        <f t="shared" ref="G244:I244" si="109">G245</f>
        <v>2295.4</v>
      </c>
      <c r="H244" s="250">
        <f t="shared" si="109"/>
        <v>0</v>
      </c>
      <c r="I244" s="250">
        <f t="shared" si="109"/>
        <v>0</v>
      </c>
      <c r="J244" s="175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</row>
    <row r="245" spans="1:32" ht="31.5" customHeight="1">
      <c r="A245" s="182" t="s">
        <v>545</v>
      </c>
      <c r="B245" s="183" t="s">
        <v>390</v>
      </c>
      <c r="C245" s="183" t="s">
        <v>546</v>
      </c>
      <c r="D245" s="184" t="s">
        <v>547</v>
      </c>
      <c r="E245" s="248"/>
      <c r="F245" s="248"/>
      <c r="G245" s="185">
        <f>SUM(G246:G247)</f>
        <v>2295.4</v>
      </c>
      <c r="H245" s="185">
        <f t="shared" ref="H245:I245" si="110">H246+H247</f>
        <v>0</v>
      </c>
      <c r="I245" s="185">
        <f t="shared" si="110"/>
        <v>0</v>
      </c>
      <c r="J245" s="175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</row>
    <row r="246" spans="1:32" ht="31.5" customHeight="1">
      <c r="A246" s="251" t="s">
        <v>651</v>
      </c>
      <c r="B246" s="183" t="s">
        <v>390</v>
      </c>
      <c r="C246" s="183" t="s">
        <v>546</v>
      </c>
      <c r="D246" s="184" t="s">
        <v>547</v>
      </c>
      <c r="E246" s="183" t="s">
        <v>652</v>
      </c>
      <c r="F246" s="183" t="s">
        <v>628</v>
      </c>
      <c r="G246" s="252">
        <v>1762.9</v>
      </c>
      <c r="H246" s="253"/>
      <c r="I246" s="253"/>
      <c r="J246" s="175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</row>
    <row r="247" spans="1:32" ht="31.5" customHeight="1">
      <c r="A247" s="254" t="s">
        <v>655</v>
      </c>
      <c r="B247" s="183" t="s">
        <v>390</v>
      </c>
      <c r="C247" s="183" t="s">
        <v>546</v>
      </c>
      <c r="D247" s="184" t="s">
        <v>547</v>
      </c>
      <c r="E247" s="183" t="s">
        <v>656</v>
      </c>
      <c r="F247" s="183" t="s">
        <v>634</v>
      </c>
      <c r="G247" s="252">
        <v>532.5</v>
      </c>
      <c r="H247" s="253"/>
      <c r="I247" s="253"/>
      <c r="J247" s="175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6"/>
    </row>
    <row r="248" spans="1:32" ht="31.5" customHeight="1">
      <c r="A248" s="186" t="s">
        <v>548</v>
      </c>
      <c r="B248" s="187" t="s">
        <v>390</v>
      </c>
      <c r="C248" s="187"/>
      <c r="D248" s="188"/>
      <c r="E248" s="187"/>
      <c r="F248" s="187" t="s">
        <v>686</v>
      </c>
      <c r="G248" s="189">
        <f t="shared" ref="G248:I248" si="111">G249</f>
        <v>7403.6</v>
      </c>
      <c r="H248" s="189">
        <f t="shared" si="111"/>
        <v>5958.8</v>
      </c>
      <c r="I248" s="189">
        <f t="shared" si="111"/>
        <v>5958.8</v>
      </c>
      <c r="J248" s="175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</row>
    <row r="249" spans="1:32" ht="31.5" customHeight="1">
      <c r="A249" s="190" t="s">
        <v>549</v>
      </c>
      <c r="B249" s="191" t="s">
        <v>390</v>
      </c>
      <c r="C249" s="191" t="s">
        <v>392</v>
      </c>
      <c r="D249" s="192"/>
      <c r="E249" s="191"/>
      <c r="F249" s="191"/>
      <c r="G249" s="193">
        <f t="shared" ref="G249:I249" si="112">G250</f>
        <v>7403.6</v>
      </c>
      <c r="H249" s="193">
        <f t="shared" si="112"/>
        <v>5958.8</v>
      </c>
      <c r="I249" s="193">
        <f t="shared" si="112"/>
        <v>5958.8</v>
      </c>
      <c r="J249" s="175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</row>
    <row r="250" spans="1:32" ht="31.5" customHeight="1">
      <c r="A250" s="190" t="s">
        <v>711</v>
      </c>
      <c r="B250" s="191" t="s">
        <v>390</v>
      </c>
      <c r="C250" s="191" t="s">
        <v>417</v>
      </c>
      <c r="D250" s="192"/>
      <c r="E250" s="191"/>
      <c r="F250" s="191"/>
      <c r="G250" s="162">
        <f t="shared" ref="G250:I250" si="113">G251</f>
        <v>7403.6</v>
      </c>
      <c r="H250" s="162">
        <f t="shared" si="113"/>
        <v>5958.8</v>
      </c>
      <c r="I250" s="162">
        <f t="shared" si="113"/>
        <v>5958.8</v>
      </c>
      <c r="J250" s="175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  <c r="AF250" s="176"/>
    </row>
    <row r="251" spans="1:32" ht="31.5" customHeight="1">
      <c r="A251" s="194" t="s">
        <v>543</v>
      </c>
      <c r="B251" s="146" t="s">
        <v>390</v>
      </c>
      <c r="C251" s="146" t="s">
        <v>417</v>
      </c>
      <c r="D251" s="147" t="s">
        <v>550</v>
      </c>
      <c r="E251" s="146"/>
      <c r="F251" s="146"/>
      <c r="G251" s="132">
        <f t="shared" ref="G251:I251" si="114">SUM(G252:G262)</f>
        <v>7403.6</v>
      </c>
      <c r="H251" s="132">
        <f t="shared" si="114"/>
        <v>5958.8</v>
      </c>
      <c r="I251" s="132">
        <f t="shared" si="114"/>
        <v>5958.8</v>
      </c>
      <c r="J251" s="175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6"/>
    </row>
    <row r="252" spans="1:32" ht="31.5" customHeight="1">
      <c r="A252" s="194" t="s">
        <v>651</v>
      </c>
      <c r="B252" s="146" t="s">
        <v>390</v>
      </c>
      <c r="C252" s="146" t="s">
        <v>417</v>
      </c>
      <c r="D252" s="147" t="s">
        <v>550</v>
      </c>
      <c r="E252" s="146" t="s">
        <v>652</v>
      </c>
      <c r="F252" s="146" t="s">
        <v>628</v>
      </c>
      <c r="G252" s="223">
        <v>4849.3</v>
      </c>
      <c r="H252" s="132">
        <v>4576.5</v>
      </c>
      <c r="I252" s="132">
        <v>4576.5</v>
      </c>
      <c r="J252" s="175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76"/>
      <c r="AE252" s="176"/>
      <c r="AF252" s="176"/>
    </row>
    <row r="253" spans="1:32" ht="31.5" customHeight="1">
      <c r="A253" s="194" t="s">
        <v>655</v>
      </c>
      <c r="B253" s="146" t="s">
        <v>390</v>
      </c>
      <c r="C253" s="146" t="s">
        <v>417</v>
      </c>
      <c r="D253" s="147" t="s">
        <v>550</v>
      </c>
      <c r="E253" s="146" t="s">
        <v>656</v>
      </c>
      <c r="F253" s="146" t="s">
        <v>634</v>
      </c>
      <c r="G253" s="223">
        <v>1464.3</v>
      </c>
      <c r="H253" s="132">
        <v>1382.3</v>
      </c>
      <c r="I253" s="132">
        <v>1382.3</v>
      </c>
      <c r="J253" s="175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6"/>
    </row>
    <row r="254" spans="1:32" ht="31.5" customHeight="1">
      <c r="A254" s="194" t="s">
        <v>724</v>
      </c>
      <c r="B254" s="146" t="s">
        <v>390</v>
      </c>
      <c r="C254" s="146" t="s">
        <v>417</v>
      </c>
      <c r="D254" s="147" t="s">
        <v>550</v>
      </c>
      <c r="E254" s="146" t="s">
        <v>654</v>
      </c>
      <c r="F254" s="146" t="s">
        <v>631</v>
      </c>
      <c r="G254" s="132"/>
      <c r="H254" s="255"/>
      <c r="I254" s="255"/>
      <c r="J254" s="175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6"/>
    </row>
    <row r="255" spans="1:32" ht="31.5" customHeight="1">
      <c r="A255" s="194" t="s">
        <v>639</v>
      </c>
      <c r="B255" s="146" t="s">
        <v>390</v>
      </c>
      <c r="C255" s="146" t="s">
        <v>417</v>
      </c>
      <c r="D255" s="147" t="s">
        <v>550</v>
      </c>
      <c r="E255" s="146" t="s">
        <v>640</v>
      </c>
      <c r="F255" s="146" t="s">
        <v>657</v>
      </c>
      <c r="G255" s="132">
        <v>100</v>
      </c>
      <c r="H255" s="255"/>
      <c r="I255" s="255"/>
      <c r="J255" s="175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</row>
    <row r="256" spans="1:32" ht="31.5" customHeight="1">
      <c r="A256" s="194" t="s">
        <v>639</v>
      </c>
      <c r="B256" s="146" t="s">
        <v>390</v>
      </c>
      <c r="C256" s="146" t="s">
        <v>417</v>
      </c>
      <c r="D256" s="147" t="s">
        <v>550</v>
      </c>
      <c r="E256" s="146" t="s">
        <v>640</v>
      </c>
      <c r="F256" s="146" t="s">
        <v>714</v>
      </c>
      <c r="G256" s="223">
        <v>20</v>
      </c>
      <c r="H256" s="255"/>
      <c r="I256" s="255"/>
      <c r="J256" s="175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  <c r="AF256" s="176"/>
    </row>
    <row r="257" spans="1:32" ht="31.5" customHeight="1">
      <c r="A257" s="194" t="s">
        <v>639</v>
      </c>
      <c r="B257" s="146" t="s">
        <v>390</v>
      </c>
      <c r="C257" s="146" t="s">
        <v>417</v>
      </c>
      <c r="D257" s="147" t="s">
        <v>550</v>
      </c>
      <c r="E257" s="146" t="s">
        <v>640</v>
      </c>
      <c r="F257" s="146" t="s">
        <v>658</v>
      </c>
      <c r="G257" s="132">
        <v>10</v>
      </c>
      <c r="H257" s="255"/>
      <c r="I257" s="255"/>
      <c r="J257" s="175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</row>
    <row r="258" spans="1:32" ht="31.5" customHeight="1">
      <c r="A258" s="194" t="s">
        <v>639</v>
      </c>
      <c r="B258" s="146" t="s">
        <v>390</v>
      </c>
      <c r="C258" s="146" t="s">
        <v>417</v>
      </c>
      <c r="D258" s="147" t="s">
        <v>550</v>
      </c>
      <c r="E258" s="146" t="s">
        <v>640</v>
      </c>
      <c r="F258" s="146" t="s">
        <v>641</v>
      </c>
      <c r="G258" s="132">
        <v>500</v>
      </c>
      <c r="H258" s="255"/>
      <c r="I258" s="255"/>
      <c r="J258" s="175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6"/>
    </row>
    <row r="259" spans="1:32" ht="31.5" customHeight="1">
      <c r="A259" s="194" t="s">
        <v>639</v>
      </c>
      <c r="B259" s="146" t="s">
        <v>390</v>
      </c>
      <c r="C259" s="146" t="s">
        <v>417</v>
      </c>
      <c r="D259" s="147" t="s">
        <v>550</v>
      </c>
      <c r="E259" s="146" t="s">
        <v>640</v>
      </c>
      <c r="F259" s="146" t="s">
        <v>649</v>
      </c>
      <c r="G259" s="132"/>
      <c r="H259" s="255"/>
      <c r="I259" s="255"/>
      <c r="J259" s="175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6"/>
    </row>
    <row r="260" spans="1:32" ht="31.5" customHeight="1">
      <c r="A260" s="194" t="s">
        <v>639</v>
      </c>
      <c r="B260" s="146" t="s">
        <v>390</v>
      </c>
      <c r="C260" s="146" t="s">
        <v>417</v>
      </c>
      <c r="D260" s="147" t="s">
        <v>550</v>
      </c>
      <c r="E260" s="146" t="s">
        <v>640</v>
      </c>
      <c r="F260" s="146" t="s">
        <v>659</v>
      </c>
      <c r="G260" s="132">
        <v>100</v>
      </c>
      <c r="H260" s="255"/>
      <c r="I260" s="255"/>
      <c r="J260" s="175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</row>
    <row r="261" spans="1:32" ht="31.5" customHeight="1">
      <c r="A261" s="194" t="s">
        <v>639</v>
      </c>
      <c r="B261" s="146" t="s">
        <v>390</v>
      </c>
      <c r="C261" s="146" t="s">
        <v>417</v>
      </c>
      <c r="D261" s="147" t="s">
        <v>550</v>
      </c>
      <c r="E261" s="146" t="s">
        <v>640</v>
      </c>
      <c r="F261" s="146" t="s">
        <v>644</v>
      </c>
      <c r="G261" s="132">
        <v>300</v>
      </c>
      <c r="H261" s="255"/>
      <c r="I261" s="255"/>
      <c r="J261" s="175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6"/>
    </row>
    <row r="262" spans="1:32" ht="31.5" customHeight="1">
      <c r="A262" s="243" t="s">
        <v>712</v>
      </c>
      <c r="B262" s="160" t="s">
        <v>390</v>
      </c>
      <c r="C262" s="160" t="s">
        <v>417</v>
      </c>
      <c r="D262" s="161" t="s">
        <v>550</v>
      </c>
      <c r="E262" s="160" t="s">
        <v>713</v>
      </c>
      <c r="F262" s="160" t="s">
        <v>714</v>
      </c>
      <c r="G262" s="223">
        <v>60</v>
      </c>
      <c r="H262" s="255"/>
      <c r="I262" s="255"/>
      <c r="J262" s="175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</row>
    <row r="263" spans="1:32" ht="31.5" customHeight="1">
      <c r="A263" s="174" t="s">
        <v>551</v>
      </c>
      <c r="B263" s="119" t="s">
        <v>482</v>
      </c>
      <c r="C263" s="119"/>
      <c r="D263" s="121"/>
      <c r="E263" s="119"/>
      <c r="F263" s="119" t="s">
        <v>686</v>
      </c>
      <c r="G263" s="122">
        <f t="shared" ref="G263:I263" si="115">G264+G268+G277+G296</f>
        <v>86604</v>
      </c>
      <c r="H263" s="122">
        <f t="shared" si="115"/>
        <v>55862.600000000006</v>
      </c>
      <c r="I263" s="122">
        <f t="shared" si="115"/>
        <v>57812.600000000006</v>
      </c>
      <c r="J263" s="175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</row>
    <row r="264" spans="1:32" ht="15.75" customHeight="1">
      <c r="A264" s="124" t="s">
        <v>391</v>
      </c>
      <c r="B264" s="125" t="s">
        <v>482</v>
      </c>
      <c r="C264" s="125" t="s">
        <v>392</v>
      </c>
      <c r="D264" s="126"/>
      <c r="E264" s="125"/>
      <c r="F264" s="125"/>
      <c r="G264" s="127">
        <f t="shared" ref="G264:I264" si="116">G265</f>
        <v>50</v>
      </c>
      <c r="H264" s="127">
        <f t="shared" si="116"/>
        <v>0</v>
      </c>
      <c r="I264" s="127">
        <f t="shared" si="116"/>
        <v>0</v>
      </c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</row>
    <row r="265" spans="1:32" ht="15.75" customHeight="1">
      <c r="A265" s="124" t="s">
        <v>650</v>
      </c>
      <c r="B265" s="125" t="s">
        <v>482</v>
      </c>
      <c r="C265" s="125" t="s">
        <v>417</v>
      </c>
      <c r="D265" s="101"/>
      <c r="E265" s="125"/>
      <c r="F265" s="125"/>
      <c r="G265" s="138">
        <f t="shared" ref="G265:I265" si="117">G266</f>
        <v>50</v>
      </c>
      <c r="H265" s="138">
        <f t="shared" si="117"/>
        <v>0</v>
      </c>
      <c r="I265" s="138">
        <f t="shared" si="117"/>
        <v>0</v>
      </c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</row>
    <row r="266" spans="1:32" ht="15.75" customHeight="1">
      <c r="A266" s="159" t="s">
        <v>543</v>
      </c>
      <c r="B266" s="130" t="s">
        <v>482</v>
      </c>
      <c r="C266" s="130" t="s">
        <v>417</v>
      </c>
      <c r="D266" s="101" t="s">
        <v>418</v>
      </c>
      <c r="E266" s="130"/>
      <c r="F266" s="130"/>
      <c r="G266" s="132">
        <f t="shared" ref="G266:I266" si="118">G267</f>
        <v>50</v>
      </c>
      <c r="H266" s="132">
        <f t="shared" si="118"/>
        <v>0</v>
      </c>
      <c r="I266" s="132">
        <f t="shared" si="118"/>
        <v>0</v>
      </c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</row>
    <row r="267" spans="1:32" ht="15.75" customHeight="1">
      <c r="A267" s="246" t="s">
        <v>639</v>
      </c>
      <c r="B267" s="130" t="s">
        <v>482</v>
      </c>
      <c r="C267" s="130" t="s">
        <v>417</v>
      </c>
      <c r="D267" s="101" t="s">
        <v>418</v>
      </c>
      <c r="E267" s="130" t="s">
        <v>640</v>
      </c>
      <c r="F267" s="130" t="s">
        <v>644</v>
      </c>
      <c r="G267" s="132">
        <v>50</v>
      </c>
      <c r="H267" s="132"/>
      <c r="I267" s="132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</row>
    <row r="268" spans="1:32" ht="15.75" customHeight="1">
      <c r="A268" s="124" t="s">
        <v>552</v>
      </c>
      <c r="B268" s="125" t="s">
        <v>482</v>
      </c>
      <c r="C268" s="125" t="s">
        <v>517</v>
      </c>
      <c r="D268" s="126"/>
      <c r="E268" s="125"/>
      <c r="F268" s="125"/>
      <c r="G268" s="138">
        <f t="shared" ref="G268:I268" si="119">G269+G274</f>
        <v>38250.400000000001</v>
      </c>
      <c r="H268" s="138">
        <f t="shared" si="119"/>
        <v>35861.800000000003</v>
      </c>
      <c r="I268" s="138">
        <f t="shared" si="119"/>
        <v>37861.800000000003</v>
      </c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</row>
    <row r="269" spans="1:32" ht="15.75" customHeight="1">
      <c r="A269" s="124" t="s">
        <v>719</v>
      </c>
      <c r="B269" s="125" t="s">
        <v>482</v>
      </c>
      <c r="C269" s="125" t="s">
        <v>525</v>
      </c>
      <c r="D269" s="126"/>
      <c r="E269" s="125"/>
      <c r="F269" s="125"/>
      <c r="G269" s="138">
        <f t="shared" ref="G269:I269" si="120">G270+G272</f>
        <v>38150.400000000001</v>
      </c>
      <c r="H269" s="138">
        <f t="shared" si="120"/>
        <v>35761.800000000003</v>
      </c>
      <c r="I269" s="138">
        <f t="shared" si="120"/>
        <v>37761.800000000003</v>
      </c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</row>
    <row r="270" spans="1:32" ht="15.75" customHeight="1">
      <c r="A270" s="129" t="s">
        <v>524</v>
      </c>
      <c r="B270" s="130" t="s">
        <v>482</v>
      </c>
      <c r="C270" s="130" t="s">
        <v>525</v>
      </c>
      <c r="D270" s="139" t="s">
        <v>526</v>
      </c>
      <c r="E270" s="130"/>
      <c r="F270" s="130"/>
      <c r="G270" s="132">
        <f t="shared" ref="G270:I270" si="121">G271</f>
        <v>38150.400000000001</v>
      </c>
      <c r="H270" s="132">
        <f t="shared" si="121"/>
        <v>35761.800000000003</v>
      </c>
      <c r="I270" s="132">
        <f t="shared" si="121"/>
        <v>37761.800000000003</v>
      </c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</row>
    <row r="271" spans="1:32" ht="15.75" customHeight="1">
      <c r="A271" s="129" t="s">
        <v>727</v>
      </c>
      <c r="B271" s="130" t="s">
        <v>482</v>
      </c>
      <c r="C271" s="130" t="s">
        <v>525</v>
      </c>
      <c r="D271" s="139" t="s">
        <v>526</v>
      </c>
      <c r="E271" s="130" t="s">
        <v>728</v>
      </c>
      <c r="F271" s="130" t="s">
        <v>729</v>
      </c>
      <c r="G271" s="223">
        <v>38150.400000000001</v>
      </c>
      <c r="H271" s="132">
        <f>33761.8+2000</f>
        <v>35761.800000000003</v>
      </c>
      <c r="I271" s="132">
        <f>33761.8+2000+2000</f>
        <v>37761.800000000003</v>
      </c>
      <c r="J271" s="133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</row>
    <row r="272" spans="1:32" ht="15.75" customHeight="1">
      <c r="A272" s="166" t="s">
        <v>502</v>
      </c>
      <c r="B272" s="130" t="s">
        <v>482</v>
      </c>
      <c r="C272" s="130" t="s">
        <v>525</v>
      </c>
      <c r="D272" s="139" t="s">
        <v>503</v>
      </c>
      <c r="E272" s="130"/>
      <c r="F272" s="130"/>
      <c r="G272" s="132">
        <f t="shared" ref="G272:I272" si="122">G273</f>
        <v>0</v>
      </c>
      <c r="H272" s="132">
        <f t="shared" si="122"/>
        <v>0</v>
      </c>
      <c r="I272" s="132">
        <f t="shared" si="122"/>
        <v>0</v>
      </c>
      <c r="J272" s="117"/>
      <c r="K272" s="117"/>
      <c r="L272" s="117"/>
      <c r="M272" s="117"/>
      <c r="N272" s="11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11"/>
      <c r="AE272" s="111"/>
      <c r="AF272" s="111"/>
    </row>
    <row r="273" spans="1:32" ht="15.75" customHeight="1">
      <c r="A273" s="129" t="s">
        <v>727</v>
      </c>
      <c r="B273" s="130" t="s">
        <v>482</v>
      </c>
      <c r="C273" s="130" t="s">
        <v>525</v>
      </c>
      <c r="D273" s="139" t="s">
        <v>503</v>
      </c>
      <c r="E273" s="130" t="s">
        <v>728</v>
      </c>
      <c r="F273" s="130" t="s">
        <v>729</v>
      </c>
      <c r="G273" s="132"/>
      <c r="H273" s="132"/>
      <c r="I273" s="141"/>
      <c r="J273" s="117"/>
      <c r="K273" s="117"/>
      <c r="L273" s="117"/>
      <c r="M273" s="117"/>
      <c r="N273" s="11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11"/>
      <c r="AE273" s="111"/>
      <c r="AF273" s="111"/>
    </row>
    <row r="274" spans="1:32" ht="15.75" customHeight="1">
      <c r="A274" s="124" t="s">
        <v>730</v>
      </c>
      <c r="B274" s="125" t="s">
        <v>482</v>
      </c>
      <c r="C274" s="125" t="s">
        <v>554</v>
      </c>
      <c r="D274" s="163"/>
      <c r="E274" s="125"/>
      <c r="F274" s="125"/>
      <c r="G274" s="138">
        <f t="shared" ref="G274:I274" si="123">G275</f>
        <v>100</v>
      </c>
      <c r="H274" s="138">
        <f t="shared" si="123"/>
        <v>100</v>
      </c>
      <c r="I274" s="138">
        <f t="shared" si="123"/>
        <v>100</v>
      </c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</row>
    <row r="275" spans="1:32" ht="15.75" customHeight="1">
      <c r="A275" s="129" t="s">
        <v>553</v>
      </c>
      <c r="B275" s="130" t="s">
        <v>482</v>
      </c>
      <c r="C275" s="130" t="s">
        <v>554</v>
      </c>
      <c r="D275" s="131" t="s">
        <v>555</v>
      </c>
      <c r="E275" s="130"/>
      <c r="F275" s="130"/>
      <c r="G275" s="132">
        <f t="shared" ref="G275:I275" si="124">G276</f>
        <v>100</v>
      </c>
      <c r="H275" s="132">
        <f t="shared" si="124"/>
        <v>100</v>
      </c>
      <c r="I275" s="132">
        <f t="shared" si="124"/>
        <v>100</v>
      </c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</row>
    <row r="276" spans="1:32" ht="15.75" customHeight="1">
      <c r="A276" s="129" t="s">
        <v>639</v>
      </c>
      <c r="B276" s="130" t="s">
        <v>482</v>
      </c>
      <c r="C276" s="130" t="s">
        <v>554</v>
      </c>
      <c r="D276" s="131" t="s">
        <v>555</v>
      </c>
      <c r="E276" s="130" t="s">
        <v>640</v>
      </c>
      <c r="F276" s="130" t="s">
        <v>649</v>
      </c>
      <c r="G276" s="132">
        <v>100</v>
      </c>
      <c r="H276" s="132">
        <v>100</v>
      </c>
      <c r="I276" s="132">
        <v>100</v>
      </c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</row>
    <row r="277" spans="1:32" ht="31.5" customHeight="1">
      <c r="A277" s="124" t="s">
        <v>532</v>
      </c>
      <c r="B277" s="125" t="s">
        <v>482</v>
      </c>
      <c r="C277" s="125" t="s">
        <v>533</v>
      </c>
      <c r="D277" s="126"/>
      <c r="E277" s="125"/>
      <c r="F277" s="125"/>
      <c r="G277" s="138">
        <f t="shared" ref="G277:I277" si="125">G278+G287</f>
        <v>47303.6</v>
      </c>
      <c r="H277" s="138">
        <f t="shared" si="125"/>
        <v>19000.8</v>
      </c>
      <c r="I277" s="138">
        <f t="shared" si="125"/>
        <v>18950.8</v>
      </c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</row>
    <row r="278" spans="1:32" ht="15.75" customHeight="1">
      <c r="A278" s="124" t="s">
        <v>721</v>
      </c>
      <c r="B278" s="125" t="s">
        <v>482</v>
      </c>
      <c r="C278" s="125" t="s">
        <v>535</v>
      </c>
      <c r="D278" s="126"/>
      <c r="E278" s="125"/>
      <c r="F278" s="125"/>
      <c r="G278" s="138">
        <f t="shared" ref="G278:I278" si="126">G279+G281+G285+G283</f>
        <v>44104.7</v>
      </c>
      <c r="H278" s="138">
        <f t="shared" si="126"/>
        <v>16226.7</v>
      </c>
      <c r="I278" s="138">
        <f t="shared" si="126"/>
        <v>16226.7</v>
      </c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</row>
    <row r="279" spans="1:32" ht="47.25" customHeight="1">
      <c r="A279" s="129" t="s">
        <v>534</v>
      </c>
      <c r="B279" s="130" t="s">
        <v>482</v>
      </c>
      <c r="C279" s="130" t="s">
        <v>535</v>
      </c>
      <c r="D279" s="139" t="s">
        <v>536</v>
      </c>
      <c r="E279" s="130"/>
      <c r="F279" s="130"/>
      <c r="G279" s="132">
        <f t="shared" ref="G279:I279" si="127">G280</f>
        <v>33593</v>
      </c>
      <c r="H279" s="132">
        <f t="shared" si="127"/>
        <v>9062.2000000000007</v>
      </c>
      <c r="I279" s="132">
        <f t="shared" si="127"/>
        <v>9062.2000000000007</v>
      </c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</row>
    <row r="280" spans="1:32" ht="15.75" customHeight="1">
      <c r="A280" s="129" t="s">
        <v>727</v>
      </c>
      <c r="B280" s="130" t="s">
        <v>482</v>
      </c>
      <c r="C280" s="130" t="s">
        <v>535</v>
      </c>
      <c r="D280" s="139" t="s">
        <v>536</v>
      </c>
      <c r="E280" s="130" t="s">
        <v>728</v>
      </c>
      <c r="F280" s="130" t="s">
        <v>729</v>
      </c>
      <c r="G280" s="223">
        <v>33593</v>
      </c>
      <c r="H280" s="132">
        <f t="shared" ref="H280:I280" si="128">9062.2</f>
        <v>9062.2000000000007</v>
      </c>
      <c r="I280" s="132">
        <f t="shared" si="128"/>
        <v>9062.2000000000007</v>
      </c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</row>
    <row r="281" spans="1:32" ht="15.75" customHeight="1">
      <c r="A281" s="129" t="s">
        <v>537</v>
      </c>
      <c r="B281" s="130" t="s">
        <v>482</v>
      </c>
      <c r="C281" s="130" t="s">
        <v>535</v>
      </c>
      <c r="D281" s="139" t="s">
        <v>538</v>
      </c>
      <c r="E281" s="130"/>
      <c r="F281" s="130"/>
      <c r="G281" s="132">
        <f t="shared" ref="G281:I281" si="129">G282</f>
        <v>10511.7</v>
      </c>
      <c r="H281" s="132">
        <f t="shared" si="129"/>
        <v>7164.5</v>
      </c>
      <c r="I281" s="132">
        <f t="shared" si="129"/>
        <v>7164.5</v>
      </c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</row>
    <row r="282" spans="1:32" ht="15.75" customHeight="1">
      <c r="A282" s="129" t="s">
        <v>727</v>
      </c>
      <c r="B282" s="130" t="s">
        <v>482</v>
      </c>
      <c r="C282" s="130" t="s">
        <v>535</v>
      </c>
      <c r="D282" s="139" t="s">
        <v>538</v>
      </c>
      <c r="E282" s="130" t="s">
        <v>728</v>
      </c>
      <c r="F282" s="130" t="s">
        <v>729</v>
      </c>
      <c r="G282" s="223">
        <v>10511.7</v>
      </c>
      <c r="H282" s="132">
        <f t="shared" ref="H282:I282" si="130">7164.5</f>
        <v>7164.5</v>
      </c>
      <c r="I282" s="132">
        <f t="shared" si="130"/>
        <v>7164.5</v>
      </c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</row>
    <row r="283" spans="1:32" ht="15.75" customHeight="1">
      <c r="A283" s="166" t="s">
        <v>502</v>
      </c>
      <c r="B283" s="130" t="s">
        <v>482</v>
      </c>
      <c r="C283" s="130" t="s">
        <v>535</v>
      </c>
      <c r="D283" s="139" t="s">
        <v>503</v>
      </c>
      <c r="E283" s="130"/>
      <c r="F283" s="130"/>
      <c r="G283" s="132">
        <f t="shared" ref="G283:I283" si="131">G284</f>
        <v>0</v>
      </c>
      <c r="H283" s="132">
        <f t="shared" si="131"/>
        <v>0</v>
      </c>
      <c r="I283" s="132">
        <f t="shared" si="131"/>
        <v>0</v>
      </c>
      <c r="J283" s="117"/>
      <c r="K283" s="117"/>
      <c r="L283" s="117"/>
      <c r="M283" s="117"/>
      <c r="N283" s="11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11"/>
      <c r="AE283" s="111"/>
      <c r="AF283" s="111"/>
    </row>
    <row r="284" spans="1:32" ht="15.75" customHeight="1">
      <c r="A284" s="129" t="s">
        <v>727</v>
      </c>
      <c r="B284" s="130" t="s">
        <v>482</v>
      </c>
      <c r="C284" s="130" t="s">
        <v>535</v>
      </c>
      <c r="D284" s="139" t="s">
        <v>503</v>
      </c>
      <c r="E284" s="130" t="s">
        <v>728</v>
      </c>
      <c r="F284" s="130" t="s">
        <v>729</v>
      </c>
      <c r="G284" s="132"/>
      <c r="H284" s="132"/>
      <c r="I284" s="141"/>
      <c r="J284" s="117"/>
      <c r="K284" s="117"/>
      <c r="L284" s="117"/>
      <c r="M284" s="117"/>
      <c r="N284" s="11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11"/>
      <c r="AE284" s="111"/>
      <c r="AF284" s="111"/>
    </row>
    <row r="285" spans="1:32" ht="31.5" customHeight="1">
      <c r="A285" s="195" t="s">
        <v>556</v>
      </c>
      <c r="B285" s="130" t="s">
        <v>482</v>
      </c>
      <c r="C285" s="130" t="s">
        <v>535</v>
      </c>
      <c r="D285" s="139" t="s">
        <v>557</v>
      </c>
      <c r="E285" s="130"/>
      <c r="F285" s="130"/>
      <c r="G285" s="132">
        <f>G286</f>
        <v>0</v>
      </c>
      <c r="H285" s="132">
        <v>0</v>
      </c>
      <c r="I285" s="132">
        <v>0</v>
      </c>
      <c r="J285" s="117"/>
      <c r="K285" s="117"/>
      <c r="L285" s="117"/>
      <c r="M285" s="117"/>
      <c r="N285" s="117"/>
      <c r="O285" s="117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</row>
    <row r="286" spans="1:32" ht="15.75" customHeight="1">
      <c r="A286" s="239" t="s">
        <v>731</v>
      </c>
      <c r="B286" s="130" t="s">
        <v>482</v>
      </c>
      <c r="C286" s="130" t="s">
        <v>535</v>
      </c>
      <c r="D286" s="139" t="s">
        <v>557</v>
      </c>
      <c r="E286" s="130" t="s">
        <v>732</v>
      </c>
      <c r="F286" s="130" t="s">
        <v>729</v>
      </c>
      <c r="G286" s="132"/>
      <c r="H286" s="132"/>
      <c r="I286" s="132">
        <v>0</v>
      </c>
      <c r="J286" s="167"/>
      <c r="K286" s="167"/>
      <c r="L286" s="167"/>
      <c r="M286" s="167"/>
      <c r="N286" s="167"/>
      <c r="O286" s="167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</row>
    <row r="287" spans="1:32" ht="15.75" customHeight="1">
      <c r="A287" s="165" t="s">
        <v>733</v>
      </c>
      <c r="B287" s="125" t="s">
        <v>482</v>
      </c>
      <c r="C287" s="125" t="s">
        <v>558</v>
      </c>
      <c r="D287" s="163"/>
      <c r="E287" s="125"/>
      <c r="F287" s="125"/>
      <c r="G287" s="197">
        <f>G288+G294</f>
        <v>3198.9</v>
      </c>
      <c r="H287" s="197">
        <f>H288+H295</f>
        <v>2774.1</v>
      </c>
      <c r="I287" s="197">
        <f>I288+I294</f>
        <v>2724.1</v>
      </c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</row>
    <row r="288" spans="1:32" ht="15.75" customHeight="1">
      <c r="A288" s="129" t="s">
        <v>396</v>
      </c>
      <c r="B288" s="130" t="s">
        <v>482</v>
      </c>
      <c r="C288" s="130" t="s">
        <v>558</v>
      </c>
      <c r="D288" s="131" t="s">
        <v>398</v>
      </c>
      <c r="E288" s="130"/>
      <c r="F288" s="130"/>
      <c r="G288" s="196">
        <f t="shared" ref="G288:I288" si="132">SUM(G289:G293)</f>
        <v>2698.9</v>
      </c>
      <c r="H288" s="196">
        <f t="shared" si="132"/>
        <v>2674.1</v>
      </c>
      <c r="I288" s="196">
        <f t="shared" si="132"/>
        <v>2624.1</v>
      </c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</row>
    <row r="289" spans="1:32" ht="31.5" customHeight="1">
      <c r="A289" s="222" t="s">
        <v>626</v>
      </c>
      <c r="B289" s="130" t="s">
        <v>482</v>
      </c>
      <c r="C289" s="130" t="s">
        <v>558</v>
      </c>
      <c r="D289" s="131" t="s">
        <v>398</v>
      </c>
      <c r="E289" s="130" t="s">
        <v>627</v>
      </c>
      <c r="F289" s="130" t="s">
        <v>628</v>
      </c>
      <c r="G289" s="223">
        <v>2034.3</v>
      </c>
      <c r="H289" s="132">
        <v>2015.1</v>
      </c>
      <c r="I289" s="132">
        <v>2015.1</v>
      </c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</row>
    <row r="290" spans="1:32" ht="47.25" customHeight="1">
      <c r="A290" s="166" t="s">
        <v>632</v>
      </c>
      <c r="B290" s="130" t="s">
        <v>482</v>
      </c>
      <c r="C290" s="130" t="s">
        <v>558</v>
      </c>
      <c r="D290" s="131" t="s">
        <v>398</v>
      </c>
      <c r="E290" s="130" t="s">
        <v>633</v>
      </c>
      <c r="F290" s="130" t="s">
        <v>634</v>
      </c>
      <c r="G290" s="223">
        <v>614.6</v>
      </c>
      <c r="H290" s="132">
        <v>609</v>
      </c>
      <c r="I290" s="132">
        <v>609</v>
      </c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</row>
    <row r="291" spans="1:32" ht="31.5" customHeight="1">
      <c r="A291" s="245" t="s">
        <v>636</v>
      </c>
      <c r="B291" s="130" t="s">
        <v>482</v>
      </c>
      <c r="C291" s="130" t="s">
        <v>558</v>
      </c>
      <c r="D291" s="256" t="s">
        <v>398</v>
      </c>
      <c r="E291" s="130" t="s">
        <v>630</v>
      </c>
      <c r="F291" s="130" t="s">
        <v>631</v>
      </c>
      <c r="G291" s="132">
        <v>50</v>
      </c>
      <c r="H291" s="132">
        <v>50</v>
      </c>
      <c r="I291" s="196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</row>
    <row r="292" spans="1:32" ht="18.75" customHeight="1">
      <c r="A292" s="257"/>
      <c r="B292" s="130"/>
      <c r="C292" s="130"/>
      <c r="D292" s="256"/>
      <c r="E292" s="130"/>
      <c r="F292" s="130" t="s">
        <v>688</v>
      </c>
      <c r="G292" s="132">
        <f t="shared" ref="G292:G293" si="133">I292</f>
        <v>0</v>
      </c>
      <c r="H292" s="132">
        <f t="shared" ref="H292:H293" si="134">G292</f>
        <v>0</v>
      </c>
      <c r="I292" s="196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</row>
    <row r="293" spans="1:32" ht="15.75" customHeight="1">
      <c r="A293" s="258"/>
      <c r="B293" s="130"/>
      <c r="C293" s="130"/>
      <c r="D293" s="256"/>
      <c r="E293" s="130"/>
      <c r="F293" s="130" t="s">
        <v>641</v>
      </c>
      <c r="G293" s="132">
        <f t="shared" si="133"/>
        <v>0</v>
      </c>
      <c r="H293" s="132">
        <f t="shared" si="134"/>
        <v>0</v>
      </c>
      <c r="I293" s="196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</row>
    <row r="294" spans="1:32" ht="15.75" customHeight="1">
      <c r="A294" s="129" t="s">
        <v>559</v>
      </c>
      <c r="B294" s="130" t="s">
        <v>482</v>
      </c>
      <c r="C294" s="130" t="s">
        <v>558</v>
      </c>
      <c r="D294" s="131" t="s">
        <v>560</v>
      </c>
      <c r="E294" s="130"/>
      <c r="F294" s="130"/>
      <c r="G294" s="132">
        <f t="shared" ref="G294:I294" si="135">G295</f>
        <v>500</v>
      </c>
      <c r="H294" s="132">
        <f t="shared" si="135"/>
        <v>100</v>
      </c>
      <c r="I294" s="132">
        <f t="shared" si="135"/>
        <v>100</v>
      </c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</row>
    <row r="295" spans="1:32" ht="15.75" customHeight="1">
      <c r="A295" s="129" t="s">
        <v>639</v>
      </c>
      <c r="B295" s="130" t="s">
        <v>482</v>
      </c>
      <c r="C295" s="130" t="s">
        <v>558</v>
      </c>
      <c r="D295" s="131" t="s">
        <v>560</v>
      </c>
      <c r="E295" s="130" t="s">
        <v>640</v>
      </c>
      <c r="F295" s="130" t="s">
        <v>649</v>
      </c>
      <c r="G295" s="132">
        <v>500</v>
      </c>
      <c r="H295" s="132">
        <v>100</v>
      </c>
      <c r="I295" s="132">
        <f>H295</f>
        <v>100</v>
      </c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</row>
    <row r="296" spans="1:32" ht="15.75" customHeight="1">
      <c r="A296" s="165" t="s">
        <v>479</v>
      </c>
      <c r="B296" s="125" t="s">
        <v>482</v>
      </c>
      <c r="C296" s="125" t="s">
        <v>480</v>
      </c>
      <c r="D296" s="163"/>
      <c r="E296" s="125"/>
      <c r="F296" s="125"/>
      <c r="G296" s="197">
        <f t="shared" ref="G296:I296" si="136">G297</f>
        <v>1000</v>
      </c>
      <c r="H296" s="197">
        <f t="shared" si="136"/>
        <v>1000</v>
      </c>
      <c r="I296" s="197">
        <f t="shared" si="136"/>
        <v>1000</v>
      </c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</row>
    <row r="297" spans="1:32" ht="15.75" customHeight="1">
      <c r="A297" s="129" t="s">
        <v>702</v>
      </c>
      <c r="B297" s="125" t="s">
        <v>482</v>
      </c>
      <c r="C297" s="125" t="s">
        <v>483</v>
      </c>
      <c r="D297" s="163"/>
      <c r="E297" s="125"/>
      <c r="F297" s="125"/>
      <c r="G297" s="197">
        <f t="shared" ref="G297:I297" si="137">G298</f>
        <v>1000</v>
      </c>
      <c r="H297" s="197">
        <f t="shared" si="137"/>
        <v>1000</v>
      </c>
      <c r="I297" s="197">
        <f t="shared" si="137"/>
        <v>1000</v>
      </c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</row>
    <row r="298" spans="1:32" ht="31.5" customHeight="1">
      <c r="A298" s="129" t="s">
        <v>561</v>
      </c>
      <c r="B298" s="130" t="s">
        <v>482</v>
      </c>
      <c r="C298" s="130" t="s">
        <v>483</v>
      </c>
      <c r="D298" s="139" t="s">
        <v>562</v>
      </c>
      <c r="E298" s="130"/>
      <c r="F298" s="130"/>
      <c r="G298" s="196">
        <f t="shared" ref="G298:I298" si="138">G299</f>
        <v>1000</v>
      </c>
      <c r="H298" s="196">
        <f t="shared" si="138"/>
        <v>1000</v>
      </c>
      <c r="I298" s="196">
        <f t="shared" si="138"/>
        <v>1000</v>
      </c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</row>
    <row r="299" spans="1:32" ht="31.5" customHeight="1">
      <c r="A299" s="129" t="s">
        <v>734</v>
      </c>
      <c r="B299" s="130" t="s">
        <v>482</v>
      </c>
      <c r="C299" s="130" t="s">
        <v>483</v>
      </c>
      <c r="D299" s="139" t="s">
        <v>562</v>
      </c>
      <c r="E299" s="130" t="s">
        <v>735</v>
      </c>
      <c r="F299" s="130" t="s">
        <v>649</v>
      </c>
      <c r="G299" s="132">
        <v>1000</v>
      </c>
      <c r="H299" s="132">
        <f t="shared" ref="H299:I299" si="139">G299</f>
        <v>1000</v>
      </c>
      <c r="I299" s="132">
        <f t="shared" si="139"/>
        <v>1000</v>
      </c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</row>
    <row r="300" spans="1:32" ht="31.5" customHeight="1">
      <c r="A300" s="174" t="s">
        <v>563</v>
      </c>
      <c r="B300" s="198" t="s">
        <v>564</v>
      </c>
      <c r="C300" s="198"/>
      <c r="D300" s="199"/>
      <c r="E300" s="259"/>
      <c r="F300" s="259" t="s">
        <v>686</v>
      </c>
      <c r="G300" s="122">
        <f>G312+G406+G308+G301</f>
        <v>644101.9</v>
      </c>
      <c r="H300" s="122">
        <f t="shared" ref="H300:I300" si="140">H312+H406+H308</f>
        <v>573063.19999999995</v>
      </c>
      <c r="I300" s="122">
        <f t="shared" si="140"/>
        <v>559730.60000000009</v>
      </c>
      <c r="J300" s="133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</row>
    <row r="301" spans="1:32" ht="15.75" customHeight="1">
      <c r="A301" s="124" t="s">
        <v>391</v>
      </c>
      <c r="B301" s="125" t="s">
        <v>564</v>
      </c>
      <c r="C301" s="125" t="s">
        <v>392</v>
      </c>
      <c r="D301" s="126"/>
      <c r="E301" s="125"/>
      <c r="F301" s="125"/>
      <c r="G301" s="138">
        <f t="shared" ref="G301:I301" si="141">G302</f>
        <v>80</v>
      </c>
      <c r="H301" s="138">
        <f t="shared" si="141"/>
        <v>0</v>
      </c>
      <c r="I301" s="138">
        <f t="shared" si="141"/>
        <v>0</v>
      </c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</row>
    <row r="302" spans="1:32" ht="15.75" customHeight="1">
      <c r="A302" s="260" t="s">
        <v>689</v>
      </c>
      <c r="B302" s="143" t="s">
        <v>564</v>
      </c>
      <c r="C302" s="143" t="s">
        <v>417</v>
      </c>
      <c r="D302" s="261"/>
      <c r="E302" s="143"/>
      <c r="F302" s="143"/>
      <c r="G302" s="138">
        <f t="shared" ref="G302:I302" si="142">G303</f>
        <v>80</v>
      </c>
      <c r="H302" s="138">
        <f t="shared" si="142"/>
        <v>0</v>
      </c>
      <c r="I302" s="138">
        <f t="shared" si="142"/>
        <v>0</v>
      </c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</row>
    <row r="303" spans="1:32" ht="31.5" customHeight="1">
      <c r="A303" s="159" t="s">
        <v>543</v>
      </c>
      <c r="B303" s="130" t="s">
        <v>482</v>
      </c>
      <c r="C303" s="130" t="s">
        <v>417</v>
      </c>
      <c r="D303" s="101" t="s">
        <v>418</v>
      </c>
      <c r="E303" s="130"/>
      <c r="F303" s="130"/>
      <c r="G303" s="132">
        <f>SUM(G304:G307)</f>
        <v>80</v>
      </c>
      <c r="H303" s="132"/>
      <c r="I303" s="132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</row>
    <row r="304" spans="1:32" ht="31.5" customHeight="1">
      <c r="A304" s="246" t="s">
        <v>639</v>
      </c>
      <c r="B304" s="130" t="s">
        <v>482</v>
      </c>
      <c r="C304" s="130" t="s">
        <v>417</v>
      </c>
      <c r="D304" s="101" t="s">
        <v>418</v>
      </c>
      <c r="E304" s="130" t="s">
        <v>640</v>
      </c>
      <c r="F304" s="130" t="s">
        <v>641</v>
      </c>
      <c r="G304" s="132">
        <v>10</v>
      </c>
      <c r="H304" s="132"/>
      <c r="I304" s="132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</row>
    <row r="305" spans="1:32" ht="15.75" customHeight="1">
      <c r="A305" s="262"/>
      <c r="B305" s="146" t="s">
        <v>564</v>
      </c>
      <c r="C305" s="146" t="s">
        <v>417</v>
      </c>
      <c r="D305" s="101" t="s">
        <v>418</v>
      </c>
      <c r="E305" s="146" t="s">
        <v>640</v>
      </c>
      <c r="F305" s="146" t="s">
        <v>644</v>
      </c>
      <c r="G305" s="132">
        <v>50</v>
      </c>
      <c r="H305" s="132"/>
      <c r="I305" s="132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</row>
    <row r="306" spans="1:32" ht="15.75" customHeight="1">
      <c r="A306" s="263" t="s">
        <v>736</v>
      </c>
      <c r="B306" s="264" t="s">
        <v>564</v>
      </c>
      <c r="C306" s="264" t="s">
        <v>417</v>
      </c>
      <c r="D306" s="101" t="s">
        <v>418</v>
      </c>
      <c r="E306" s="264" t="s">
        <v>665</v>
      </c>
      <c r="F306" s="146" t="s">
        <v>649</v>
      </c>
      <c r="G306" s="132">
        <v>10</v>
      </c>
      <c r="H306" s="141"/>
      <c r="I306" s="14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</row>
    <row r="307" spans="1:32" ht="15.75" customHeight="1">
      <c r="A307" s="263"/>
      <c r="B307" s="264" t="s">
        <v>564</v>
      </c>
      <c r="C307" s="264" t="s">
        <v>417</v>
      </c>
      <c r="D307" s="101" t="s">
        <v>418</v>
      </c>
      <c r="E307" s="264" t="s">
        <v>667</v>
      </c>
      <c r="F307" s="146" t="s">
        <v>649</v>
      </c>
      <c r="G307" s="132">
        <v>10</v>
      </c>
      <c r="H307" s="141"/>
      <c r="I307" s="14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</row>
    <row r="308" spans="1:32" ht="15.75" customHeight="1">
      <c r="A308" s="145" t="s">
        <v>509</v>
      </c>
      <c r="B308" s="143" t="s">
        <v>564</v>
      </c>
      <c r="C308" s="143" t="s">
        <v>431</v>
      </c>
      <c r="D308" s="147"/>
      <c r="E308" s="146"/>
      <c r="F308" s="146"/>
      <c r="G308" s="138">
        <f t="shared" ref="G308:I308" si="143">G309</f>
        <v>250</v>
      </c>
      <c r="H308" s="138">
        <f t="shared" si="143"/>
        <v>250</v>
      </c>
      <c r="I308" s="138">
        <f t="shared" si="143"/>
        <v>250</v>
      </c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</row>
    <row r="309" spans="1:32" ht="15.75" customHeight="1">
      <c r="A309" s="145" t="s">
        <v>737</v>
      </c>
      <c r="B309" s="146" t="s">
        <v>564</v>
      </c>
      <c r="C309" s="146" t="s">
        <v>566</v>
      </c>
      <c r="D309" s="147"/>
      <c r="E309" s="146"/>
      <c r="F309" s="146"/>
      <c r="G309" s="132">
        <f t="shared" ref="G309:I309" si="144">G310</f>
        <v>250</v>
      </c>
      <c r="H309" s="132">
        <f t="shared" si="144"/>
        <v>250</v>
      </c>
      <c r="I309" s="132">
        <f t="shared" si="144"/>
        <v>250</v>
      </c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</row>
    <row r="310" spans="1:32" ht="15.75" customHeight="1">
      <c r="A310" s="145" t="s">
        <v>565</v>
      </c>
      <c r="B310" s="146" t="s">
        <v>564</v>
      </c>
      <c r="C310" s="146" t="s">
        <v>566</v>
      </c>
      <c r="D310" s="147" t="s">
        <v>567</v>
      </c>
      <c r="E310" s="146"/>
      <c r="F310" s="146"/>
      <c r="G310" s="132">
        <f t="shared" ref="G310:I310" si="145">G311</f>
        <v>250</v>
      </c>
      <c r="H310" s="132">
        <f t="shared" si="145"/>
        <v>250</v>
      </c>
      <c r="I310" s="132">
        <f t="shared" si="145"/>
        <v>250</v>
      </c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</row>
    <row r="311" spans="1:32" ht="15.75" customHeight="1">
      <c r="A311" s="129" t="s">
        <v>727</v>
      </c>
      <c r="B311" s="130" t="s">
        <v>564</v>
      </c>
      <c r="C311" s="130" t="s">
        <v>566</v>
      </c>
      <c r="D311" s="139" t="s">
        <v>567</v>
      </c>
      <c r="E311" s="130" t="s">
        <v>728</v>
      </c>
      <c r="F311" s="130" t="s">
        <v>729</v>
      </c>
      <c r="G311" s="132">
        <v>250</v>
      </c>
      <c r="H311" s="132">
        <f t="shared" ref="H311:I311" si="146">G311</f>
        <v>250</v>
      </c>
      <c r="I311" s="132">
        <f t="shared" si="146"/>
        <v>250</v>
      </c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</row>
    <row r="312" spans="1:32" ht="15.75" customHeight="1">
      <c r="A312" s="129" t="s">
        <v>516</v>
      </c>
      <c r="B312" s="125" t="s">
        <v>564</v>
      </c>
      <c r="C312" s="125" t="s">
        <v>517</v>
      </c>
      <c r="D312" s="139"/>
      <c r="E312" s="130"/>
      <c r="F312" s="130"/>
      <c r="G312" s="138">
        <f t="shared" ref="G312:I312" si="147">G313+G323+G368+G365+G353</f>
        <v>630949.4</v>
      </c>
      <c r="H312" s="138">
        <f t="shared" si="147"/>
        <v>559870.19999999995</v>
      </c>
      <c r="I312" s="138">
        <f t="shared" si="147"/>
        <v>546136.50000000012</v>
      </c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</row>
    <row r="313" spans="1:32" ht="15.75" customHeight="1">
      <c r="A313" s="129" t="s">
        <v>717</v>
      </c>
      <c r="B313" s="125" t="s">
        <v>564</v>
      </c>
      <c r="C313" s="125" t="s">
        <v>519</v>
      </c>
      <c r="D313" s="139"/>
      <c r="E313" s="130"/>
      <c r="F313" s="130"/>
      <c r="G313" s="132">
        <f t="shared" ref="G313:I313" si="148">G314+G317+G321+G319</f>
        <v>174340.2</v>
      </c>
      <c r="H313" s="132">
        <f t="shared" si="148"/>
        <v>158370.1</v>
      </c>
      <c r="I313" s="132">
        <f t="shared" si="148"/>
        <v>154948.69999999998</v>
      </c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</row>
    <row r="314" spans="1:32" ht="15.75" customHeight="1">
      <c r="A314" s="129" t="s">
        <v>518</v>
      </c>
      <c r="B314" s="130" t="s">
        <v>564</v>
      </c>
      <c r="C314" s="130" t="s">
        <v>519</v>
      </c>
      <c r="D314" s="139" t="s">
        <v>520</v>
      </c>
      <c r="E314" s="130"/>
      <c r="F314" s="130"/>
      <c r="G314" s="132">
        <f t="shared" ref="G314:I314" si="149">G315+G316</f>
        <v>51200.3</v>
      </c>
      <c r="H314" s="132">
        <f t="shared" si="149"/>
        <v>48782.399999999994</v>
      </c>
      <c r="I314" s="132">
        <f t="shared" si="149"/>
        <v>48782.399999999994</v>
      </c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</row>
    <row r="315" spans="1:32" ht="15.75" customHeight="1">
      <c r="A315" s="129" t="s">
        <v>712</v>
      </c>
      <c r="B315" s="130" t="s">
        <v>564</v>
      </c>
      <c r="C315" s="130" t="s">
        <v>519</v>
      </c>
      <c r="D315" s="139" t="s">
        <v>520</v>
      </c>
      <c r="E315" s="130" t="s">
        <v>713</v>
      </c>
      <c r="F315" s="130" t="s">
        <v>714</v>
      </c>
      <c r="G315" s="223">
        <v>2380.5</v>
      </c>
      <c r="H315" s="132">
        <v>1434.2</v>
      </c>
      <c r="I315" s="132">
        <v>1434.2</v>
      </c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</row>
    <row r="316" spans="1:32" ht="15.75" customHeight="1">
      <c r="A316" s="129" t="s">
        <v>727</v>
      </c>
      <c r="B316" s="130" t="s">
        <v>564</v>
      </c>
      <c r="C316" s="130" t="s">
        <v>519</v>
      </c>
      <c r="D316" s="139" t="s">
        <v>520</v>
      </c>
      <c r="E316" s="130" t="s">
        <v>728</v>
      </c>
      <c r="F316" s="130" t="s">
        <v>729</v>
      </c>
      <c r="G316" s="223">
        <v>48819.8</v>
      </c>
      <c r="H316" s="132">
        <f t="shared" ref="H316:I316" si="150">47348.2</f>
        <v>47348.2</v>
      </c>
      <c r="I316" s="132">
        <f t="shared" si="150"/>
        <v>47348.2</v>
      </c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</row>
    <row r="317" spans="1:32" ht="47.25" customHeight="1">
      <c r="A317" s="129" t="s">
        <v>568</v>
      </c>
      <c r="B317" s="130" t="s">
        <v>564</v>
      </c>
      <c r="C317" s="130" t="s">
        <v>519</v>
      </c>
      <c r="D317" s="131" t="s">
        <v>569</v>
      </c>
      <c r="E317" s="130"/>
      <c r="F317" s="130"/>
      <c r="G317" s="132">
        <f t="shared" ref="G317:I317" si="151">G318</f>
        <v>120850.9</v>
      </c>
      <c r="H317" s="132">
        <f t="shared" si="151"/>
        <v>108850.5</v>
      </c>
      <c r="I317" s="132">
        <f t="shared" si="151"/>
        <v>105454.5</v>
      </c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</row>
    <row r="318" spans="1:32" ht="15.75" customHeight="1">
      <c r="A318" s="129" t="s">
        <v>727</v>
      </c>
      <c r="B318" s="130" t="s">
        <v>564</v>
      </c>
      <c r="C318" s="130" t="s">
        <v>519</v>
      </c>
      <c r="D318" s="131" t="s">
        <v>569</v>
      </c>
      <c r="E318" s="130" t="s">
        <v>728</v>
      </c>
      <c r="F318" s="130" t="s">
        <v>729</v>
      </c>
      <c r="G318" s="132">
        <v>120850.9</v>
      </c>
      <c r="H318" s="132">
        <v>108850.5</v>
      </c>
      <c r="I318" s="132">
        <v>105454.5</v>
      </c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</row>
    <row r="319" spans="1:32" ht="15.75" customHeight="1">
      <c r="A319" s="166" t="s">
        <v>570</v>
      </c>
      <c r="B319" s="130" t="s">
        <v>564</v>
      </c>
      <c r="C319" s="130" t="s">
        <v>519</v>
      </c>
      <c r="D319" s="139" t="s">
        <v>571</v>
      </c>
      <c r="E319" s="130"/>
      <c r="F319" s="130"/>
      <c r="G319" s="132">
        <f t="shared" ref="G319:I319" si="152">G320</f>
        <v>839</v>
      </c>
      <c r="H319" s="132">
        <f t="shared" si="152"/>
        <v>737.2</v>
      </c>
      <c r="I319" s="132">
        <f t="shared" si="152"/>
        <v>711.8</v>
      </c>
      <c r="J319" s="117"/>
      <c r="K319" s="117"/>
      <c r="L319" s="117"/>
      <c r="M319" s="117"/>
      <c r="N319" s="11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11"/>
      <c r="AE319" s="111"/>
      <c r="AF319" s="111"/>
    </row>
    <row r="320" spans="1:32" ht="15.75" customHeight="1">
      <c r="A320" s="230" t="s">
        <v>731</v>
      </c>
      <c r="B320" s="130" t="s">
        <v>564</v>
      </c>
      <c r="C320" s="130" t="s">
        <v>519</v>
      </c>
      <c r="D320" s="139" t="s">
        <v>571</v>
      </c>
      <c r="E320" s="130" t="s">
        <v>732</v>
      </c>
      <c r="F320" s="130" t="s">
        <v>729</v>
      </c>
      <c r="G320" s="132">
        <v>839</v>
      </c>
      <c r="H320" s="132">
        <v>737.2</v>
      </c>
      <c r="I320" s="141">
        <v>711.8</v>
      </c>
      <c r="J320" s="117"/>
      <c r="K320" s="117"/>
      <c r="L320" s="117"/>
      <c r="M320" s="117"/>
      <c r="N320" s="11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11"/>
      <c r="AE320" s="111"/>
      <c r="AF320" s="111"/>
    </row>
    <row r="321" spans="1:32" ht="15.75" customHeight="1">
      <c r="A321" s="166" t="s">
        <v>572</v>
      </c>
      <c r="B321" s="130" t="s">
        <v>564</v>
      </c>
      <c r="C321" s="130" t="s">
        <v>519</v>
      </c>
      <c r="D321" s="139" t="s">
        <v>573</v>
      </c>
      <c r="E321" s="130"/>
      <c r="F321" s="130"/>
      <c r="G321" s="132">
        <f t="shared" ref="G321:I321" si="153">G322</f>
        <v>1450</v>
      </c>
      <c r="H321" s="132">
        <f t="shared" si="153"/>
        <v>0</v>
      </c>
      <c r="I321" s="132">
        <f t="shared" si="153"/>
        <v>0</v>
      </c>
      <c r="J321" s="117"/>
      <c r="K321" s="117"/>
      <c r="L321" s="117"/>
      <c r="M321" s="117"/>
      <c r="N321" s="11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11"/>
      <c r="AE321" s="111"/>
      <c r="AF321" s="111"/>
    </row>
    <row r="322" spans="1:32" ht="15.75" customHeight="1">
      <c r="A322" s="230" t="s">
        <v>731</v>
      </c>
      <c r="B322" s="130" t="s">
        <v>564</v>
      </c>
      <c r="C322" s="130" t="s">
        <v>519</v>
      </c>
      <c r="D322" s="139" t="s">
        <v>573</v>
      </c>
      <c r="E322" s="130" t="s">
        <v>732</v>
      </c>
      <c r="F322" s="130" t="s">
        <v>729</v>
      </c>
      <c r="G322" s="223">
        <v>1450</v>
      </c>
      <c r="H322" s="132"/>
      <c r="I322" s="141"/>
      <c r="J322" s="117"/>
      <c r="K322" s="117"/>
      <c r="L322" s="117"/>
      <c r="M322" s="117"/>
      <c r="N322" s="11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11"/>
      <c r="AE322" s="111"/>
      <c r="AF322" s="111"/>
    </row>
    <row r="323" spans="1:32" ht="15.75" customHeight="1">
      <c r="A323" s="124" t="s">
        <v>718</v>
      </c>
      <c r="B323" s="125" t="s">
        <v>564</v>
      </c>
      <c r="C323" s="125" t="s">
        <v>522</v>
      </c>
      <c r="D323" s="126"/>
      <c r="E323" s="125"/>
      <c r="F323" s="125"/>
      <c r="G323" s="138">
        <f t="shared" ref="G323:I323" si="154">G324+G327+G329+G333+G337+G339+G341+G345+G343+G347+G335+G351+G349+G331</f>
        <v>389783.3</v>
      </c>
      <c r="H323" s="138">
        <f t="shared" si="154"/>
        <v>332797.19999999995</v>
      </c>
      <c r="I323" s="138">
        <f t="shared" si="154"/>
        <v>323471.00000000006</v>
      </c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</row>
    <row r="324" spans="1:32" ht="31.5" customHeight="1">
      <c r="A324" s="129" t="s">
        <v>521</v>
      </c>
      <c r="B324" s="130" t="s">
        <v>564</v>
      </c>
      <c r="C324" s="130" t="s">
        <v>522</v>
      </c>
      <c r="D324" s="139" t="s">
        <v>523</v>
      </c>
      <c r="E324" s="130"/>
      <c r="F324" s="130"/>
      <c r="G324" s="132">
        <f t="shared" ref="G324:I324" si="155">G325+G326</f>
        <v>73795</v>
      </c>
      <c r="H324" s="132">
        <f t="shared" si="155"/>
        <v>53098.999999999993</v>
      </c>
      <c r="I324" s="132">
        <f t="shared" si="155"/>
        <v>51725.799999999996</v>
      </c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</row>
    <row r="325" spans="1:32" ht="31.5" customHeight="1">
      <c r="A325" s="129" t="s">
        <v>712</v>
      </c>
      <c r="B325" s="130" t="s">
        <v>564</v>
      </c>
      <c r="C325" s="130" t="s">
        <v>522</v>
      </c>
      <c r="D325" s="139" t="s">
        <v>520</v>
      </c>
      <c r="E325" s="130" t="s">
        <v>713</v>
      </c>
      <c r="F325" s="130" t="s">
        <v>714</v>
      </c>
      <c r="G325" s="223">
        <v>3214.2</v>
      </c>
      <c r="H325" s="132">
        <v>3214.2</v>
      </c>
      <c r="I325" s="132">
        <v>3214.2</v>
      </c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</row>
    <row r="326" spans="1:32" ht="15.75" customHeight="1">
      <c r="A326" s="129" t="s">
        <v>727</v>
      </c>
      <c r="B326" s="130" t="s">
        <v>564</v>
      </c>
      <c r="C326" s="130" t="s">
        <v>522</v>
      </c>
      <c r="D326" s="139" t="s">
        <v>523</v>
      </c>
      <c r="E326" s="130" t="s">
        <v>728</v>
      </c>
      <c r="F326" s="130" t="s">
        <v>729</v>
      </c>
      <c r="G326" s="265">
        <f>70403.6+177.2</f>
        <v>70580.800000000003</v>
      </c>
      <c r="H326" s="265">
        <f>49786.6+98.2</f>
        <v>49884.799999999996</v>
      </c>
      <c r="I326" s="265">
        <f>48435.6+76</f>
        <v>48511.6</v>
      </c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</row>
    <row r="327" spans="1:32" ht="47.25" customHeight="1">
      <c r="A327" s="129" t="s">
        <v>574</v>
      </c>
      <c r="B327" s="130" t="s">
        <v>564</v>
      </c>
      <c r="C327" s="130" t="s">
        <v>522</v>
      </c>
      <c r="D327" s="131" t="s">
        <v>569</v>
      </c>
      <c r="E327" s="130"/>
      <c r="F327" s="130"/>
      <c r="G327" s="132">
        <f t="shared" ref="G327:I327" si="156">G328</f>
        <v>256505.7</v>
      </c>
      <c r="H327" s="132">
        <f t="shared" si="156"/>
        <v>231034.6</v>
      </c>
      <c r="I327" s="132">
        <f t="shared" si="156"/>
        <v>223826.9</v>
      </c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</row>
    <row r="328" spans="1:32" ht="15.75" customHeight="1">
      <c r="A328" s="129" t="s">
        <v>727</v>
      </c>
      <c r="B328" s="130" t="s">
        <v>564</v>
      </c>
      <c r="C328" s="130" t="s">
        <v>522</v>
      </c>
      <c r="D328" s="131" t="s">
        <v>569</v>
      </c>
      <c r="E328" s="130" t="s">
        <v>728</v>
      </c>
      <c r="F328" s="130" t="s">
        <v>729</v>
      </c>
      <c r="G328" s="132">
        <v>256505.7</v>
      </c>
      <c r="H328" s="132">
        <v>231034.6</v>
      </c>
      <c r="I328" s="132">
        <v>223826.9</v>
      </c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</row>
    <row r="329" spans="1:32" ht="31.5" customHeight="1">
      <c r="A329" s="129" t="s">
        <v>575</v>
      </c>
      <c r="B329" s="130" t="s">
        <v>564</v>
      </c>
      <c r="C329" s="130" t="s">
        <v>522</v>
      </c>
      <c r="D329" s="131" t="s">
        <v>576</v>
      </c>
      <c r="E329" s="130"/>
      <c r="F329" s="130"/>
      <c r="G329" s="132">
        <f t="shared" ref="G329:I329" si="157">G330</f>
        <v>4999.1000000000004</v>
      </c>
      <c r="H329" s="132">
        <f t="shared" si="157"/>
        <v>4507.7</v>
      </c>
      <c r="I329" s="132">
        <f t="shared" si="157"/>
        <v>4365.8999999999996</v>
      </c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</row>
    <row r="330" spans="1:32" ht="15.75" customHeight="1">
      <c r="A330" s="129" t="s">
        <v>727</v>
      </c>
      <c r="B330" s="130" t="s">
        <v>564</v>
      </c>
      <c r="C330" s="130" t="s">
        <v>522</v>
      </c>
      <c r="D330" s="131" t="s">
        <v>576</v>
      </c>
      <c r="E330" s="130" t="s">
        <v>728</v>
      </c>
      <c r="F330" s="130" t="s">
        <v>729</v>
      </c>
      <c r="G330" s="132">
        <v>4999.1000000000004</v>
      </c>
      <c r="H330" s="132">
        <v>4507.7</v>
      </c>
      <c r="I330" s="132">
        <v>4365.8999999999996</v>
      </c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</row>
    <row r="331" spans="1:32" ht="31.5" customHeight="1">
      <c r="A331" s="129" t="s">
        <v>577</v>
      </c>
      <c r="B331" s="130" t="s">
        <v>564</v>
      </c>
      <c r="C331" s="130" t="s">
        <v>522</v>
      </c>
      <c r="D331" s="131" t="s">
        <v>578</v>
      </c>
      <c r="E331" s="130"/>
      <c r="F331" s="130"/>
      <c r="G331" s="132">
        <f t="shared" ref="G331:I331" si="158">G332</f>
        <v>835.1</v>
      </c>
      <c r="H331" s="132">
        <f t="shared" si="158"/>
        <v>762.5</v>
      </c>
      <c r="I331" s="132">
        <f t="shared" si="158"/>
        <v>744.3</v>
      </c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</row>
    <row r="332" spans="1:32" ht="15.75" customHeight="1">
      <c r="A332" s="129" t="s">
        <v>738</v>
      </c>
      <c r="B332" s="130" t="s">
        <v>564</v>
      </c>
      <c r="C332" s="130" t="s">
        <v>522</v>
      </c>
      <c r="D332" s="131" t="s">
        <v>578</v>
      </c>
      <c r="E332" s="130" t="s">
        <v>732</v>
      </c>
      <c r="F332" s="130" t="s">
        <v>729</v>
      </c>
      <c r="G332" s="132">
        <v>835.1</v>
      </c>
      <c r="H332" s="132">
        <v>762.5</v>
      </c>
      <c r="I332" s="132">
        <v>744.3</v>
      </c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</row>
    <row r="333" spans="1:32" ht="15.75" customHeight="1">
      <c r="A333" s="129" t="s">
        <v>579</v>
      </c>
      <c r="B333" s="130" t="s">
        <v>564</v>
      </c>
      <c r="C333" s="130" t="s">
        <v>522</v>
      </c>
      <c r="D333" s="131" t="s">
        <v>580</v>
      </c>
      <c r="E333" s="130"/>
      <c r="F333" s="130"/>
      <c r="G333" s="132">
        <f t="shared" ref="G333:I333" si="159">G334</f>
        <v>2000</v>
      </c>
      <c r="H333" s="132">
        <f t="shared" si="159"/>
        <v>1000</v>
      </c>
      <c r="I333" s="132">
        <f t="shared" si="159"/>
        <v>0</v>
      </c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</row>
    <row r="334" spans="1:32" ht="47.25" customHeight="1">
      <c r="A334" s="129" t="s">
        <v>739</v>
      </c>
      <c r="B334" s="130" t="s">
        <v>564</v>
      </c>
      <c r="C334" s="130" t="s">
        <v>522</v>
      </c>
      <c r="D334" s="131" t="s">
        <v>580</v>
      </c>
      <c r="E334" s="130" t="s">
        <v>640</v>
      </c>
      <c r="F334" s="130" t="s">
        <v>649</v>
      </c>
      <c r="G334" s="132">
        <v>2000</v>
      </c>
      <c r="H334" s="132">
        <v>1000</v>
      </c>
      <c r="I334" s="132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</row>
    <row r="335" spans="1:32" ht="15.75" customHeight="1">
      <c r="A335" s="200" t="s">
        <v>581</v>
      </c>
      <c r="B335" s="160" t="s">
        <v>564</v>
      </c>
      <c r="C335" s="160" t="s">
        <v>522</v>
      </c>
      <c r="D335" s="161" t="s">
        <v>582</v>
      </c>
      <c r="E335" s="160"/>
      <c r="F335" s="160"/>
      <c r="G335" s="137">
        <f>G336</f>
        <v>4039.9</v>
      </c>
      <c r="H335" s="132"/>
      <c r="I335" s="132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</row>
    <row r="336" spans="1:32" ht="15.75" customHeight="1">
      <c r="A336" s="230" t="s">
        <v>731</v>
      </c>
      <c r="B336" s="152" t="s">
        <v>564</v>
      </c>
      <c r="C336" s="152" t="s">
        <v>522</v>
      </c>
      <c r="D336" s="153" t="s">
        <v>582</v>
      </c>
      <c r="E336" s="152" t="s">
        <v>732</v>
      </c>
      <c r="F336" s="152" t="s">
        <v>729</v>
      </c>
      <c r="G336" s="156">
        <v>4039.9</v>
      </c>
      <c r="H336" s="132"/>
      <c r="I336" s="132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</row>
    <row r="337" spans="1:32" ht="15.75" customHeight="1">
      <c r="A337" s="201" t="s">
        <v>583</v>
      </c>
      <c r="B337" s="152" t="s">
        <v>564</v>
      </c>
      <c r="C337" s="152" t="s">
        <v>522</v>
      </c>
      <c r="D337" s="153" t="s">
        <v>584</v>
      </c>
      <c r="E337" s="152"/>
      <c r="F337" s="152"/>
      <c r="G337" s="156">
        <f t="shared" ref="G337:I337" si="160">G338</f>
        <v>0</v>
      </c>
      <c r="H337" s="132">
        <f t="shared" si="160"/>
        <v>0</v>
      </c>
      <c r="I337" s="132">
        <f t="shared" si="160"/>
        <v>0</v>
      </c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</row>
    <row r="338" spans="1:32" ht="15.75" customHeight="1">
      <c r="A338" s="230" t="s">
        <v>731</v>
      </c>
      <c r="B338" s="152" t="s">
        <v>564</v>
      </c>
      <c r="C338" s="152" t="s">
        <v>522</v>
      </c>
      <c r="D338" s="153" t="s">
        <v>584</v>
      </c>
      <c r="E338" s="152" t="s">
        <v>732</v>
      </c>
      <c r="F338" s="152" t="s">
        <v>729</v>
      </c>
      <c r="G338" s="156"/>
      <c r="H338" s="132"/>
      <c r="I338" s="132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</row>
    <row r="339" spans="1:32" ht="15.75" customHeight="1">
      <c r="A339" s="129" t="s">
        <v>585</v>
      </c>
      <c r="B339" s="130" t="s">
        <v>564</v>
      </c>
      <c r="C339" s="130" t="s">
        <v>522</v>
      </c>
      <c r="D339" s="131" t="s">
        <v>586</v>
      </c>
      <c r="E339" s="130"/>
      <c r="F339" s="130"/>
      <c r="G339" s="132">
        <f t="shared" ref="G339:I339" si="161">G340</f>
        <v>21678.3</v>
      </c>
      <c r="H339" s="132">
        <f t="shared" si="161"/>
        <v>21678.3</v>
      </c>
      <c r="I339" s="132">
        <f t="shared" si="161"/>
        <v>21678.3</v>
      </c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</row>
    <row r="340" spans="1:32" ht="15.75" customHeight="1">
      <c r="A340" s="129" t="s">
        <v>727</v>
      </c>
      <c r="B340" s="130" t="s">
        <v>564</v>
      </c>
      <c r="C340" s="130" t="s">
        <v>522</v>
      </c>
      <c r="D340" s="131" t="s">
        <v>586</v>
      </c>
      <c r="E340" s="130" t="s">
        <v>732</v>
      </c>
      <c r="F340" s="130" t="s">
        <v>729</v>
      </c>
      <c r="G340" s="132">
        <v>21678.3</v>
      </c>
      <c r="H340" s="132">
        <v>21678.3</v>
      </c>
      <c r="I340" s="132">
        <v>21678.3</v>
      </c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</row>
    <row r="341" spans="1:32" ht="15.75" customHeight="1">
      <c r="A341" s="129" t="s">
        <v>587</v>
      </c>
      <c r="B341" s="130" t="s">
        <v>564</v>
      </c>
      <c r="C341" s="130" t="s">
        <v>522</v>
      </c>
      <c r="D341" s="131" t="s">
        <v>588</v>
      </c>
      <c r="E341" s="130"/>
      <c r="F341" s="130"/>
      <c r="G341" s="132">
        <f t="shared" ref="G341:I341" si="162">G342</f>
        <v>2891.9</v>
      </c>
      <c r="H341" s="132">
        <f t="shared" si="162"/>
        <v>2610.5</v>
      </c>
      <c r="I341" s="132">
        <f t="shared" si="162"/>
        <v>2516.6999999999998</v>
      </c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</row>
    <row r="342" spans="1:32" ht="15.75" customHeight="1">
      <c r="A342" s="129" t="s">
        <v>727</v>
      </c>
      <c r="B342" s="130" t="s">
        <v>564</v>
      </c>
      <c r="C342" s="130" t="s">
        <v>522</v>
      </c>
      <c r="D342" s="131" t="s">
        <v>740</v>
      </c>
      <c r="E342" s="130" t="s">
        <v>732</v>
      </c>
      <c r="F342" s="130" t="s">
        <v>729</v>
      </c>
      <c r="G342" s="132">
        <v>2891.9</v>
      </c>
      <c r="H342" s="132">
        <v>2610.5</v>
      </c>
      <c r="I342" s="132">
        <v>2516.6999999999998</v>
      </c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</row>
    <row r="343" spans="1:32" ht="15.75" customHeight="1">
      <c r="A343" s="166" t="s">
        <v>572</v>
      </c>
      <c r="B343" s="130" t="s">
        <v>564</v>
      </c>
      <c r="C343" s="130" t="s">
        <v>522</v>
      </c>
      <c r="D343" s="139" t="s">
        <v>573</v>
      </c>
      <c r="E343" s="130"/>
      <c r="F343" s="130"/>
      <c r="G343" s="132">
        <f t="shared" ref="G343:I343" si="163">G344</f>
        <v>1600</v>
      </c>
      <c r="H343" s="132">
        <f t="shared" si="163"/>
        <v>0</v>
      </c>
      <c r="I343" s="132">
        <f t="shared" si="163"/>
        <v>0</v>
      </c>
      <c r="J343" s="117"/>
      <c r="K343" s="117"/>
      <c r="L343" s="117"/>
      <c r="M343" s="117"/>
      <c r="N343" s="11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11"/>
      <c r="AE343" s="111"/>
      <c r="AF343" s="111"/>
    </row>
    <row r="344" spans="1:32" ht="15.75" customHeight="1">
      <c r="A344" s="230" t="s">
        <v>731</v>
      </c>
      <c r="B344" s="130" t="s">
        <v>564</v>
      </c>
      <c r="C344" s="130" t="s">
        <v>522</v>
      </c>
      <c r="D344" s="139" t="s">
        <v>573</v>
      </c>
      <c r="E344" s="130" t="s">
        <v>732</v>
      </c>
      <c r="F344" s="130" t="s">
        <v>729</v>
      </c>
      <c r="G344" s="223">
        <v>1600</v>
      </c>
      <c r="H344" s="132"/>
      <c r="I344" s="141"/>
      <c r="J344" s="117"/>
      <c r="K344" s="117"/>
      <c r="L344" s="117"/>
      <c r="M344" s="117"/>
      <c r="N344" s="11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11"/>
      <c r="AE344" s="111"/>
      <c r="AF344" s="111"/>
    </row>
    <row r="345" spans="1:32" ht="15.75" customHeight="1">
      <c r="A345" s="129" t="s">
        <v>589</v>
      </c>
      <c r="B345" s="130" t="s">
        <v>564</v>
      </c>
      <c r="C345" s="130" t="s">
        <v>522</v>
      </c>
      <c r="D345" s="131" t="s">
        <v>590</v>
      </c>
      <c r="E345" s="130"/>
      <c r="F345" s="130"/>
      <c r="G345" s="132">
        <f t="shared" ref="G345:I345" si="164">G346</f>
        <v>15881.2</v>
      </c>
      <c r="H345" s="132">
        <f t="shared" si="164"/>
        <v>14983.5</v>
      </c>
      <c r="I345" s="132">
        <f t="shared" si="164"/>
        <v>14840.2</v>
      </c>
      <c r="J345" s="167"/>
      <c r="K345" s="167"/>
      <c r="L345" s="167"/>
      <c r="M345" s="167"/>
      <c r="N345" s="167"/>
      <c r="O345" s="167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</row>
    <row r="346" spans="1:32" ht="15.75" customHeight="1">
      <c r="A346" s="149" t="s">
        <v>741</v>
      </c>
      <c r="B346" s="130" t="s">
        <v>564</v>
      </c>
      <c r="C346" s="130" t="s">
        <v>522</v>
      </c>
      <c r="D346" s="131" t="s">
        <v>590</v>
      </c>
      <c r="E346" s="130" t="s">
        <v>732</v>
      </c>
      <c r="F346" s="130" t="s">
        <v>729</v>
      </c>
      <c r="G346" s="223">
        <v>15881.2</v>
      </c>
      <c r="H346" s="266">
        <v>14983.5</v>
      </c>
      <c r="I346" s="267">
        <v>14840.2</v>
      </c>
      <c r="J346" s="167"/>
      <c r="K346" s="167"/>
      <c r="L346" s="167"/>
      <c r="M346" s="167"/>
      <c r="N346" s="167"/>
      <c r="O346" s="167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</row>
    <row r="347" spans="1:32" ht="15.75" customHeight="1">
      <c r="A347" s="202" t="s">
        <v>591</v>
      </c>
      <c r="B347" s="130" t="s">
        <v>564</v>
      </c>
      <c r="C347" s="130" t="s">
        <v>522</v>
      </c>
      <c r="D347" s="131" t="s">
        <v>592</v>
      </c>
      <c r="E347" s="130"/>
      <c r="F347" s="130"/>
      <c r="G347" s="203">
        <f>G348</f>
        <v>0</v>
      </c>
      <c r="H347" s="138"/>
      <c r="I347" s="138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</row>
    <row r="348" spans="1:32" ht="15.75" customHeight="1">
      <c r="A348" s="149" t="s">
        <v>741</v>
      </c>
      <c r="B348" s="130" t="s">
        <v>564</v>
      </c>
      <c r="C348" s="130" t="s">
        <v>522</v>
      </c>
      <c r="D348" s="131" t="s">
        <v>592</v>
      </c>
      <c r="E348" s="130" t="s">
        <v>732</v>
      </c>
      <c r="F348" s="130" t="s">
        <v>729</v>
      </c>
      <c r="G348" s="203"/>
      <c r="H348" s="138"/>
      <c r="I348" s="138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</row>
    <row r="349" spans="1:32" ht="15.75" customHeight="1">
      <c r="A349" s="129" t="s">
        <v>593</v>
      </c>
      <c r="B349" s="130" t="s">
        <v>564</v>
      </c>
      <c r="C349" s="130" t="s">
        <v>522</v>
      </c>
      <c r="D349" s="131" t="s">
        <v>594</v>
      </c>
      <c r="E349" s="130"/>
      <c r="F349" s="130"/>
      <c r="G349" s="204">
        <f t="shared" ref="G349:I349" si="165">G350</f>
        <v>2404.5</v>
      </c>
      <c r="H349" s="204">
        <f t="shared" si="165"/>
        <v>0</v>
      </c>
      <c r="I349" s="204">
        <f t="shared" si="165"/>
        <v>0</v>
      </c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</row>
    <row r="350" spans="1:32" ht="15.75" customHeight="1">
      <c r="A350" s="149" t="s">
        <v>741</v>
      </c>
      <c r="B350" s="130" t="s">
        <v>564</v>
      </c>
      <c r="C350" s="130" t="s">
        <v>522</v>
      </c>
      <c r="D350" s="131" t="s">
        <v>594</v>
      </c>
      <c r="E350" s="130" t="s">
        <v>732</v>
      </c>
      <c r="F350" s="130" t="s">
        <v>729</v>
      </c>
      <c r="G350" s="204">
        <v>2404.5</v>
      </c>
      <c r="H350" s="204"/>
      <c r="I350" s="204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</row>
    <row r="351" spans="1:32" ht="15.75" customHeight="1">
      <c r="A351" s="129" t="s">
        <v>595</v>
      </c>
      <c r="B351" s="130" t="s">
        <v>564</v>
      </c>
      <c r="C351" s="130" t="s">
        <v>522</v>
      </c>
      <c r="D351" s="131" t="s">
        <v>596</v>
      </c>
      <c r="E351" s="130"/>
      <c r="F351" s="130"/>
      <c r="G351" s="204">
        <f t="shared" ref="G351:I351" si="166">G352</f>
        <v>3152.6</v>
      </c>
      <c r="H351" s="204">
        <f t="shared" si="166"/>
        <v>3121.1</v>
      </c>
      <c r="I351" s="204">
        <f t="shared" si="166"/>
        <v>3772.9</v>
      </c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</row>
    <row r="352" spans="1:32" ht="15.75" customHeight="1">
      <c r="A352" s="149" t="s">
        <v>741</v>
      </c>
      <c r="B352" s="130" t="s">
        <v>564</v>
      </c>
      <c r="C352" s="130" t="s">
        <v>522</v>
      </c>
      <c r="D352" s="131" t="s">
        <v>596</v>
      </c>
      <c r="E352" s="130" t="s">
        <v>732</v>
      </c>
      <c r="F352" s="130" t="s">
        <v>729</v>
      </c>
      <c r="G352" s="268">
        <v>3152.6</v>
      </c>
      <c r="H352" s="268">
        <v>3121.1</v>
      </c>
      <c r="I352" s="268">
        <v>3772.9</v>
      </c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</row>
    <row r="353" spans="1:32" ht="15.75" customHeight="1">
      <c r="A353" s="269" t="s">
        <v>742</v>
      </c>
      <c r="B353" s="125" t="s">
        <v>564</v>
      </c>
      <c r="C353" s="125" t="s">
        <v>525</v>
      </c>
      <c r="D353" s="131"/>
      <c r="E353" s="130"/>
      <c r="F353" s="130"/>
      <c r="G353" s="138">
        <f t="shared" ref="G353:I353" si="167">G354+G361+G363+G358</f>
        <v>41691.300000000003</v>
      </c>
      <c r="H353" s="138">
        <f t="shared" si="167"/>
        <v>44302.700000000004</v>
      </c>
      <c r="I353" s="138">
        <f t="shared" si="167"/>
        <v>43678.6</v>
      </c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</row>
    <row r="354" spans="1:32" ht="15.75" customHeight="1">
      <c r="A354" s="129" t="s">
        <v>527</v>
      </c>
      <c r="B354" s="130" t="s">
        <v>564</v>
      </c>
      <c r="C354" s="130" t="s">
        <v>525</v>
      </c>
      <c r="D354" s="139" t="s">
        <v>528</v>
      </c>
      <c r="E354" s="130"/>
      <c r="F354" s="130"/>
      <c r="G354" s="132">
        <f t="shared" ref="G354:I354" si="168">G355+G356+G357</f>
        <v>24337.8</v>
      </c>
      <c r="H354" s="132">
        <f t="shared" si="168"/>
        <v>22815.4</v>
      </c>
      <c r="I354" s="132">
        <f t="shared" si="168"/>
        <v>22310.1</v>
      </c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</row>
    <row r="355" spans="1:32" ht="31.5" customHeight="1">
      <c r="A355" s="129" t="s">
        <v>712</v>
      </c>
      <c r="B355" s="130" t="s">
        <v>564</v>
      </c>
      <c r="C355" s="130" t="s">
        <v>525</v>
      </c>
      <c r="D355" s="139" t="s">
        <v>528</v>
      </c>
      <c r="E355" s="130" t="s">
        <v>713</v>
      </c>
      <c r="F355" s="130" t="s">
        <v>714</v>
      </c>
      <c r="G355" s="223">
        <v>95.1</v>
      </c>
      <c r="H355" s="132">
        <v>657</v>
      </c>
      <c r="I355" s="132">
        <v>657</v>
      </c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</row>
    <row r="356" spans="1:32" ht="15.75" customHeight="1">
      <c r="A356" s="129" t="s">
        <v>727</v>
      </c>
      <c r="B356" s="130" t="s">
        <v>564</v>
      </c>
      <c r="C356" s="130" t="s">
        <v>525</v>
      </c>
      <c r="D356" s="139" t="s">
        <v>528</v>
      </c>
      <c r="E356" s="130" t="s">
        <v>728</v>
      </c>
      <c r="F356" s="130" t="s">
        <v>729</v>
      </c>
      <c r="G356" s="265">
        <v>6484.9</v>
      </c>
      <c r="H356" s="265">
        <v>5540</v>
      </c>
      <c r="I356" s="265">
        <v>5792.4</v>
      </c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</row>
    <row r="357" spans="1:32" ht="15.75" customHeight="1">
      <c r="A357" s="129" t="s">
        <v>727</v>
      </c>
      <c r="B357" s="130" t="s">
        <v>564</v>
      </c>
      <c r="C357" s="130" t="s">
        <v>525</v>
      </c>
      <c r="D357" s="139" t="s">
        <v>528</v>
      </c>
      <c r="E357" s="270" t="s">
        <v>743</v>
      </c>
      <c r="F357" s="130" t="s">
        <v>729</v>
      </c>
      <c r="G357" s="265">
        <v>17757.8</v>
      </c>
      <c r="H357" s="265">
        <v>16618.400000000001</v>
      </c>
      <c r="I357" s="265">
        <v>15860.7</v>
      </c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</row>
    <row r="358" spans="1:32" ht="15.75" customHeight="1">
      <c r="A358" s="129" t="s">
        <v>597</v>
      </c>
      <c r="B358" s="130" t="s">
        <v>564</v>
      </c>
      <c r="C358" s="130" t="s">
        <v>525</v>
      </c>
      <c r="D358" s="139" t="s">
        <v>598</v>
      </c>
      <c r="E358" s="130"/>
      <c r="F358" s="130"/>
      <c r="G358" s="132">
        <f t="shared" ref="G358:I358" si="169">G359+G360</f>
        <v>13122.900000000001</v>
      </c>
      <c r="H358" s="132">
        <f t="shared" si="169"/>
        <v>17676.900000000001</v>
      </c>
      <c r="I358" s="132">
        <f t="shared" si="169"/>
        <v>17676.900000000001</v>
      </c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</row>
    <row r="359" spans="1:32" ht="15.75" customHeight="1">
      <c r="A359" s="129" t="s">
        <v>727</v>
      </c>
      <c r="B359" s="130" t="s">
        <v>564</v>
      </c>
      <c r="C359" s="130" t="s">
        <v>525</v>
      </c>
      <c r="D359" s="139" t="s">
        <v>598</v>
      </c>
      <c r="E359" s="270" t="s">
        <v>744</v>
      </c>
      <c r="F359" s="130" t="s">
        <v>729</v>
      </c>
      <c r="G359" s="265">
        <v>5149.1000000000004</v>
      </c>
      <c r="H359" s="265">
        <v>6936</v>
      </c>
      <c r="I359" s="265">
        <v>6936</v>
      </c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</row>
    <row r="360" spans="1:32" ht="15.75" customHeight="1">
      <c r="A360" s="129" t="s">
        <v>727</v>
      </c>
      <c r="B360" s="130" t="s">
        <v>564</v>
      </c>
      <c r="C360" s="130" t="s">
        <v>525</v>
      </c>
      <c r="D360" s="139" t="s">
        <v>598</v>
      </c>
      <c r="E360" s="270" t="s">
        <v>745</v>
      </c>
      <c r="F360" s="130" t="s">
        <v>729</v>
      </c>
      <c r="G360" s="265">
        <v>7973.8</v>
      </c>
      <c r="H360" s="265">
        <v>10740.9</v>
      </c>
      <c r="I360" s="265">
        <v>10740.9</v>
      </c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</row>
    <row r="361" spans="1:32" ht="31.5" customHeight="1">
      <c r="A361" s="129" t="s">
        <v>599</v>
      </c>
      <c r="B361" s="130" t="s">
        <v>564</v>
      </c>
      <c r="C361" s="130" t="s">
        <v>525</v>
      </c>
      <c r="D361" s="131" t="s">
        <v>600</v>
      </c>
      <c r="E361" s="130"/>
      <c r="F361" s="130"/>
      <c r="G361" s="132">
        <f t="shared" ref="G361:I361" si="170">G362</f>
        <v>4230.6000000000004</v>
      </c>
      <c r="H361" s="132">
        <f t="shared" si="170"/>
        <v>3810.4</v>
      </c>
      <c r="I361" s="132">
        <f t="shared" si="170"/>
        <v>3691.6</v>
      </c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</row>
    <row r="362" spans="1:32" ht="15.75" customHeight="1">
      <c r="A362" s="129" t="s">
        <v>727</v>
      </c>
      <c r="B362" s="130" t="s">
        <v>564</v>
      </c>
      <c r="C362" s="130" t="s">
        <v>525</v>
      </c>
      <c r="D362" s="131" t="s">
        <v>600</v>
      </c>
      <c r="E362" s="130" t="s">
        <v>728</v>
      </c>
      <c r="F362" s="130" t="s">
        <v>729</v>
      </c>
      <c r="G362" s="132">
        <v>4230.6000000000004</v>
      </c>
      <c r="H362" s="132">
        <v>3810.4</v>
      </c>
      <c r="I362" s="132">
        <v>3691.6</v>
      </c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</row>
    <row r="363" spans="1:32" ht="15.75" customHeight="1">
      <c r="A363" s="166" t="s">
        <v>502</v>
      </c>
      <c r="B363" s="130" t="s">
        <v>564</v>
      </c>
      <c r="C363" s="130" t="s">
        <v>525</v>
      </c>
      <c r="D363" s="139" t="s">
        <v>503</v>
      </c>
      <c r="E363" s="130"/>
      <c r="F363" s="130"/>
      <c r="G363" s="132">
        <f t="shared" ref="G363:I363" si="171">G364</f>
        <v>0</v>
      </c>
      <c r="H363" s="132">
        <f t="shared" si="171"/>
        <v>0</v>
      </c>
      <c r="I363" s="132">
        <f t="shared" si="171"/>
        <v>0</v>
      </c>
      <c r="J363" s="117"/>
      <c r="K363" s="117"/>
      <c r="L363" s="117"/>
      <c r="M363" s="117"/>
      <c r="N363" s="11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11"/>
      <c r="AE363" s="111"/>
      <c r="AF363" s="111"/>
    </row>
    <row r="364" spans="1:32" ht="15.75" customHeight="1">
      <c r="A364" s="129" t="s">
        <v>727</v>
      </c>
      <c r="B364" s="130" t="s">
        <v>564</v>
      </c>
      <c r="C364" s="130" t="s">
        <v>525</v>
      </c>
      <c r="D364" s="139" t="s">
        <v>503</v>
      </c>
      <c r="E364" s="130" t="s">
        <v>728</v>
      </c>
      <c r="F364" s="130" t="s">
        <v>729</v>
      </c>
      <c r="G364" s="132"/>
      <c r="H364" s="132"/>
      <c r="I364" s="141"/>
      <c r="J364" s="117"/>
      <c r="K364" s="117"/>
      <c r="L364" s="117"/>
      <c r="M364" s="117"/>
      <c r="N364" s="11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11"/>
      <c r="AE364" s="111"/>
      <c r="AF364" s="111"/>
    </row>
    <row r="365" spans="1:32" ht="15.75" customHeight="1">
      <c r="A365" s="124" t="s">
        <v>730</v>
      </c>
      <c r="B365" s="125" t="s">
        <v>564</v>
      </c>
      <c r="C365" s="125" t="s">
        <v>554</v>
      </c>
      <c r="D365" s="163"/>
      <c r="E365" s="125"/>
      <c r="F365" s="125"/>
      <c r="G365" s="138">
        <f t="shared" ref="G365:I365" si="172">G366</f>
        <v>12390.6</v>
      </c>
      <c r="H365" s="138">
        <f t="shared" si="172"/>
        <v>11160.2</v>
      </c>
      <c r="I365" s="138">
        <f t="shared" si="172"/>
        <v>10811.9</v>
      </c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</row>
    <row r="366" spans="1:32" ht="15.75" customHeight="1">
      <c r="A366" s="149" t="s">
        <v>601</v>
      </c>
      <c r="B366" s="130" t="s">
        <v>564</v>
      </c>
      <c r="C366" s="130" t="s">
        <v>554</v>
      </c>
      <c r="D366" s="131" t="s">
        <v>602</v>
      </c>
      <c r="E366" s="130"/>
      <c r="F366" s="130"/>
      <c r="G366" s="132">
        <f t="shared" ref="G366:I366" si="173">G367</f>
        <v>12390.6</v>
      </c>
      <c r="H366" s="132">
        <f t="shared" si="173"/>
        <v>11160.2</v>
      </c>
      <c r="I366" s="132">
        <f t="shared" si="173"/>
        <v>10811.9</v>
      </c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</row>
    <row r="367" spans="1:32" ht="15.75" customHeight="1">
      <c r="A367" s="149" t="s">
        <v>741</v>
      </c>
      <c r="B367" s="130" t="s">
        <v>564</v>
      </c>
      <c r="C367" s="130" t="s">
        <v>554</v>
      </c>
      <c r="D367" s="131" t="s">
        <v>602</v>
      </c>
      <c r="E367" s="130" t="s">
        <v>732</v>
      </c>
      <c r="F367" s="130" t="s">
        <v>729</v>
      </c>
      <c r="G367" s="132">
        <v>12390.6</v>
      </c>
      <c r="H367" s="132">
        <v>11160.2</v>
      </c>
      <c r="I367" s="132">
        <v>10811.9</v>
      </c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</row>
    <row r="368" spans="1:32" ht="15.75" customHeight="1">
      <c r="A368" s="124" t="s">
        <v>720</v>
      </c>
      <c r="B368" s="125" t="s">
        <v>564</v>
      </c>
      <c r="C368" s="125" t="s">
        <v>530</v>
      </c>
      <c r="D368" s="163"/>
      <c r="E368" s="125"/>
      <c r="F368" s="125"/>
      <c r="G368" s="138">
        <f t="shared" ref="G368:I368" si="174">G369+G373+G384+G376+G393+G402+G404</f>
        <v>12744</v>
      </c>
      <c r="H368" s="138">
        <f t="shared" si="174"/>
        <v>13240</v>
      </c>
      <c r="I368" s="138">
        <f t="shared" si="174"/>
        <v>13226.3</v>
      </c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</row>
    <row r="369" spans="1:32" ht="15.75" customHeight="1">
      <c r="A369" s="129" t="s">
        <v>396</v>
      </c>
      <c r="B369" s="130" t="s">
        <v>564</v>
      </c>
      <c r="C369" s="130" t="s">
        <v>530</v>
      </c>
      <c r="D369" s="131" t="s">
        <v>398</v>
      </c>
      <c r="E369" s="130"/>
      <c r="F369" s="130"/>
      <c r="G369" s="132">
        <f t="shared" ref="G369:I369" si="175">SUM(G370:G372)</f>
        <v>1744.1</v>
      </c>
      <c r="H369" s="132">
        <f t="shared" si="175"/>
        <v>1696.9</v>
      </c>
      <c r="I369" s="132">
        <f t="shared" si="175"/>
        <v>1676.9</v>
      </c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</row>
    <row r="370" spans="1:32" ht="31.5" customHeight="1">
      <c r="A370" s="222" t="s">
        <v>626</v>
      </c>
      <c r="B370" s="130" t="s">
        <v>564</v>
      </c>
      <c r="C370" s="130" t="s">
        <v>530</v>
      </c>
      <c r="D370" s="131" t="s">
        <v>398</v>
      </c>
      <c r="E370" s="130" t="s">
        <v>627</v>
      </c>
      <c r="F370" s="130" t="s">
        <v>628</v>
      </c>
      <c r="G370" s="223">
        <v>1324.1</v>
      </c>
      <c r="H370" s="132">
        <v>1288</v>
      </c>
      <c r="I370" s="132">
        <v>1288</v>
      </c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</row>
    <row r="371" spans="1:32" ht="47.25" customHeight="1">
      <c r="A371" s="166" t="s">
        <v>632</v>
      </c>
      <c r="B371" s="130" t="s">
        <v>564</v>
      </c>
      <c r="C371" s="130" t="s">
        <v>530</v>
      </c>
      <c r="D371" s="131" t="s">
        <v>398</v>
      </c>
      <c r="E371" s="130" t="s">
        <v>633</v>
      </c>
      <c r="F371" s="130" t="s">
        <v>634</v>
      </c>
      <c r="G371" s="223">
        <v>400</v>
      </c>
      <c r="H371" s="132">
        <v>388.9</v>
      </c>
      <c r="I371" s="132">
        <v>388.9</v>
      </c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</row>
    <row r="372" spans="1:32" ht="31.5" customHeight="1">
      <c r="A372" s="226" t="s">
        <v>636</v>
      </c>
      <c r="B372" s="130" t="s">
        <v>564</v>
      </c>
      <c r="C372" s="130" t="s">
        <v>530</v>
      </c>
      <c r="D372" s="256" t="s">
        <v>398</v>
      </c>
      <c r="E372" s="130" t="s">
        <v>630</v>
      </c>
      <c r="F372" s="130" t="s">
        <v>631</v>
      </c>
      <c r="G372" s="132">
        <v>20</v>
      </c>
      <c r="H372" s="132">
        <v>20</v>
      </c>
      <c r="I372" s="132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</row>
    <row r="373" spans="1:32" ht="47.25" customHeight="1">
      <c r="A373" s="129" t="s">
        <v>529</v>
      </c>
      <c r="B373" s="130" t="s">
        <v>564</v>
      </c>
      <c r="C373" s="130" t="s">
        <v>530</v>
      </c>
      <c r="D373" s="139" t="s">
        <v>531</v>
      </c>
      <c r="E373" s="130"/>
      <c r="F373" s="130"/>
      <c r="G373" s="132">
        <f t="shared" ref="G373:I373" si="176">G374+G375</f>
        <v>2789</v>
      </c>
      <c r="H373" s="132">
        <f t="shared" si="176"/>
        <v>3105</v>
      </c>
      <c r="I373" s="132">
        <f t="shared" si="176"/>
        <v>3105</v>
      </c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</row>
    <row r="374" spans="1:32" ht="47.25" customHeight="1">
      <c r="A374" s="129" t="s">
        <v>712</v>
      </c>
      <c r="B374" s="130" t="s">
        <v>564</v>
      </c>
      <c r="C374" s="130" t="s">
        <v>530</v>
      </c>
      <c r="D374" s="139" t="s">
        <v>531</v>
      </c>
      <c r="E374" s="130" t="s">
        <v>713</v>
      </c>
      <c r="F374" s="130" t="s">
        <v>714</v>
      </c>
      <c r="G374" s="223">
        <v>14.3</v>
      </c>
      <c r="H374" s="132">
        <v>20</v>
      </c>
      <c r="I374" s="132">
        <v>20</v>
      </c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</row>
    <row r="375" spans="1:32" ht="15.75" customHeight="1">
      <c r="A375" s="129" t="s">
        <v>727</v>
      </c>
      <c r="B375" s="130" t="s">
        <v>564</v>
      </c>
      <c r="C375" s="130" t="s">
        <v>530</v>
      </c>
      <c r="D375" s="139" t="s">
        <v>531</v>
      </c>
      <c r="E375" s="130" t="s">
        <v>728</v>
      </c>
      <c r="F375" s="130" t="s">
        <v>729</v>
      </c>
      <c r="G375" s="223">
        <v>2774.7</v>
      </c>
      <c r="H375" s="132">
        <f t="shared" ref="H375:I375" si="177">2885+200</f>
        <v>3085</v>
      </c>
      <c r="I375" s="132">
        <f t="shared" si="177"/>
        <v>3085</v>
      </c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</row>
    <row r="376" spans="1:32" ht="31.5" customHeight="1">
      <c r="A376" s="129" t="s">
        <v>603</v>
      </c>
      <c r="B376" s="130" t="s">
        <v>564</v>
      </c>
      <c r="C376" s="130" t="s">
        <v>530</v>
      </c>
      <c r="D376" s="139" t="s">
        <v>604</v>
      </c>
      <c r="E376" s="130"/>
      <c r="F376" s="130"/>
      <c r="G376" s="132">
        <f t="shared" ref="G376:I376" si="178">SUM(G377:G383)</f>
        <v>2053.1</v>
      </c>
      <c r="H376" s="132">
        <f t="shared" si="178"/>
        <v>2183.1999999999998</v>
      </c>
      <c r="I376" s="132">
        <f t="shared" si="178"/>
        <v>2183.1999999999998</v>
      </c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</row>
    <row r="377" spans="1:32" ht="15.75" customHeight="1">
      <c r="A377" s="149" t="s">
        <v>746</v>
      </c>
      <c r="B377" s="130" t="s">
        <v>564</v>
      </c>
      <c r="C377" s="130" t="s">
        <v>530</v>
      </c>
      <c r="D377" s="139" t="s">
        <v>604</v>
      </c>
      <c r="E377" s="130" t="s">
        <v>652</v>
      </c>
      <c r="F377" s="130" t="s">
        <v>628</v>
      </c>
      <c r="G377" s="223">
        <v>1576.8</v>
      </c>
      <c r="H377" s="132">
        <v>1676.8</v>
      </c>
      <c r="I377" s="132">
        <v>1676.8</v>
      </c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</row>
    <row r="378" spans="1:32" ht="47.25" customHeight="1">
      <c r="A378" s="166" t="s">
        <v>632</v>
      </c>
      <c r="B378" s="130" t="s">
        <v>564</v>
      </c>
      <c r="C378" s="130" t="s">
        <v>530</v>
      </c>
      <c r="D378" s="139" t="s">
        <v>604</v>
      </c>
      <c r="E378" s="130" t="s">
        <v>656</v>
      </c>
      <c r="F378" s="130" t="s">
        <v>634</v>
      </c>
      <c r="G378" s="223">
        <v>476.3</v>
      </c>
      <c r="H378" s="132">
        <v>506.4</v>
      </c>
      <c r="I378" s="132">
        <v>506.4</v>
      </c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</row>
    <row r="379" spans="1:32" ht="31.5" customHeight="1">
      <c r="A379" s="226" t="s">
        <v>636</v>
      </c>
      <c r="B379" s="130" t="s">
        <v>564</v>
      </c>
      <c r="C379" s="130" t="s">
        <v>530</v>
      </c>
      <c r="D379" s="130" t="s">
        <v>604</v>
      </c>
      <c r="E379" s="130" t="s">
        <v>654</v>
      </c>
      <c r="F379" s="130" t="s">
        <v>631</v>
      </c>
      <c r="G379" s="132">
        <f t="shared" ref="G379:G383" si="179">I379</f>
        <v>0</v>
      </c>
      <c r="H379" s="132">
        <f t="shared" ref="H379:H383" si="180">G379</f>
        <v>0</v>
      </c>
      <c r="I379" s="132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</row>
    <row r="380" spans="1:32" ht="15.75" customHeight="1">
      <c r="A380" s="226"/>
      <c r="B380" s="130"/>
      <c r="C380" s="130"/>
      <c r="D380" s="130"/>
      <c r="E380" s="130"/>
      <c r="F380" s="130" t="s">
        <v>688</v>
      </c>
      <c r="G380" s="132">
        <f t="shared" si="179"/>
        <v>0</v>
      </c>
      <c r="H380" s="132">
        <f t="shared" si="180"/>
        <v>0</v>
      </c>
      <c r="I380" s="132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</row>
    <row r="381" spans="1:32" ht="15.75" customHeight="1">
      <c r="A381" s="226"/>
      <c r="B381" s="130"/>
      <c r="C381" s="130"/>
      <c r="D381" s="130"/>
      <c r="E381" s="130"/>
      <c r="F381" s="130" t="s">
        <v>641</v>
      </c>
      <c r="G381" s="132">
        <f t="shared" si="179"/>
        <v>0</v>
      </c>
      <c r="H381" s="132">
        <f t="shared" si="180"/>
        <v>0</v>
      </c>
      <c r="I381" s="132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</row>
    <row r="382" spans="1:32" ht="15.75" customHeight="1">
      <c r="A382" s="226" t="s">
        <v>643</v>
      </c>
      <c r="B382" s="130" t="s">
        <v>564</v>
      </c>
      <c r="C382" s="130" t="s">
        <v>530</v>
      </c>
      <c r="D382" s="139" t="s">
        <v>604</v>
      </c>
      <c r="E382" s="130" t="s">
        <v>640</v>
      </c>
      <c r="F382" s="130" t="s">
        <v>649</v>
      </c>
      <c r="G382" s="132">
        <f t="shared" si="179"/>
        <v>0</v>
      </c>
      <c r="H382" s="132">
        <f t="shared" si="180"/>
        <v>0</v>
      </c>
      <c r="I382" s="196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</row>
    <row r="383" spans="1:32" ht="15.75" customHeight="1">
      <c r="A383" s="226"/>
      <c r="B383" s="130" t="s">
        <v>564</v>
      </c>
      <c r="C383" s="130" t="s">
        <v>530</v>
      </c>
      <c r="D383" s="139" t="s">
        <v>604</v>
      </c>
      <c r="E383" s="130"/>
      <c r="F383" s="130" t="s">
        <v>644</v>
      </c>
      <c r="G383" s="132">
        <f t="shared" si="179"/>
        <v>0</v>
      </c>
      <c r="H383" s="132">
        <f t="shared" si="180"/>
        <v>0</v>
      </c>
      <c r="I383" s="132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</row>
    <row r="384" spans="1:32" ht="31.5" customHeight="1">
      <c r="A384" s="129" t="s">
        <v>605</v>
      </c>
      <c r="B384" s="130" t="s">
        <v>564</v>
      </c>
      <c r="C384" s="130" t="s">
        <v>530</v>
      </c>
      <c r="D384" s="139" t="s">
        <v>606</v>
      </c>
      <c r="E384" s="130"/>
      <c r="F384" s="130"/>
      <c r="G384" s="132">
        <f t="shared" ref="G384:I384" si="181">SUM(G385:G392)</f>
        <v>2955.1</v>
      </c>
      <c r="H384" s="132">
        <f t="shared" si="181"/>
        <v>3045.9</v>
      </c>
      <c r="I384" s="132">
        <f t="shared" si="181"/>
        <v>3045.9</v>
      </c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</row>
    <row r="385" spans="1:32" ht="31.5" customHeight="1">
      <c r="A385" s="222" t="s">
        <v>626</v>
      </c>
      <c r="B385" s="130" t="s">
        <v>564</v>
      </c>
      <c r="C385" s="130" t="s">
        <v>530</v>
      </c>
      <c r="D385" s="139" t="s">
        <v>606</v>
      </c>
      <c r="E385" s="130" t="s">
        <v>652</v>
      </c>
      <c r="F385" s="130" t="s">
        <v>628</v>
      </c>
      <c r="G385" s="223">
        <v>2269.5</v>
      </c>
      <c r="H385" s="132">
        <v>2339.4</v>
      </c>
      <c r="I385" s="132">
        <v>2339.4</v>
      </c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</row>
    <row r="386" spans="1:32" ht="47.25" customHeight="1">
      <c r="A386" s="166" t="s">
        <v>632</v>
      </c>
      <c r="B386" s="130" t="s">
        <v>564</v>
      </c>
      <c r="C386" s="130" t="s">
        <v>530</v>
      </c>
      <c r="D386" s="139" t="s">
        <v>606</v>
      </c>
      <c r="E386" s="130" t="s">
        <v>656</v>
      </c>
      <c r="F386" s="130" t="s">
        <v>634</v>
      </c>
      <c r="G386" s="223">
        <v>685.6</v>
      </c>
      <c r="H386" s="132">
        <v>706.5</v>
      </c>
      <c r="I386" s="132">
        <v>706.5</v>
      </c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</row>
    <row r="387" spans="1:32" ht="31.5" customHeight="1">
      <c r="A387" s="226" t="s">
        <v>636</v>
      </c>
      <c r="B387" s="130" t="s">
        <v>564</v>
      </c>
      <c r="C387" s="130" t="s">
        <v>530</v>
      </c>
      <c r="D387" s="130" t="s">
        <v>606</v>
      </c>
      <c r="E387" s="130" t="s">
        <v>654</v>
      </c>
      <c r="F387" s="130" t="s">
        <v>631</v>
      </c>
      <c r="G387" s="132">
        <f t="shared" ref="G387:G392" si="182">I387</f>
        <v>0</v>
      </c>
      <c r="H387" s="132">
        <f t="shared" ref="H387:H392" si="183">G387</f>
        <v>0</v>
      </c>
      <c r="I387" s="132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</row>
    <row r="388" spans="1:32" ht="15.75" customHeight="1">
      <c r="A388" s="226"/>
      <c r="B388" s="130"/>
      <c r="C388" s="130"/>
      <c r="D388" s="130"/>
      <c r="E388" s="130"/>
      <c r="F388" s="130" t="s">
        <v>688</v>
      </c>
      <c r="G388" s="132">
        <f t="shared" si="182"/>
        <v>0</v>
      </c>
      <c r="H388" s="132">
        <f t="shared" si="183"/>
        <v>0</v>
      </c>
      <c r="I388" s="132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</row>
    <row r="389" spans="1:32" ht="15.75" customHeight="1">
      <c r="A389" s="226"/>
      <c r="B389" s="130"/>
      <c r="C389" s="130"/>
      <c r="D389" s="130"/>
      <c r="E389" s="130"/>
      <c r="F389" s="130" t="s">
        <v>641</v>
      </c>
      <c r="G389" s="132">
        <f t="shared" si="182"/>
        <v>0</v>
      </c>
      <c r="H389" s="132">
        <f t="shared" si="183"/>
        <v>0</v>
      </c>
      <c r="I389" s="132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</row>
    <row r="390" spans="1:32" ht="15.75" customHeight="1">
      <c r="A390" s="226" t="s">
        <v>643</v>
      </c>
      <c r="B390" s="130" t="s">
        <v>564</v>
      </c>
      <c r="C390" s="130" t="s">
        <v>530</v>
      </c>
      <c r="D390" s="139" t="s">
        <v>606</v>
      </c>
      <c r="E390" s="130" t="s">
        <v>640</v>
      </c>
      <c r="F390" s="130" t="s">
        <v>641</v>
      </c>
      <c r="G390" s="132">
        <f t="shared" si="182"/>
        <v>0</v>
      </c>
      <c r="H390" s="132">
        <f t="shared" si="183"/>
        <v>0</v>
      </c>
      <c r="I390" s="132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</row>
    <row r="391" spans="1:32" ht="15.75" customHeight="1">
      <c r="A391" s="226"/>
      <c r="B391" s="130" t="s">
        <v>564</v>
      </c>
      <c r="C391" s="130" t="s">
        <v>530</v>
      </c>
      <c r="D391" s="139" t="s">
        <v>606</v>
      </c>
      <c r="E391" s="130"/>
      <c r="F391" s="130" t="s">
        <v>649</v>
      </c>
      <c r="G391" s="132">
        <f t="shared" si="182"/>
        <v>0</v>
      </c>
      <c r="H391" s="132">
        <f t="shared" si="183"/>
        <v>0</v>
      </c>
      <c r="I391" s="132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</row>
    <row r="392" spans="1:32" ht="15.75" customHeight="1">
      <c r="A392" s="226"/>
      <c r="B392" s="130" t="s">
        <v>564</v>
      </c>
      <c r="C392" s="130" t="s">
        <v>530</v>
      </c>
      <c r="D392" s="139" t="s">
        <v>606</v>
      </c>
      <c r="E392" s="130"/>
      <c r="F392" s="130" t="s">
        <v>644</v>
      </c>
      <c r="G392" s="132">
        <f t="shared" si="182"/>
        <v>0</v>
      </c>
      <c r="H392" s="132">
        <f t="shared" si="183"/>
        <v>0</v>
      </c>
      <c r="I392" s="132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</row>
    <row r="393" spans="1:32" ht="54.75" customHeight="1">
      <c r="A393" s="129" t="s">
        <v>607</v>
      </c>
      <c r="B393" s="130" t="s">
        <v>564</v>
      </c>
      <c r="C393" s="130" t="s">
        <v>530</v>
      </c>
      <c r="D393" s="131" t="s">
        <v>608</v>
      </c>
      <c r="E393" s="130"/>
      <c r="F393" s="130"/>
      <c r="G393" s="132">
        <f t="shared" ref="G393:I393" si="184">SUM(G394:G401)</f>
        <v>3102.7</v>
      </c>
      <c r="H393" s="132">
        <f t="shared" si="184"/>
        <v>3109</v>
      </c>
      <c r="I393" s="132">
        <f t="shared" si="184"/>
        <v>3115.3</v>
      </c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</row>
    <row r="394" spans="1:32" ht="31.5" customHeight="1">
      <c r="A394" s="222" t="s">
        <v>626</v>
      </c>
      <c r="B394" s="130" t="s">
        <v>564</v>
      </c>
      <c r="C394" s="130" t="s">
        <v>530</v>
      </c>
      <c r="D394" s="131" t="s">
        <v>608</v>
      </c>
      <c r="E394" s="130" t="s">
        <v>627</v>
      </c>
      <c r="F394" s="130" t="s">
        <v>628</v>
      </c>
      <c r="G394" s="132">
        <v>1400</v>
      </c>
      <c r="H394" s="132">
        <v>1400</v>
      </c>
      <c r="I394" s="132">
        <v>1400</v>
      </c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</row>
    <row r="395" spans="1:32" ht="47.25" customHeight="1">
      <c r="A395" s="166" t="s">
        <v>632</v>
      </c>
      <c r="B395" s="130" t="s">
        <v>564</v>
      </c>
      <c r="C395" s="130" t="s">
        <v>530</v>
      </c>
      <c r="D395" s="131" t="s">
        <v>608</v>
      </c>
      <c r="E395" s="130" t="s">
        <v>633</v>
      </c>
      <c r="F395" s="130" t="s">
        <v>634</v>
      </c>
      <c r="G395" s="132">
        <v>422.8</v>
      </c>
      <c r="H395" s="132">
        <v>422.8</v>
      </c>
      <c r="I395" s="132">
        <v>422.8</v>
      </c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</row>
    <row r="396" spans="1:32" ht="31.5" customHeight="1">
      <c r="A396" s="166" t="s">
        <v>636</v>
      </c>
      <c r="B396" s="130" t="s">
        <v>564</v>
      </c>
      <c r="C396" s="130" t="s">
        <v>530</v>
      </c>
      <c r="D396" s="131" t="s">
        <v>608</v>
      </c>
      <c r="E396" s="130" t="s">
        <v>630</v>
      </c>
      <c r="F396" s="130" t="s">
        <v>631</v>
      </c>
      <c r="G396" s="132"/>
      <c r="H396" s="132"/>
      <c r="I396" s="132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</row>
    <row r="397" spans="1:32" ht="15.75" customHeight="1">
      <c r="A397" s="246" t="s">
        <v>639</v>
      </c>
      <c r="B397" s="130" t="s">
        <v>564</v>
      </c>
      <c r="C397" s="130" t="s">
        <v>530</v>
      </c>
      <c r="D397" s="131" t="s">
        <v>608</v>
      </c>
      <c r="E397" s="130" t="s">
        <v>640</v>
      </c>
      <c r="F397" s="130" t="s">
        <v>657</v>
      </c>
      <c r="G397" s="132"/>
      <c r="H397" s="132"/>
      <c r="I397" s="132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</row>
    <row r="398" spans="1:32" ht="15.75" customHeight="1">
      <c r="A398" s="271"/>
      <c r="B398" s="130" t="s">
        <v>564</v>
      </c>
      <c r="C398" s="130" t="s">
        <v>530</v>
      </c>
      <c r="D398" s="131" t="s">
        <v>608</v>
      </c>
      <c r="E398" s="130" t="s">
        <v>640</v>
      </c>
      <c r="F398" s="130" t="s">
        <v>688</v>
      </c>
      <c r="G398" s="132"/>
      <c r="H398" s="132"/>
      <c r="I398" s="132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</row>
    <row r="399" spans="1:32" ht="15.75" customHeight="1">
      <c r="A399" s="271"/>
      <c r="B399" s="130" t="s">
        <v>564</v>
      </c>
      <c r="C399" s="130" t="s">
        <v>530</v>
      </c>
      <c r="D399" s="131" t="s">
        <v>608</v>
      </c>
      <c r="E399" s="130" t="s">
        <v>640</v>
      </c>
      <c r="F399" s="130" t="s">
        <v>641</v>
      </c>
      <c r="G399" s="132"/>
      <c r="H399" s="132"/>
      <c r="I399" s="132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</row>
    <row r="400" spans="1:32" ht="15.75" customHeight="1">
      <c r="A400" s="271"/>
      <c r="B400" s="130" t="s">
        <v>564</v>
      </c>
      <c r="C400" s="130" t="s">
        <v>530</v>
      </c>
      <c r="D400" s="131" t="s">
        <v>608</v>
      </c>
      <c r="E400" s="130" t="s">
        <v>640</v>
      </c>
      <c r="F400" s="130" t="s">
        <v>659</v>
      </c>
      <c r="G400" s="132"/>
      <c r="H400" s="132"/>
      <c r="I400" s="132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</row>
    <row r="401" spans="1:32" ht="15.75" customHeight="1">
      <c r="A401" s="272"/>
      <c r="B401" s="130" t="s">
        <v>564</v>
      </c>
      <c r="C401" s="130" t="s">
        <v>530</v>
      </c>
      <c r="D401" s="131" t="s">
        <v>608</v>
      </c>
      <c r="E401" s="130" t="s">
        <v>640</v>
      </c>
      <c r="F401" s="130" t="s">
        <v>644</v>
      </c>
      <c r="G401" s="132">
        <v>1279.9000000000001</v>
      </c>
      <c r="H401" s="132">
        <v>1286.2</v>
      </c>
      <c r="I401" s="132">
        <v>1292.5</v>
      </c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</row>
    <row r="402" spans="1:32" ht="63" customHeight="1">
      <c r="A402" s="129" t="s">
        <v>408</v>
      </c>
      <c r="B402" s="130" t="s">
        <v>564</v>
      </c>
      <c r="C402" s="130" t="s">
        <v>530</v>
      </c>
      <c r="D402" s="131" t="s">
        <v>409</v>
      </c>
      <c r="E402" s="130"/>
      <c r="F402" s="130"/>
      <c r="G402" s="132">
        <f t="shared" ref="G402:I402" si="185">G403</f>
        <v>100</v>
      </c>
      <c r="H402" s="132">
        <f t="shared" si="185"/>
        <v>100</v>
      </c>
      <c r="I402" s="132">
        <f t="shared" si="185"/>
        <v>100</v>
      </c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</row>
    <row r="403" spans="1:32" ht="31.5" customHeight="1">
      <c r="A403" s="222" t="s">
        <v>639</v>
      </c>
      <c r="B403" s="130" t="s">
        <v>564</v>
      </c>
      <c r="C403" s="130" t="s">
        <v>530</v>
      </c>
      <c r="D403" s="131" t="s">
        <v>409</v>
      </c>
      <c r="E403" s="130" t="s">
        <v>640</v>
      </c>
      <c r="F403" s="130" t="s">
        <v>644</v>
      </c>
      <c r="G403" s="132">
        <v>100</v>
      </c>
      <c r="H403" s="132">
        <v>100</v>
      </c>
      <c r="I403" s="132">
        <v>100</v>
      </c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</row>
    <row r="404" spans="1:32" ht="31.5" customHeight="1">
      <c r="A404" s="166" t="s">
        <v>502</v>
      </c>
      <c r="B404" s="130" t="s">
        <v>564</v>
      </c>
      <c r="C404" s="130" t="s">
        <v>530</v>
      </c>
      <c r="D404" s="139" t="s">
        <v>503</v>
      </c>
      <c r="E404" s="130"/>
      <c r="F404" s="130"/>
      <c r="G404" s="132">
        <f t="shared" ref="G404:I404" si="186">G405</f>
        <v>0</v>
      </c>
      <c r="H404" s="132">
        <f t="shared" si="186"/>
        <v>0</v>
      </c>
      <c r="I404" s="132">
        <f t="shared" si="186"/>
        <v>0</v>
      </c>
      <c r="J404" s="117"/>
      <c r="K404" s="117"/>
      <c r="L404" s="117"/>
      <c r="M404" s="117"/>
      <c r="N404" s="11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</row>
    <row r="405" spans="1:32" ht="31.5" customHeight="1">
      <c r="A405" s="129" t="s">
        <v>727</v>
      </c>
      <c r="B405" s="130" t="s">
        <v>564</v>
      </c>
      <c r="C405" s="130" t="s">
        <v>530</v>
      </c>
      <c r="D405" s="139" t="s">
        <v>503</v>
      </c>
      <c r="E405" s="130" t="s">
        <v>728</v>
      </c>
      <c r="F405" s="130" t="s">
        <v>729</v>
      </c>
      <c r="G405" s="132"/>
      <c r="H405" s="132"/>
      <c r="I405" s="141"/>
      <c r="J405" s="117"/>
      <c r="K405" s="117"/>
      <c r="L405" s="117"/>
      <c r="M405" s="117"/>
      <c r="N405" s="11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</row>
    <row r="406" spans="1:32" ht="15.75" customHeight="1">
      <c r="A406" s="124" t="s">
        <v>447</v>
      </c>
      <c r="B406" s="125" t="s">
        <v>564</v>
      </c>
      <c r="C406" s="125" t="s">
        <v>448</v>
      </c>
      <c r="D406" s="126"/>
      <c r="E406" s="125"/>
      <c r="F406" s="125"/>
      <c r="G406" s="138">
        <f t="shared" ref="G406:I406" si="187">G407</f>
        <v>12822.5</v>
      </c>
      <c r="H406" s="138">
        <f t="shared" si="187"/>
        <v>12943</v>
      </c>
      <c r="I406" s="138">
        <f t="shared" si="187"/>
        <v>13344.099999999999</v>
      </c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</row>
    <row r="407" spans="1:32" ht="15.75" customHeight="1">
      <c r="A407" s="129" t="s">
        <v>722</v>
      </c>
      <c r="B407" s="130" t="s">
        <v>564</v>
      </c>
      <c r="C407" s="130" t="s">
        <v>540</v>
      </c>
      <c r="D407" s="126"/>
      <c r="E407" s="125"/>
      <c r="F407" s="125"/>
      <c r="G407" s="138">
        <f t="shared" ref="G407:I407" si="188">G408+G414+G412+G416+G410</f>
        <v>12822.5</v>
      </c>
      <c r="H407" s="138">
        <f t="shared" si="188"/>
        <v>12943</v>
      </c>
      <c r="I407" s="138">
        <f t="shared" si="188"/>
        <v>13344.099999999999</v>
      </c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</row>
    <row r="408" spans="1:32" ht="63" customHeight="1">
      <c r="A408" s="149" t="s">
        <v>609</v>
      </c>
      <c r="B408" s="130" t="s">
        <v>564</v>
      </c>
      <c r="C408" s="130" t="s">
        <v>540</v>
      </c>
      <c r="D408" s="131" t="s">
        <v>610</v>
      </c>
      <c r="E408" s="130"/>
      <c r="F408" s="130"/>
      <c r="G408" s="132">
        <f t="shared" ref="G408:I408" si="189">G409</f>
        <v>245.2</v>
      </c>
      <c r="H408" s="132">
        <f t="shared" si="189"/>
        <v>220.8</v>
      </c>
      <c r="I408" s="132">
        <f t="shared" si="189"/>
        <v>214</v>
      </c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</row>
    <row r="409" spans="1:32" ht="31.5" customHeight="1">
      <c r="A409" s="149" t="s">
        <v>723</v>
      </c>
      <c r="B409" s="130" t="s">
        <v>564</v>
      </c>
      <c r="C409" s="130" t="s">
        <v>540</v>
      </c>
      <c r="D409" s="131" t="s">
        <v>610</v>
      </c>
      <c r="E409" s="130" t="s">
        <v>747</v>
      </c>
      <c r="F409" s="130" t="s">
        <v>684</v>
      </c>
      <c r="G409" s="132">
        <v>245.2</v>
      </c>
      <c r="H409" s="132">
        <v>220.8</v>
      </c>
      <c r="I409" s="132">
        <v>214</v>
      </c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</row>
    <row r="410" spans="1:32" ht="78.75" customHeight="1">
      <c r="A410" s="149" t="s">
        <v>611</v>
      </c>
      <c r="B410" s="130" t="s">
        <v>564</v>
      </c>
      <c r="C410" s="130" t="s">
        <v>540</v>
      </c>
      <c r="D410" s="131" t="s">
        <v>612</v>
      </c>
      <c r="E410" s="130"/>
      <c r="F410" s="130"/>
      <c r="G410" s="132">
        <f t="shared" ref="G410:I410" si="190">G411</f>
        <v>1576.6</v>
      </c>
      <c r="H410" s="132">
        <f t="shared" si="190"/>
        <v>1420.1</v>
      </c>
      <c r="I410" s="132">
        <f t="shared" si="190"/>
        <v>1375.8</v>
      </c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</row>
    <row r="411" spans="1:32" ht="31.5" customHeight="1">
      <c r="A411" s="149" t="s">
        <v>723</v>
      </c>
      <c r="B411" s="130" t="s">
        <v>564</v>
      </c>
      <c r="C411" s="130" t="s">
        <v>540</v>
      </c>
      <c r="D411" s="131" t="s">
        <v>612</v>
      </c>
      <c r="E411" s="130" t="s">
        <v>747</v>
      </c>
      <c r="F411" s="130" t="s">
        <v>684</v>
      </c>
      <c r="G411" s="132">
        <v>1576.6</v>
      </c>
      <c r="H411" s="132">
        <v>1420.1</v>
      </c>
      <c r="I411" s="132">
        <v>1375.8</v>
      </c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</row>
    <row r="412" spans="1:32" ht="31.5" customHeight="1">
      <c r="A412" s="205" t="s">
        <v>613</v>
      </c>
      <c r="B412" s="130" t="s">
        <v>564</v>
      </c>
      <c r="C412" s="130" t="s">
        <v>540</v>
      </c>
      <c r="D412" s="131" t="s">
        <v>614</v>
      </c>
      <c r="E412" s="130"/>
      <c r="F412" s="130"/>
      <c r="G412" s="132">
        <f t="shared" ref="G412:I412" si="191">G413</f>
        <v>4200</v>
      </c>
      <c r="H412" s="132">
        <f t="shared" si="191"/>
        <v>4300</v>
      </c>
      <c r="I412" s="132">
        <f t="shared" si="191"/>
        <v>4450</v>
      </c>
      <c r="J412" s="133">
        <f t="shared" ref="J412:L412" si="192">G412+G414+G416</f>
        <v>11000.7</v>
      </c>
      <c r="K412" s="133">
        <f t="shared" si="192"/>
        <v>11302.1</v>
      </c>
      <c r="L412" s="133">
        <f t="shared" si="192"/>
        <v>11754.3</v>
      </c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</row>
    <row r="413" spans="1:32" ht="31.5" customHeight="1">
      <c r="A413" s="129" t="s">
        <v>748</v>
      </c>
      <c r="B413" s="130" t="s">
        <v>564</v>
      </c>
      <c r="C413" s="130" t="s">
        <v>540</v>
      </c>
      <c r="D413" s="131" t="s">
        <v>614</v>
      </c>
      <c r="E413" s="130" t="s">
        <v>749</v>
      </c>
      <c r="F413" s="130" t="s">
        <v>684</v>
      </c>
      <c r="G413" s="132">
        <v>4200</v>
      </c>
      <c r="H413" s="132">
        <v>4300</v>
      </c>
      <c r="I413" s="132">
        <v>4450</v>
      </c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</row>
    <row r="414" spans="1:32" ht="15.75" customHeight="1">
      <c r="A414" s="205" t="s">
        <v>615</v>
      </c>
      <c r="B414" s="130" t="s">
        <v>564</v>
      </c>
      <c r="C414" s="130" t="s">
        <v>540</v>
      </c>
      <c r="D414" s="131" t="s">
        <v>616</v>
      </c>
      <c r="E414" s="130"/>
      <c r="F414" s="130"/>
      <c r="G414" s="132">
        <f t="shared" ref="G414:I414" si="193">G415</f>
        <v>3200</v>
      </c>
      <c r="H414" s="132">
        <f t="shared" si="193"/>
        <v>3300</v>
      </c>
      <c r="I414" s="132">
        <f t="shared" si="193"/>
        <v>3450</v>
      </c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</row>
    <row r="415" spans="1:32" ht="31.5" customHeight="1">
      <c r="A415" s="129" t="s">
        <v>748</v>
      </c>
      <c r="B415" s="130" t="s">
        <v>564</v>
      </c>
      <c r="C415" s="130" t="s">
        <v>540</v>
      </c>
      <c r="D415" s="131" t="s">
        <v>616</v>
      </c>
      <c r="E415" s="130" t="s">
        <v>750</v>
      </c>
      <c r="F415" s="130" t="s">
        <v>641</v>
      </c>
      <c r="G415" s="132">
        <v>3200</v>
      </c>
      <c r="H415" s="132">
        <v>3300</v>
      </c>
      <c r="I415" s="132">
        <v>3450</v>
      </c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</row>
    <row r="416" spans="1:32" ht="31.5" customHeight="1">
      <c r="A416" s="205" t="s">
        <v>617</v>
      </c>
      <c r="B416" s="130" t="s">
        <v>564</v>
      </c>
      <c r="C416" s="130" t="s">
        <v>540</v>
      </c>
      <c r="D416" s="131" t="s">
        <v>618</v>
      </c>
      <c r="E416" s="130"/>
      <c r="F416" s="130"/>
      <c r="G416" s="132">
        <f t="shared" ref="G416:I416" si="194">G417</f>
        <v>3600.7</v>
      </c>
      <c r="H416" s="132">
        <f t="shared" si="194"/>
        <v>3702.1</v>
      </c>
      <c r="I416" s="132">
        <f t="shared" si="194"/>
        <v>3854.3</v>
      </c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</row>
    <row r="417" spans="1:32" ht="31.5" customHeight="1">
      <c r="A417" s="129" t="s">
        <v>748</v>
      </c>
      <c r="B417" s="130" t="s">
        <v>564</v>
      </c>
      <c r="C417" s="130" t="s">
        <v>540</v>
      </c>
      <c r="D417" s="131" t="s">
        <v>618</v>
      </c>
      <c r="E417" s="130" t="s">
        <v>749</v>
      </c>
      <c r="F417" s="130" t="s">
        <v>684</v>
      </c>
      <c r="G417" s="132">
        <v>3600.7</v>
      </c>
      <c r="H417" s="132">
        <v>3702.1</v>
      </c>
      <c r="I417" s="132">
        <v>3854.3</v>
      </c>
      <c r="J417" s="111"/>
      <c r="K417" s="158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</row>
    <row r="418" spans="1:32" ht="18.75" customHeight="1">
      <c r="A418" s="206" t="s">
        <v>619</v>
      </c>
      <c r="B418" s="207"/>
      <c r="C418" s="207"/>
      <c r="D418" s="208"/>
      <c r="E418" s="273"/>
      <c r="F418" s="273"/>
      <c r="G418" s="209">
        <f t="shared" ref="G418:I418" si="195">G11+G106+G176+G263+G300+G225+G248+G165</f>
        <v>1043840.44</v>
      </c>
      <c r="H418" s="209">
        <f t="shared" si="195"/>
        <v>896126.20000000007</v>
      </c>
      <c r="I418" s="209">
        <f t="shared" si="195"/>
        <v>870334.82300000009</v>
      </c>
      <c r="J418" s="158"/>
      <c r="K418" s="210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</row>
    <row r="419" spans="1:32" ht="15.75" customHeight="1">
      <c r="A419" s="200" t="s">
        <v>620</v>
      </c>
      <c r="B419" s="211"/>
      <c r="C419" s="211"/>
      <c r="D419" s="115"/>
      <c r="E419" s="211"/>
      <c r="F419" s="211"/>
      <c r="G419" s="212">
        <f t="shared" ref="G419:I419" si="196">G420+G421</f>
        <v>1044890.4</v>
      </c>
      <c r="H419" s="212">
        <f t="shared" si="196"/>
        <v>897176.2</v>
      </c>
      <c r="I419" s="212">
        <f t="shared" si="196"/>
        <v>871384.8</v>
      </c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</row>
    <row r="420" spans="1:32" ht="15.75" customHeight="1">
      <c r="A420" s="100"/>
      <c r="B420" s="213"/>
      <c r="C420" s="214"/>
      <c r="D420" s="214"/>
      <c r="E420" s="214"/>
      <c r="F420" s="214" t="s">
        <v>751</v>
      </c>
      <c r="G420" s="215">
        <v>867315.4</v>
      </c>
      <c r="H420" s="215">
        <v>717578.9</v>
      </c>
      <c r="I420" s="215">
        <v>675831.4</v>
      </c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</row>
    <row r="421" spans="1:32" ht="15.75" customHeight="1">
      <c r="A421" s="100"/>
      <c r="B421" s="213"/>
      <c r="C421" s="214"/>
      <c r="D421" s="214"/>
      <c r="E421" s="214"/>
      <c r="F421" s="214" t="s">
        <v>752</v>
      </c>
      <c r="G421" s="216">
        <v>177575</v>
      </c>
      <c r="H421" s="217">
        <f>'1-5'!D10</f>
        <v>179597.3</v>
      </c>
      <c r="I421" s="217">
        <f>'1-5'!E10</f>
        <v>195553.4</v>
      </c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</row>
    <row r="422" spans="1:32" ht="15.75" customHeight="1">
      <c r="A422" s="89" t="s">
        <v>621</v>
      </c>
      <c r="B422" s="104"/>
      <c r="C422" s="109"/>
      <c r="D422" s="104"/>
      <c r="E422" s="109"/>
      <c r="F422" s="109"/>
      <c r="G422" s="218">
        <f t="shared" ref="G422:I422" si="197">G419-G418</f>
        <v>1049.9600000000792</v>
      </c>
      <c r="H422" s="218">
        <f t="shared" si="197"/>
        <v>1049.9999999998836</v>
      </c>
      <c r="I422" s="218">
        <f t="shared" si="197"/>
        <v>1049.9769999999553</v>
      </c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</row>
    <row r="423" spans="1:32" ht="15.75" customHeight="1">
      <c r="A423" s="89"/>
      <c r="B423" s="104"/>
      <c r="C423" s="109"/>
      <c r="D423" s="104"/>
      <c r="E423" s="109"/>
      <c r="F423" s="109"/>
      <c r="G423" s="112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</row>
    <row r="424" spans="1:32" ht="15.75" customHeight="1">
      <c r="A424" s="89"/>
      <c r="B424" s="104"/>
      <c r="C424" s="109"/>
      <c r="D424" s="104"/>
      <c r="E424" s="109"/>
      <c r="F424" s="109"/>
      <c r="G424" s="112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</row>
    <row r="425" spans="1:32" ht="15.75" customHeight="1">
      <c r="A425" s="89"/>
      <c r="B425" s="104"/>
      <c r="C425" s="109"/>
      <c r="D425" s="104"/>
      <c r="E425" s="109"/>
      <c r="F425" s="109"/>
      <c r="G425" s="112"/>
      <c r="H425" s="219"/>
      <c r="I425" s="219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</row>
    <row r="426" spans="1:32" ht="15.75" customHeight="1">
      <c r="A426" s="89"/>
      <c r="B426" s="104"/>
      <c r="C426" s="109"/>
      <c r="D426" s="104"/>
      <c r="E426" s="109"/>
      <c r="F426" s="109"/>
      <c r="G426" s="112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</row>
    <row r="427" spans="1:32" ht="15.75" customHeight="1">
      <c r="A427" s="89"/>
      <c r="B427" s="104"/>
      <c r="C427" s="109"/>
      <c r="D427" s="104"/>
      <c r="E427" s="109"/>
      <c r="F427" s="109"/>
      <c r="G427" s="112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</row>
    <row r="428" spans="1:32" ht="15.75" customHeight="1">
      <c r="A428" s="89"/>
      <c r="B428" s="104"/>
      <c r="C428" s="109"/>
      <c r="D428" s="104"/>
      <c r="E428" s="109"/>
      <c r="F428" s="109"/>
      <c r="G428" s="112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</row>
    <row r="429" spans="1:32" ht="15.75" customHeight="1">
      <c r="A429" s="89"/>
      <c r="B429" s="104"/>
      <c r="C429" s="109"/>
      <c r="D429" s="104"/>
      <c r="E429" s="109"/>
      <c r="F429" s="109"/>
      <c r="G429" s="112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</row>
    <row r="430" spans="1:32" ht="15.75" customHeight="1">
      <c r="A430" s="89"/>
      <c r="B430" s="104"/>
      <c r="C430" s="109"/>
      <c r="D430" s="104"/>
      <c r="E430" s="109"/>
      <c r="F430" s="109"/>
      <c r="G430" s="112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</row>
    <row r="431" spans="1:32" ht="15.75" customHeight="1">
      <c r="A431" s="89"/>
      <c r="B431" s="104"/>
      <c r="C431" s="109"/>
      <c r="D431" s="104"/>
      <c r="E431" s="109"/>
      <c r="F431" s="109"/>
      <c r="G431" s="112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</row>
    <row r="432" spans="1:32" ht="15.75" customHeight="1">
      <c r="A432" s="89"/>
      <c r="B432" s="104"/>
      <c r="C432" s="109"/>
      <c r="D432" s="104"/>
      <c r="E432" s="109"/>
      <c r="F432" s="109"/>
      <c r="G432" s="112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</row>
    <row r="433" spans="1:32" ht="15.75" customHeight="1">
      <c r="A433" s="89"/>
      <c r="B433" s="104"/>
      <c r="C433" s="109"/>
      <c r="D433" s="104"/>
      <c r="E433" s="109"/>
      <c r="F433" s="109"/>
      <c r="G433" s="112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</row>
    <row r="434" spans="1:32" ht="15.75" customHeight="1">
      <c r="A434" s="89"/>
      <c r="B434" s="104"/>
      <c r="C434" s="109"/>
      <c r="D434" s="104"/>
      <c r="E434" s="109"/>
      <c r="F434" s="109"/>
      <c r="G434" s="112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</row>
    <row r="435" spans="1:32" ht="15.75" customHeight="1">
      <c r="A435" s="89"/>
      <c r="B435" s="104"/>
      <c r="C435" s="109"/>
      <c r="D435" s="104"/>
      <c r="E435" s="109"/>
      <c r="F435" s="109"/>
      <c r="G435" s="112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</row>
    <row r="436" spans="1:32" ht="15.75" customHeight="1">
      <c r="A436" s="89"/>
      <c r="B436" s="104"/>
      <c r="C436" s="109"/>
      <c r="D436" s="104"/>
      <c r="E436" s="109"/>
      <c r="F436" s="109"/>
      <c r="G436" s="112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</row>
    <row r="437" spans="1:32" ht="15.75" customHeight="1">
      <c r="A437" s="89"/>
      <c r="B437" s="104"/>
      <c r="C437" s="109"/>
      <c r="D437" s="104"/>
      <c r="E437" s="109"/>
      <c r="F437" s="109"/>
      <c r="G437" s="112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</row>
    <row r="438" spans="1:32" ht="15.75" customHeight="1">
      <c r="A438" s="89"/>
      <c r="B438" s="104"/>
      <c r="C438" s="109"/>
      <c r="D438" s="104"/>
      <c r="E438" s="109"/>
      <c r="F438" s="109"/>
      <c r="G438" s="112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</row>
    <row r="439" spans="1:32" ht="15.75" customHeight="1">
      <c r="A439" s="89"/>
      <c r="B439" s="104"/>
      <c r="C439" s="109"/>
      <c r="D439" s="104"/>
      <c r="E439" s="109"/>
      <c r="F439" s="109"/>
      <c r="G439" s="112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</row>
    <row r="440" spans="1:32" ht="15.75" customHeight="1">
      <c r="A440" s="89"/>
      <c r="B440" s="104"/>
      <c r="C440" s="109"/>
      <c r="D440" s="104"/>
      <c r="E440" s="109"/>
      <c r="F440" s="109"/>
      <c r="G440" s="112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</row>
    <row r="441" spans="1:32" ht="15.75" customHeight="1">
      <c r="A441" s="89"/>
      <c r="B441" s="104"/>
      <c r="C441" s="109"/>
      <c r="D441" s="104"/>
      <c r="E441" s="109"/>
      <c r="F441" s="109"/>
      <c r="G441" s="112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</row>
    <row r="442" spans="1:32" ht="15.75" customHeight="1">
      <c r="A442" s="89"/>
      <c r="B442" s="104"/>
      <c r="C442" s="109"/>
      <c r="D442" s="104"/>
      <c r="E442" s="109"/>
      <c r="F442" s="109"/>
      <c r="G442" s="112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</row>
    <row r="443" spans="1:32" ht="15.75" customHeight="1">
      <c r="A443" s="89"/>
      <c r="B443" s="104"/>
      <c r="C443" s="109"/>
      <c r="D443" s="104"/>
      <c r="E443" s="109"/>
      <c r="F443" s="109"/>
      <c r="G443" s="112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</row>
    <row r="444" spans="1:32" ht="15.75" customHeight="1">
      <c r="A444" s="89"/>
      <c r="B444" s="104"/>
      <c r="C444" s="109"/>
      <c r="D444" s="104"/>
      <c r="E444" s="109"/>
      <c r="F444" s="109"/>
      <c r="G444" s="112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</row>
    <row r="445" spans="1:32" ht="15.75" customHeight="1">
      <c r="A445" s="89"/>
      <c r="B445" s="104"/>
      <c r="C445" s="109"/>
      <c r="D445" s="104"/>
      <c r="E445" s="109"/>
      <c r="F445" s="109"/>
      <c r="G445" s="112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</row>
    <row r="446" spans="1:32" ht="15.75" customHeight="1">
      <c r="A446" s="89"/>
      <c r="B446" s="104"/>
      <c r="C446" s="109"/>
      <c r="D446" s="104"/>
      <c r="E446" s="109"/>
      <c r="F446" s="109"/>
      <c r="G446" s="112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</row>
    <row r="447" spans="1:32" ht="15.75" customHeight="1">
      <c r="A447" s="89"/>
      <c r="B447" s="104"/>
      <c r="C447" s="109"/>
      <c r="D447" s="104"/>
      <c r="E447" s="109"/>
      <c r="F447" s="109"/>
      <c r="G447" s="112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</row>
    <row r="448" spans="1:32" ht="15.75" customHeight="1">
      <c r="A448" s="89"/>
      <c r="B448" s="104"/>
      <c r="C448" s="109"/>
      <c r="D448" s="104"/>
      <c r="E448" s="109"/>
      <c r="F448" s="109"/>
      <c r="G448" s="112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</row>
    <row r="449" spans="1:32" ht="15.75" customHeight="1">
      <c r="A449" s="89"/>
      <c r="B449" s="104"/>
      <c r="C449" s="109"/>
      <c r="D449" s="104"/>
      <c r="E449" s="109"/>
      <c r="F449" s="109"/>
      <c r="G449" s="112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</row>
    <row r="450" spans="1:32" ht="15.75" customHeight="1">
      <c r="A450" s="89"/>
      <c r="B450" s="104"/>
      <c r="C450" s="109"/>
      <c r="D450" s="104"/>
      <c r="E450" s="109"/>
      <c r="F450" s="109"/>
      <c r="G450" s="112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</row>
    <row r="451" spans="1:32" ht="15.75" customHeight="1">
      <c r="A451" s="89"/>
      <c r="B451" s="104"/>
      <c r="C451" s="109"/>
      <c r="D451" s="104"/>
      <c r="E451" s="109"/>
      <c r="F451" s="109"/>
      <c r="G451" s="112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</row>
    <row r="452" spans="1:32" ht="15.75" customHeight="1">
      <c r="A452" s="89"/>
      <c r="B452" s="104"/>
      <c r="C452" s="109"/>
      <c r="D452" s="104"/>
      <c r="E452" s="109"/>
      <c r="F452" s="109"/>
      <c r="G452" s="112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</row>
    <row r="453" spans="1:32" ht="15.75" customHeight="1">
      <c r="A453" s="89"/>
      <c r="B453" s="104"/>
      <c r="C453" s="109"/>
      <c r="D453" s="104"/>
      <c r="E453" s="109"/>
      <c r="F453" s="109"/>
      <c r="G453" s="220"/>
      <c r="H453" s="23"/>
      <c r="I453" s="23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</row>
    <row r="454" spans="1:32" ht="15.75" customHeight="1">
      <c r="A454" s="89"/>
      <c r="B454" s="104"/>
      <c r="C454" s="109"/>
      <c r="D454" s="104"/>
      <c r="E454" s="109"/>
      <c r="F454" s="109"/>
      <c r="G454" s="220"/>
      <c r="H454" s="23"/>
      <c r="I454" s="23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</row>
    <row r="455" spans="1:32" ht="15.75" customHeight="1">
      <c r="A455" s="89"/>
      <c r="B455" s="104"/>
      <c r="C455" s="109"/>
      <c r="D455" s="104"/>
      <c r="E455" s="109"/>
      <c r="F455" s="109"/>
      <c r="G455" s="220"/>
      <c r="H455" s="23"/>
      <c r="I455" s="23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</row>
    <row r="456" spans="1:32" ht="15.75" customHeight="1">
      <c r="A456" s="89"/>
      <c r="B456" s="104"/>
      <c r="C456" s="109"/>
      <c r="D456" s="104"/>
      <c r="E456" s="109"/>
      <c r="F456" s="109"/>
      <c r="G456" s="220"/>
      <c r="H456" s="23"/>
      <c r="I456" s="23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</row>
    <row r="457" spans="1:32" ht="15.75" customHeight="1">
      <c r="A457" s="89"/>
      <c r="B457" s="104"/>
      <c r="C457" s="109"/>
      <c r="D457" s="104"/>
      <c r="E457" s="109"/>
      <c r="F457" s="109"/>
      <c r="G457" s="220"/>
      <c r="H457" s="23"/>
      <c r="I457" s="23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</row>
    <row r="458" spans="1:32" ht="15.75" customHeight="1">
      <c r="A458" s="89"/>
      <c r="B458" s="104"/>
      <c r="C458" s="109"/>
      <c r="D458" s="104"/>
      <c r="E458" s="109"/>
      <c r="F458" s="109"/>
      <c r="G458" s="220"/>
      <c r="H458" s="23"/>
      <c r="I458" s="23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</row>
    <row r="459" spans="1:32" ht="15.75" customHeight="1">
      <c r="A459" s="89"/>
      <c r="B459" s="104"/>
      <c r="C459" s="109"/>
      <c r="D459" s="104"/>
      <c r="E459" s="109"/>
      <c r="F459" s="109"/>
      <c r="G459" s="220"/>
      <c r="H459" s="23"/>
      <c r="I459" s="23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</row>
    <row r="460" spans="1:32" ht="15.75" customHeight="1">
      <c r="A460" s="89"/>
      <c r="B460" s="104"/>
      <c r="C460" s="109"/>
      <c r="D460" s="104"/>
      <c r="E460" s="109"/>
      <c r="F460" s="109"/>
      <c r="G460" s="220"/>
      <c r="H460" s="23"/>
      <c r="I460" s="23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</row>
    <row r="461" spans="1:32" ht="15.75" customHeight="1">
      <c r="A461" s="89"/>
      <c r="B461" s="104"/>
      <c r="C461" s="109"/>
      <c r="D461" s="104"/>
      <c r="E461" s="109"/>
      <c r="F461" s="109"/>
      <c r="G461" s="220"/>
      <c r="H461" s="23"/>
      <c r="I461" s="23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</row>
    <row r="462" spans="1:32" ht="15.75" customHeight="1">
      <c r="A462" s="89"/>
      <c r="B462" s="104"/>
      <c r="C462" s="109"/>
      <c r="D462" s="104"/>
      <c r="E462" s="109"/>
      <c r="F462" s="109"/>
      <c r="G462" s="220"/>
      <c r="H462" s="23"/>
      <c r="I462" s="23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</row>
    <row r="463" spans="1:32" ht="15.75" customHeight="1">
      <c r="A463" s="89"/>
      <c r="B463" s="104"/>
      <c r="C463" s="109"/>
      <c r="D463" s="104"/>
      <c r="E463" s="109"/>
      <c r="F463" s="109"/>
      <c r="G463" s="220"/>
      <c r="H463" s="23"/>
      <c r="I463" s="23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</row>
    <row r="464" spans="1:32" ht="15.75" customHeight="1">
      <c r="A464" s="89"/>
      <c r="B464" s="104"/>
      <c r="C464" s="109"/>
      <c r="D464" s="104"/>
      <c r="E464" s="109"/>
      <c r="F464" s="109"/>
      <c r="G464" s="220"/>
      <c r="H464" s="23"/>
      <c r="I464" s="23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</row>
    <row r="465" spans="1:32" ht="15.75" customHeight="1">
      <c r="A465" s="89"/>
      <c r="B465" s="104"/>
      <c r="C465" s="109"/>
      <c r="D465" s="104"/>
      <c r="E465" s="109"/>
      <c r="F465" s="109"/>
      <c r="G465" s="220"/>
      <c r="H465" s="23"/>
      <c r="I465" s="23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</row>
    <row r="466" spans="1:32" ht="15.75" customHeight="1">
      <c r="A466" s="89"/>
      <c r="B466" s="104"/>
      <c r="C466" s="109"/>
      <c r="D466" s="104"/>
      <c r="E466" s="109"/>
      <c r="F466" s="109"/>
      <c r="G466" s="220"/>
      <c r="H466" s="23"/>
      <c r="I466" s="23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</row>
    <row r="467" spans="1:32" ht="15.75" customHeight="1">
      <c r="A467" s="89"/>
      <c r="B467" s="104"/>
      <c r="C467" s="109"/>
      <c r="D467" s="104"/>
      <c r="E467" s="109"/>
      <c r="F467" s="109"/>
      <c r="G467" s="220"/>
      <c r="H467" s="23"/>
      <c r="I467" s="23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</row>
    <row r="468" spans="1:32" ht="15.75" customHeight="1">
      <c r="A468" s="89"/>
      <c r="B468" s="104"/>
      <c r="C468" s="109"/>
      <c r="D468" s="104"/>
      <c r="E468" s="109"/>
      <c r="F468" s="109"/>
      <c r="G468" s="220"/>
      <c r="H468" s="23"/>
      <c r="I468" s="23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</row>
    <row r="469" spans="1:32" ht="15.75" customHeight="1">
      <c r="A469" s="89"/>
      <c r="B469" s="104"/>
      <c r="C469" s="109"/>
      <c r="D469" s="104"/>
      <c r="E469" s="109"/>
      <c r="F469" s="109"/>
      <c r="G469" s="220"/>
      <c r="H469" s="23"/>
      <c r="I469" s="23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</row>
    <row r="470" spans="1:32" ht="15.75" customHeight="1">
      <c r="A470" s="89"/>
      <c r="B470" s="104"/>
      <c r="C470" s="109"/>
      <c r="D470" s="104"/>
      <c r="E470" s="109"/>
      <c r="F470" s="109"/>
      <c r="G470" s="220"/>
      <c r="H470" s="23"/>
      <c r="I470" s="23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</row>
    <row r="471" spans="1:32" ht="15.75" customHeight="1">
      <c r="A471" s="89"/>
      <c r="B471" s="104"/>
      <c r="C471" s="109"/>
      <c r="D471" s="104"/>
      <c r="E471" s="109"/>
      <c r="F471" s="109"/>
      <c r="G471" s="220"/>
      <c r="H471" s="23"/>
      <c r="I471" s="23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</row>
    <row r="472" spans="1:32" ht="15.75" customHeight="1">
      <c r="A472" s="89"/>
      <c r="B472" s="104"/>
      <c r="C472" s="109"/>
      <c r="D472" s="104"/>
      <c r="E472" s="109"/>
      <c r="F472" s="109"/>
      <c r="G472" s="220"/>
      <c r="H472" s="23"/>
      <c r="I472" s="23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</row>
    <row r="473" spans="1:32" ht="15.75" customHeight="1">
      <c r="A473" s="89"/>
      <c r="B473" s="104"/>
      <c r="C473" s="109"/>
      <c r="D473" s="104"/>
      <c r="E473" s="109"/>
      <c r="F473" s="109"/>
      <c r="G473" s="220"/>
      <c r="H473" s="23"/>
      <c r="I473" s="23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</row>
    <row r="474" spans="1:32" ht="15.75" customHeight="1">
      <c r="A474" s="89"/>
      <c r="B474" s="104"/>
      <c r="C474" s="109"/>
      <c r="D474" s="104"/>
      <c r="E474" s="109"/>
      <c r="F474" s="109"/>
      <c r="G474" s="220"/>
      <c r="H474" s="23"/>
      <c r="I474" s="23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</row>
    <row r="475" spans="1:32" ht="15.75" customHeight="1">
      <c r="A475" s="89"/>
      <c r="B475" s="104"/>
      <c r="C475" s="109"/>
      <c r="D475" s="104"/>
      <c r="E475" s="109"/>
      <c r="F475" s="109"/>
      <c r="G475" s="220"/>
      <c r="H475" s="23"/>
      <c r="I475" s="23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</row>
    <row r="476" spans="1:32" ht="15.75" customHeight="1">
      <c r="A476" s="89"/>
      <c r="B476" s="104"/>
      <c r="C476" s="109"/>
      <c r="D476" s="104"/>
      <c r="E476" s="109"/>
      <c r="F476" s="109"/>
      <c r="G476" s="220"/>
      <c r="H476" s="23"/>
      <c r="I476" s="23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</row>
    <row r="477" spans="1:32" ht="15.75" customHeight="1">
      <c r="A477" s="89"/>
      <c r="B477" s="104"/>
      <c r="C477" s="109"/>
      <c r="D477" s="104"/>
      <c r="E477" s="109"/>
      <c r="F477" s="109"/>
      <c r="G477" s="220"/>
      <c r="H477" s="23"/>
      <c r="I477" s="23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</row>
    <row r="478" spans="1:32" ht="15.75" customHeight="1">
      <c r="A478" s="89"/>
      <c r="B478" s="104"/>
      <c r="C478" s="109"/>
      <c r="D478" s="104"/>
      <c r="E478" s="109"/>
      <c r="F478" s="109"/>
      <c r="G478" s="220"/>
      <c r="H478" s="23"/>
      <c r="I478" s="23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</row>
    <row r="479" spans="1:32" ht="15.75" customHeight="1">
      <c r="A479" s="89"/>
      <c r="B479" s="104"/>
      <c r="C479" s="109"/>
      <c r="D479" s="104"/>
      <c r="E479" s="109"/>
      <c r="F479" s="109"/>
      <c r="G479" s="220"/>
      <c r="H479" s="23"/>
      <c r="I479" s="23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</row>
    <row r="480" spans="1:32" ht="15.75" customHeight="1">
      <c r="A480" s="89"/>
      <c r="B480" s="104"/>
      <c r="C480" s="109"/>
      <c r="D480" s="104"/>
      <c r="E480" s="109"/>
      <c r="F480" s="109"/>
      <c r="G480" s="220"/>
      <c r="H480" s="23"/>
      <c r="I480" s="23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</row>
    <row r="481" spans="1:32" ht="15.75" customHeight="1">
      <c r="A481" s="89"/>
      <c r="B481" s="104"/>
      <c r="C481" s="109"/>
      <c r="D481" s="104"/>
      <c r="E481" s="109"/>
      <c r="F481" s="109"/>
      <c r="G481" s="220"/>
      <c r="H481" s="23"/>
      <c r="I481" s="23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</row>
    <row r="482" spans="1:32" ht="15.75" customHeight="1">
      <c r="A482" s="89"/>
      <c r="B482" s="104"/>
      <c r="C482" s="109"/>
      <c r="D482" s="104"/>
      <c r="E482" s="109"/>
      <c r="F482" s="109"/>
      <c r="G482" s="220"/>
      <c r="H482" s="23"/>
      <c r="I482" s="23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</row>
    <row r="483" spans="1:32" ht="15.75" customHeight="1">
      <c r="A483" s="89"/>
      <c r="B483" s="104"/>
      <c r="C483" s="109"/>
      <c r="D483" s="104"/>
      <c r="E483" s="109"/>
      <c r="F483" s="109"/>
      <c r="G483" s="220"/>
      <c r="H483" s="23"/>
      <c r="I483" s="23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</row>
    <row r="484" spans="1:32" ht="15.75" customHeight="1">
      <c r="A484" s="89"/>
      <c r="B484" s="104"/>
      <c r="C484" s="109"/>
      <c r="D484" s="104"/>
      <c r="E484" s="109"/>
      <c r="F484" s="109"/>
      <c r="G484" s="220"/>
      <c r="H484" s="23"/>
      <c r="I484" s="23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</row>
    <row r="485" spans="1:32" ht="15.75" customHeight="1">
      <c r="A485" s="89"/>
      <c r="B485" s="104"/>
      <c r="C485" s="109"/>
      <c r="D485" s="104"/>
      <c r="E485" s="109"/>
      <c r="F485" s="109"/>
      <c r="G485" s="220"/>
      <c r="H485" s="23"/>
      <c r="I485" s="23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</row>
    <row r="486" spans="1:32" ht="15.75" customHeight="1">
      <c r="A486" s="89"/>
      <c r="B486" s="104"/>
      <c r="C486" s="109"/>
      <c r="D486" s="104"/>
      <c r="E486" s="109"/>
      <c r="F486" s="109"/>
      <c r="G486" s="220"/>
      <c r="H486" s="23"/>
      <c r="I486" s="23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</row>
    <row r="487" spans="1:32" ht="15.75" customHeight="1">
      <c r="A487" s="89"/>
      <c r="B487" s="104"/>
      <c r="C487" s="109"/>
      <c r="D487" s="104"/>
      <c r="E487" s="109"/>
      <c r="F487" s="109"/>
      <c r="G487" s="220"/>
      <c r="H487" s="23"/>
      <c r="I487" s="23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</row>
    <row r="488" spans="1:32" ht="15.75" customHeight="1">
      <c r="A488" s="89"/>
      <c r="B488" s="104"/>
      <c r="C488" s="109"/>
      <c r="D488" s="104"/>
      <c r="E488" s="109"/>
      <c r="F488" s="109"/>
      <c r="G488" s="220"/>
      <c r="H488" s="23"/>
      <c r="I488" s="23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</row>
    <row r="489" spans="1:32" ht="15.75" customHeight="1">
      <c r="A489" s="89"/>
      <c r="B489" s="104"/>
      <c r="C489" s="109"/>
      <c r="D489" s="104"/>
      <c r="E489" s="109"/>
      <c r="F489" s="109"/>
      <c r="G489" s="220"/>
      <c r="H489" s="23"/>
      <c r="I489" s="23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</row>
    <row r="490" spans="1:32" ht="15.75" customHeight="1">
      <c r="A490" s="89"/>
      <c r="B490" s="104"/>
      <c r="C490" s="109"/>
      <c r="D490" s="104"/>
      <c r="E490" s="109"/>
      <c r="F490" s="109"/>
      <c r="G490" s="220"/>
      <c r="H490" s="23"/>
      <c r="I490" s="23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</row>
    <row r="491" spans="1:32" ht="15.75" customHeight="1">
      <c r="A491" s="89"/>
      <c r="B491" s="104"/>
      <c r="C491" s="109"/>
      <c r="D491" s="104"/>
      <c r="E491" s="109"/>
      <c r="F491" s="109"/>
      <c r="G491" s="220"/>
      <c r="H491" s="23"/>
      <c r="I491" s="23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</row>
    <row r="492" spans="1:32" ht="15.75" customHeight="1">
      <c r="A492" s="89"/>
      <c r="B492" s="104"/>
      <c r="C492" s="109"/>
      <c r="D492" s="104"/>
      <c r="E492" s="109"/>
      <c r="F492" s="109"/>
      <c r="G492" s="220"/>
      <c r="H492" s="23"/>
      <c r="I492" s="23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</row>
    <row r="493" spans="1:32" ht="15.75" customHeight="1">
      <c r="A493" s="89"/>
      <c r="B493" s="104"/>
      <c r="C493" s="109"/>
      <c r="D493" s="104"/>
      <c r="E493" s="109"/>
      <c r="F493" s="109"/>
      <c r="G493" s="220"/>
      <c r="H493" s="23"/>
      <c r="I493" s="23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</row>
    <row r="494" spans="1:32" ht="15.75" customHeight="1">
      <c r="A494" s="89"/>
      <c r="B494" s="104"/>
      <c r="C494" s="109"/>
      <c r="D494" s="104"/>
      <c r="E494" s="109"/>
      <c r="F494" s="109"/>
      <c r="G494" s="220"/>
      <c r="H494" s="23"/>
      <c r="I494" s="23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</row>
    <row r="495" spans="1:32" ht="15.75" customHeight="1">
      <c r="A495" s="89"/>
      <c r="B495" s="104"/>
      <c r="C495" s="109"/>
      <c r="D495" s="104"/>
      <c r="E495" s="109"/>
      <c r="F495" s="109"/>
      <c r="G495" s="220"/>
      <c r="H495" s="23"/>
      <c r="I495" s="23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</row>
    <row r="496" spans="1:32" ht="15.75" customHeight="1">
      <c r="A496" s="89"/>
      <c r="B496" s="104"/>
      <c r="C496" s="109"/>
      <c r="D496" s="104"/>
      <c r="E496" s="109"/>
      <c r="F496" s="109"/>
      <c r="G496" s="220"/>
      <c r="H496" s="23"/>
      <c r="I496" s="23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</row>
    <row r="497" spans="1:32" ht="15.75" customHeight="1">
      <c r="A497" s="89"/>
      <c r="B497" s="104"/>
      <c r="C497" s="109"/>
      <c r="D497" s="104"/>
      <c r="E497" s="109"/>
      <c r="F497" s="109"/>
      <c r="G497" s="220"/>
      <c r="H497" s="23"/>
      <c r="I497" s="23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</row>
    <row r="498" spans="1:32" ht="15.75" customHeight="1">
      <c r="A498" s="89"/>
      <c r="B498" s="104"/>
      <c r="C498" s="109"/>
      <c r="D498" s="104"/>
      <c r="E498" s="109"/>
      <c r="F498" s="109"/>
      <c r="G498" s="220"/>
      <c r="H498" s="23"/>
      <c r="I498" s="23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</row>
    <row r="499" spans="1:32" ht="15.75" customHeight="1">
      <c r="A499" s="89"/>
      <c r="B499" s="104"/>
      <c r="C499" s="109"/>
      <c r="D499" s="104"/>
      <c r="E499" s="109"/>
      <c r="F499" s="109"/>
      <c r="G499" s="220"/>
      <c r="H499" s="23"/>
      <c r="I499" s="23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</row>
    <row r="500" spans="1:32" ht="15.75" customHeight="1">
      <c r="A500" s="89"/>
      <c r="B500" s="104"/>
      <c r="C500" s="109"/>
      <c r="D500" s="104"/>
      <c r="E500" s="109"/>
      <c r="F500" s="109"/>
      <c r="G500" s="220"/>
      <c r="H500" s="23"/>
      <c r="I500" s="23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</row>
    <row r="501" spans="1:32" ht="15.75" customHeight="1">
      <c r="A501" s="89"/>
      <c r="B501" s="104"/>
      <c r="C501" s="109"/>
      <c r="D501" s="104"/>
      <c r="E501" s="109"/>
      <c r="F501" s="109"/>
      <c r="G501" s="220"/>
      <c r="H501" s="23"/>
      <c r="I501" s="23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</row>
    <row r="502" spans="1:32" ht="15.75" customHeight="1">
      <c r="A502" s="89"/>
      <c r="B502" s="104"/>
      <c r="C502" s="109"/>
      <c r="D502" s="104"/>
      <c r="E502" s="109"/>
      <c r="F502" s="109"/>
      <c r="G502" s="220"/>
      <c r="H502" s="23"/>
      <c r="I502" s="23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</row>
    <row r="503" spans="1:32" ht="15.75" customHeight="1">
      <c r="A503" s="89"/>
      <c r="B503" s="104"/>
      <c r="C503" s="109"/>
      <c r="D503" s="104"/>
      <c r="E503" s="109"/>
      <c r="F503" s="109"/>
      <c r="G503" s="220"/>
      <c r="H503" s="23"/>
      <c r="I503" s="23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</row>
    <row r="504" spans="1:32" ht="15.75" customHeight="1">
      <c r="A504" s="89"/>
      <c r="B504" s="104"/>
      <c r="C504" s="109"/>
      <c r="D504" s="104"/>
      <c r="E504" s="109"/>
      <c r="F504" s="109"/>
      <c r="G504" s="220"/>
      <c r="H504" s="23"/>
      <c r="I504" s="23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</row>
    <row r="505" spans="1:32" ht="15.75" customHeight="1">
      <c r="A505" s="89"/>
      <c r="B505" s="104"/>
      <c r="C505" s="109"/>
      <c r="D505" s="104"/>
      <c r="E505" s="109"/>
      <c r="F505" s="109"/>
      <c r="G505" s="220"/>
      <c r="H505" s="23"/>
      <c r="I505" s="23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</row>
    <row r="506" spans="1:32" ht="15.75" customHeight="1">
      <c r="A506" s="89"/>
      <c r="B506" s="104"/>
      <c r="C506" s="109"/>
      <c r="D506" s="104"/>
      <c r="E506" s="109"/>
      <c r="F506" s="109"/>
      <c r="G506" s="220"/>
      <c r="H506" s="23"/>
      <c r="I506" s="23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</row>
    <row r="507" spans="1:32" ht="15.75" customHeight="1">
      <c r="A507" s="89"/>
      <c r="B507" s="104"/>
      <c r="C507" s="109"/>
      <c r="D507" s="104"/>
      <c r="E507" s="109"/>
      <c r="F507" s="109"/>
      <c r="G507" s="220"/>
      <c r="H507" s="23"/>
      <c r="I507" s="23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</row>
    <row r="508" spans="1:32" ht="15.75" customHeight="1">
      <c r="A508" s="89"/>
      <c r="B508" s="104"/>
      <c r="C508" s="109"/>
      <c r="D508" s="104"/>
      <c r="E508" s="109"/>
      <c r="F508" s="109"/>
      <c r="G508" s="220"/>
      <c r="H508" s="23"/>
      <c r="I508" s="23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</row>
    <row r="509" spans="1:32" ht="15.75" customHeight="1">
      <c r="A509" s="89"/>
      <c r="B509" s="104"/>
      <c r="C509" s="109"/>
      <c r="D509" s="104"/>
      <c r="E509" s="109"/>
      <c r="F509" s="109"/>
      <c r="G509" s="220"/>
      <c r="H509" s="23"/>
      <c r="I509" s="23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</row>
    <row r="510" spans="1:32" ht="15.75" customHeight="1">
      <c r="A510" s="89"/>
      <c r="B510" s="104"/>
      <c r="C510" s="109"/>
      <c r="D510" s="104"/>
      <c r="E510" s="109"/>
      <c r="F510" s="109"/>
      <c r="G510" s="220"/>
      <c r="H510" s="23"/>
      <c r="I510" s="23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</row>
    <row r="511" spans="1:32" ht="15.75" customHeight="1">
      <c r="A511" s="89"/>
      <c r="B511" s="104"/>
      <c r="C511" s="109"/>
      <c r="D511" s="104"/>
      <c r="E511" s="109"/>
      <c r="F511" s="109"/>
      <c r="G511" s="220"/>
      <c r="H511" s="23"/>
      <c r="I511" s="23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</row>
    <row r="512" spans="1:32" ht="15.75" customHeight="1">
      <c r="A512" s="89"/>
      <c r="B512" s="104"/>
      <c r="C512" s="109"/>
      <c r="D512" s="104"/>
      <c r="E512" s="109"/>
      <c r="F512" s="109"/>
      <c r="G512" s="220"/>
      <c r="H512" s="23"/>
      <c r="I512" s="23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</row>
    <row r="513" spans="1:32" ht="15.75" customHeight="1">
      <c r="A513" s="89"/>
      <c r="B513" s="104"/>
      <c r="C513" s="109"/>
      <c r="D513" s="104"/>
      <c r="E513" s="109"/>
      <c r="F513" s="109"/>
      <c r="G513" s="220"/>
      <c r="H513" s="23"/>
      <c r="I513" s="23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</row>
    <row r="514" spans="1:32" ht="15.75" customHeight="1">
      <c r="A514" s="89"/>
      <c r="B514" s="104"/>
      <c r="C514" s="109"/>
      <c r="D514" s="104"/>
      <c r="E514" s="109"/>
      <c r="F514" s="109"/>
      <c r="G514" s="220"/>
      <c r="H514" s="23"/>
      <c r="I514" s="23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</row>
    <row r="515" spans="1:32" ht="15.75" customHeight="1">
      <c r="A515" s="89"/>
      <c r="B515" s="104"/>
      <c r="C515" s="109"/>
      <c r="D515" s="104"/>
      <c r="E515" s="109"/>
      <c r="F515" s="109"/>
      <c r="G515" s="220"/>
      <c r="H515" s="23"/>
      <c r="I515" s="23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</row>
    <row r="516" spans="1:32" ht="15.75" customHeight="1">
      <c r="A516" s="89"/>
      <c r="B516" s="104"/>
      <c r="C516" s="109"/>
      <c r="D516" s="104"/>
      <c r="E516" s="109"/>
      <c r="F516" s="109"/>
      <c r="G516" s="220"/>
      <c r="H516" s="23"/>
      <c r="I516" s="23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</row>
    <row r="517" spans="1:32" ht="15.75" customHeight="1">
      <c r="A517" s="89"/>
      <c r="B517" s="104"/>
      <c r="C517" s="109"/>
      <c r="D517" s="104"/>
      <c r="E517" s="109"/>
      <c r="F517" s="109"/>
      <c r="G517" s="220"/>
      <c r="H517" s="23"/>
      <c r="I517" s="23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</row>
    <row r="518" spans="1:32" ht="15.75" customHeight="1">
      <c r="A518" s="89"/>
      <c r="B518" s="104"/>
      <c r="C518" s="109"/>
      <c r="D518" s="104"/>
      <c r="E518" s="109"/>
      <c r="F518" s="109"/>
      <c r="G518" s="220"/>
      <c r="H518" s="23"/>
      <c r="I518" s="23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</row>
    <row r="519" spans="1:32" ht="15.75" customHeight="1">
      <c r="A519" s="89"/>
      <c r="B519" s="104"/>
      <c r="C519" s="109"/>
      <c r="D519" s="104"/>
      <c r="E519" s="109"/>
      <c r="F519" s="109"/>
      <c r="G519" s="220"/>
      <c r="H519" s="23"/>
      <c r="I519" s="23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</row>
    <row r="520" spans="1:32" ht="15.75" customHeight="1">
      <c r="A520" s="89"/>
      <c r="B520" s="104"/>
      <c r="C520" s="109"/>
      <c r="D520" s="104"/>
      <c r="E520" s="109"/>
      <c r="F520" s="109"/>
      <c r="G520" s="220"/>
      <c r="H520" s="23"/>
      <c r="I520" s="23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</row>
    <row r="521" spans="1:32" ht="15.75" customHeight="1">
      <c r="A521" s="89"/>
      <c r="B521" s="104"/>
      <c r="C521" s="109"/>
      <c r="D521" s="104"/>
      <c r="E521" s="109"/>
      <c r="F521" s="109"/>
      <c r="G521" s="220"/>
      <c r="H521" s="23"/>
      <c r="I521" s="23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</row>
    <row r="522" spans="1:32" ht="15.75" customHeight="1">
      <c r="A522" s="89"/>
      <c r="B522" s="104"/>
      <c r="C522" s="109"/>
      <c r="D522" s="104"/>
      <c r="E522" s="109"/>
      <c r="F522" s="109"/>
      <c r="G522" s="220"/>
      <c r="H522" s="23"/>
      <c r="I522" s="23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</row>
    <row r="523" spans="1:32" ht="15.75" customHeight="1">
      <c r="A523" s="89"/>
      <c r="B523" s="104"/>
      <c r="C523" s="109"/>
      <c r="D523" s="104"/>
      <c r="E523" s="109"/>
      <c r="F523" s="109"/>
      <c r="G523" s="220"/>
      <c r="H523" s="23"/>
      <c r="I523" s="23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</row>
    <row r="524" spans="1:32" ht="15.75" customHeight="1">
      <c r="A524" s="89"/>
      <c r="B524" s="104"/>
      <c r="C524" s="109"/>
      <c r="D524" s="104"/>
      <c r="E524" s="109"/>
      <c r="F524" s="109"/>
      <c r="G524" s="220"/>
      <c r="H524" s="23"/>
      <c r="I524" s="23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</row>
    <row r="525" spans="1:32" ht="15.75" customHeight="1">
      <c r="A525" s="89"/>
      <c r="B525" s="104"/>
      <c r="C525" s="109"/>
      <c r="D525" s="104"/>
      <c r="E525" s="109"/>
      <c r="F525" s="109"/>
      <c r="G525" s="220"/>
      <c r="H525" s="23"/>
      <c r="I525" s="23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</row>
    <row r="526" spans="1:32" ht="15.75" customHeight="1">
      <c r="A526" s="89"/>
      <c r="B526" s="104"/>
      <c r="C526" s="109"/>
      <c r="D526" s="104"/>
      <c r="E526" s="109"/>
      <c r="F526" s="109"/>
      <c r="G526" s="220"/>
      <c r="H526" s="23"/>
      <c r="I526" s="23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</row>
    <row r="527" spans="1:32" ht="15.75" customHeight="1">
      <c r="A527" s="89"/>
      <c r="B527" s="104"/>
      <c r="C527" s="109"/>
      <c r="D527" s="104"/>
      <c r="E527" s="109"/>
      <c r="F527" s="109"/>
      <c r="G527" s="220"/>
      <c r="H527" s="23"/>
      <c r="I527" s="23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</row>
    <row r="528" spans="1:32" ht="15.75" customHeight="1">
      <c r="A528" s="89"/>
      <c r="B528" s="104"/>
      <c r="C528" s="109"/>
      <c r="D528" s="104"/>
      <c r="E528" s="109"/>
      <c r="F528" s="109"/>
      <c r="G528" s="220"/>
      <c r="H528" s="23"/>
      <c r="I528" s="23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</row>
    <row r="529" spans="1:32" ht="15.75" customHeight="1">
      <c r="A529" s="89"/>
      <c r="B529" s="104"/>
      <c r="C529" s="109"/>
      <c r="D529" s="104"/>
      <c r="E529" s="109"/>
      <c r="F529" s="109"/>
      <c r="G529" s="220"/>
      <c r="H529" s="23"/>
      <c r="I529" s="23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</row>
    <row r="530" spans="1:32" ht="15.75" customHeight="1">
      <c r="A530" s="89"/>
      <c r="B530" s="104"/>
      <c r="C530" s="109"/>
      <c r="D530" s="104"/>
      <c r="E530" s="109"/>
      <c r="F530" s="109"/>
      <c r="G530" s="220"/>
      <c r="H530" s="23"/>
      <c r="I530" s="23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</row>
    <row r="531" spans="1:32" ht="15.75" customHeight="1">
      <c r="A531" s="89"/>
      <c r="B531" s="104"/>
      <c r="C531" s="109"/>
      <c r="D531" s="104"/>
      <c r="E531" s="109"/>
      <c r="F531" s="109"/>
      <c r="G531" s="220"/>
      <c r="H531" s="23"/>
      <c r="I531" s="23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</row>
    <row r="532" spans="1:32" ht="15.75" customHeight="1">
      <c r="A532" s="89"/>
      <c r="B532" s="104"/>
      <c r="C532" s="109"/>
      <c r="D532" s="104"/>
      <c r="E532" s="109"/>
      <c r="F532" s="109"/>
      <c r="G532" s="220"/>
      <c r="H532" s="23"/>
      <c r="I532" s="23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</row>
    <row r="533" spans="1:32" ht="15.75" customHeight="1">
      <c r="A533" s="89"/>
      <c r="B533" s="104"/>
      <c r="C533" s="109"/>
      <c r="D533" s="104"/>
      <c r="E533" s="109"/>
      <c r="F533" s="109"/>
      <c r="G533" s="220"/>
      <c r="H533" s="23"/>
      <c r="I533" s="23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</row>
    <row r="534" spans="1:32" ht="15.75" customHeight="1">
      <c r="A534" s="89"/>
      <c r="B534" s="104"/>
      <c r="C534" s="109"/>
      <c r="D534" s="104"/>
      <c r="E534" s="109"/>
      <c r="F534" s="109"/>
      <c r="G534" s="220"/>
      <c r="H534" s="23"/>
      <c r="I534" s="23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</row>
    <row r="535" spans="1:32" ht="15.75" customHeight="1">
      <c r="A535" s="89"/>
      <c r="B535" s="104"/>
      <c r="C535" s="109"/>
      <c r="D535" s="104"/>
      <c r="E535" s="109"/>
      <c r="F535" s="109"/>
      <c r="G535" s="220"/>
      <c r="H535" s="23"/>
      <c r="I535" s="23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</row>
    <row r="536" spans="1:32" ht="15.75" customHeight="1">
      <c r="A536" s="89"/>
      <c r="B536" s="104"/>
      <c r="C536" s="109"/>
      <c r="D536" s="104"/>
      <c r="E536" s="109"/>
      <c r="F536" s="109"/>
      <c r="G536" s="220"/>
      <c r="H536" s="23"/>
      <c r="I536" s="23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</row>
    <row r="537" spans="1:32" ht="15.75" customHeight="1">
      <c r="A537" s="89"/>
      <c r="B537" s="104"/>
      <c r="C537" s="109"/>
      <c r="D537" s="104"/>
      <c r="E537" s="109"/>
      <c r="F537" s="109"/>
      <c r="G537" s="220"/>
      <c r="H537" s="23"/>
      <c r="I537" s="23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</row>
    <row r="538" spans="1:32" ht="15.75" customHeight="1">
      <c r="A538" s="89"/>
      <c r="B538" s="104"/>
      <c r="C538" s="109"/>
      <c r="D538" s="104"/>
      <c r="E538" s="109"/>
      <c r="F538" s="109"/>
      <c r="G538" s="220"/>
      <c r="H538" s="23"/>
      <c r="I538" s="23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</row>
    <row r="539" spans="1:32" ht="15.75" customHeight="1">
      <c r="A539" s="89"/>
      <c r="B539" s="104"/>
      <c r="C539" s="109"/>
      <c r="D539" s="104"/>
      <c r="E539" s="109"/>
      <c r="F539" s="109"/>
      <c r="G539" s="220"/>
      <c r="H539" s="23"/>
      <c r="I539" s="23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</row>
    <row r="540" spans="1:32" ht="15.75" customHeight="1">
      <c r="A540" s="89"/>
      <c r="B540" s="104"/>
      <c r="C540" s="109"/>
      <c r="D540" s="104"/>
      <c r="E540" s="109"/>
      <c r="F540" s="109"/>
      <c r="G540" s="220"/>
      <c r="H540" s="23"/>
      <c r="I540" s="23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</row>
    <row r="541" spans="1:32" ht="15.75" customHeight="1">
      <c r="A541" s="89"/>
      <c r="B541" s="104"/>
      <c r="C541" s="109"/>
      <c r="D541" s="104"/>
      <c r="E541" s="109"/>
      <c r="F541" s="109"/>
      <c r="G541" s="220"/>
      <c r="H541" s="23"/>
      <c r="I541" s="23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</row>
    <row r="542" spans="1:32" ht="15.75" customHeight="1">
      <c r="A542" s="89"/>
      <c r="B542" s="104"/>
      <c r="C542" s="109"/>
      <c r="D542" s="104"/>
      <c r="E542" s="109"/>
      <c r="F542" s="109"/>
      <c r="G542" s="220"/>
      <c r="H542" s="23"/>
      <c r="I542" s="23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</row>
    <row r="543" spans="1:32" ht="15.75" customHeight="1">
      <c r="A543" s="89"/>
      <c r="B543" s="104"/>
      <c r="C543" s="109"/>
      <c r="D543" s="104"/>
      <c r="E543" s="109"/>
      <c r="F543" s="109"/>
      <c r="G543" s="220"/>
      <c r="H543" s="23"/>
      <c r="I543" s="23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</row>
    <row r="544" spans="1:32" ht="15.75" customHeight="1">
      <c r="A544" s="89"/>
      <c r="B544" s="104"/>
      <c r="C544" s="109"/>
      <c r="D544" s="104"/>
      <c r="E544" s="109"/>
      <c r="F544" s="109"/>
      <c r="G544" s="220"/>
      <c r="H544" s="23"/>
      <c r="I544" s="23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</row>
    <row r="545" spans="1:32" ht="15.75" customHeight="1">
      <c r="A545" s="89"/>
      <c r="B545" s="104"/>
      <c r="C545" s="109"/>
      <c r="D545" s="104"/>
      <c r="E545" s="109"/>
      <c r="F545" s="109"/>
      <c r="G545" s="220"/>
      <c r="H545" s="23"/>
      <c r="I545" s="23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</row>
    <row r="546" spans="1:32" ht="15.75" customHeight="1">
      <c r="A546" s="89"/>
      <c r="B546" s="104"/>
      <c r="C546" s="109"/>
      <c r="D546" s="104"/>
      <c r="E546" s="109"/>
      <c r="F546" s="109"/>
      <c r="G546" s="220"/>
      <c r="H546" s="23"/>
      <c r="I546" s="23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</row>
    <row r="547" spans="1:32" ht="15.75" customHeight="1">
      <c r="A547" s="89"/>
      <c r="B547" s="104"/>
      <c r="C547" s="109"/>
      <c r="D547" s="104"/>
      <c r="E547" s="109"/>
      <c r="F547" s="109"/>
      <c r="G547" s="220"/>
      <c r="H547" s="23"/>
      <c r="I547" s="23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</row>
    <row r="548" spans="1:32" ht="15.75" customHeight="1">
      <c r="A548" s="89"/>
      <c r="B548" s="104"/>
      <c r="C548" s="109"/>
      <c r="D548" s="104"/>
      <c r="E548" s="109"/>
      <c r="F548" s="109"/>
      <c r="G548" s="220"/>
      <c r="H548" s="23"/>
      <c r="I548" s="23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</row>
    <row r="549" spans="1:32" ht="15.75" customHeight="1">
      <c r="A549" s="89"/>
      <c r="B549" s="104"/>
      <c r="C549" s="109"/>
      <c r="D549" s="104"/>
      <c r="E549" s="109"/>
      <c r="F549" s="109"/>
      <c r="G549" s="220"/>
      <c r="H549" s="23"/>
      <c r="I549" s="23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</row>
    <row r="550" spans="1:32" ht="15.75" customHeight="1">
      <c r="A550" s="89"/>
      <c r="B550" s="104"/>
      <c r="C550" s="109"/>
      <c r="D550" s="104"/>
      <c r="E550" s="109"/>
      <c r="F550" s="109"/>
      <c r="G550" s="220"/>
      <c r="H550" s="23"/>
      <c r="I550" s="23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</row>
    <row r="551" spans="1:32" ht="15.75" customHeight="1">
      <c r="A551" s="89"/>
      <c r="B551" s="104"/>
      <c r="C551" s="109"/>
      <c r="D551" s="104"/>
      <c r="E551" s="109"/>
      <c r="F551" s="109"/>
      <c r="G551" s="220"/>
      <c r="H551" s="23"/>
      <c r="I551" s="23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</row>
    <row r="552" spans="1:32" ht="15.75" customHeight="1">
      <c r="A552" s="89"/>
      <c r="B552" s="104"/>
      <c r="C552" s="109"/>
      <c r="D552" s="104"/>
      <c r="E552" s="109"/>
      <c r="F552" s="109"/>
      <c r="G552" s="220"/>
      <c r="H552" s="23"/>
      <c r="I552" s="23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</row>
    <row r="553" spans="1:32" ht="15.75" customHeight="1">
      <c r="A553" s="89"/>
      <c r="B553" s="104"/>
      <c r="C553" s="109"/>
      <c r="D553" s="104"/>
      <c r="E553" s="109"/>
      <c r="F553" s="109"/>
      <c r="G553" s="220"/>
      <c r="H553" s="23"/>
      <c r="I553" s="23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</row>
    <row r="554" spans="1:32" ht="15.75" customHeight="1">
      <c r="A554" s="89"/>
      <c r="B554" s="104"/>
      <c r="C554" s="109"/>
      <c r="D554" s="104"/>
      <c r="E554" s="109"/>
      <c r="F554" s="109"/>
      <c r="G554" s="220"/>
      <c r="H554" s="23"/>
      <c r="I554" s="23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</row>
    <row r="555" spans="1:32" ht="15.75" customHeight="1">
      <c r="A555" s="89"/>
      <c r="B555" s="104"/>
      <c r="C555" s="109"/>
      <c r="D555" s="104"/>
      <c r="E555" s="109"/>
      <c r="F555" s="109"/>
      <c r="G555" s="220"/>
      <c r="H555" s="23"/>
      <c r="I555" s="23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</row>
    <row r="556" spans="1:32" ht="15.75" customHeight="1">
      <c r="A556" s="89"/>
      <c r="B556" s="104"/>
      <c r="C556" s="109"/>
      <c r="D556" s="104"/>
      <c r="E556" s="109"/>
      <c r="F556" s="109"/>
      <c r="G556" s="220"/>
      <c r="H556" s="23"/>
      <c r="I556" s="23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</row>
    <row r="557" spans="1:32" ht="15.75" customHeight="1">
      <c r="A557" s="89"/>
      <c r="B557" s="104"/>
      <c r="C557" s="109"/>
      <c r="D557" s="104"/>
      <c r="E557" s="109"/>
      <c r="F557" s="109"/>
      <c r="G557" s="220"/>
      <c r="H557" s="23"/>
      <c r="I557" s="23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</row>
    <row r="558" spans="1:32" ht="15.75" customHeight="1">
      <c r="A558" s="89"/>
      <c r="B558" s="104"/>
      <c r="C558" s="109"/>
      <c r="D558" s="104"/>
      <c r="E558" s="109"/>
      <c r="F558" s="109"/>
      <c r="G558" s="220"/>
      <c r="H558" s="23"/>
      <c r="I558" s="23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</row>
    <row r="559" spans="1:32" ht="15.75" customHeight="1">
      <c r="A559" s="89"/>
      <c r="B559" s="104"/>
      <c r="C559" s="109"/>
      <c r="D559" s="104"/>
      <c r="E559" s="109"/>
      <c r="F559" s="109"/>
      <c r="G559" s="220"/>
      <c r="H559" s="23"/>
      <c r="I559" s="23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</row>
    <row r="560" spans="1:32" ht="15.75" customHeight="1">
      <c r="A560" s="89"/>
      <c r="B560" s="104"/>
      <c r="C560" s="109"/>
      <c r="D560" s="104"/>
      <c r="E560" s="109"/>
      <c r="F560" s="109"/>
      <c r="G560" s="220"/>
      <c r="H560" s="23"/>
      <c r="I560" s="23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</row>
    <row r="561" spans="1:32" ht="15.75" customHeight="1">
      <c r="A561" s="89"/>
      <c r="B561" s="104"/>
      <c r="C561" s="109"/>
      <c r="D561" s="104"/>
      <c r="E561" s="109"/>
      <c r="F561" s="109"/>
      <c r="G561" s="220"/>
      <c r="H561" s="23"/>
      <c r="I561" s="23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</row>
    <row r="562" spans="1:32" ht="15.75" customHeight="1">
      <c r="A562" s="89"/>
      <c r="B562" s="104"/>
      <c r="C562" s="109"/>
      <c r="D562" s="104"/>
      <c r="E562" s="109"/>
      <c r="F562" s="109"/>
      <c r="G562" s="220"/>
      <c r="H562" s="23"/>
      <c r="I562" s="23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</row>
    <row r="563" spans="1:32" ht="15.75" customHeight="1">
      <c r="A563" s="89"/>
      <c r="B563" s="104"/>
      <c r="C563" s="109"/>
      <c r="D563" s="104"/>
      <c r="E563" s="109"/>
      <c r="F563" s="109"/>
      <c r="G563" s="220"/>
      <c r="H563" s="23"/>
      <c r="I563" s="23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</row>
    <row r="564" spans="1:32" ht="15.75" customHeight="1">
      <c r="A564" s="89"/>
      <c r="B564" s="104"/>
      <c r="C564" s="109"/>
      <c r="D564" s="104"/>
      <c r="E564" s="109"/>
      <c r="F564" s="109"/>
      <c r="G564" s="220"/>
      <c r="H564" s="23"/>
      <c r="I564" s="23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</row>
    <row r="565" spans="1:32" ht="15.75" customHeight="1">
      <c r="A565" s="89"/>
      <c r="B565" s="104"/>
      <c r="C565" s="109"/>
      <c r="D565" s="104"/>
      <c r="E565" s="109"/>
      <c r="F565" s="109"/>
      <c r="G565" s="220"/>
      <c r="H565" s="23"/>
      <c r="I565" s="23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</row>
    <row r="566" spans="1:32" ht="15.75" customHeight="1">
      <c r="A566" s="89"/>
      <c r="B566" s="104"/>
      <c r="C566" s="109"/>
      <c r="D566" s="104"/>
      <c r="E566" s="109"/>
      <c r="F566" s="109"/>
      <c r="G566" s="220"/>
      <c r="H566" s="23"/>
      <c r="I566" s="23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</row>
    <row r="567" spans="1:32" ht="15.75" customHeight="1">
      <c r="A567" s="89"/>
      <c r="B567" s="104"/>
      <c r="C567" s="109"/>
      <c r="D567" s="104"/>
      <c r="E567" s="109"/>
      <c r="F567" s="109"/>
      <c r="G567" s="220"/>
      <c r="H567" s="23"/>
      <c r="I567" s="23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</row>
    <row r="568" spans="1:32" ht="15.75" customHeight="1">
      <c r="A568" s="89"/>
      <c r="B568" s="104"/>
      <c r="C568" s="109"/>
      <c r="D568" s="104"/>
      <c r="E568" s="109"/>
      <c r="F568" s="109"/>
      <c r="G568" s="220"/>
      <c r="H568" s="23"/>
      <c r="I568" s="23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</row>
    <row r="569" spans="1:32" ht="15.75" customHeight="1">
      <c r="A569" s="89"/>
      <c r="B569" s="104"/>
      <c r="C569" s="109"/>
      <c r="D569" s="104"/>
      <c r="E569" s="109"/>
      <c r="F569" s="109"/>
      <c r="G569" s="220"/>
      <c r="H569" s="23"/>
      <c r="I569" s="23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</row>
    <row r="570" spans="1:32" ht="15.75" customHeight="1">
      <c r="A570" s="89"/>
      <c r="B570" s="104"/>
      <c r="C570" s="109"/>
      <c r="D570" s="104"/>
      <c r="E570" s="109"/>
      <c r="F570" s="109"/>
      <c r="G570" s="220"/>
      <c r="H570" s="23"/>
      <c r="I570" s="23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</row>
    <row r="571" spans="1:32" ht="15.75" customHeight="1">
      <c r="A571" s="89"/>
      <c r="B571" s="104"/>
      <c r="C571" s="109"/>
      <c r="D571" s="104"/>
      <c r="E571" s="109"/>
      <c r="F571" s="109"/>
      <c r="G571" s="220"/>
      <c r="H571" s="23"/>
      <c r="I571" s="23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</row>
    <row r="572" spans="1:32" ht="15.75" customHeight="1">
      <c r="A572" s="89"/>
      <c r="B572" s="104"/>
      <c r="C572" s="109"/>
      <c r="D572" s="104"/>
      <c r="E572" s="109"/>
      <c r="F572" s="109"/>
      <c r="G572" s="220"/>
      <c r="H572" s="23"/>
      <c r="I572" s="23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</row>
    <row r="573" spans="1:32" ht="15.75" customHeight="1">
      <c r="A573" s="89"/>
      <c r="B573" s="104"/>
      <c r="C573" s="109"/>
      <c r="D573" s="104"/>
      <c r="E573" s="109"/>
      <c r="F573" s="109"/>
      <c r="G573" s="220"/>
      <c r="H573" s="23"/>
      <c r="I573" s="23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</row>
    <row r="574" spans="1:32" ht="15.75" customHeight="1">
      <c r="A574" s="89"/>
      <c r="B574" s="104"/>
      <c r="C574" s="109"/>
      <c r="D574" s="104"/>
      <c r="E574" s="109"/>
      <c r="F574" s="109"/>
      <c r="G574" s="220"/>
      <c r="H574" s="23"/>
      <c r="I574" s="23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</row>
    <row r="575" spans="1:32" ht="15.75" customHeight="1">
      <c r="A575" s="89"/>
      <c r="B575" s="104"/>
      <c r="C575" s="109"/>
      <c r="D575" s="104"/>
      <c r="E575" s="109"/>
      <c r="F575" s="109"/>
      <c r="G575" s="220"/>
      <c r="H575" s="23"/>
      <c r="I575" s="23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</row>
    <row r="576" spans="1:32" ht="15.75" customHeight="1">
      <c r="A576" s="89"/>
      <c r="B576" s="104"/>
      <c r="C576" s="109"/>
      <c r="D576" s="104"/>
      <c r="E576" s="109"/>
      <c r="F576" s="109"/>
      <c r="G576" s="220"/>
      <c r="H576" s="23"/>
      <c r="I576" s="23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</row>
    <row r="577" spans="1:32" ht="15.75" customHeight="1">
      <c r="A577" s="89"/>
      <c r="B577" s="104"/>
      <c r="C577" s="109"/>
      <c r="D577" s="104"/>
      <c r="E577" s="109"/>
      <c r="F577" s="109"/>
      <c r="G577" s="220"/>
      <c r="H577" s="23"/>
      <c r="I577" s="23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</row>
    <row r="578" spans="1:32" ht="15.75" customHeight="1">
      <c r="A578" s="89"/>
      <c r="B578" s="104"/>
      <c r="C578" s="109"/>
      <c r="D578" s="104"/>
      <c r="E578" s="109"/>
      <c r="F578" s="109"/>
      <c r="G578" s="220"/>
      <c r="H578" s="23"/>
      <c r="I578" s="23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</row>
    <row r="579" spans="1:32" ht="15.75" customHeight="1">
      <c r="A579" s="89"/>
      <c r="B579" s="104"/>
      <c r="C579" s="109"/>
      <c r="D579" s="104"/>
      <c r="E579" s="109"/>
      <c r="F579" s="109"/>
      <c r="G579" s="220"/>
      <c r="H579" s="23"/>
      <c r="I579" s="23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</row>
    <row r="580" spans="1:32" ht="15.75" customHeight="1">
      <c r="A580" s="89"/>
      <c r="B580" s="104"/>
      <c r="C580" s="109"/>
      <c r="D580" s="104"/>
      <c r="E580" s="109"/>
      <c r="F580" s="109"/>
      <c r="G580" s="220"/>
      <c r="H580" s="23"/>
      <c r="I580" s="23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</row>
    <row r="581" spans="1:32" ht="15.75" customHeight="1">
      <c r="A581" s="89"/>
      <c r="B581" s="104"/>
      <c r="C581" s="109"/>
      <c r="D581" s="104"/>
      <c r="E581" s="109"/>
      <c r="F581" s="109"/>
      <c r="G581" s="220"/>
      <c r="H581" s="23"/>
      <c r="I581" s="23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</row>
    <row r="582" spans="1:32" ht="15.75" customHeight="1">
      <c r="A582" s="89"/>
      <c r="B582" s="104"/>
      <c r="C582" s="109"/>
      <c r="D582" s="104"/>
      <c r="E582" s="109"/>
      <c r="F582" s="109"/>
      <c r="G582" s="220"/>
      <c r="H582" s="23"/>
      <c r="I582" s="23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</row>
    <row r="583" spans="1:32" ht="15.75" customHeight="1">
      <c r="A583" s="89"/>
      <c r="B583" s="104"/>
      <c r="C583" s="109"/>
      <c r="D583" s="104"/>
      <c r="E583" s="109"/>
      <c r="F583" s="109"/>
      <c r="G583" s="220"/>
      <c r="H583" s="23"/>
      <c r="I583" s="23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</row>
    <row r="584" spans="1:32" ht="15.75" customHeight="1">
      <c r="A584" s="89"/>
      <c r="B584" s="104"/>
      <c r="C584" s="109"/>
      <c r="D584" s="104"/>
      <c r="E584" s="109"/>
      <c r="F584" s="109"/>
      <c r="G584" s="220"/>
      <c r="H584" s="23"/>
      <c r="I584" s="23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</row>
    <row r="585" spans="1:32" ht="15.75" customHeight="1">
      <c r="A585" s="89"/>
      <c r="B585" s="104"/>
      <c r="C585" s="109"/>
      <c r="D585" s="104"/>
      <c r="E585" s="109"/>
      <c r="F585" s="109"/>
      <c r="G585" s="220"/>
      <c r="H585" s="23"/>
      <c r="I585" s="23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</row>
    <row r="586" spans="1:32" ht="15.75" customHeight="1">
      <c r="A586" s="89"/>
      <c r="B586" s="104"/>
      <c r="C586" s="109"/>
      <c r="D586" s="104"/>
      <c r="E586" s="109"/>
      <c r="F586" s="109"/>
      <c r="G586" s="220"/>
      <c r="H586" s="23"/>
      <c r="I586" s="23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</row>
    <row r="587" spans="1:32" ht="15.75" customHeight="1">
      <c r="A587" s="89"/>
      <c r="B587" s="104"/>
      <c r="C587" s="109"/>
      <c r="D587" s="104"/>
      <c r="E587" s="109"/>
      <c r="F587" s="109"/>
      <c r="G587" s="220"/>
      <c r="H587" s="23"/>
      <c r="I587" s="23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</row>
    <row r="588" spans="1:32" ht="15.75" customHeight="1">
      <c r="A588" s="89"/>
      <c r="B588" s="104"/>
      <c r="C588" s="109"/>
      <c r="D588" s="104"/>
      <c r="E588" s="109"/>
      <c r="F588" s="109"/>
      <c r="G588" s="220"/>
      <c r="H588" s="23"/>
      <c r="I588" s="23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</row>
    <row r="589" spans="1:32" ht="15.75" customHeight="1">
      <c r="A589" s="89"/>
      <c r="B589" s="104"/>
      <c r="C589" s="109"/>
      <c r="D589" s="104"/>
      <c r="E589" s="109"/>
      <c r="F589" s="109"/>
      <c r="G589" s="220"/>
      <c r="H589" s="23"/>
      <c r="I589" s="23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</row>
    <row r="590" spans="1:32" ht="15.75" customHeight="1">
      <c r="A590" s="89"/>
      <c r="B590" s="104"/>
      <c r="C590" s="109"/>
      <c r="D590" s="104"/>
      <c r="E590" s="109"/>
      <c r="F590" s="109"/>
      <c r="G590" s="220"/>
      <c r="H590" s="23"/>
      <c r="I590" s="23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</row>
    <row r="591" spans="1:32" ht="15.75" customHeight="1">
      <c r="A591" s="89"/>
      <c r="B591" s="104"/>
      <c r="C591" s="109"/>
      <c r="D591" s="104"/>
      <c r="E591" s="109"/>
      <c r="F591" s="109"/>
      <c r="G591" s="220"/>
      <c r="H591" s="23"/>
      <c r="I591" s="23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</row>
    <row r="592" spans="1:32" ht="15.75" customHeight="1">
      <c r="A592" s="89"/>
      <c r="B592" s="104"/>
      <c r="C592" s="109"/>
      <c r="D592" s="104"/>
      <c r="E592" s="109"/>
      <c r="F592" s="109"/>
      <c r="G592" s="220"/>
      <c r="H592" s="23"/>
      <c r="I592" s="23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</row>
    <row r="593" spans="1:32" ht="15.75" customHeight="1">
      <c r="A593" s="89"/>
      <c r="B593" s="104"/>
      <c r="C593" s="109"/>
      <c r="D593" s="104"/>
      <c r="E593" s="109"/>
      <c r="F593" s="109"/>
      <c r="G593" s="220"/>
      <c r="H593" s="23"/>
      <c r="I593" s="23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</row>
    <row r="594" spans="1:32" ht="15.75" customHeight="1">
      <c r="A594" s="89"/>
      <c r="B594" s="104"/>
      <c r="C594" s="109"/>
      <c r="D594" s="104"/>
      <c r="E594" s="109"/>
      <c r="F594" s="109"/>
      <c r="G594" s="220"/>
      <c r="H594" s="23"/>
      <c r="I594" s="23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</row>
    <row r="595" spans="1:32" ht="15.75" customHeight="1">
      <c r="A595" s="89"/>
      <c r="B595" s="104"/>
      <c r="C595" s="109"/>
      <c r="D595" s="104"/>
      <c r="E595" s="109"/>
      <c r="F595" s="109"/>
      <c r="G595" s="220"/>
      <c r="H595" s="23"/>
      <c r="I595" s="23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</row>
    <row r="596" spans="1:32" ht="15.75" customHeight="1">
      <c r="A596" s="89"/>
      <c r="B596" s="104"/>
      <c r="C596" s="109"/>
      <c r="D596" s="104"/>
      <c r="E596" s="109"/>
      <c r="F596" s="109"/>
      <c r="G596" s="220"/>
      <c r="H596" s="23"/>
      <c r="I596" s="23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</row>
    <row r="597" spans="1:32" ht="15.75" customHeight="1">
      <c r="A597" s="89"/>
      <c r="B597" s="104"/>
      <c r="C597" s="109"/>
      <c r="D597" s="104"/>
      <c r="E597" s="109"/>
      <c r="F597" s="109"/>
      <c r="G597" s="220"/>
      <c r="H597" s="23"/>
      <c r="I597" s="23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</row>
    <row r="598" spans="1:32" ht="15.75" customHeight="1">
      <c r="A598" s="89"/>
      <c r="B598" s="104"/>
      <c r="C598" s="109"/>
      <c r="D598" s="104"/>
      <c r="E598" s="109"/>
      <c r="F598" s="109"/>
      <c r="G598" s="220"/>
      <c r="H598" s="23"/>
      <c r="I598" s="23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</row>
    <row r="599" spans="1:32" ht="15.75" customHeight="1">
      <c r="A599" s="89"/>
      <c r="B599" s="104"/>
      <c r="C599" s="109"/>
      <c r="D599" s="104"/>
      <c r="E599" s="109"/>
      <c r="F599" s="109"/>
      <c r="G599" s="220"/>
      <c r="H599" s="23"/>
      <c r="I599" s="23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</row>
    <row r="600" spans="1:32" ht="15.75" customHeight="1">
      <c r="A600" s="89"/>
      <c r="B600" s="104"/>
      <c r="C600" s="109"/>
      <c r="D600" s="104"/>
      <c r="E600" s="109"/>
      <c r="F600" s="109"/>
      <c r="G600" s="220"/>
      <c r="H600" s="23"/>
      <c r="I600" s="23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</row>
    <row r="601" spans="1:32" ht="15.75" customHeight="1">
      <c r="A601" s="89"/>
      <c r="B601" s="104"/>
      <c r="C601" s="109"/>
      <c r="D601" s="104"/>
      <c r="E601" s="109"/>
      <c r="F601" s="109"/>
      <c r="G601" s="220"/>
      <c r="H601" s="23"/>
      <c r="I601" s="23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</row>
    <row r="602" spans="1:32" ht="15.75" customHeight="1">
      <c r="A602" s="89"/>
      <c r="B602" s="104"/>
      <c r="C602" s="109"/>
      <c r="D602" s="104"/>
      <c r="E602" s="109"/>
      <c r="F602" s="109"/>
      <c r="G602" s="220"/>
      <c r="H602" s="23"/>
      <c r="I602" s="23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</row>
    <row r="603" spans="1:32" ht="15.75" customHeight="1">
      <c r="A603" s="89"/>
      <c r="B603" s="104"/>
      <c r="C603" s="109"/>
      <c r="D603" s="104"/>
      <c r="E603" s="109"/>
      <c r="F603" s="109"/>
      <c r="G603" s="220"/>
      <c r="H603" s="23"/>
      <c r="I603" s="23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</row>
    <row r="604" spans="1:32" ht="15.75" customHeight="1">
      <c r="A604" s="89"/>
      <c r="B604" s="104"/>
      <c r="C604" s="109"/>
      <c r="D604" s="104"/>
      <c r="E604" s="109"/>
      <c r="F604" s="109"/>
      <c r="G604" s="220"/>
      <c r="H604" s="23"/>
      <c r="I604" s="23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</row>
    <row r="605" spans="1:32" ht="15.75" customHeight="1">
      <c r="A605" s="89"/>
      <c r="B605" s="104"/>
      <c r="C605" s="109"/>
      <c r="D605" s="104"/>
      <c r="E605" s="109"/>
      <c r="F605" s="109"/>
      <c r="G605" s="220"/>
      <c r="H605" s="23"/>
      <c r="I605" s="23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</row>
    <row r="606" spans="1:32" ht="15.75" customHeight="1">
      <c r="A606" s="89"/>
      <c r="B606" s="104"/>
      <c r="C606" s="109"/>
      <c r="D606" s="104"/>
      <c r="E606" s="109"/>
      <c r="F606" s="109"/>
      <c r="G606" s="220"/>
      <c r="H606" s="23"/>
      <c r="I606" s="23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</row>
    <row r="607" spans="1:32" ht="15.75" customHeight="1">
      <c r="A607" s="89"/>
      <c r="B607" s="104"/>
      <c r="C607" s="109"/>
      <c r="D607" s="104"/>
      <c r="E607" s="109"/>
      <c r="F607" s="109"/>
      <c r="G607" s="220"/>
      <c r="H607" s="23"/>
      <c r="I607" s="23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</row>
    <row r="608" spans="1:32" ht="15.75" customHeight="1">
      <c r="A608" s="89"/>
      <c r="B608" s="104"/>
      <c r="C608" s="109"/>
      <c r="D608" s="104"/>
      <c r="E608" s="109"/>
      <c r="F608" s="109"/>
      <c r="G608" s="220"/>
      <c r="H608" s="23"/>
      <c r="I608" s="23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</row>
    <row r="609" spans="1:32" ht="15.75" customHeight="1">
      <c r="A609" s="89"/>
      <c r="B609" s="104"/>
      <c r="C609" s="109"/>
      <c r="D609" s="104"/>
      <c r="E609" s="109"/>
      <c r="F609" s="109"/>
      <c r="G609" s="220"/>
      <c r="H609" s="23"/>
      <c r="I609" s="23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</row>
    <row r="610" spans="1:32" ht="15.75" customHeight="1">
      <c r="A610" s="89"/>
      <c r="B610" s="104"/>
      <c r="C610" s="109"/>
      <c r="D610" s="104"/>
      <c r="E610" s="109"/>
      <c r="F610" s="109"/>
      <c r="G610" s="220"/>
      <c r="H610" s="23"/>
      <c r="I610" s="23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</row>
    <row r="611" spans="1:32" ht="15.75" customHeight="1">
      <c r="A611" s="89"/>
      <c r="B611" s="104"/>
      <c r="C611" s="109"/>
      <c r="D611" s="104"/>
      <c r="E611" s="109"/>
      <c r="F611" s="109"/>
      <c r="G611" s="220"/>
      <c r="H611" s="23"/>
      <c r="I611" s="23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</row>
    <row r="612" spans="1:32" ht="15.75" customHeight="1">
      <c r="A612" s="89"/>
      <c r="B612" s="104"/>
      <c r="C612" s="109"/>
      <c r="D612" s="104"/>
      <c r="E612" s="109"/>
      <c r="F612" s="109"/>
      <c r="G612" s="220"/>
      <c r="H612" s="23"/>
      <c r="I612" s="23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</row>
    <row r="613" spans="1:32" ht="15.75" customHeight="1">
      <c r="A613" s="89"/>
      <c r="B613" s="104"/>
      <c r="C613" s="109"/>
      <c r="D613" s="104"/>
      <c r="E613" s="109"/>
      <c r="F613" s="109"/>
      <c r="G613" s="220"/>
      <c r="H613" s="23"/>
      <c r="I613" s="23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</row>
    <row r="614" spans="1:32" ht="15.75" customHeight="1">
      <c r="A614" s="89"/>
      <c r="B614" s="104"/>
      <c r="C614" s="109"/>
      <c r="D614" s="104"/>
      <c r="E614" s="109"/>
      <c r="F614" s="109"/>
      <c r="G614" s="220"/>
      <c r="H614" s="23"/>
      <c r="I614" s="23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</row>
    <row r="615" spans="1:32" ht="15.75" customHeight="1">
      <c r="A615" s="89"/>
      <c r="B615" s="104"/>
      <c r="C615" s="109"/>
      <c r="D615" s="104"/>
      <c r="E615" s="109"/>
      <c r="F615" s="109"/>
      <c r="G615" s="220"/>
      <c r="H615" s="23"/>
      <c r="I615" s="23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</row>
    <row r="616" spans="1:32" ht="15.75" customHeight="1">
      <c r="A616" s="89"/>
      <c r="B616" s="104"/>
      <c r="C616" s="109"/>
      <c r="D616" s="104"/>
      <c r="E616" s="109"/>
      <c r="F616" s="109"/>
      <c r="G616" s="220"/>
      <c r="H616" s="23"/>
      <c r="I616" s="23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</row>
    <row r="617" spans="1:32" ht="15.75" customHeight="1">
      <c r="A617" s="89"/>
      <c r="B617" s="104"/>
      <c r="C617" s="109"/>
      <c r="D617" s="104"/>
      <c r="E617" s="109"/>
      <c r="F617" s="109"/>
      <c r="G617" s="220"/>
      <c r="H617" s="23"/>
      <c r="I617" s="23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</row>
    <row r="618" spans="1:32" ht="15.75" customHeight="1">
      <c r="A618" s="89"/>
      <c r="B618" s="104"/>
      <c r="C618" s="109"/>
      <c r="D618" s="104"/>
      <c r="E618" s="109"/>
      <c r="F618" s="109"/>
      <c r="G618" s="220"/>
      <c r="H618" s="23"/>
      <c r="I618" s="23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</row>
    <row r="619" spans="1:32" ht="15.75" customHeight="1">
      <c r="A619" s="89"/>
      <c r="B619" s="104"/>
      <c r="C619" s="109"/>
      <c r="D619" s="104"/>
      <c r="E619" s="109"/>
      <c r="F619" s="109"/>
      <c r="G619" s="220"/>
      <c r="H619" s="23"/>
      <c r="I619" s="23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</row>
    <row r="620" spans="1:32" ht="15.75" customHeight="1">
      <c r="A620" s="89"/>
      <c r="B620" s="104"/>
      <c r="C620" s="109"/>
      <c r="D620" s="104"/>
      <c r="E620" s="109"/>
      <c r="F620" s="109"/>
      <c r="G620" s="220"/>
      <c r="H620" s="23"/>
      <c r="I620" s="23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</row>
    <row r="621" spans="1:32" ht="15.75" customHeight="1">
      <c r="A621" s="89"/>
      <c r="B621" s="104"/>
      <c r="C621" s="109"/>
      <c r="D621" s="104"/>
      <c r="E621" s="109"/>
      <c r="F621" s="109"/>
      <c r="G621" s="220"/>
      <c r="H621" s="23"/>
      <c r="I621" s="23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</row>
    <row r="622" spans="1:32" ht="15.75" customHeight="1">
      <c r="A622" s="89"/>
      <c r="B622" s="104"/>
      <c r="C622" s="109"/>
      <c r="D622" s="104"/>
      <c r="E622" s="109"/>
      <c r="F622" s="109"/>
      <c r="G622" s="220"/>
      <c r="H622" s="23"/>
      <c r="I622" s="23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</row>
    <row r="623" spans="1:32" ht="15.75" customHeight="1"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  <c r="AC623" s="210"/>
      <c r="AD623" s="210"/>
      <c r="AE623" s="210"/>
      <c r="AF623" s="210"/>
    </row>
    <row r="624" spans="1:32" ht="15.75" customHeight="1"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  <c r="AC624" s="210"/>
      <c r="AD624" s="210"/>
      <c r="AE624" s="210"/>
      <c r="AF624" s="210"/>
    </row>
    <row r="625" spans="10:32" ht="15.75" customHeight="1"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  <c r="AC625" s="210"/>
      <c r="AD625" s="210"/>
      <c r="AE625" s="210"/>
      <c r="AF625" s="210"/>
    </row>
    <row r="626" spans="10:32" ht="15.75" customHeight="1"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0"/>
      <c r="AD626" s="210"/>
      <c r="AE626" s="210"/>
      <c r="AF626" s="210"/>
    </row>
    <row r="627" spans="10:32" ht="15.75" customHeight="1"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  <c r="AC627" s="210"/>
      <c r="AD627" s="210"/>
      <c r="AE627" s="210"/>
      <c r="AF627" s="210"/>
    </row>
    <row r="628" spans="10:32" ht="15.75" customHeight="1"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0"/>
      <c r="AD628" s="210"/>
      <c r="AE628" s="210"/>
      <c r="AF628" s="210"/>
    </row>
    <row r="629" spans="10:32" ht="15.75" customHeight="1"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  <c r="AC629" s="210"/>
      <c r="AD629" s="210"/>
      <c r="AE629" s="210"/>
      <c r="AF629" s="210"/>
    </row>
    <row r="630" spans="10:32" ht="15.75" customHeight="1"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0"/>
      <c r="AD630" s="210"/>
      <c r="AE630" s="210"/>
      <c r="AF630" s="210"/>
    </row>
    <row r="631" spans="10:32" ht="15.75" customHeight="1"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0"/>
      <c r="AD631" s="210"/>
      <c r="AE631" s="210"/>
      <c r="AF631" s="210"/>
    </row>
    <row r="632" spans="10:32" ht="15.75" customHeight="1"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  <c r="AD632" s="210"/>
      <c r="AE632" s="210"/>
      <c r="AF632" s="210"/>
    </row>
    <row r="633" spans="10:32" ht="15.75" customHeight="1"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  <c r="AE633" s="210"/>
      <c r="AF633" s="210"/>
    </row>
    <row r="634" spans="10:32" ht="15.75" customHeight="1"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  <c r="AE634" s="210"/>
      <c r="AF634" s="210"/>
    </row>
    <row r="635" spans="10:32" ht="15.75" customHeight="1"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  <c r="AE635" s="210"/>
      <c r="AF635" s="210"/>
    </row>
    <row r="636" spans="10:32" ht="15.75" customHeight="1"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</row>
    <row r="637" spans="10:32" ht="15.75" customHeight="1"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</row>
    <row r="638" spans="10:32" ht="15.75" customHeight="1"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</row>
    <row r="639" spans="10:32" ht="15.75" customHeight="1"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</row>
    <row r="640" spans="10:32" ht="15.75" customHeight="1"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</row>
    <row r="641" spans="10:32" ht="15.75" customHeight="1"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0"/>
    </row>
    <row r="642" spans="10:32" ht="15.75" customHeight="1"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  <c r="AE642" s="210"/>
      <c r="AF642" s="210"/>
    </row>
    <row r="643" spans="10:32" ht="15.75" customHeight="1"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  <c r="AE643" s="210"/>
      <c r="AF643" s="210"/>
    </row>
    <row r="644" spans="10:32" ht="15.75" customHeight="1"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0"/>
      <c r="AD644" s="210"/>
      <c r="AE644" s="210"/>
      <c r="AF644" s="210"/>
    </row>
    <row r="645" spans="10:32" ht="15.75" customHeight="1"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  <c r="AC645" s="210"/>
      <c r="AD645" s="210"/>
      <c r="AE645" s="210"/>
      <c r="AF645" s="210"/>
    </row>
    <row r="646" spans="10:32" ht="15.75" customHeight="1"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0"/>
      <c r="AB646" s="210"/>
      <c r="AC646" s="210"/>
      <c r="AD646" s="210"/>
      <c r="AE646" s="210"/>
      <c r="AF646" s="210"/>
    </row>
    <row r="647" spans="10:32" ht="15.75" customHeight="1"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0"/>
      <c r="AB647" s="210"/>
      <c r="AC647" s="210"/>
      <c r="AD647" s="210"/>
      <c r="AE647" s="210"/>
      <c r="AF647" s="210"/>
    </row>
    <row r="648" spans="10:32" ht="15.75" customHeight="1"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0"/>
      <c r="AB648" s="210"/>
      <c r="AC648" s="210"/>
      <c r="AD648" s="210"/>
      <c r="AE648" s="210"/>
      <c r="AF648" s="210"/>
    </row>
    <row r="649" spans="10:32" ht="15.75" customHeight="1"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0"/>
      <c r="AB649" s="210"/>
      <c r="AC649" s="210"/>
      <c r="AD649" s="210"/>
      <c r="AE649" s="210"/>
      <c r="AF649" s="210"/>
    </row>
    <row r="650" spans="10:32" ht="15.75" customHeight="1"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0"/>
      <c r="AB650" s="210"/>
      <c r="AC650" s="210"/>
      <c r="AD650" s="210"/>
      <c r="AE650" s="210"/>
      <c r="AF650" s="210"/>
    </row>
    <row r="651" spans="10:32" ht="15.75" customHeight="1"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  <c r="AC651" s="210"/>
      <c r="AD651" s="210"/>
      <c r="AE651" s="210"/>
      <c r="AF651" s="210"/>
    </row>
    <row r="652" spans="10:32" ht="15.75" customHeight="1"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0"/>
      <c r="AB652" s="210"/>
      <c r="AC652" s="210"/>
      <c r="AD652" s="210"/>
      <c r="AE652" s="210"/>
      <c r="AF652" s="210"/>
    </row>
    <row r="653" spans="10:32" ht="15.75" customHeight="1"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  <c r="AC653" s="210"/>
      <c r="AD653" s="210"/>
      <c r="AE653" s="210"/>
      <c r="AF653" s="210"/>
    </row>
    <row r="654" spans="10:32" ht="15.75" customHeight="1"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  <c r="AC654" s="210"/>
      <c r="AD654" s="210"/>
      <c r="AE654" s="210"/>
      <c r="AF654" s="210"/>
    </row>
    <row r="655" spans="10:32" ht="15.75" customHeight="1"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0"/>
      <c r="AB655" s="210"/>
      <c r="AC655" s="210"/>
      <c r="AD655" s="210"/>
      <c r="AE655" s="210"/>
      <c r="AF655" s="210"/>
    </row>
    <row r="656" spans="10:32" ht="15.75" customHeight="1"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  <c r="AC656" s="210"/>
      <c r="AD656" s="210"/>
      <c r="AE656" s="210"/>
      <c r="AF656" s="210"/>
    </row>
    <row r="657" spans="10:32" ht="15.75" customHeight="1"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0"/>
      <c r="AB657" s="210"/>
      <c r="AC657" s="210"/>
      <c r="AD657" s="210"/>
      <c r="AE657" s="210"/>
      <c r="AF657" s="210"/>
    </row>
    <row r="658" spans="10:32" ht="15.75" customHeight="1"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  <c r="AC658" s="210"/>
      <c r="AD658" s="210"/>
      <c r="AE658" s="210"/>
      <c r="AF658" s="210"/>
    </row>
    <row r="659" spans="10:32" ht="15.75" customHeight="1"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  <c r="AC659" s="210"/>
      <c r="AD659" s="210"/>
      <c r="AE659" s="210"/>
      <c r="AF659" s="210"/>
    </row>
    <row r="660" spans="10:32" ht="15.75" customHeight="1"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0"/>
      <c r="AB660" s="210"/>
      <c r="AC660" s="210"/>
      <c r="AD660" s="210"/>
      <c r="AE660" s="210"/>
      <c r="AF660" s="210"/>
    </row>
    <row r="661" spans="10:32" ht="15.75" customHeight="1"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  <c r="AC661" s="210"/>
      <c r="AD661" s="210"/>
      <c r="AE661" s="210"/>
      <c r="AF661" s="210"/>
    </row>
    <row r="662" spans="10:32" ht="15.75" customHeight="1"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0"/>
      <c r="AB662" s="210"/>
      <c r="AC662" s="210"/>
      <c r="AD662" s="210"/>
      <c r="AE662" s="210"/>
      <c r="AF662" s="210"/>
    </row>
    <row r="663" spans="10:32" ht="15.75" customHeight="1"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  <c r="AC663" s="210"/>
      <c r="AD663" s="210"/>
      <c r="AE663" s="210"/>
      <c r="AF663" s="210"/>
    </row>
    <row r="664" spans="10:32" ht="15.75" customHeight="1"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  <c r="AC664" s="210"/>
      <c r="AD664" s="210"/>
      <c r="AE664" s="210"/>
      <c r="AF664" s="210"/>
    </row>
    <row r="665" spans="10:32" ht="15.75" customHeight="1"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  <c r="AC665" s="210"/>
      <c r="AD665" s="210"/>
      <c r="AE665" s="210"/>
      <c r="AF665" s="210"/>
    </row>
    <row r="666" spans="10:32" ht="15.75" customHeight="1"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  <c r="AC666" s="210"/>
      <c r="AD666" s="210"/>
      <c r="AE666" s="210"/>
      <c r="AF666" s="210"/>
    </row>
    <row r="667" spans="10:32" ht="15.75" customHeight="1"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0"/>
      <c r="AB667" s="210"/>
      <c r="AC667" s="210"/>
      <c r="AD667" s="210"/>
      <c r="AE667" s="210"/>
      <c r="AF667" s="210"/>
    </row>
    <row r="668" spans="10:32" ht="15.75" customHeight="1"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  <c r="AC668" s="210"/>
      <c r="AD668" s="210"/>
      <c r="AE668" s="210"/>
      <c r="AF668" s="210"/>
    </row>
    <row r="669" spans="10:32" ht="15.75" customHeight="1"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  <c r="AC669" s="210"/>
      <c r="AD669" s="210"/>
      <c r="AE669" s="210"/>
      <c r="AF669" s="210"/>
    </row>
    <row r="670" spans="10:32" ht="15.75" customHeight="1"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  <c r="AC670" s="210"/>
      <c r="AD670" s="210"/>
      <c r="AE670" s="210"/>
      <c r="AF670" s="210"/>
    </row>
    <row r="671" spans="10:32" ht="15.75" customHeight="1"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  <c r="AC671" s="210"/>
      <c r="AD671" s="210"/>
      <c r="AE671" s="210"/>
      <c r="AF671" s="210"/>
    </row>
    <row r="672" spans="10:32" ht="15.75" customHeight="1"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0"/>
      <c r="AD672" s="210"/>
      <c r="AE672" s="210"/>
      <c r="AF672" s="210"/>
    </row>
    <row r="673" spans="10:32" ht="15.75" customHeight="1"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0"/>
      <c r="AD673" s="210"/>
      <c r="AE673" s="210"/>
      <c r="AF673" s="210"/>
    </row>
    <row r="674" spans="10:32" ht="15.75" customHeight="1"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0"/>
      <c r="AD674" s="210"/>
      <c r="AE674" s="210"/>
      <c r="AF674" s="210"/>
    </row>
    <row r="675" spans="10:32" ht="15.75" customHeight="1"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0"/>
      <c r="AD675" s="210"/>
      <c r="AE675" s="210"/>
      <c r="AF675" s="210"/>
    </row>
    <row r="676" spans="10:32" ht="15.75" customHeight="1"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0"/>
      <c r="AD676" s="210"/>
      <c r="AE676" s="210"/>
      <c r="AF676" s="210"/>
    </row>
    <row r="677" spans="10:32" ht="15.75" customHeight="1"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0"/>
      <c r="AD677" s="210"/>
      <c r="AE677" s="210"/>
      <c r="AF677" s="210"/>
    </row>
    <row r="678" spans="10:32" ht="15.75" customHeight="1"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0"/>
      <c r="AD678" s="210"/>
      <c r="AE678" s="210"/>
      <c r="AF678" s="210"/>
    </row>
    <row r="679" spans="10:32" ht="15.75" customHeight="1"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0"/>
      <c r="AD679" s="210"/>
      <c r="AE679" s="210"/>
      <c r="AF679" s="210"/>
    </row>
    <row r="680" spans="10:32" ht="15.75" customHeight="1"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  <c r="AC680" s="210"/>
      <c r="AD680" s="210"/>
      <c r="AE680" s="210"/>
      <c r="AF680" s="210"/>
    </row>
    <row r="681" spans="10:32" ht="15.75" customHeight="1"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  <c r="AC681" s="210"/>
      <c r="AD681" s="210"/>
      <c r="AE681" s="210"/>
      <c r="AF681" s="210"/>
    </row>
    <row r="682" spans="10:32" ht="15.75" customHeight="1"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0"/>
      <c r="AB682" s="210"/>
      <c r="AC682" s="210"/>
      <c r="AD682" s="210"/>
      <c r="AE682" s="210"/>
      <c r="AF682" s="210"/>
    </row>
    <row r="683" spans="10:32" ht="15.75" customHeight="1"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  <c r="AC683" s="210"/>
      <c r="AD683" s="210"/>
      <c r="AE683" s="210"/>
      <c r="AF683" s="210"/>
    </row>
    <row r="684" spans="10:32" ht="15.75" customHeight="1"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  <c r="AC684" s="210"/>
      <c r="AD684" s="210"/>
      <c r="AE684" s="210"/>
      <c r="AF684" s="210"/>
    </row>
    <row r="685" spans="10:32" ht="15.75" customHeight="1"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  <c r="AB685" s="210"/>
      <c r="AC685" s="210"/>
      <c r="AD685" s="210"/>
      <c r="AE685" s="210"/>
      <c r="AF685" s="210"/>
    </row>
    <row r="686" spans="10:32" ht="15.75" customHeight="1"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  <c r="AC686" s="210"/>
      <c r="AD686" s="210"/>
      <c r="AE686" s="210"/>
      <c r="AF686" s="210"/>
    </row>
    <row r="687" spans="10:32" ht="15.75" customHeight="1"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  <c r="AB687" s="210"/>
      <c r="AC687" s="210"/>
      <c r="AD687" s="210"/>
      <c r="AE687" s="210"/>
      <c r="AF687" s="210"/>
    </row>
    <row r="688" spans="10:32" ht="15.75" customHeight="1"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  <c r="AC688" s="210"/>
      <c r="AD688" s="210"/>
      <c r="AE688" s="210"/>
      <c r="AF688" s="210"/>
    </row>
    <row r="689" spans="10:32" ht="15.75" customHeight="1"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  <c r="AC689" s="210"/>
      <c r="AD689" s="210"/>
      <c r="AE689" s="210"/>
      <c r="AF689" s="210"/>
    </row>
    <row r="690" spans="10:32" ht="15.75" customHeight="1"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  <c r="AC690" s="210"/>
      <c r="AD690" s="210"/>
      <c r="AE690" s="210"/>
      <c r="AF690" s="210"/>
    </row>
    <row r="691" spans="10:32" ht="15.75" customHeight="1"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  <c r="AC691" s="210"/>
      <c r="AD691" s="210"/>
      <c r="AE691" s="210"/>
      <c r="AF691" s="210"/>
    </row>
    <row r="692" spans="10:32" ht="15.75" customHeight="1"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  <c r="AB692" s="210"/>
      <c r="AC692" s="210"/>
      <c r="AD692" s="210"/>
      <c r="AE692" s="210"/>
      <c r="AF692" s="210"/>
    </row>
    <row r="693" spans="10:32" ht="15.75" customHeight="1"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  <c r="AC693" s="210"/>
      <c r="AD693" s="210"/>
      <c r="AE693" s="210"/>
      <c r="AF693" s="210"/>
    </row>
    <row r="694" spans="10:32" ht="15.75" customHeight="1"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  <c r="AC694" s="210"/>
      <c r="AD694" s="210"/>
      <c r="AE694" s="210"/>
      <c r="AF694" s="210"/>
    </row>
    <row r="695" spans="10:32" ht="15.75" customHeight="1"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10"/>
      <c r="AC695" s="210"/>
      <c r="AD695" s="210"/>
      <c r="AE695" s="210"/>
      <c r="AF695" s="210"/>
    </row>
    <row r="696" spans="10:32" ht="15.75" customHeight="1"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  <c r="AC696" s="210"/>
      <c r="AD696" s="210"/>
      <c r="AE696" s="210"/>
      <c r="AF696" s="210"/>
    </row>
    <row r="697" spans="10:32" ht="15.75" customHeight="1"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10"/>
      <c r="AC697" s="210"/>
      <c r="AD697" s="210"/>
      <c r="AE697" s="210"/>
      <c r="AF697" s="210"/>
    </row>
    <row r="698" spans="10:32" ht="15.75" customHeight="1"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  <c r="AC698" s="210"/>
      <c r="AD698" s="210"/>
      <c r="AE698" s="210"/>
      <c r="AF698" s="210"/>
    </row>
    <row r="699" spans="10:32" ht="15.75" customHeight="1"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  <c r="AC699" s="210"/>
      <c r="AD699" s="210"/>
      <c r="AE699" s="210"/>
      <c r="AF699" s="210"/>
    </row>
    <row r="700" spans="10:32" ht="15.75" customHeight="1"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0"/>
      <c r="AB700" s="210"/>
      <c r="AC700" s="210"/>
      <c r="AD700" s="210"/>
      <c r="AE700" s="210"/>
      <c r="AF700" s="210"/>
    </row>
    <row r="701" spans="10:32" ht="15.75" customHeight="1"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0"/>
      <c r="AB701" s="210"/>
      <c r="AC701" s="210"/>
      <c r="AD701" s="210"/>
      <c r="AE701" s="210"/>
      <c r="AF701" s="210"/>
    </row>
    <row r="702" spans="10:32" ht="15.75" customHeight="1"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10"/>
      <c r="AC702" s="210"/>
      <c r="AD702" s="210"/>
      <c r="AE702" s="210"/>
      <c r="AF702" s="210"/>
    </row>
    <row r="703" spans="10:32" ht="15.75" customHeight="1"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0"/>
      <c r="AB703" s="210"/>
      <c r="AC703" s="210"/>
      <c r="AD703" s="210"/>
      <c r="AE703" s="210"/>
      <c r="AF703" s="210"/>
    </row>
    <row r="704" spans="10:32" ht="15.75" customHeight="1"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10"/>
      <c r="AC704" s="210"/>
      <c r="AD704" s="210"/>
      <c r="AE704" s="210"/>
      <c r="AF704" s="210"/>
    </row>
    <row r="705" spans="10:32" ht="15.75" customHeight="1"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  <c r="AC705" s="210"/>
      <c r="AD705" s="210"/>
      <c r="AE705" s="210"/>
      <c r="AF705" s="210"/>
    </row>
    <row r="706" spans="10:32" ht="15.75" customHeight="1"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10"/>
      <c r="AC706" s="210"/>
      <c r="AD706" s="210"/>
      <c r="AE706" s="210"/>
      <c r="AF706" s="210"/>
    </row>
    <row r="707" spans="10:32" ht="15.75" customHeight="1"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  <c r="AC707" s="210"/>
      <c r="AD707" s="210"/>
      <c r="AE707" s="210"/>
      <c r="AF707" s="210"/>
    </row>
    <row r="708" spans="10:32" ht="15.75" customHeight="1"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0"/>
      <c r="AB708" s="210"/>
      <c r="AC708" s="210"/>
      <c r="AD708" s="210"/>
      <c r="AE708" s="210"/>
      <c r="AF708" s="210"/>
    </row>
    <row r="709" spans="10:32" ht="15.75" customHeight="1"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0"/>
      <c r="AB709" s="210"/>
      <c r="AC709" s="210"/>
      <c r="AD709" s="210"/>
      <c r="AE709" s="210"/>
      <c r="AF709" s="210"/>
    </row>
    <row r="710" spans="10:32" ht="15.75" customHeight="1"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0"/>
      <c r="AB710" s="210"/>
      <c r="AC710" s="210"/>
      <c r="AD710" s="210"/>
      <c r="AE710" s="210"/>
      <c r="AF710" s="210"/>
    </row>
    <row r="711" spans="10:32" ht="15.75" customHeight="1"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0"/>
      <c r="AB711" s="210"/>
      <c r="AC711" s="210"/>
      <c r="AD711" s="210"/>
      <c r="AE711" s="210"/>
      <c r="AF711" s="210"/>
    </row>
    <row r="712" spans="10:32" ht="15.75" customHeight="1"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  <c r="AC712" s="210"/>
      <c r="AD712" s="210"/>
      <c r="AE712" s="210"/>
      <c r="AF712" s="210"/>
    </row>
    <row r="713" spans="10:32" ht="15.75" customHeight="1"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0"/>
      <c r="AB713" s="210"/>
      <c r="AC713" s="210"/>
      <c r="AD713" s="210"/>
      <c r="AE713" s="210"/>
      <c r="AF713" s="210"/>
    </row>
    <row r="714" spans="10:32" ht="15.75" customHeight="1"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0"/>
      <c r="AB714" s="210"/>
      <c r="AC714" s="210"/>
      <c r="AD714" s="210"/>
      <c r="AE714" s="210"/>
      <c r="AF714" s="210"/>
    </row>
    <row r="715" spans="10:32" ht="15.75" customHeight="1"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0"/>
      <c r="AB715" s="210"/>
      <c r="AC715" s="210"/>
      <c r="AD715" s="210"/>
      <c r="AE715" s="210"/>
      <c r="AF715" s="210"/>
    </row>
    <row r="716" spans="10:32" ht="15.75" customHeight="1"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0"/>
      <c r="AB716" s="210"/>
      <c r="AC716" s="210"/>
      <c r="AD716" s="210"/>
      <c r="AE716" s="210"/>
      <c r="AF716" s="210"/>
    </row>
    <row r="717" spans="10:32" ht="15.75" customHeight="1"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  <c r="AA717" s="210"/>
      <c r="AB717" s="210"/>
      <c r="AC717" s="210"/>
      <c r="AD717" s="210"/>
      <c r="AE717" s="210"/>
      <c r="AF717" s="210"/>
    </row>
    <row r="718" spans="10:32" ht="15.75" customHeight="1"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0"/>
      <c r="AB718" s="210"/>
      <c r="AC718" s="210"/>
      <c r="AD718" s="210"/>
      <c r="AE718" s="210"/>
      <c r="AF718" s="210"/>
    </row>
    <row r="719" spans="10:32" ht="15.75" customHeight="1"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  <c r="AC719" s="210"/>
      <c r="AD719" s="210"/>
      <c r="AE719" s="210"/>
      <c r="AF719" s="210"/>
    </row>
    <row r="720" spans="10:32" ht="15.75" customHeight="1"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  <c r="AA720" s="210"/>
      <c r="AB720" s="210"/>
      <c r="AC720" s="210"/>
      <c r="AD720" s="210"/>
      <c r="AE720" s="210"/>
      <c r="AF720" s="210"/>
    </row>
    <row r="721" spans="10:32" ht="15.75" customHeight="1"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0"/>
      <c r="AB721" s="210"/>
      <c r="AC721" s="210"/>
      <c r="AD721" s="210"/>
      <c r="AE721" s="210"/>
      <c r="AF721" s="210"/>
    </row>
    <row r="722" spans="10:32" ht="15.75" customHeight="1"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  <c r="AC722" s="210"/>
      <c r="AD722" s="210"/>
      <c r="AE722" s="210"/>
      <c r="AF722" s="210"/>
    </row>
    <row r="723" spans="10:32" ht="15.75" customHeight="1"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0"/>
      <c r="AD723" s="210"/>
      <c r="AE723" s="210"/>
      <c r="AF723" s="210"/>
    </row>
    <row r="724" spans="10:32" ht="15.75" customHeight="1"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0"/>
      <c r="AB724" s="210"/>
      <c r="AC724" s="210"/>
      <c r="AD724" s="210"/>
      <c r="AE724" s="210"/>
      <c r="AF724" s="210"/>
    </row>
    <row r="725" spans="10:32" ht="15.75" customHeight="1"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0"/>
      <c r="AB725" s="210"/>
      <c r="AC725" s="210"/>
      <c r="AD725" s="210"/>
      <c r="AE725" s="210"/>
      <c r="AF725" s="210"/>
    </row>
    <row r="726" spans="10:32" ht="15.75" customHeight="1"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0"/>
      <c r="AD726" s="210"/>
      <c r="AE726" s="210"/>
      <c r="AF726" s="210"/>
    </row>
    <row r="727" spans="10:32" ht="15.75" customHeight="1"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0"/>
      <c r="AD727" s="210"/>
      <c r="AE727" s="210"/>
      <c r="AF727" s="210"/>
    </row>
    <row r="728" spans="10:32" ht="15.75" customHeight="1"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0"/>
      <c r="AD728" s="210"/>
      <c r="AE728" s="210"/>
      <c r="AF728" s="210"/>
    </row>
    <row r="729" spans="10:32" ht="15.75" customHeight="1"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0"/>
      <c r="AD729" s="210"/>
      <c r="AE729" s="210"/>
      <c r="AF729" s="210"/>
    </row>
    <row r="730" spans="10:32" ht="15.75" customHeight="1"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0"/>
      <c r="AD730" s="210"/>
      <c r="AE730" s="210"/>
      <c r="AF730" s="210"/>
    </row>
    <row r="731" spans="10:32" ht="15.75" customHeight="1"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0"/>
      <c r="AD731" s="210"/>
      <c r="AE731" s="210"/>
      <c r="AF731" s="210"/>
    </row>
    <row r="732" spans="10:32" ht="15.75" customHeight="1"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0"/>
      <c r="AD732" s="210"/>
      <c r="AE732" s="210"/>
      <c r="AF732" s="210"/>
    </row>
    <row r="733" spans="10:32" ht="15.75" customHeight="1"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0"/>
      <c r="AD733" s="210"/>
      <c r="AE733" s="210"/>
      <c r="AF733" s="210"/>
    </row>
    <row r="734" spans="10:32" ht="15.75" customHeight="1"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0"/>
      <c r="AB734" s="210"/>
      <c r="AC734" s="210"/>
      <c r="AD734" s="210"/>
      <c r="AE734" s="210"/>
      <c r="AF734" s="210"/>
    </row>
    <row r="735" spans="10:32" ht="15.75" customHeight="1"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  <c r="AA735" s="210"/>
      <c r="AB735" s="210"/>
      <c r="AC735" s="210"/>
      <c r="AD735" s="210"/>
      <c r="AE735" s="210"/>
      <c r="AF735" s="210"/>
    </row>
    <row r="736" spans="10:32" ht="15.75" customHeight="1"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0"/>
      <c r="AB736" s="210"/>
      <c r="AC736" s="210"/>
      <c r="AD736" s="210"/>
      <c r="AE736" s="210"/>
      <c r="AF736" s="210"/>
    </row>
    <row r="737" spans="10:32" ht="15.75" customHeight="1"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  <c r="AA737" s="210"/>
      <c r="AB737" s="210"/>
      <c r="AC737" s="210"/>
      <c r="AD737" s="210"/>
      <c r="AE737" s="210"/>
      <c r="AF737" s="210"/>
    </row>
    <row r="738" spans="10:32" ht="15.75" customHeight="1"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  <c r="AC738" s="210"/>
      <c r="AD738" s="210"/>
      <c r="AE738" s="210"/>
      <c r="AF738" s="210"/>
    </row>
    <row r="739" spans="10:32" ht="15.75" customHeight="1"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0"/>
      <c r="AB739" s="210"/>
      <c r="AC739" s="210"/>
      <c r="AD739" s="210"/>
      <c r="AE739" s="210"/>
      <c r="AF739" s="210"/>
    </row>
    <row r="740" spans="10:32" ht="15.75" customHeight="1"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0"/>
      <c r="AB740" s="210"/>
      <c r="AC740" s="210"/>
      <c r="AD740" s="210"/>
      <c r="AE740" s="210"/>
      <c r="AF740" s="210"/>
    </row>
    <row r="741" spans="10:32" ht="15.75" customHeight="1"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  <c r="AC741" s="210"/>
      <c r="AD741" s="210"/>
      <c r="AE741" s="210"/>
      <c r="AF741" s="210"/>
    </row>
    <row r="742" spans="10:32" ht="15.75" customHeight="1"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0"/>
      <c r="AB742" s="210"/>
      <c r="AC742" s="210"/>
      <c r="AD742" s="210"/>
      <c r="AE742" s="210"/>
      <c r="AF742" s="210"/>
    </row>
    <row r="743" spans="10:32" ht="15.75" customHeight="1"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0"/>
      <c r="AB743" s="210"/>
      <c r="AC743" s="210"/>
      <c r="AD743" s="210"/>
      <c r="AE743" s="210"/>
      <c r="AF743" s="210"/>
    </row>
    <row r="744" spans="10:32" ht="15.75" customHeight="1"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0"/>
    </row>
    <row r="745" spans="10:32" ht="15.75" customHeight="1"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</row>
    <row r="746" spans="10:32" ht="15.75" customHeight="1"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</row>
    <row r="747" spans="10:32" ht="15.75" customHeight="1"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0"/>
    </row>
    <row r="748" spans="10:32" ht="15.75" customHeight="1"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0"/>
      <c r="AD748" s="210"/>
      <c r="AE748" s="210"/>
      <c r="AF748" s="210"/>
    </row>
    <row r="749" spans="10:32" ht="15.75" customHeight="1"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  <c r="AC749" s="210"/>
      <c r="AD749" s="210"/>
      <c r="AE749" s="210"/>
      <c r="AF749" s="210"/>
    </row>
    <row r="750" spans="10:32" ht="15.75" customHeight="1">
      <c r="J750" s="210"/>
      <c r="K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  <c r="AC750" s="210"/>
      <c r="AD750" s="210"/>
      <c r="AE750" s="210"/>
      <c r="AF750" s="210"/>
    </row>
    <row r="751" spans="10:32" ht="15.75" customHeight="1"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  <c r="AC751" s="210"/>
      <c r="AD751" s="210"/>
      <c r="AE751" s="210"/>
      <c r="AF751" s="210"/>
    </row>
    <row r="752" spans="10:32" ht="15.75" customHeight="1">
      <c r="J752" s="210"/>
      <c r="K752" s="210"/>
      <c r="L752" s="210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  <c r="AA752" s="210"/>
      <c r="AB752" s="210"/>
      <c r="AC752" s="210"/>
      <c r="AD752" s="210"/>
      <c r="AE752" s="210"/>
      <c r="AF752" s="210"/>
    </row>
    <row r="753" spans="10:32" ht="15.75" customHeight="1">
      <c r="J753" s="210"/>
      <c r="K753" s="210"/>
      <c r="L753" s="210"/>
      <c r="M753" s="210"/>
      <c r="N753" s="210"/>
      <c r="O753" s="210"/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  <c r="AA753" s="210"/>
      <c r="AB753" s="210"/>
      <c r="AC753" s="210"/>
      <c r="AD753" s="210"/>
      <c r="AE753" s="210"/>
      <c r="AF753" s="210"/>
    </row>
    <row r="754" spans="10:32" ht="15.75" customHeight="1">
      <c r="J754" s="210"/>
      <c r="K754" s="210"/>
      <c r="L754" s="210"/>
      <c r="M754" s="210"/>
      <c r="N754" s="210"/>
      <c r="O754" s="210"/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  <c r="AA754" s="210"/>
      <c r="AB754" s="210"/>
      <c r="AC754" s="210"/>
      <c r="AD754" s="210"/>
      <c r="AE754" s="210"/>
      <c r="AF754" s="210"/>
    </row>
    <row r="755" spans="10:32" ht="15.75" customHeight="1"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  <c r="AA755" s="210"/>
      <c r="AB755" s="210"/>
      <c r="AC755" s="210"/>
      <c r="AD755" s="210"/>
      <c r="AE755" s="210"/>
      <c r="AF755" s="210"/>
    </row>
    <row r="756" spans="10:32" ht="15.75" customHeight="1">
      <c r="J756" s="210"/>
      <c r="K756" s="210"/>
      <c r="L756" s="210"/>
      <c r="M756" s="210"/>
      <c r="N756" s="210"/>
      <c r="O756" s="210"/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  <c r="AA756" s="210"/>
      <c r="AB756" s="210"/>
      <c r="AC756" s="210"/>
      <c r="AD756" s="210"/>
      <c r="AE756" s="210"/>
      <c r="AF756" s="210"/>
    </row>
    <row r="757" spans="10:32" ht="15.75" customHeight="1">
      <c r="J757" s="210"/>
      <c r="K757" s="210"/>
      <c r="L757" s="210"/>
      <c r="M757" s="210"/>
      <c r="N757" s="210"/>
      <c r="O757" s="210"/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  <c r="AA757" s="210"/>
      <c r="AB757" s="210"/>
      <c r="AC757" s="210"/>
      <c r="AD757" s="210"/>
      <c r="AE757" s="210"/>
      <c r="AF757" s="210"/>
    </row>
    <row r="758" spans="10:32" ht="15.75" customHeight="1"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  <c r="AA758" s="210"/>
      <c r="AB758" s="210"/>
      <c r="AC758" s="210"/>
      <c r="AD758" s="210"/>
      <c r="AE758" s="210"/>
      <c r="AF758" s="210"/>
    </row>
    <row r="759" spans="10:32" ht="15.75" customHeight="1">
      <c r="J759" s="210"/>
      <c r="K759" s="210"/>
      <c r="L759" s="210"/>
      <c r="M759" s="210"/>
      <c r="N759" s="210"/>
      <c r="O759" s="210"/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  <c r="AA759" s="210"/>
      <c r="AB759" s="210"/>
      <c r="AC759" s="210"/>
      <c r="AD759" s="210"/>
      <c r="AE759" s="210"/>
      <c r="AF759" s="210"/>
    </row>
    <row r="760" spans="10:32" ht="15.75" customHeight="1">
      <c r="J760" s="210"/>
      <c r="K760" s="210"/>
      <c r="L760" s="210"/>
      <c r="M760" s="210"/>
      <c r="N760" s="210"/>
      <c r="O760" s="210"/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  <c r="AA760" s="210"/>
      <c r="AB760" s="210"/>
      <c r="AC760" s="210"/>
      <c r="AD760" s="210"/>
      <c r="AE760" s="210"/>
      <c r="AF760" s="210"/>
    </row>
    <row r="761" spans="10:32" ht="15.75" customHeight="1">
      <c r="J761" s="210"/>
      <c r="K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  <c r="AA761" s="210"/>
      <c r="AB761" s="210"/>
      <c r="AC761" s="210"/>
      <c r="AD761" s="210"/>
      <c r="AE761" s="210"/>
      <c r="AF761" s="210"/>
    </row>
    <row r="762" spans="10:32" ht="15.75" customHeight="1">
      <c r="J762" s="210"/>
      <c r="K762" s="210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  <c r="AA762" s="210"/>
      <c r="AB762" s="210"/>
      <c r="AC762" s="210"/>
      <c r="AD762" s="210"/>
      <c r="AE762" s="210"/>
      <c r="AF762" s="210"/>
    </row>
    <row r="763" spans="10:32" ht="15.75" customHeight="1">
      <c r="J763" s="210"/>
      <c r="K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0"/>
      <c r="AB763" s="210"/>
      <c r="AC763" s="210"/>
      <c r="AD763" s="210"/>
      <c r="AE763" s="210"/>
      <c r="AF763" s="210"/>
    </row>
    <row r="764" spans="10:32" ht="15.75" customHeight="1"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0"/>
      <c r="AB764" s="210"/>
      <c r="AC764" s="210"/>
      <c r="AD764" s="210"/>
      <c r="AE764" s="210"/>
      <c r="AF764" s="210"/>
    </row>
    <row r="765" spans="10:32" ht="15.75" customHeight="1">
      <c r="J765" s="210"/>
      <c r="K765" s="210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  <c r="AA765" s="210"/>
      <c r="AB765" s="210"/>
      <c r="AC765" s="210"/>
      <c r="AD765" s="210"/>
      <c r="AE765" s="210"/>
      <c r="AF765" s="210"/>
    </row>
    <row r="766" spans="10:32" ht="15.75" customHeight="1">
      <c r="J766" s="210"/>
      <c r="K766" s="210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  <c r="AA766" s="210"/>
      <c r="AB766" s="210"/>
      <c r="AC766" s="210"/>
      <c r="AD766" s="210"/>
      <c r="AE766" s="210"/>
      <c r="AF766" s="210"/>
    </row>
    <row r="767" spans="10:32" ht="15.75" customHeight="1"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0"/>
      <c r="AB767" s="210"/>
      <c r="AC767" s="210"/>
      <c r="AD767" s="210"/>
      <c r="AE767" s="210"/>
      <c r="AF767" s="210"/>
    </row>
    <row r="768" spans="10:32" ht="15.75" customHeight="1">
      <c r="J768" s="210"/>
      <c r="K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0"/>
      <c r="AB768" s="210"/>
      <c r="AC768" s="210"/>
      <c r="AD768" s="210"/>
      <c r="AE768" s="210"/>
      <c r="AF768" s="210"/>
    </row>
    <row r="769" spans="10:32" ht="15.75" customHeight="1"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0"/>
      <c r="AB769" s="210"/>
      <c r="AC769" s="210"/>
      <c r="AD769" s="210"/>
      <c r="AE769" s="210"/>
      <c r="AF769" s="210"/>
    </row>
    <row r="770" spans="10:32" ht="15.75" customHeight="1">
      <c r="J770" s="210"/>
      <c r="K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0"/>
      <c r="AB770" s="210"/>
      <c r="AC770" s="210"/>
      <c r="AD770" s="210"/>
      <c r="AE770" s="210"/>
      <c r="AF770" s="210"/>
    </row>
    <row r="771" spans="10:32" ht="15.75" customHeight="1">
      <c r="J771" s="210"/>
      <c r="K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  <c r="AA771" s="210"/>
      <c r="AB771" s="210"/>
      <c r="AC771" s="210"/>
      <c r="AD771" s="210"/>
      <c r="AE771" s="210"/>
      <c r="AF771" s="210"/>
    </row>
    <row r="772" spans="10:32" ht="15.75" customHeight="1"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  <c r="AA772" s="210"/>
      <c r="AB772" s="210"/>
      <c r="AC772" s="210"/>
      <c r="AD772" s="210"/>
      <c r="AE772" s="210"/>
      <c r="AF772" s="210"/>
    </row>
    <row r="773" spans="10:32" ht="15.75" customHeight="1">
      <c r="J773" s="210"/>
      <c r="K773" s="210"/>
      <c r="L773" s="210"/>
      <c r="M773" s="210"/>
      <c r="N773" s="210"/>
      <c r="O773" s="210"/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  <c r="AA773" s="210"/>
      <c r="AB773" s="210"/>
      <c r="AC773" s="210"/>
      <c r="AD773" s="210"/>
      <c r="AE773" s="210"/>
      <c r="AF773" s="210"/>
    </row>
    <row r="774" spans="10:32" ht="15.75" customHeight="1">
      <c r="J774" s="210"/>
      <c r="K774" s="210"/>
      <c r="L774" s="210"/>
      <c r="M774" s="210"/>
      <c r="N774" s="210"/>
      <c r="O774" s="210"/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  <c r="AA774" s="210"/>
      <c r="AB774" s="210"/>
      <c r="AC774" s="210"/>
      <c r="AD774" s="210"/>
      <c r="AE774" s="210"/>
      <c r="AF774" s="210"/>
    </row>
    <row r="775" spans="10:32" ht="15.75" customHeight="1">
      <c r="J775" s="210"/>
      <c r="K775" s="210"/>
      <c r="L775" s="210"/>
      <c r="M775" s="210"/>
      <c r="N775" s="210"/>
      <c r="O775" s="210"/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  <c r="AA775" s="210"/>
      <c r="AB775" s="210"/>
      <c r="AC775" s="210"/>
      <c r="AD775" s="210"/>
      <c r="AE775" s="210"/>
      <c r="AF775" s="210"/>
    </row>
    <row r="776" spans="10:32" ht="15.75" customHeight="1">
      <c r="J776" s="210"/>
      <c r="K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  <c r="AA776" s="210"/>
      <c r="AB776" s="210"/>
      <c r="AC776" s="210"/>
      <c r="AD776" s="210"/>
      <c r="AE776" s="210"/>
      <c r="AF776" s="210"/>
    </row>
    <row r="777" spans="10:32" ht="15.75" customHeight="1">
      <c r="J777" s="210"/>
      <c r="K777" s="210"/>
      <c r="L777" s="210"/>
      <c r="M777" s="210"/>
      <c r="N777" s="210"/>
      <c r="O777" s="210"/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  <c r="AA777" s="210"/>
      <c r="AB777" s="210"/>
      <c r="AC777" s="210"/>
      <c r="AD777" s="210"/>
      <c r="AE777" s="210"/>
      <c r="AF777" s="210"/>
    </row>
    <row r="778" spans="10:32" ht="15.75" customHeight="1"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  <c r="AA778" s="210"/>
      <c r="AB778" s="210"/>
      <c r="AC778" s="210"/>
      <c r="AD778" s="210"/>
      <c r="AE778" s="210"/>
      <c r="AF778" s="210"/>
    </row>
    <row r="779" spans="10:32" ht="15.75" customHeight="1"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  <c r="AA779" s="210"/>
      <c r="AB779" s="210"/>
      <c r="AC779" s="210"/>
      <c r="AD779" s="210"/>
      <c r="AE779" s="210"/>
      <c r="AF779" s="210"/>
    </row>
    <row r="780" spans="10:32" ht="15.75" customHeight="1">
      <c r="J780" s="210"/>
      <c r="K780" s="210"/>
      <c r="L780" s="210"/>
      <c r="M780" s="210"/>
      <c r="N780" s="210"/>
      <c r="O780" s="210"/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  <c r="AA780" s="210"/>
      <c r="AB780" s="210"/>
      <c r="AC780" s="210"/>
      <c r="AD780" s="210"/>
      <c r="AE780" s="210"/>
      <c r="AF780" s="210"/>
    </row>
    <row r="781" spans="10:32" ht="15.75" customHeight="1">
      <c r="J781" s="210"/>
      <c r="K781" s="210"/>
      <c r="L781" s="210"/>
      <c r="M781" s="210"/>
      <c r="N781" s="210"/>
      <c r="O781" s="210"/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  <c r="AA781" s="210"/>
      <c r="AB781" s="210"/>
      <c r="AC781" s="210"/>
      <c r="AD781" s="210"/>
      <c r="AE781" s="210"/>
      <c r="AF781" s="210"/>
    </row>
    <row r="782" spans="10:32" ht="15.75" customHeight="1"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  <c r="AA782" s="210"/>
      <c r="AB782" s="210"/>
      <c r="AC782" s="210"/>
      <c r="AD782" s="210"/>
      <c r="AE782" s="210"/>
      <c r="AF782" s="210"/>
    </row>
    <row r="783" spans="10:32" ht="15.75" customHeight="1"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  <c r="AA783" s="210"/>
      <c r="AB783" s="210"/>
      <c r="AC783" s="210"/>
      <c r="AD783" s="210"/>
      <c r="AE783" s="210"/>
      <c r="AF783" s="210"/>
    </row>
    <row r="784" spans="10:32" ht="15.75" customHeight="1">
      <c r="J784" s="210"/>
      <c r="K784" s="210"/>
      <c r="L784" s="210"/>
      <c r="M784" s="210"/>
      <c r="N784" s="210"/>
      <c r="O784" s="210"/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  <c r="AA784" s="210"/>
      <c r="AB784" s="210"/>
      <c r="AC784" s="210"/>
      <c r="AD784" s="210"/>
      <c r="AE784" s="210"/>
      <c r="AF784" s="210"/>
    </row>
    <row r="785" spans="10:32" ht="15.75" customHeight="1">
      <c r="J785" s="210"/>
      <c r="K785" s="210"/>
      <c r="L785" s="210"/>
      <c r="M785" s="210"/>
      <c r="N785" s="210"/>
      <c r="O785" s="210"/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  <c r="AA785" s="210"/>
      <c r="AB785" s="210"/>
      <c r="AC785" s="210"/>
      <c r="AD785" s="210"/>
      <c r="AE785" s="210"/>
      <c r="AF785" s="210"/>
    </row>
    <row r="786" spans="10:32" ht="15.75" customHeight="1">
      <c r="J786" s="210"/>
      <c r="K786" s="210"/>
      <c r="L786" s="210"/>
      <c r="M786" s="210"/>
      <c r="N786" s="210"/>
      <c r="O786" s="210"/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  <c r="AA786" s="210"/>
      <c r="AB786" s="210"/>
      <c r="AC786" s="210"/>
      <c r="AD786" s="210"/>
      <c r="AE786" s="210"/>
      <c r="AF786" s="210"/>
    </row>
    <row r="787" spans="10:32" ht="15.75" customHeight="1"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  <c r="AA787" s="210"/>
      <c r="AB787" s="210"/>
      <c r="AC787" s="210"/>
      <c r="AD787" s="210"/>
      <c r="AE787" s="210"/>
      <c r="AF787" s="210"/>
    </row>
    <row r="788" spans="10:32" ht="15.75" customHeight="1">
      <c r="J788" s="210"/>
      <c r="K788" s="210"/>
      <c r="L788" s="210"/>
      <c r="M788" s="210"/>
      <c r="N788" s="210"/>
      <c r="O788" s="210"/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  <c r="AA788" s="210"/>
      <c r="AB788" s="210"/>
      <c r="AC788" s="210"/>
      <c r="AD788" s="210"/>
      <c r="AE788" s="210"/>
      <c r="AF788" s="210"/>
    </row>
    <row r="789" spans="10:32" ht="15.75" customHeight="1">
      <c r="J789" s="210"/>
      <c r="K789" s="210"/>
      <c r="L789" s="210"/>
      <c r="M789" s="210"/>
      <c r="N789" s="210"/>
      <c r="O789" s="210"/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  <c r="AA789" s="210"/>
      <c r="AB789" s="210"/>
      <c r="AC789" s="210"/>
      <c r="AD789" s="210"/>
      <c r="AE789" s="210"/>
      <c r="AF789" s="210"/>
    </row>
    <row r="790" spans="10:32" ht="15.75" customHeight="1"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  <c r="AA790" s="210"/>
      <c r="AB790" s="210"/>
      <c r="AC790" s="210"/>
      <c r="AD790" s="210"/>
      <c r="AE790" s="210"/>
      <c r="AF790" s="210"/>
    </row>
    <row r="791" spans="10:32" ht="15.75" customHeight="1"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  <c r="AA791" s="210"/>
      <c r="AB791" s="210"/>
      <c r="AC791" s="210"/>
      <c r="AD791" s="210"/>
      <c r="AE791" s="210"/>
      <c r="AF791" s="210"/>
    </row>
    <row r="792" spans="10:32" ht="15.75" customHeight="1"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  <c r="AA792" s="210"/>
      <c r="AB792" s="210"/>
      <c r="AC792" s="210"/>
      <c r="AD792" s="210"/>
      <c r="AE792" s="210"/>
      <c r="AF792" s="210"/>
    </row>
    <row r="793" spans="10:32" ht="15.75" customHeight="1"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  <c r="AA793" s="210"/>
      <c r="AB793" s="210"/>
      <c r="AC793" s="210"/>
      <c r="AD793" s="210"/>
      <c r="AE793" s="210"/>
      <c r="AF793" s="210"/>
    </row>
    <row r="794" spans="10:32" ht="15.75" customHeight="1">
      <c r="J794" s="210"/>
      <c r="K794" s="210"/>
      <c r="L794" s="210"/>
      <c r="M794" s="210"/>
      <c r="N794" s="210"/>
      <c r="O794" s="210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  <c r="AA794" s="210"/>
      <c r="AB794" s="210"/>
      <c r="AC794" s="210"/>
      <c r="AD794" s="210"/>
      <c r="AE794" s="210"/>
      <c r="AF794" s="210"/>
    </row>
    <row r="795" spans="10:32" ht="15.75" customHeight="1"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  <c r="AA795" s="210"/>
      <c r="AB795" s="210"/>
      <c r="AC795" s="210"/>
      <c r="AD795" s="210"/>
      <c r="AE795" s="210"/>
      <c r="AF795" s="210"/>
    </row>
    <row r="796" spans="10:32" ht="15.75" customHeight="1">
      <c r="J796" s="210"/>
      <c r="K796" s="210"/>
      <c r="L796" s="210"/>
      <c r="M796" s="210"/>
      <c r="N796" s="210"/>
      <c r="O796" s="210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  <c r="AA796" s="210"/>
      <c r="AB796" s="210"/>
      <c r="AC796" s="210"/>
      <c r="AD796" s="210"/>
      <c r="AE796" s="210"/>
      <c r="AF796" s="210"/>
    </row>
    <row r="797" spans="10:32" ht="15.75" customHeight="1">
      <c r="J797" s="210"/>
      <c r="K797" s="210"/>
      <c r="L797" s="210"/>
      <c r="M797" s="210"/>
      <c r="N797" s="210"/>
      <c r="O797" s="210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  <c r="AA797" s="210"/>
      <c r="AB797" s="210"/>
      <c r="AC797" s="210"/>
      <c r="AD797" s="210"/>
      <c r="AE797" s="210"/>
      <c r="AF797" s="210"/>
    </row>
    <row r="798" spans="10:32" ht="15.75" customHeight="1">
      <c r="J798" s="210"/>
      <c r="K798" s="210"/>
      <c r="L798" s="210"/>
      <c r="M798" s="210"/>
      <c r="N798" s="210"/>
      <c r="O798" s="210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  <c r="AA798" s="210"/>
      <c r="AB798" s="210"/>
      <c r="AC798" s="210"/>
      <c r="AD798" s="210"/>
      <c r="AE798" s="210"/>
      <c r="AF798" s="210"/>
    </row>
    <row r="799" spans="10:32" ht="15.75" customHeight="1">
      <c r="J799" s="210"/>
      <c r="K799" s="210"/>
      <c r="L799" s="210"/>
      <c r="M799" s="210"/>
      <c r="N799" s="210"/>
      <c r="O799" s="210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  <c r="AA799" s="210"/>
      <c r="AB799" s="210"/>
      <c r="AC799" s="210"/>
      <c r="AD799" s="210"/>
      <c r="AE799" s="210"/>
      <c r="AF799" s="210"/>
    </row>
    <row r="800" spans="10:32" ht="15.75" customHeight="1">
      <c r="J800" s="210"/>
      <c r="K800" s="210"/>
      <c r="L800" s="210"/>
      <c r="M800" s="210"/>
      <c r="N800" s="210"/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  <c r="AA800" s="210"/>
      <c r="AB800" s="210"/>
      <c r="AC800" s="210"/>
      <c r="AD800" s="210"/>
      <c r="AE800" s="210"/>
      <c r="AF800" s="210"/>
    </row>
    <row r="801" spans="10:32" ht="15.75" customHeight="1">
      <c r="J801" s="210"/>
      <c r="K801" s="210"/>
      <c r="L801" s="210"/>
      <c r="M801" s="210"/>
      <c r="N801" s="210"/>
      <c r="O801" s="210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  <c r="AA801" s="210"/>
      <c r="AB801" s="210"/>
      <c r="AC801" s="210"/>
      <c r="AD801" s="210"/>
      <c r="AE801" s="210"/>
      <c r="AF801" s="210"/>
    </row>
    <row r="802" spans="10:32" ht="15.75" customHeight="1">
      <c r="J802" s="210"/>
      <c r="K802" s="210"/>
      <c r="L802" s="210"/>
      <c r="M802" s="210"/>
      <c r="N802" s="210"/>
      <c r="O802" s="210"/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  <c r="AA802" s="210"/>
      <c r="AB802" s="210"/>
      <c r="AC802" s="210"/>
      <c r="AD802" s="210"/>
      <c r="AE802" s="210"/>
      <c r="AF802" s="210"/>
    </row>
    <row r="803" spans="10:32" ht="15.75" customHeight="1">
      <c r="J803" s="210"/>
      <c r="K803" s="210"/>
      <c r="L803" s="210"/>
      <c r="M803" s="210"/>
      <c r="N803" s="210"/>
      <c r="O803" s="210"/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  <c r="AA803" s="210"/>
      <c r="AB803" s="210"/>
      <c r="AC803" s="210"/>
      <c r="AD803" s="210"/>
      <c r="AE803" s="210"/>
      <c r="AF803" s="210"/>
    </row>
    <row r="804" spans="10:32" ht="15.75" customHeight="1"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  <c r="AA804" s="210"/>
      <c r="AB804" s="210"/>
      <c r="AC804" s="210"/>
      <c r="AD804" s="210"/>
      <c r="AE804" s="210"/>
      <c r="AF804" s="210"/>
    </row>
    <row r="805" spans="10:32" ht="15.75" customHeight="1"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  <c r="AA805" s="210"/>
      <c r="AB805" s="210"/>
      <c r="AC805" s="210"/>
      <c r="AD805" s="210"/>
      <c r="AE805" s="210"/>
      <c r="AF805" s="210"/>
    </row>
    <row r="806" spans="10:32" ht="15.75" customHeight="1"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  <c r="AA806" s="210"/>
      <c r="AB806" s="210"/>
      <c r="AC806" s="210"/>
      <c r="AD806" s="210"/>
      <c r="AE806" s="210"/>
      <c r="AF806" s="210"/>
    </row>
    <row r="807" spans="10:32" ht="15.75" customHeight="1"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  <c r="AA807" s="210"/>
      <c r="AB807" s="210"/>
      <c r="AC807" s="210"/>
      <c r="AD807" s="210"/>
      <c r="AE807" s="210"/>
      <c r="AF807" s="210"/>
    </row>
    <row r="808" spans="10:32" ht="15.75" customHeight="1"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  <c r="AA808" s="210"/>
      <c r="AB808" s="210"/>
      <c r="AC808" s="210"/>
      <c r="AD808" s="210"/>
      <c r="AE808" s="210"/>
      <c r="AF808" s="210"/>
    </row>
    <row r="809" spans="10:32" ht="15.75" customHeight="1"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  <c r="AA809" s="210"/>
      <c r="AB809" s="210"/>
      <c r="AC809" s="210"/>
      <c r="AD809" s="210"/>
      <c r="AE809" s="210"/>
      <c r="AF809" s="210"/>
    </row>
    <row r="810" spans="10:32" ht="15.75" customHeight="1"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  <c r="AA810" s="210"/>
      <c r="AB810" s="210"/>
      <c r="AC810" s="210"/>
      <c r="AD810" s="210"/>
      <c r="AE810" s="210"/>
      <c r="AF810" s="210"/>
    </row>
    <row r="811" spans="10:32" ht="15.75" customHeight="1"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  <c r="AA811" s="210"/>
      <c r="AB811" s="210"/>
      <c r="AC811" s="210"/>
      <c r="AD811" s="210"/>
      <c r="AE811" s="210"/>
      <c r="AF811" s="210"/>
    </row>
    <row r="812" spans="10:32" ht="15.75" customHeight="1">
      <c r="J812" s="210"/>
      <c r="K812" s="210"/>
      <c r="L812" s="210"/>
      <c r="M812" s="210"/>
      <c r="N812" s="210"/>
      <c r="O812" s="210"/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  <c r="AA812" s="210"/>
      <c r="AB812" s="210"/>
      <c r="AC812" s="210"/>
      <c r="AD812" s="210"/>
      <c r="AE812" s="210"/>
      <c r="AF812" s="210"/>
    </row>
    <row r="813" spans="10:32" ht="15.75" customHeight="1">
      <c r="J813" s="210"/>
      <c r="K813" s="210"/>
      <c r="L813" s="210"/>
      <c r="M813" s="210"/>
      <c r="N813" s="210"/>
      <c r="O813" s="210"/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  <c r="AA813" s="210"/>
      <c r="AB813" s="210"/>
      <c r="AC813" s="210"/>
      <c r="AD813" s="210"/>
      <c r="AE813" s="210"/>
      <c r="AF813" s="210"/>
    </row>
    <row r="814" spans="10:32" ht="15.75" customHeight="1"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0"/>
      <c r="AB814" s="210"/>
      <c r="AC814" s="210"/>
      <c r="AD814" s="210"/>
      <c r="AE814" s="210"/>
      <c r="AF814" s="210"/>
    </row>
    <row r="815" spans="10:32" ht="15.75" customHeight="1">
      <c r="J815" s="210"/>
      <c r="K815" s="210"/>
      <c r="L815" s="210"/>
      <c r="M815" s="210"/>
      <c r="N815" s="210"/>
      <c r="O815" s="210"/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  <c r="AA815" s="210"/>
      <c r="AB815" s="210"/>
      <c r="AC815" s="210"/>
      <c r="AD815" s="210"/>
      <c r="AE815" s="210"/>
      <c r="AF815" s="210"/>
    </row>
    <row r="816" spans="10:32" ht="15.75" customHeight="1">
      <c r="J816" s="210"/>
      <c r="K816" s="210"/>
      <c r="L816" s="210"/>
      <c r="M816" s="210"/>
      <c r="N816" s="210"/>
      <c r="O816" s="210"/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  <c r="AA816" s="210"/>
      <c r="AB816" s="210"/>
      <c r="AC816" s="210"/>
      <c r="AD816" s="210"/>
      <c r="AE816" s="210"/>
      <c r="AF816" s="210"/>
    </row>
    <row r="817" spans="10:32" ht="15.75" customHeight="1"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  <c r="AA817" s="210"/>
      <c r="AB817" s="210"/>
      <c r="AC817" s="210"/>
      <c r="AD817" s="210"/>
      <c r="AE817" s="210"/>
      <c r="AF817" s="210"/>
    </row>
    <row r="818" spans="10:32" ht="15.75" customHeight="1">
      <c r="J818" s="210"/>
      <c r="K818" s="210"/>
      <c r="L818" s="210"/>
      <c r="M818" s="210"/>
      <c r="N818" s="210"/>
      <c r="O818" s="210"/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  <c r="AA818" s="210"/>
      <c r="AB818" s="210"/>
      <c r="AC818" s="210"/>
      <c r="AD818" s="210"/>
      <c r="AE818" s="210"/>
      <c r="AF818" s="210"/>
    </row>
    <row r="819" spans="10:32" ht="15.75" customHeight="1">
      <c r="J819" s="210"/>
      <c r="K819" s="210"/>
      <c r="L819" s="210"/>
      <c r="M819" s="210"/>
      <c r="N819" s="210"/>
      <c r="O819" s="210"/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  <c r="AA819" s="210"/>
      <c r="AB819" s="210"/>
      <c r="AC819" s="210"/>
      <c r="AD819" s="210"/>
      <c r="AE819" s="210"/>
      <c r="AF819" s="210"/>
    </row>
    <row r="820" spans="10:32" ht="15.75" customHeight="1">
      <c r="J820" s="210"/>
      <c r="K820" s="210"/>
      <c r="L820" s="210"/>
      <c r="M820" s="210"/>
      <c r="N820" s="210"/>
      <c r="O820" s="210"/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  <c r="AA820" s="210"/>
      <c r="AB820" s="210"/>
      <c r="AC820" s="210"/>
      <c r="AD820" s="210"/>
      <c r="AE820" s="210"/>
      <c r="AF820" s="210"/>
    </row>
    <row r="821" spans="10:32" ht="15.75" customHeight="1">
      <c r="J821" s="210"/>
      <c r="K821" s="210"/>
      <c r="L821" s="210"/>
      <c r="M821" s="210"/>
      <c r="N821" s="210"/>
      <c r="O821" s="210"/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  <c r="AA821" s="210"/>
      <c r="AB821" s="210"/>
      <c r="AC821" s="210"/>
      <c r="AD821" s="210"/>
      <c r="AE821" s="210"/>
      <c r="AF821" s="210"/>
    </row>
    <row r="822" spans="10:32" ht="15.75" customHeight="1">
      <c r="J822" s="210"/>
      <c r="K822" s="210"/>
      <c r="L822" s="210"/>
      <c r="M822" s="210"/>
      <c r="N822" s="210"/>
      <c r="O822" s="210"/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  <c r="AA822" s="210"/>
      <c r="AB822" s="210"/>
      <c r="AC822" s="210"/>
      <c r="AD822" s="210"/>
      <c r="AE822" s="210"/>
      <c r="AF822" s="210"/>
    </row>
    <row r="823" spans="10:32" ht="15.75" customHeight="1">
      <c r="J823" s="210"/>
      <c r="K823" s="210"/>
      <c r="L823" s="210"/>
      <c r="M823" s="210"/>
      <c r="N823" s="210"/>
      <c r="O823" s="210"/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  <c r="AA823" s="210"/>
      <c r="AB823" s="210"/>
      <c r="AC823" s="210"/>
      <c r="AD823" s="210"/>
      <c r="AE823" s="210"/>
      <c r="AF823" s="210"/>
    </row>
    <row r="824" spans="10:32" ht="15.75" customHeight="1">
      <c r="J824" s="210"/>
      <c r="K824" s="210"/>
      <c r="L824" s="210"/>
      <c r="M824" s="210"/>
      <c r="N824" s="210"/>
      <c r="O824" s="210"/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  <c r="AA824" s="210"/>
      <c r="AB824" s="210"/>
      <c r="AC824" s="210"/>
      <c r="AD824" s="210"/>
      <c r="AE824" s="210"/>
      <c r="AF824" s="210"/>
    </row>
    <row r="825" spans="10:32" ht="15.75" customHeight="1">
      <c r="J825" s="210"/>
      <c r="K825" s="210"/>
      <c r="L825" s="210"/>
      <c r="M825" s="210"/>
      <c r="N825" s="210"/>
      <c r="O825" s="210"/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  <c r="AA825" s="210"/>
      <c r="AB825" s="210"/>
      <c r="AC825" s="210"/>
      <c r="AD825" s="210"/>
      <c r="AE825" s="210"/>
      <c r="AF825" s="210"/>
    </row>
    <row r="826" spans="10:32" ht="15.75" customHeight="1">
      <c r="J826" s="210"/>
      <c r="K826" s="210"/>
      <c r="L826" s="210"/>
      <c r="M826" s="210"/>
      <c r="N826" s="210"/>
      <c r="O826" s="210"/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  <c r="AA826" s="210"/>
      <c r="AB826" s="210"/>
      <c r="AC826" s="210"/>
      <c r="AD826" s="210"/>
      <c r="AE826" s="210"/>
      <c r="AF826" s="210"/>
    </row>
    <row r="827" spans="10:32" ht="15.75" customHeight="1"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  <c r="AA827" s="210"/>
      <c r="AB827" s="210"/>
      <c r="AC827" s="210"/>
      <c r="AD827" s="210"/>
      <c r="AE827" s="210"/>
      <c r="AF827" s="210"/>
    </row>
    <row r="828" spans="10:32" ht="15.75" customHeight="1">
      <c r="J828" s="210"/>
      <c r="K828" s="210"/>
      <c r="L828" s="210"/>
      <c r="M828" s="210"/>
      <c r="N828" s="210"/>
      <c r="O828" s="210"/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  <c r="AA828" s="210"/>
      <c r="AB828" s="210"/>
      <c r="AC828" s="210"/>
      <c r="AD828" s="210"/>
      <c r="AE828" s="210"/>
      <c r="AF828" s="210"/>
    </row>
    <row r="829" spans="10:32" ht="15.75" customHeight="1">
      <c r="J829" s="210"/>
      <c r="K829" s="210"/>
      <c r="L829" s="210"/>
      <c r="M829" s="210"/>
      <c r="N829" s="210"/>
      <c r="O829" s="210"/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  <c r="AA829" s="210"/>
      <c r="AB829" s="210"/>
      <c r="AC829" s="210"/>
      <c r="AD829" s="210"/>
      <c r="AE829" s="210"/>
      <c r="AF829" s="210"/>
    </row>
    <row r="830" spans="10:32" ht="15.75" customHeight="1">
      <c r="J830" s="210"/>
      <c r="K830" s="210"/>
      <c r="L830" s="210"/>
      <c r="M830" s="210"/>
      <c r="N830" s="210"/>
      <c r="O830" s="210"/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  <c r="AA830" s="210"/>
      <c r="AB830" s="210"/>
      <c r="AC830" s="210"/>
      <c r="AD830" s="210"/>
      <c r="AE830" s="210"/>
      <c r="AF830" s="210"/>
    </row>
    <row r="831" spans="10:32" ht="15.75" customHeight="1"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  <c r="AA831" s="210"/>
      <c r="AB831" s="210"/>
      <c r="AC831" s="210"/>
      <c r="AD831" s="210"/>
      <c r="AE831" s="210"/>
      <c r="AF831" s="210"/>
    </row>
    <row r="832" spans="10:32" ht="15.75" customHeight="1">
      <c r="J832" s="210"/>
      <c r="K832" s="210"/>
      <c r="L832" s="210"/>
      <c r="M832" s="210"/>
      <c r="N832" s="210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  <c r="AA832" s="210"/>
      <c r="AB832" s="210"/>
      <c r="AC832" s="210"/>
      <c r="AD832" s="210"/>
      <c r="AE832" s="210"/>
      <c r="AF832" s="210"/>
    </row>
    <row r="833" spans="10:32" ht="15.75" customHeight="1">
      <c r="J833" s="210"/>
      <c r="K833" s="210"/>
      <c r="L833" s="210"/>
      <c r="M833" s="210"/>
      <c r="N833" s="210"/>
      <c r="O833" s="210"/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  <c r="AA833" s="210"/>
      <c r="AB833" s="210"/>
      <c r="AC833" s="210"/>
      <c r="AD833" s="210"/>
      <c r="AE833" s="210"/>
      <c r="AF833" s="210"/>
    </row>
    <row r="834" spans="10:32" ht="15.75" customHeight="1">
      <c r="J834" s="210"/>
      <c r="K834" s="210"/>
      <c r="L834" s="210"/>
      <c r="M834" s="210"/>
      <c r="N834" s="210"/>
      <c r="O834" s="210"/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  <c r="AA834" s="210"/>
      <c r="AB834" s="210"/>
      <c r="AC834" s="210"/>
      <c r="AD834" s="210"/>
      <c r="AE834" s="210"/>
      <c r="AF834" s="210"/>
    </row>
    <row r="835" spans="10:32" ht="15.75" customHeight="1"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  <c r="AA835" s="210"/>
      <c r="AB835" s="210"/>
      <c r="AC835" s="210"/>
      <c r="AD835" s="210"/>
      <c r="AE835" s="210"/>
      <c r="AF835" s="210"/>
    </row>
    <row r="836" spans="10:32" ht="15.75" customHeight="1">
      <c r="J836" s="210"/>
      <c r="K836" s="210"/>
      <c r="L836" s="210"/>
      <c r="M836" s="210"/>
      <c r="N836" s="210"/>
      <c r="O836" s="210"/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  <c r="AA836" s="210"/>
      <c r="AB836" s="210"/>
      <c r="AC836" s="210"/>
      <c r="AD836" s="210"/>
      <c r="AE836" s="210"/>
      <c r="AF836" s="210"/>
    </row>
    <row r="837" spans="10:32" ht="15.75" customHeight="1">
      <c r="J837" s="210"/>
      <c r="K837" s="210"/>
      <c r="L837" s="210"/>
      <c r="M837" s="210"/>
      <c r="N837" s="210"/>
      <c r="O837" s="210"/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  <c r="AA837" s="210"/>
      <c r="AB837" s="210"/>
      <c r="AC837" s="210"/>
      <c r="AD837" s="210"/>
      <c r="AE837" s="210"/>
      <c r="AF837" s="210"/>
    </row>
    <row r="838" spans="10:32" ht="15.75" customHeight="1">
      <c r="J838" s="210"/>
      <c r="K838" s="210"/>
      <c r="L838" s="210"/>
      <c r="M838" s="210"/>
      <c r="N838" s="210"/>
      <c r="O838" s="210"/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  <c r="AA838" s="210"/>
      <c r="AB838" s="210"/>
      <c r="AC838" s="210"/>
      <c r="AD838" s="210"/>
      <c r="AE838" s="210"/>
      <c r="AF838" s="210"/>
    </row>
    <row r="839" spans="10:32" ht="15.75" customHeight="1">
      <c r="J839" s="210"/>
      <c r="K839" s="210"/>
      <c r="L839" s="210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  <c r="AA839" s="210"/>
      <c r="AB839" s="210"/>
      <c r="AC839" s="210"/>
      <c r="AD839" s="210"/>
      <c r="AE839" s="210"/>
      <c r="AF839" s="210"/>
    </row>
    <row r="840" spans="10:32" ht="15.75" customHeight="1"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  <c r="AA840" s="210"/>
      <c r="AB840" s="210"/>
      <c r="AC840" s="210"/>
      <c r="AD840" s="210"/>
      <c r="AE840" s="210"/>
      <c r="AF840" s="210"/>
    </row>
    <row r="841" spans="10:32" ht="15.75" customHeight="1"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  <c r="AA841" s="210"/>
      <c r="AB841" s="210"/>
      <c r="AC841" s="210"/>
      <c r="AD841" s="210"/>
      <c r="AE841" s="210"/>
      <c r="AF841" s="210"/>
    </row>
    <row r="842" spans="10:32" ht="15.75" customHeight="1">
      <c r="J842" s="210"/>
      <c r="K842" s="210"/>
      <c r="L842" s="210"/>
      <c r="M842" s="210"/>
      <c r="N842" s="210"/>
      <c r="O842" s="210"/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  <c r="AA842" s="210"/>
      <c r="AB842" s="210"/>
      <c r="AC842" s="210"/>
      <c r="AD842" s="210"/>
      <c r="AE842" s="210"/>
      <c r="AF842" s="210"/>
    </row>
    <row r="843" spans="10:32" ht="15.75" customHeight="1"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  <c r="AA843" s="210"/>
      <c r="AB843" s="210"/>
      <c r="AC843" s="210"/>
      <c r="AD843" s="210"/>
      <c r="AE843" s="210"/>
      <c r="AF843" s="210"/>
    </row>
    <row r="844" spans="10:32" ht="15.75" customHeight="1"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  <c r="AA844" s="210"/>
      <c r="AB844" s="210"/>
      <c r="AC844" s="210"/>
      <c r="AD844" s="210"/>
      <c r="AE844" s="210"/>
      <c r="AF844" s="210"/>
    </row>
    <row r="845" spans="10:32" ht="15.75" customHeight="1">
      <c r="J845" s="210"/>
      <c r="K845" s="210"/>
      <c r="L845" s="210"/>
      <c r="M845" s="210"/>
      <c r="N845" s="210"/>
      <c r="O845" s="210"/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  <c r="AA845" s="210"/>
      <c r="AB845" s="210"/>
      <c r="AC845" s="210"/>
      <c r="AD845" s="210"/>
      <c r="AE845" s="210"/>
      <c r="AF845" s="210"/>
    </row>
    <row r="846" spans="10:32" ht="15.75" customHeight="1"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  <c r="AA846" s="210"/>
      <c r="AB846" s="210"/>
      <c r="AC846" s="210"/>
      <c r="AD846" s="210"/>
      <c r="AE846" s="210"/>
      <c r="AF846" s="210"/>
    </row>
    <row r="847" spans="10:32" ht="15.75" customHeight="1"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  <c r="AA847" s="210"/>
      <c r="AB847" s="210"/>
      <c r="AC847" s="210"/>
      <c r="AD847" s="210"/>
      <c r="AE847" s="210"/>
      <c r="AF847" s="210"/>
    </row>
    <row r="848" spans="10:32" ht="15.75" customHeight="1">
      <c r="J848" s="210"/>
      <c r="K848" s="210"/>
      <c r="L848" s="210"/>
      <c r="M848" s="210"/>
      <c r="N848" s="210"/>
      <c r="O848" s="210"/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  <c r="AA848" s="210"/>
      <c r="AB848" s="210"/>
      <c r="AC848" s="210"/>
      <c r="AD848" s="210"/>
      <c r="AE848" s="210"/>
      <c r="AF848" s="210"/>
    </row>
    <row r="849" spans="10:32" ht="15.75" customHeight="1"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  <c r="AA849" s="210"/>
      <c r="AB849" s="210"/>
      <c r="AC849" s="210"/>
      <c r="AD849" s="210"/>
      <c r="AE849" s="210"/>
      <c r="AF849" s="210"/>
    </row>
    <row r="850" spans="10:32" ht="15.75" customHeight="1"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  <c r="AA850" s="210"/>
      <c r="AB850" s="210"/>
      <c r="AC850" s="210"/>
      <c r="AD850" s="210"/>
      <c r="AE850" s="210"/>
      <c r="AF850" s="210"/>
    </row>
    <row r="851" spans="10:32" ht="15.75" customHeight="1"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  <c r="AA851" s="210"/>
      <c r="AB851" s="210"/>
      <c r="AC851" s="210"/>
      <c r="AD851" s="210"/>
      <c r="AE851" s="210"/>
      <c r="AF851" s="210"/>
    </row>
    <row r="852" spans="10:32" ht="15.75" customHeight="1"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  <c r="AA852" s="210"/>
      <c r="AB852" s="210"/>
      <c r="AC852" s="210"/>
      <c r="AD852" s="210"/>
      <c r="AE852" s="210"/>
      <c r="AF852" s="210"/>
    </row>
    <row r="853" spans="10:32" ht="15.75" customHeight="1">
      <c r="J853" s="210"/>
      <c r="K853" s="210"/>
      <c r="L853" s="210"/>
      <c r="M853" s="210"/>
      <c r="N853" s="210"/>
      <c r="O853" s="210"/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  <c r="AA853" s="210"/>
      <c r="AB853" s="210"/>
      <c r="AC853" s="210"/>
      <c r="AD853" s="210"/>
      <c r="AE853" s="210"/>
      <c r="AF853" s="210"/>
    </row>
    <row r="854" spans="10:32" ht="15.75" customHeight="1"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  <c r="AA854" s="210"/>
      <c r="AB854" s="210"/>
      <c r="AC854" s="210"/>
      <c r="AD854" s="210"/>
      <c r="AE854" s="210"/>
      <c r="AF854" s="210"/>
    </row>
    <row r="855" spans="10:32" ht="15.75" customHeight="1">
      <c r="J855" s="210"/>
      <c r="K855" s="210"/>
      <c r="L855" s="210"/>
      <c r="M855" s="210"/>
      <c r="N855" s="210"/>
      <c r="O855" s="210"/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  <c r="AA855" s="210"/>
      <c r="AB855" s="210"/>
      <c r="AC855" s="210"/>
      <c r="AD855" s="210"/>
      <c r="AE855" s="210"/>
      <c r="AF855" s="210"/>
    </row>
    <row r="856" spans="10:32" ht="15.75" customHeight="1">
      <c r="J856" s="210"/>
      <c r="K856" s="210"/>
      <c r="L856" s="210"/>
      <c r="M856" s="210"/>
      <c r="N856" s="210"/>
      <c r="O856" s="210"/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  <c r="AA856" s="210"/>
      <c r="AB856" s="210"/>
      <c r="AC856" s="210"/>
      <c r="AD856" s="210"/>
      <c r="AE856" s="210"/>
      <c r="AF856" s="210"/>
    </row>
    <row r="857" spans="10:32" ht="15.75" customHeight="1">
      <c r="J857" s="210"/>
      <c r="K857" s="210"/>
      <c r="L857" s="210"/>
      <c r="M857" s="210"/>
      <c r="N857" s="210"/>
      <c r="O857" s="210"/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  <c r="AA857" s="210"/>
      <c r="AB857" s="210"/>
      <c r="AC857" s="210"/>
      <c r="AD857" s="210"/>
      <c r="AE857" s="210"/>
      <c r="AF857" s="210"/>
    </row>
    <row r="858" spans="10:32" ht="15.75" customHeight="1">
      <c r="J858" s="210"/>
      <c r="K858" s="210"/>
      <c r="L858" s="210"/>
      <c r="M858" s="210"/>
      <c r="N858" s="210"/>
      <c r="O858" s="210"/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  <c r="AA858" s="210"/>
      <c r="AB858" s="210"/>
      <c r="AC858" s="210"/>
      <c r="AD858" s="210"/>
      <c r="AE858" s="210"/>
      <c r="AF858" s="210"/>
    </row>
    <row r="859" spans="10:32" ht="15.75" customHeight="1">
      <c r="J859" s="210"/>
      <c r="K859" s="210"/>
      <c r="L859" s="210"/>
      <c r="M859" s="210"/>
      <c r="N859" s="210"/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  <c r="AA859" s="210"/>
      <c r="AB859" s="210"/>
      <c r="AC859" s="210"/>
      <c r="AD859" s="210"/>
      <c r="AE859" s="210"/>
      <c r="AF859" s="210"/>
    </row>
    <row r="860" spans="10:32" ht="15.75" customHeight="1">
      <c r="J860" s="210"/>
      <c r="K860" s="210"/>
      <c r="L860" s="210"/>
      <c r="M860" s="210"/>
      <c r="N860" s="210"/>
      <c r="O860" s="210"/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  <c r="AA860" s="210"/>
      <c r="AB860" s="210"/>
      <c r="AC860" s="210"/>
      <c r="AD860" s="210"/>
      <c r="AE860" s="210"/>
      <c r="AF860" s="210"/>
    </row>
    <row r="861" spans="10:32" ht="15.75" customHeight="1">
      <c r="J861" s="210"/>
      <c r="K861" s="210"/>
      <c r="L861" s="210"/>
      <c r="M861" s="210"/>
      <c r="N861" s="210"/>
      <c r="O861" s="210"/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  <c r="AA861" s="210"/>
      <c r="AB861" s="210"/>
      <c r="AC861" s="210"/>
      <c r="AD861" s="210"/>
      <c r="AE861" s="210"/>
      <c r="AF861" s="210"/>
    </row>
    <row r="862" spans="10:32" ht="15.75" customHeight="1">
      <c r="J862" s="210"/>
      <c r="K862" s="210"/>
      <c r="L862" s="210"/>
      <c r="M862" s="210"/>
      <c r="N862" s="210"/>
      <c r="O862" s="210"/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  <c r="AA862" s="210"/>
      <c r="AB862" s="210"/>
      <c r="AC862" s="210"/>
      <c r="AD862" s="210"/>
      <c r="AE862" s="210"/>
      <c r="AF862" s="210"/>
    </row>
    <row r="863" spans="10:32" ht="15.75" customHeight="1"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  <c r="AA863" s="210"/>
      <c r="AB863" s="210"/>
      <c r="AC863" s="210"/>
      <c r="AD863" s="210"/>
      <c r="AE863" s="210"/>
      <c r="AF863" s="210"/>
    </row>
    <row r="864" spans="10:32" ht="15.75" customHeight="1">
      <c r="J864" s="210"/>
      <c r="K864" s="210"/>
      <c r="L864" s="210"/>
      <c r="M864" s="210"/>
      <c r="N864" s="210"/>
      <c r="O864" s="210"/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  <c r="AA864" s="210"/>
      <c r="AB864" s="210"/>
      <c r="AC864" s="210"/>
      <c r="AD864" s="210"/>
      <c r="AE864" s="210"/>
      <c r="AF864" s="210"/>
    </row>
    <row r="865" spans="10:32" ht="15.75" customHeight="1">
      <c r="J865" s="210"/>
      <c r="K865" s="210"/>
      <c r="L865" s="210"/>
      <c r="M865" s="210"/>
      <c r="N865" s="210"/>
      <c r="O865" s="210"/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  <c r="AA865" s="210"/>
      <c r="AB865" s="210"/>
      <c r="AC865" s="210"/>
      <c r="AD865" s="210"/>
      <c r="AE865" s="210"/>
      <c r="AF865" s="210"/>
    </row>
    <row r="866" spans="10:32" ht="15.75" customHeight="1">
      <c r="J866" s="210"/>
      <c r="K866" s="210"/>
      <c r="L866" s="210"/>
      <c r="M866" s="210"/>
      <c r="N866" s="210"/>
      <c r="O866" s="210"/>
      <c r="P866" s="210"/>
      <c r="Q866" s="210"/>
      <c r="R866" s="210"/>
      <c r="S866" s="210"/>
      <c r="T866" s="210"/>
      <c r="U866" s="210"/>
      <c r="V866" s="210"/>
      <c r="W866" s="210"/>
      <c r="X866" s="210"/>
      <c r="Y866" s="210"/>
      <c r="Z866" s="210"/>
      <c r="AA866" s="210"/>
      <c r="AB866" s="210"/>
      <c r="AC866" s="210"/>
      <c r="AD866" s="210"/>
      <c r="AE866" s="210"/>
      <c r="AF866" s="210"/>
    </row>
    <row r="867" spans="10:32" ht="15.75" customHeight="1">
      <c r="J867" s="210"/>
      <c r="K867" s="210"/>
      <c r="L867" s="210"/>
      <c r="M867" s="210"/>
      <c r="N867" s="210"/>
      <c r="O867" s="210"/>
      <c r="P867" s="210"/>
      <c r="Q867" s="210"/>
      <c r="R867" s="210"/>
      <c r="S867" s="210"/>
      <c r="T867" s="210"/>
      <c r="U867" s="210"/>
      <c r="V867" s="210"/>
      <c r="W867" s="210"/>
      <c r="X867" s="210"/>
      <c r="Y867" s="210"/>
      <c r="Z867" s="210"/>
      <c r="AA867" s="210"/>
      <c r="AB867" s="210"/>
      <c r="AC867" s="210"/>
      <c r="AD867" s="210"/>
      <c r="AE867" s="210"/>
      <c r="AF867" s="210"/>
    </row>
    <row r="868" spans="10:32" ht="15.75" customHeight="1">
      <c r="J868" s="210"/>
      <c r="K868" s="210"/>
      <c r="L868" s="210"/>
      <c r="M868" s="210"/>
      <c r="N868" s="210"/>
      <c r="O868" s="210"/>
      <c r="P868" s="210"/>
      <c r="Q868" s="210"/>
      <c r="R868" s="210"/>
      <c r="S868" s="210"/>
      <c r="T868" s="210"/>
      <c r="U868" s="210"/>
      <c r="V868" s="210"/>
      <c r="W868" s="210"/>
      <c r="X868" s="210"/>
      <c r="Y868" s="210"/>
      <c r="Z868" s="210"/>
      <c r="AA868" s="210"/>
      <c r="AB868" s="210"/>
      <c r="AC868" s="210"/>
      <c r="AD868" s="210"/>
      <c r="AE868" s="210"/>
      <c r="AF868" s="210"/>
    </row>
    <row r="869" spans="10:32" ht="15.75" customHeight="1">
      <c r="J869" s="210"/>
      <c r="K869" s="210"/>
      <c r="L869" s="210"/>
      <c r="M869" s="210"/>
      <c r="N869" s="210"/>
      <c r="O869" s="210"/>
      <c r="P869" s="210"/>
      <c r="Q869" s="210"/>
      <c r="R869" s="210"/>
      <c r="S869" s="210"/>
      <c r="T869" s="210"/>
      <c r="U869" s="210"/>
      <c r="V869" s="210"/>
      <c r="W869" s="210"/>
      <c r="X869" s="210"/>
      <c r="Y869" s="210"/>
      <c r="Z869" s="210"/>
      <c r="AA869" s="210"/>
      <c r="AB869" s="210"/>
      <c r="AC869" s="210"/>
      <c r="AD869" s="210"/>
      <c r="AE869" s="210"/>
      <c r="AF869" s="210"/>
    </row>
    <row r="870" spans="10:32" ht="15.75" customHeight="1">
      <c r="J870" s="210"/>
      <c r="K870" s="210"/>
      <c r="L870" s="210"/>
      <c r="M870" s="210"/>
      <c r="N870" s="210"/>
      <c r="O870" s="210"/>
      <c r="P870" s="210"/>
      <c r="Q870" s="210"/>
      <c r="R870" s="210"/>
      <c r="S870" s="210"/>
      <c r="T870" s="210"/>
      <c r="U870" s="210"/>
      <c r="V870" s="210"/>
      <c r="W870" s="210"/>
      <c r="X870" s="210"/>
      <c r="Y870" s="210"/>
      <c r="Z870" s="210"/>
      <c r="AA870" s="210"/>
      <c r="AB870" s="210"/>
      <c r="AC870" s="210"/>
      <c r="AD870" s="210"/>
      <c r="AE870" s="210"/>
      <c r="AF870" s="210"/>
    </row>
    <row r="871" spans="10:32" ht="15.75" customHeight="1">
      <c r="J871" s="210"/>
      <c r="K871" s="210"/>
      <c r="L871" s="210"/>
      <c r="M871" s="210"/>
      <c r="N871" s="210"/>
      <c r="O871" s="210"/>
      <c r="P871" s="210"/>
      <c r="Q871" s="210"/>
      <c r="R871" s="210"/>
      <c r="S871" s="210"/>
      <c r="T871" s="210"/>
      <c r="U871" s="210"/>
      <c r="V871" s="210"/>
      <c r="W871" s="210"/>
      <c r="X871" s="210"/>
      <c r="Y871" s="210"/>
      <c r="Z871" s="210"/>
      <c r="AA871" s="210"/>
      <c r="AB871" s="210"/>
      <c r="AC871" s="210"/>
      <c r="AD871" s="210"/>
      <c r="AE871" s="210"/>
      <c r="AF871" s="210"/>
    </row>
    <row r="872" spans="10:32" ht="15.75" customHeight="1">
      <c r="J872" s="210"/>
      <c r="K872" s="210"/>
      <c r="L872" s="210"/>
      <c r="M872" s="210"/>
      <c r="N872" s="210"/>
      <c r="O872" s="210"/>
      <c r="P872" s="210"/>
      <c r="Q872" s="210"/>
      <c r="R872" s="210"/>
      <c r="S872" s="210"/>
      <c r="T872" s="210"/>
      <c r="U872" s="210"/>
      <c r="V872" s="210"/>
      <c r="W872" s="210"/>
      <c r="X872" s="210"/>
      <c r="Y872" s="210"/>
      <c r="Z872" s="210"/>
      <c r="AA872" s="210"/>
      <c r="AB872" s="210"/>
      <c r="AC872" s="210"/>
      <c r="AD872" s="210"/>
      <c r="AE872" s="210"/>
      <c r="AF872" s="210"/>
    </row>
    <row r="873" spans="10:32" ht="15.75" customHeight="1">
      <c r="J873" s="210"/>
      <c r="K873" s="210"/>
      <c r="L873" s="210"/>
      <c r="M873" s="210"/>
      <c r="N873" s="210"/>
      <c r="O873" s="210"/>
      <c r="P873" s="210"/>
      <c r="Q873" s="210"/>
      <c r="R873" s="210"/>
      <c r="S873" s="210"/>
      <c r="T873" s="210"/>
      <c r="U873" s="210"/>
      <c r="V873" s="210"/>
      <c r="W873" s="210"/>
      <c r="X873" s="210"/>
      <c r="Y873" s="210"/>
      <c r="Z873" s="210"/>
      <c r="AA873" s="210"/>
      <c r="AB873" s="210"/>
      <c r="AC873" s="210"/>
      <c r="AD873" s="210"/>
      <c r="AE873" s="210"/>
      <c r="AF873" s="210"/>
    </row>
    <row r="874" spans="10:32" ht="15.75" customHeight="1">
      <c r="J874" s="210"/>
      <c r="K874" s="210"/>
      <c r="L874" s="210"/>
      <c r="M874" s="210"/>
      <c r="N874" s="210"/>
      <c r="O874" s="210"/>
      <c r="P874" s="210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  <c r="AA874" s="210"/>
      <c r="AB874" s="210"/>
      <c r="AC874" s="210"/>
      <c r="AD874" s="210"/>
      <c r="AE874" s="210"/>
      <c r="AF874" s="210"/>
    </row>
    <row r="875" spans="10:32" ht="15.75" customHeight="1"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  <c r="AA875" s="210"/>
      <c r="AB875" s="210"/>
      <c r="AC875" s="210"/>
      <c r="AD875" s="210"/>
      <c r="AE875" s="210"/>
      <c r="AF875" s="210"/>
    </row>
    <row r="876" spans="10:32" ht="15.75" customHeight="1">
      <c r="J876" s="210"/>
      <c r="K876" s="210"/>
      <c r="L876" s="210"/>
      <c r="M876" s="210"/>
      <c r="N876" s="210"/>
      <c r="O876" s="210"/>
      <c r="P876" s="210"/>
      <c r="Q876" s="210"/>
      <c r="R876" s="210"/>
      <c r="S876" s="210"/>
      <c r="T876" s="210"/>
      <c r="U876" s="210"/>
      <c r="V876" s="210"/>
      <c r="W876" s="210"/>
      <c r="X876" s="210"/>
      <c r="Y876" s="210"/>
      <c r="Z876" s="210"/>
      <c r="AA876" s="210"/>
      <c r="AB876" s="210"/>
      <c r="AC876" s="210"/>
      <c r="AD876" s="210"/>
      <c r="AE876" s="210"/>
      <c r="AF876" s="210"/>
    </row>
    <row r="877" spans="10:32" ht="15.75" customHeight="1">
      <c r="J877" s="210"/>
      <c r="K877" s="210"/>
      <c r="L877" s="210"/>
      <c r="M877" s="210"/>
      <c r="N877" s="210"/>
      <c r="O877" s="210"/>
      <c r="P877" s="210"/>
      <c r="Q877" s="210"/>
      <c r="R877" s="210"/>
      <c r="S877" s="210"/>
      <c r="T877" s="210"/>
      <c r="U877" s="210"/>
      <c r="V877" s="210"/>
      <c r="W877" s="210"/>
      <c r="X877" s="210"/>
      <c r="Y877" s="210"/>
      <c r="Z877" s="210"/>
      <c r="AA877" s="210"/>
      <c r="AB877" s="210"/>
      <c r="AC877" s="210"/>
      <c r="AD877" s="210"/>
      <c r="AE877" s="210"/>
      <c r="AF877" s="210"/>
    </row>
    <row r="878" spans="10:32" ht="15.75" customHeight="1">
      <c r="J878" s="210"/>
      <c r="K878" s="210"/>
      <c r="L878" s="210"/>
      <c r="M878" s="210"/>
      <c r="N878" s="210"/>
      <c r="O878" s="210"/>
      <c r="P878" s="210"/>
      <c r="Q878" s="210"/>
      <c r="R878" s="210"/>
      <c r="S878" s="210"/>
      <c r="T878" s="210"/>
      <c r="U878" s="210"/>
      <c r="V878" s="210"/>
      <c r="W878" s="210"/>
      <c r="X878" s="210"/>
      <c r="Y878" s="210"/>
      <c r="Z878" s="210"/>
      <c r="AA878" s="210"/>
      <c r="AB878" s="210"/>
      <c r="AC878" s="210"/>
      <c r="AD878" s="210"/>
      <c r="AE878" s="210"/>
      <c r="AF878" s="210"/>
    </row>
    <row r="879" spans="10:32" ht="15.75" customHeight="1">
      <c r="J879" s="210"/>
      <c r="K879" s="210"/>
      <c r="L879" s="210"/>
      <c r="M879" s="210"/>
      <c r="N879" s="210"/>
      <c r="O879" s="210"/>
      <c r="P879" s="210"/>
      <c r="Q879" s="210"/>
      <c r="R879" s="210"/>
      <c r="S879" s="210"/>
      <c r="T879" s="210"/>
      <c r="U879" s="210"/>
      <c r="V879" s="210"/>
      <c r="W879" s="210"/>
      <c r="X879" s="210"/>
      <c r="Y879" s="210"/>
      <c r="Z879" s="210"/>
      <c r="AA879" s="210"/>
      <c r="AB879" s="210"/>
      <c r="AC879" s="210"/>
      <c r="AD879" s="210"/>
      <c r="AE879" s="210"/>
      <c r="AF879" s="210"/>
    </row>
    <row r="880" spans="10:32" ht="15.75" customHeight="1">
      <c r="J880" s="210"/>
      <c r="K880" s="210"/>
      <c r="L880" s="210"/>
      <c r="M880" s="210"/>
      <c r="N880" s="210"/>
      <c r="O880" s="210"/>
      <c r="P880" s="210"/>
      <c r="Q880" s="210"/>
      <c r="R880" s="210"/>
      <c r="S880" s="210"/>
      <c r="T880" s="210"/>
      <c r="U880" s="210"/>
      <c r="V880" s="210"/>
      <c r="W880" s="210"/>
      <c r="X880" s="210"/>
      <c r="Y880" s="210"/>
      <c r="Z880" s="210"/>
      <c r="AA880" s="210"/>
      <c r="AB880" s="210"/>
      <c r="AC880" s="210"/>
      <c r="AD880" s="210"/>
      <c r="AE880" s="210"/>
      <c r="AF880" s="210"/>
    </row>
    <row r="881" spans="10:32" ht="15.75" customHeight="1">
      <c r="J881" s="210"/>
      <c r="K881" s="210"/>
      <c r="L881" s="210"/>
      <c r="M881" s="210"/>
      <c r="N881" s="210"/>
      <c r="O881" s="210"/>
      <c r="P881" s="210"/>
      <c r="Q881" s="210"/>
      <c r="R881" s="210"/>
      <c r="S881" s="210"/>
      <c r="T881" s="210"/>
      <c r="U881" s="210"/>
      <c r="V881" s="210"/>
      <c r="W881" s="210"/>
      <c r="X881" s="210"/>
      <c r="Y881" s="210"/>
      <c r="Z881" s="210"/>
      <c r="AA881" s="210"/>
      <c r="AB881" s="210"/>
      <c r="AC881" s="210"/>
      <c r="AD881" s="210"/>
      <c r="AE881" s="210"/>
      <c r="AF881" s="210"/>
    </row>
    <row r="882" spans="10:32" ht="15.75" customHeight="1">
      <c r="J882" s="210"/>
      <c r="K882" s="210"/>
      <c r="L882" s="210"/>
      <c r="M882" s="210"/>
      <c r="N882" s="210"/>
      <c r="O882" s="210"/>
      <c r="P882" s="210"/>
      <c r="Q882" s="210"/>
      <c r="R882" s="210"/>
      <c r="S882" s="210"/>
      <c r="T882" s="210"/>
      <c r="U882" s="210"/>
      <c r="V882" s="210"/>
      <c r="W882" s="210"/>
      <c r="X882" s="210"/>
      <c r="Y882" s="210"/>
      <c r="Z882" s="210"/>
      <c r="AA882" s="210"/>
      <c r="AB882" s="210"/>
      <c r="AC882" s="210"/>
      <c r="AD882" s="210"/>
      <c r="AE882" s="210"/>
      <c r="AF882" s="210"/>
    </row>
    <row r="883" spans="10:32" ht="15.75" customHeight="1">
      <c r="J883" s="210"/>
      <c r="K883" s="210"/>
      <c r="L883" s="210"/>
      <c r="M883" s="210"/>
      <c r="N883" s="210"/>
      <c r="O883" s="210"/>
      <c r="P883" s="210"/>
      <c r="Q883" s="210"/>
      <c r="R883" s="210"/>
      <c r="S883" s="210"/>
      <c r="T883" s="210"/>
      <c r="U883" s="210"/>
      <c r="V883" s="210"/>
      <c r="W883" s="210"/>
      <c r="X883" s="210"/>
      <c r="Y883" s="210"/>
      <c r="Z883" s="210"/>
      <c r="AA883" s="210"/>
      <c r="AB883" s="210"/>
      <c r="AC883" s="210"/>
      <c r="AD883" s="210"/>
      <c r="AE883" s="210"/>
      <c r="AF883" s="210"/>
    </row>
    <row r="884" spans="10:32" ht="15.75" customHeight="1"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0"/>
      <c r="X884" s="210"/>
      <c r="Y884" s="210"/>
      <c r="Z884" s="210"/>
      <c r="AA884" s="210"/>
      <c r="AB884" s="210"/>
      <c r="AC884" s="210"/>
      <c r="AD884" s="210"/>
      <c r="AE884" s="210"/>
      <c r="AF884" s="210"/>
    </row>
    <row r="885" spans="10:32" ht="15.75" customHeight="1">
      <c r="J885" s="210"/>
      <c r="K885" s="210"/>
      <c r="L885" s="210"/>
      <c r="M885" s="210"/>
      <c r="N885" s="210"/>
      <c r="O885" s="210"/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  <c r="AA885" s="210"/>
      <c r="AB885" s="210"/>
      <c r="AC885" s="210"/>
      <c r="AD885" s="210"/>
      <c r="AE885" s="210"/>
      <c r="AF885" s="210"/>
    </row>
    <row r="886" spans="10:32" ht="15.75" customHeight="1">
      <c r="J886" s="210"/>
      <c r="K886" s="210"/>
      <c r="L886" s="210"/>
      <c r="M886" s="210"/>
      <c r="N886" s="210"/>
      <c r="O886" s="210"/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  <c r="AA886" s="210"/>
      <c r="AB886" s="210"/>
      <c r="AC886" s="210"/>
      <c r="AD886" s="210"/>
      <c r="AE886" s="210"/>
      <c r="AF886" s="210"/>
    </row>
    <row r="887" spans="10:32" ht="15.75" customHeight="1">
      <c r="J887" s="210"/>
      <c r="K887" s="210"/>
      <c r="L887" s="210"/>
      <c r="M887" s="210"/>
      <c r="N887" s="210"/>
      <c r="O887" s="210"/>
      <c r="P887" s="210"/>
      <c r="Q887" s="210"/>
      <c r="R887" s="210"/>
      <c r="S887" s="210"/>
      <c r="T887" s="210"/>
      <c r="U887" s="210"/>
      <c r="V887" s="210"/>
      <c r="W887" s="210"/>
      <c r="X887" s="210"/>
      <c r="Y887" s="210"/>
      <c r="Z887" s="210"/>
      <c r="AA887" s="210"/>
      <c r="AB887" s="210"/>
      <c r="AC887" s="210"/>
      <c r="AD887" s="210"/>
      <c r="AE887" s="210"/>
      <c r="AF887" s="210"/>
    </row>
    <row r="888" spans="10:32" ht="15.75" customHeight="1">
      <c r="J888" s="210"/>
      <c r="K888" s="210"/>
      <c r="L888" s="210"/>
      <c r="M888" s="210"/>
      <c r="N888" s="210"/>
      <c r="O888" s="210"/>
      <c r="P888" s="210"/>
      <c r="Q888" s="210"/>
      <c r="R888" s="210"/>
      <c r="S888" s="210"/>
      <c r="T888" s="210"/>
      <c r="U888" s="210"/>
      <c r="V888" s="210"/>
      <c r="W888" s="210"/>
      <c r="X888" s="210"/>
      <c r="Y888" s="210"/>
      <c r="Z888" s="210"/>
      <c r="AA888" s="210"/>
      <c r="AB888" s="210"/>
      <c r="AC888" s="210"/>
      <c r="AD888" s="210"/>
      <c r="AE888" s="210"/>
      <c r="AF888" s="210"/>
    </row>
    <row r="889" spans="10:32" ht="15.75" customHeight="1">
      <c r="J889" s="210"/>
      <c r="K889" s="210"/>
      <c r="L889" s="210"/>
      <c r="M889" s="210"/>
      <c r="N889" s="210"/>
      <c r="O889" s="210"/>
      <c r="P889" s="210"/>
      <c r="Q889" s="210"/>
      <c r="R889" s="210"/>
      <c r="S889" s="210"/>
      <c r="T889" s="210"/>
      <c r="U889" s="210"/>
      <c r="V889" s="210"/>
      <c r="W889" s="210"/>
      <c r="X889" s="210"/>
      <c r="Y889" s="210"/>
      <c r="Z889" s="210"/>
      <c r="AA889" s="210"/>
      <c r="AB889" s="210"/>
      <c r="AC889" s="210"/>
      <c r="AD889" s="210"/>
      <c r="AE889" s="210"/>
      <c r="AF889" s="210"/>
    </row>
    <row r="890" spans="10:32" ht="15.75" customHeight="1">
      <c r="J890" s="210"/>
      <c r="K890" s="210"/>
      <c r="L890" s="210"/>
      <c r="M890" s="210"/>
      <c r="N890" s="210"/>
      <c r="O890" s="210"/>
      <c r="P890" s="210"/>
      <c r="Q890" s="210"/>
      <c r="R890" s="210"/>
      <c r="S890" s="210"/>
      <c r="T890" s="210"/>
      <c r="U890" s="210"/>
      <c r="V890" s="210"/>
      <c r="W890" s="210"/>
      <c r="X890" s="210"/>
      <c r="Y890" s="210"/>
      <c r="Z890" s="210"/>
      <c r="AA890" s="210"/>
      <c r="AB890" s="210"/>
      <c r="AC890" s="210"/>
      <c r="AD890" s="210"/>
      <c r="AE890" s="210"/>
      <c r="AF890" s="210"/>
    </row>
    <row r="891" spans="10:32" ht="15.75" customHeight="1">
      <c r="J891" s="210"/>
      <c r="K891" s="210"/>
      <c r="L891" s="210"/>
      <c r="M891" s="210"/>
      <c r="N891" s="210"/>
      <c r="O891" s="210"/>
      <c r="P891" s="210"/>
      <c r="Q891" s="210"/>
      <c r="R891" s="210"/>
      <c r="S891" s="210"/>
      <c r="T891" s="210"/>
      <c r="U891" s="210"/>
      <c r="V891" s="210"/>
      <c r="W891" s="210"/>
      <c r="X891" s="210"/>
      <c r="Y891" s="210"/>
      <c r="Z891" s="210"/>
      <c r="AA891" s="210"/>
      <c r="AB891" s="210"/>
      <c r="AC891" s="210"/>
      <c r="AD891" s="210"/>
      <c r="AE891" s="210"/>
      <c r="AF891" s="210"/>
    </row>
    <row r="892" spans="10:32" ht="15.75" customHeight="1">
      <c r="J892" s="210"/>
      <c r="K892" s="210"/>
      <c r="L892" s="210"/>
      <c r="M892" s="210"/>
      <c r="N892" s="210"/>
      <c r="O892" s="210"/>
      <c r="P892" s="210"/>
      <c r="Q892" s="210"/>
      <c r="R892" s="210"/>
      <c r="S892" s="210"/>
      <c r="T892" s="210"/>
      <c r="U892" s="210"/>
      <c r="V892" s="210"/>
      <c r="W892" s="210"/>
      <c r="X892" s="210"/>
      <c r="Y892" s="210"/>
      <c r="Z892" s="210"/>
      <c r="AA892" s="210"/>
      <c r="AB892" s="210"/>
      <c r="AC892" s="210"/>
      <c r="AD892" s="210"/>
      <c r="AE892" s="210"/>
      <c r="AF892" s="210"/>
    </row>
    <row r="893" spans="10:32" ht="15.75" customHeight="1">
      <c r="J893" s="210"/>
      <c r="K893" s="210"/>
      <c r="L893" s="210"/>
      <c r="M893" s="210"/>
      <c r="N893" s="210"/>
      <c r="O893" s="210"/>
      <c r="P893" s="210"/>
      <c r="Q893" s="210"/>
      <c r="R893" s="210"/>
      <c r="S893" s="210"/>
      <c r="T893" s="210"/>
      <c r="U893" s="210"/>
      <c r="V893" s="210"/>
      <c r="W893" s="210"/>
      <c r="X893" s="210"/>
      <c r="Y893" s="210"/>
      <c r="Z893" s="210"/>
      <c r="AA893" s="210"/>
      <c r="AB893" s="210"/>
      <c r="AC893" s="210"/>
      <c r="AD893" s="210"/>
      <c r="AE893" s="210"/>
      <c r="AF893" s="210"/>
    </row>
    <row r="894" spans="10:32" ht="15.75" customHeight="1">
      <c r="J894" s="210"/>
      <c r="K894" s="210"/>
      <c r="L894" s="210"/>
      <c r="M894" s="210"/>
      <c r="N894" s="210"/>
      <c r="O894" s="210"/>
      <c r="P894" s="210"/>
      <c r="Q894" s="210"/>
      <c r="R894" s="210"/>
      <c r="S894" s="210"/>
      <c r="T894" s="210"/>
      <c r="U894" s="210"/>
      <c r="V894" s="210"/>
      <c r="W894" s="210"/>
      <c r="X894" s="210"/>
      <c r="Y894" s="210"/>
      <c r="Z894" s="210"/>
      <c r="AA894" s="210"/>
      <c r="AB894" s="210"/>
      <c r="AC894" s="210"/>
      <c r="AD894" s="210"/>
      <c r="AE894" s="210"/>
      <c r="AF894" s="210"/>
    </row>
    <row r="895" spans="10:32" ht="15.75" customHeight="1">
      <c r="J895" s="210"/>
      <c r="K895" s="210"/>
      <c r="L895" s="210"/>
      <c r="M895" s="210"/>
      <c r="N895" s="210"/>
      <c r="O895" s="210"/>
      <c r="P895" s="210"/>
      <c r="Q895" s="210"/>
      <c r="R895" s="210"/>
      <c r="S895" s="210"/>
      <c r="T895" s="210"/>
      <c r="U895" s="210"/>
      <c r="V895" s="210"/>
      <c r="W895" s="210"/>
      <c r="X895" s="210"/>
      <c r="Y895" s="210"/>
      <c r="Z895" s="210"/>
      <c r="AA895" s="210"/>
      <c r="AB895" s="210"/>
      <c r="AC895" s="210"/>
      <c r="AD895" s="210"/>
      <c r="AE895" s="210"/>
      <c r="AF895" s="210"/>
    </row>
    <row r="896" spans="10:32" ht="15.75" customHeight="1">
      <c r="J896" s="210"/>
      <c r="K896" s="210"/>
      <c r="L896" s="210"/>
      <c r="M896" s="210"/>
      <c r="N896" s="210"/>
      <c r="O896" s="210"/>
      <c r="P896" s="210"/>
      <c r="Q896" s="210"/>
      <c r="R896" s="210"/>
      <c r="S896" s="210"/>
      <c r="T896" s="210"/>
      <c r="U896" s="210"/>
      <c r="V896" s="210"/>
      <c r="W896" s="210"/>
      <c r="X896" s="210"/>
      <c r="Y896" s="210"/>
      <c r="Z896" s="210"/>
      <c r="AA896" s="210"/>
      <c r="AB896" s="210"/>
      <c r="AC896" s="210"/>
      <c r="AD896" s="210"/>
      <c r="AE896" s="210"/>
      <c r="AF896" s="210"/>
    </row>
    <row r="897" spans="10:32" ht="15.75" customHeight="1">
      <c r="J897" s="210"/>
      <c r="K897" s="210"/>
      <c r="L897" s="210"/>
      <c r="M897" s="210"/>
      <c r="N897" s="210"/>
      <c r="O897" s="210"/>
      <c r="P897" s="210"/>
      <c r="Q897" s="210"/>
      <c r="R897" s="210"/>
      <c r="S897" s="210"/>
      <c r="T897" s="210"/>
      <c r="U897" s="210"/>
      <c r="V897" s="210"/>
      <c r="W897" s="210"/>
      <c r="X897" s="210"/>
      <c r="Y897" s="210"/>
      <c r="Z897" s="210"/>
      <c r="AA897" s="210"/>
      <c r="AB897" s="210"/>
      <c r="AC897" s="210"/>
      <c r="AD897" s="210"/>
      <c r="AE897" s="210"/>
      <c r="AF897" s="210"/>
    </row>
    <row r="898" spans="10:32" ht="15.75" customHeight="1">
      <c r="J898" s="210"/>
      <c r="K898" s="210"/>
      <c r="L898" s="210"/>
      <c r="M898" s="210"/>
      <c r="N898" s="210"/>
      <c r="O898" s="210"/>
      <c r="P898" s="210"/>
      <c r="Q898" s="210"/>
      <c r="R898" s="210"/>
      <c r="S898" s="210"/>
      <c r="T898" s="210"/>
      <c r="U898" s="210"/>
      <c r="V898" s="210"/>
      <c r="W898" s="210"/>
      <c r="X898" s="210"/>
      <c r="Y898" s="210"/>
      <c r="Z898" s="210"/>
      <c r="AA898" s="210"/>
      <c r="AB898" s="210"/>
      <c r="AC898" s="210"/>
      <c r="AD898" s="210"/>
      <c r="AE898" s="210"/>
      <c r="AF898" s="210"/>
    </row>
    <row r="899" spans="10:32" ht="15.75" customHeight="1">
      <c r="J899" s="210"/>
      <c r="K899" s="210"/>
      <c r="L899" s="210"/>
      <c r="M899" s="210"/>
      <c r="N899" s="210"/>
      <c r="O899" s="210"/>
      <c r="P899" s="210"/>
      <c r="Q899" s="210"/>
      <c r="R899" s="210"/>
      <c r="S899" s="210"/>
      <c r="T899" s="210"/>
      <c r="U899" s="210"/>
      <c r="V899" s="210"/>
      <c r="W899" s="210"/>
      <c r="X899" s="210"/>
      <c r="Y899" s="210"/>
      <c r="Z899" s="210"/>
      <c r="AA899" s="210"/>
      <c r="AB899" s="210"/>
      <c r="AC899" s="210"/>
      <c r="AD899" s="210"/>
      <c r="AE899" s="210"/>
      <c r="AF899" s="210"/>
    </row>
    <row r="900" spans="10:32" ht="15.75" customHeight="1">
      <c r="J900" s="210"/>
      <c r="K900" s="210"/>
      <c r="L900" s="210"/>
      <c r="M900" s="210"/>
      <c r="N900" s="210"/>
      <c r="O900" s="210"/>
      <c r="P900" s="210"/>
      <c r="Q900" s="210"/>
      <c r="R900" s="210"/>
      <c r="S900" s="210"/>
      <c r="T900" s="210"/>
      <c r="U900" s="210"/>
      <c r="V900" s="210"/>
      <c r="W900" s="210"/>
      <c r="X900" s="210"/>
      <c r="Y900" s="210"/>
      <c r="Z900" s="210"/>
      <c r="AA900" s="210"/>
      <c r="AB900" s="210"/>
      <c r="AC900" s="210"/>
      <c r="AD900" s="210"/>
      <c r="AE900" s="210"/>
      <c r="AF900" s="210"/>
    </row>
    <row r="901" spans="10:32" ht="15.75" customHeight="1">
      <c r="J901" s="210"/>
      <c r="K901" s="210"/>
      <c r="L901" s="210"/>
      <c r="M901" s="210"/>
      <c r="N901" s="210"/>
      <c r="O901" s="210"/>
      <c r="P901" s="210"/>
      <c r="Q901" s="210"/>
      <c r="R901" s="210"/>
      <c r="S901" s="210"/>
      <c r="T901" s="210"/>
      <c r="U901" s="210"/>
      <c r="V901" s="210"/>
      <c r="W901" s="210"/>
      <c r="X901" s="210"/>
      <c r="Y901" s="210"/>
      <c r="Z901" s="210"/>
      <c r="AA901" s="210"/>
      <c r="AB901" s="210"/>
      <c r="AC901" s="210"/>
      <c r="AD901" s="210"/>
      <c r="AE901" s="210"/>
      <c r="AF901" s="210"/>
    </row>
    <row r="902" spans="10:32" ht="15.75" customHeight="1">
      <c r="J902" s="210"/>
      <c r="K902" s="210"/>
      <c r="L902" s="210"/>
      <c r="M902" s="210"/>
      <c r="N902" s="210"/>
      <c r="O902" s="210"/>
      <c r="P902" s="210"/>
      <c r="Q902" s="210"/>
      <c r="R902" s="210"/>
      <c r="S902" s="210"/>
      <c r="T902" s="210"/>
      <c r="U902" s="210"/>
      <c r="V902" s="210"/>
      <c r="W902" s="210"/>
      <c r="X902" s="210"/>
      <c r="Y902" s="210"/>
      <c r="Z902" s="210"/>
      <c r="AA902" s="210"/>
      <c r="AB902" s="210"/>
      <c r="AC902" s="210"/>
      <c r="AD902" s="210"/>
      <c r="AE902" s="210"/>
      <c r="AF902" s="210"/>
    </row>
    <row r="903" spans="10:32" ht="15.75" customHeight="1">
      <c r="J903" s="210"/>
      <c r="K903" s="210"/>
      <c r="L903" s="210"/>
      <c r="M903" s="210"/>
      <c r="N903" s="210"/>
      <c r="O903" s="210"/>
      <c r="P903" s="210"/>
      <c r="Q903" s="210"/>
      <c r="R903" s="210"/>
      <c r="S903" s="210"/>
      <c r="T903" s="210"/>
      <c r="U903" s="210"/>
      <c r="V903" s="210"/>
      <c r="W903" s="210"/>
      <c r="X903" s="210"/>
      <c r="Y903" s="210"/>
      <c r="Z903" s="210"/>
      <c r="AA903" s="210"/>
      <c r="AB903" s="210"/>
      <c r="AC903" s="210"/>
      <c r="AD903" s="210"/>
      <c r="AE903" s="210"/>
      <c r="AF903" s="210"/>
    </row>
    <row r="904" spans="10:32" ht="15.75" customHeight="1">
      <c r="J904" s="210"/>
      <c r="K904" s="210"/>
      <c r="L904" s="210"/>
      <c r="M904" s="210"/>
      <c r="N904" s="210"/>
      <c r="O904" s="210"/>
      <c r="P904" s="210"/>
      <c r="Q904" s="210"/>
      <c r="R904" s="210"/>
      <c r="S904" s="210"/>
      <c r="T904" s="210"/>
      <c r="U904" s="210"/>
      <c r="V904" s="210"/>
      <c r="W904" s="210"/>
      <c r="X904" s="210"/>
      <c r="Y904" s="210"/>
      <c r="Z904" s="210"/>
      <c r="AA904" s="210"/>
      <c r="AB904" s="210"/>
      <c r="AC904" s="210"/>
      <c r="AD904" s="210"/>
      <c r="AE904" s="210"/>
      <c r="AF904" s="210"/>
    </row>
    <row r="905" spans="10:32" ht="15.75" customHeight="1">
      <c r="J905" s="210"/>
      <c r="K905" s="210"/>
      <c r="L905" s="210"/>
      <c r="M905" s="210"/>
      <c r="N905" s="210"/>
      <c r="O905" s="210"/>
      <c r="P905" s="210"/>
      <c r="Q905" s="210"/>
      <c r="R905" s="210"/>
      <c r="S905" s="210"/>
      <c r="T905" s="210"/>
      <c r="U905" s="210"/>
      <c r="V905" s="210"/>
      <c r="W905" s="210"/>
      <c r="X905" s="210"/>
      <c r="Y905" s="210"/>
      <c r="Z905" s="210"/>
      <c r="AA905" s="210"/>
      <c r="AB905" s="210"/>
      <c r="AC905" s="210"/>
      <c r="AD905" s="210"/>
      <c r="AE905" s="210"/>
      <c r="AF905" s="210"/>
    </row>
    <row r="906" spans="10:32" ht="15.75" customHeight="1">
      <c r="J906" s="210"/>
      <c r="K906" s="210"/>
      <c r="L906" s="210"/>
      <c r="M906" s="210"/>
      <c r="N906" s="210"/>
      <c r="O906" s="210"/>
      <c r="P906" s="210"/>
      <c r="Q906" s="210"/>
      <c r="R906" s="210"/>
      <c r="S906" s="210"/>
      <c r="T906" s="210"/>
      <c r="U906" s="210"/>
      <c r="V906" s="210"/>
      <c r="W906" s="210"/>
      <c r="X906" s="210"/>
      <c r="Y906" s="210"/>
      <c r="Z906" s="210"/>
      <c r="AA906" s="210"/>
      <c r="AB906" s="210"/>
      <c r="AC906" s="210"/>
      <c r="AD906" s="210"/>
      <c r="AE906" s="210"/>
      <c r="AF906" s="210"/>
    </row>
    <row r="907" spans="10:32" ht="15.75" customHeight="1"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210"/>
      <c r="Z907" s="210"/>
      <c r="AA907" s="210"/>
      <c r="AB907" s="210"/>
      <c r="AC907" s="210"/>
      <c r="AD907" s="210"/>
      <c r="AE907" s="210"/>
      <c r="AF907" s="210"/>
    </row>
    <row r="908" spans="10:32" ht="15.75" customHeight="1">
      <c r="J908" s="210"/>
      <c r="K908" s="210"/>
      <c r="L908" s="210"/>
      <c r="M908" s="210"/>
      <c r="N908" s="210"/>
      <c r="O908" s="210"/>
      <c r="P908" s="210"/>
      <c r="Q908" s="210"/>
      <c r="R908" s="210"/>
      <c r="S908" s="210"/>
      <c r="T908" s="210"/>
      <c r="U908" s="210"/>
      <c r="V908" s="210"/>
      <c r="W908" s="210"/>
      <c r="X908" s="210"/>
      <c r="Y908" s="210"/>
      <c r="Z908" s="210"/>
      <c r="AA908" s="210"/>
      <c r="AB908" s="210"/>
      <c r="AC908" s="210"/>
      <c r="AD908" s="210"/>
      <c r="AE908" s="210"/>
      <c r="AF908" s="210"/>
    </row>
    <row r="909" spans="10:32" ht="15.75" customHeight="1">
      <c r="J909" s="210"/>
      <c r="K909" s="210"/>
      <c r="L909" s="210"/>
      <c r="M909" s="210"/>
      <c r="N909" s="210"/>
      <c r="O909" s="210"/>
      <c r="P909" s="210"/>
      <c r="Q909" s="210"/>
      <c r="R909" s="210"/>
      <c r="S909" s="210"/>
      <c r="T909" s="210"/>
      <c r="U909" s="210"/>
      <c r="V909" s="210"/>
      <c r="W909" s="210"/>
      <c r="X909" s="210"/>
      <c r="Y909" s="210"/>
      <c r="Z909" s="210"/>
      <c r="AA909" s="210"/>
      <c r="AB909" s="210"/>
      <c r="AC909" s="210"/>
      <c r="AD909" s="210"/>
      <c r="AE909" s="210"/>
      <c r="AF909" s="210"/>
    </row>
    <row r="910" spans="10:32" ht="15.75" customHeight="1">
      <c r="J910" s="210"/>
      <c r="K910" s="210"/>
      <c r="L910" s="210"/>
      <c r="M910" s="210"/>
      <c r="N910" s="210"/>
      <c r="O910" s="210"/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  <c r="AA910" s="210"/>
      <c r="AB910" s="210"/>
      <c r="AC910" s="210"/>
      <c r="AD910" s="210"/>
      <c r="AE910" s="210"/>
      <c r="AF910" s="210"/>
    </row>
    <row r="911" spans="10:32" ht="15.75" customHeight="1">
      <c r="J911" s="210"/>
      <c r="K911" s="210"/>
      <c r="L911" s="210"/>
      <c r="M911" s="210"/>
      <c r="N911" s="210"/>
      <c r="O911" s="210"/>
      <c r="P911" s="210"/>
      <c r="Q911" s="210"/>
      <c r="R911" s="210"/>
      <c r="S911" s="210"/>
      <c r="T911" s="210"/>
      <c r="U911" s="210"/>
      <c r="V911" s="210"/>
      <c r="W911" s="210"/>
      <c r="X911" s="210"/>
      <c r="Y911" s="210"/>
      <c r="Z911" s="210"/>
      <c r="AA911" s="210"/>
      <c r="AB911" s="210"/>
      <c r="AC911" s="210"/>
      <c r="AD911" s="210"/>
      <c r="AE911" s="210"/>
      <c r="AF911" s="210"/>
    </row>
    <row r="912" spans="10:32" ht="15.75" customHeight="1">
      <c r="J912" s="210"/>
      <c r="K912" s="210"/>
      <c r="L912" s="210"/>
      <c r="M912" s="210"/>
      <c r="N912" s="210"/>
      <c r="O912" s="210"/>
      <c r="P912" s="210"/>
      <c r="Q912" s="210"/>
      <c r="R912" s="210"/>
      <c r="S912" s="210"/>
      <c r="T912" s="210"/>
      <c r="U912" s="210"/>
      <c r="V912" s="210"/>
      <c r="W912" s="210"/>
      <c r="X912" s="210"/>
      <c r="Y912" s="210"/>
      <c r="Z912" s="210"/>
      <c r="AA912" s="210"/>
      <c r="AB912" s="210"/>
      <c r="AC912" s="210"/>
      <c r="AD912" s="210"/>
      <c r="AE912" s="210"/>
      <c r="AF912" s="210"/>
    </row>
    <row r="913" spans="10:32" ht="15.75" customHeight="1">
      <c r="J913" s="210"/>
      <c r="K913" s="210"/>
      <c r="L913" s="210"/>
      <c r="M913" s="210"/>
      <c r="N913" s="210"/>
      <c r="O913" s="210"/>
      <c r="P913" s="210"/>
      <c r="Q913" s="210"/>
      <c r="R913" s="210"/>
      <c r="S913" s="210"/>
      <c r="T913" s="210"/>
      <c r="U913" s="210"/>
      <c r="V913" s="210"/>
      <c r="W913" s="210"/>
      <c r="X913" s="210"/>
      <c r="Y913" s="210"/>
      <c r="Z913" s="210"/>
      <c r="AA913" s="210"/>
      <c r="AB913" s="210"/>
      <c r="AC913" s="210"/>
      <c r="AD913" s="210"/>
      <c r="AE913" s="210"/>
      <c r="AF913" s="210"/>
    </row>
    <row r="914" spans="10:32" ht="15.75" customHeight="1">
      <c r="J914" s="210"/>
      <c r="K914" s="210"/>
      <c r="L914" s="210"/>
      <c r="M914" s="210"/>
      <c r="N914" s="210"/>
      <c r="O914" s="210"/>
      <c r="P914" s="210"/>
      <c r="Q914" s="210"/>
      <c r="R914" s="210"/>
      <c r="S914" s="210"/>
      <c r="T914" s="210"/>
      <c r="U914" s="210"/>
      <c r="V914" s="210"/>
      <c r="W914" s="210"/>
      <c r="X914" s="210"/>
      <c r="Y914" s="210"/>
      <c r="Z914" s="210"/>
      <c r="AA914" s="210"/>
      <c r="AB914" s="210"/>
      <c r="AC914" s="210"/>
      <c r="AD914" s="210"/>
      <c r="AE914" s="210"/>
      <c r="AF914" s="210"/>
    </row>
    <row r="915" spans="10:32" ht="15.75" customHeight="1">
      <c r="J915" s="210"/>
      <c r="K915" s="210"/>
      <c r="L915" s="210"/>
      <c r="M915" s="210"/>
      <c r="N915" s="210"/>
      <c r="O915" s="210"/>
      <c r="P915" s="210"/>
      <c r="Q915" s="210"/>
      <c r="R915" s="210"/>
      <c r="S915" s="210"/>
      <c r="T915" s="210"/>
      <c r="U915" s="210"/>
      <c r="V915" s="210"/>
      <c r="W915" s="210"/>
      <c r="X915" s="210"/>
      <c r="Y915" s="210"/>
      <c r="Z915" s="210"/>
      <c r="AA915" s="210"/>
      <c r="AB915" s="210"/>
      <c r="AC915" s="210"/>
      <c r="AD915" s="210"/>
      <c r="AE915" s="210"/>
      <c r="AF915" s="210"/>
    </row>
    <row r="916" spans="10:32" ht="15.75" customHeight="1">
      <c r="J916" s="210"/>
      <c r="K916" s="210"/>
      <c r="L916" s="210"/>
      <c r="M916" s="210"/>
      <c r="N916" s="210"/>
      <c r="O916" s="210"/>
      <c r="P916" s="210"/>
      <c r="Q916" s="210"/>
      <c r="R916" s="210"/>
      <c r="S916" s="210"/>
      <c r="T916" s="210"/>
      <c r="U916" s="210"/>
      <c r="V916" s="210"/>
      <c r="W916" s="210"/>
      <c r="X916" s="210"/>
      <c r="Y916" s="210"/>
      <c r="Z916" s="210"/>
      <c r="AA916" s="210"/>
      <c r="AB916" s="210"/>
      <c r="AC916" s="210"/>
      <c r="AD916" s="210"/>
      <c r="AE916" s="210"/>
      <c r="AF916" s="210"/>
    </row>
    <row r="917" spans="10:32" ht="15.75" customHeight="1">
      <c r="J917" s="210"/>
      <c r="K917" s="210"/>
      <c r="L917" s="210"/>
      <c r="M917" s="210"/>
      <c r="N917" s="210"/>
      <c r="O917" s="210"/>
      <c r="P917" s="210"/>
      <c r="Q917" s="210"/>
      <c r="R917" s="210"/>
      <c r="S917" s="210"/>
      <c r="T917" s="210"/>
      <c r="U917" s="210"/>
      <c r="V917" s="210"/>
      <c r="W917" s="210"/>
      <c r="X917" s="210"/>
      <c r="Y917" s="210"/>
      <c r="Z917" s="210"/>
      <c r="AA917" s="210"/>
      <c r="AB917" s="210"/>
      <c r="AC917" s="210"/>
      <c r="AD917" s="210"/>
      <c r="AE917" s="210"/>
      <c r="AF917" s="210"/>
    </row>
    <row r="918" spans="10:32" ht="15.75" customHeight="1">
      <c r="J918" s="210"/>
      <c r="K918" s="210"/>
      <c r="L918" s="210"/>
      <c r="M918" s="210"/>
      <c r="N918" s="210"/>
      <c r="O918" s="210"/>
      <c r="P918" s="210"/>
      <c r="Q918" s="210"/>
      <c r="R918" s="210"/>
      <c r="S918" s="210"/>
      <c r="T918" s="210"/>
      <c r="U918" s="210"/>
      <c r="V918" s="210"/>
      <c r="W918" s="210"/>
      <c r="X918" s="210"/>
      <c r="Y918" s="210"/>
      <c r="Z918" s="210"/>
      <c r="AA918" s="210"/>
      <c r="AB918" s="210"/>
      <c r="AC918" s="210"/>
      <c r="AD918" s="210"/>
      <c r="AE918" s="210"/>
      <c r="AF918" s="210"/>
    </row>
    <row r="919" spans="10:32" ht="15.75" customHeight="1">
      <c r="J919" s="210"/>
      <c r="K919" s="210"/>
      <c r="L919" s="210"/>
      <c r="M919" s="210"/>
      <c r="N919" s="210"/>
      <c r="O919" s="210"/>
      <c r="P919" s="210"/>
      <c r="Q919" s="210"/>
      <c r="R919" s="210"/>
      <c r="S919" s="210"/>
      <c r="T919" s="210"/>
      <c r="U919" s="210"/>
      <c r="V919" s="210"/>
      <c r="W919" s="210"/>
      <c r="X919" s="210"/>
      <c r="Y919" s="210"/>
      <c r="Z919" s="210"/>
      <c r="AA919" s="210"/>
      <c r="AB919" s="210"/>
      <c r="AC919" s="210"/>
      <c r="AD919" s="210"/>
      <c r="AE919" s="210"/>
      <c r="AF919" s="210"/>
    </row>
    <row r="920" spans="10:32" ht="15.75" customHeight="1">
      <c r="J920" s="210"/>
      <c r="K920" s="210"/>
      <c r="L920" s="210"/>
      <c r="M920" s="210"/>
      <c r="N920" s="210"/>
      <c r="O920" s="210"/>
      <c r="P920" s="210"/>
      <c r="Q920" s="210"/>
      <c r="R920" s="210"/>
      <c r="S920" s="210"/>
      <c r="T920" s="210"/>
      <c r="U920" s="210"/>
      <c r="V920" s="210"/>
      <c r="W920" s="210"/>
      <c r="X920" s="210"/>
      <c r="Y920" s="210"/>
      <c r="Z920" s="210"/>
      <c r="AA920" s="210"/>
      <c r="AB920" s="210"/>
      <c r="AC920" s="210"/>
      <c r="AD920" s="210"/>
      <c r="AE920" s="210"/>
      <c r="AF920" s="210"/>
    </row>
    <row r="921" spans="10:32" ht="15.75" customHeight="1">
      <c r="J921" s="210"/>
      <c r="K921" s="210"/>
      <c r="L921" s="210"/>
      <c r="M921" s="210"/>
      <c r="N921" s="210"/>
      <c r="O921" s="210"/>
      <c r="P921" s="210"/>
      <c r="Q921" s="210"/>
      <c r="R921" s="210"/>
      <c r="S921" s="210"/>
      <c r="T921" s="210"/>
      <c r="U921" s="210"/>
      <c r="V921" s="210"/>
      <c r="W921" s="210"/>
      <c r="X921" s="210"/>
      <c r="Y921" s="210"/>
      <c r="Z921" s="210"/>
      <c r="AA921" s="210"/>
      <c r="AB921" s="210"/>
      <c r="AC921" s="210"/>
      <c r="AD921" s="210"/>
      <c r="AE921" s="210"/>
      <c r="AF921" s="210"/>
    </row>
    <row r="922" spans="10:32" ht="15.75" customHeight="1">
      <c r="J922" s="210"/>
      <c r="K922" s="210"/>
      <c r="L922" s="210"/>
      <c r="M922" s="210"/>
      <c r="N922" s="210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0"/>
      <c r="Z922" s="210"/>
      <c r="AA922" s="210"/>
      <c r="AB922" s="210"/>
      <c r="AC922" s="210"/>
      <c r="AD922" s="210"/>
      <c r="AE922" s="210"/>
      <c r="AF922" s="210"/>
    </row>
    <row r="923" spans="10:32" ht="15.75" customHeight="1">
      <c r="J923" s="210"/>
      <c r="K923" s="210"/>
      <c r="L923" s="210"/>
      <c r="M923" s="210"/>
      <c r="N923" s="210"/>
      <c r="O923" s="210"/>
      <c r="P923" s="210"/>
      <c r="Q923" s="210"/>
      <c r="R923" s="210"/>
      <c r="S923" s="210"/>
      <c r="T923" s="210"/>
      <c r="U923" s="210"/>
      <c r="V923" s="210"/>
      <c r="W923" s="210"/>
      <c r="X923" s="210"/>
      <c r="Y923" s="210"/>
      <c r="Z923" s="210"/>
      <c r="AA923" s="210"/>
      <c r="AB923" s="210"/>
      <c r="AC923" s="210"/>
      <c r="AD923" s="210"/>
      <c r="AE923" s="210"/>
      <c r="AF923" s="210"/>
    </row>
    <row r="924" spans="10:32" ht="15.75" customHeight="1"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0"/>
      <c r="X924" s="210"/>
      <c r="Y924" s="210"/>
      <c r="Z924" s="210"/>
      <c r="AA924" s="210"/>
      <c r="AB924" s="210"/>
      <c r="AC924" s="210"/>
      <c r="AD924" s="210"/>
      <c r="AE924" s="210"/>
      <c r="AF924" s="210"/>
    </row>
    <row r="925" spans="10:32" ht="15.75" customHeight="1">
      <c r="J925" s="210"/>
      <c r="K925" s="210"/>
      <c r="L925" s="210"/>
      <c r="M925" s="210"/>
      <c r="N925" s="210"/>
      <c r="O925" s="210"/>
      <c r="P925" s="210"/>
      <c r="Q925" s="210"/>
      <c r="R925" s="210"/>
      <c r="S925" s="210"/>
      <c r="T925" s="210"/>
      <c r="U925" s="210"/>
      <c r="V925" s="210"/>
      <c r="W925" s="210"/>
      <c r="X925" s="210"/>
      <c r="Y925" s="210"/>
      <c r="Z925" s="210"/>
      <c r="AA925" s="210"/>
      <c r="AB925" s="210"/>
      <c r="AC925" s="210"/>
      <c r="AD925" s="210"/>
      <c r="AE925" s="210"/>
      <c r="AF925" s="210"/>
    </row>
    <row r="926" spans="10:32" ht="15.75" customHeight="1">
      <c r="J926" s="210"/>
      <c r="K926" s="210"/>
      <c r="L926" s="210"/>
      <c r="M926" s="210"/>
      <c r="N926" s="210"/>
      <c r="O926" s="210"/>
      <c r="P926" s="210"/>
      <c r="Q926" s="210"/>
      <c r="R926" s="210"/>
      <c r="S926" s="210"/>
      <c r="T926" s="210"/>
      <c r="U926" s="210"/>
      <c r="V926" s="210"/>
      <c r="W926" s="210"/>
      <c r="X926" s="210"/>
      <c r="Y926" s="210"/>
      <c r="Z926" s="210"/>
      <c r="AA926" s="210"/>
      <c r="AB926" s="210"/>
      <c r="AC926" s="210"/>
      <c r="AD926" s="210"/>
      <c r="AE926" s="210"/>
      <c r="AF926" s="210"/>
    </row>
    <row r="927" spans="10:32" ht="15.75" customHeight="1">
      <c r="J927" s="210"/>
      <c r="K927" s="210"/>
      <c r="L927" s="210"/>
      <c r="M927" s="210"/>
      <c r="N927" s="210"/>
      <c r="O927" s="210"/>
      <c r="P927" s="210"/>
      <c r="Q927" s="210"/>
      <c r="R927" s="210"/>
      <c r="S927" s="210"/>
      <c r="T927" s="210"/>
      <c r="U927" s="210"/>
      <c r="V927" s="210"/>
      <c r="W927" s="210"/>
      <c r="X927" s="210"/>
      <c r="Y927" s="210"/>
      <c r="Z927" s="210"/>
      <c r="AA927" s="210"/>
      <c r="AB927" s="210"/>
      <c r="AC927" s="210"/>
      <c r="AD927" s="210"/>
      <c r="AE927" s="210"/>
      <c r="AF927" s="210"/>
    </row>
    <row r="928" spans="10:32" ht="15.75" customHeight="1">
      <c r="J928" s="210"/>
      <c r="K928" s="210"/>
      <c r="L928" s="210"/>
      <c r="M928" s="210"/>
      <c r="N928" s="210"/>
      <c r="O928" s="210"/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  <c r="AA928" s="210"/>
      <c r="AB928" s="210"/>
      <c r="AC928" s="210"/>
      <c r="AD928" s="210"/>
      <c r="AE928" s="210"/>
      <c r="AF928" s="210"/>
    </row>
    <row r="929" spans="10:32" ht="15.75" customHeight="1">
      <c r="J929" s="210"/>
      <c r="K929" s="210"/>
      <c r="L929" s="210"/>
      <c r="M929" s="210"/>
      <c r="N929" s="210"/>
      <c r="O929" s="210"/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  <c r="AA929" s="210"/>
      <c r="AB929" s="210"/>
      <c r="AC929" s="210"/>
      <c r="AD929" s="210"/>
      <c r="AE929" s="210"/>
      <c r="AF929" s="210"/>
    </row>
    <row r="930" spans="10:32" ht="15.75" customHeight="1">
      <c r="J930" s="210"/>
      <c r="K930" s="210"/>
      <c r="L930" s="210"/>
      <c r="M930" s="210"/>
      <c r="N930" s="210"/>
      <c r="O930" s="210"/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  <c r="AA930" s="210"/>
      <c r="AB930" s="210"/>
      <c r="AC930" s="210"/>
      <c r="AD930" s="210"/>
      <c r="AE930" s="210"/>
      <c r="AF930" s="210"/>
    </row>
    <row r="931" spans="10:32" ht="15.75" customHeight="1">
      <c r="J931" s="210"/>
      <c r="K931" s="210"/>
      <c r="L931" s="210"/>
      <c r="M931" s="210"/>
      <c r="N931" s="210"/>
      <c r="O931" s="210"/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  <c r="AA931" s="210"/>
      <c r="AB931" s="210"/>
      <c r="AC931" s="210"/>
      <c r="AD931" s="210"/>
      <c r="AE931" s="210"/>
      <c r="AF931" s="210"/>
    </row>
    <row r="932" spans="10:32" ht="15.75" customHeight="1">
      <c r="J932" s="210"/>
      <c r="K932" s="210"/>
      <c r="L932" s="210"/>
      <c r="M932" s="210"/>
      <c r="N932" s="210"/>
      <c r="O932" s="210"/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  <c r="AA932" s="210"/>
      <c r="AB932" s="210"/>
      <c r="AC932" s="210"/>
      <c r="AD932" s="210"/>
      <c r="AE932" s="210"/>
      <c r="AF932" s="210"/>
    </row>
    <row r="933" spans="10:32" ht="15.75" customHeight="1">
      <c r="J933" s="210"/>
      <c r="K933" s="210"/>
      <c r="L933" s="210"/>
      <c r="M933" s="210"/>
      <c r="N933" s="210"/>
      <c r="O933" s="210"/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  <c r="AA933" s="210"/>
      <c r="AB933" s="210"/>
      <c r="AC933" s="210"/>
      <c r="AD933" s="210"/>
      <c r="AE933" s="210"/>
      <c r="AF933" s="210"/>
    </row>
    <row r="934" spans="10:32" ht="15.75" customHeight="1">
      <c r="J934" s="210"/>
      <c r="K934" s="210"/>
      <c r="L934" s="210"/>
      <c r="M934" s="210"/>
      <c r="N934" s="210"/>
      <c r="O934" s="210"/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  <c r="AA934" s="210"/>
      <c r="AB934" s="210"/>
      <c r="AC934" s="210"/>
      <c r="AD934" s="210"/>
      <c r="AE934" s="210"/>
      <c r="AF934" s="210"/>
    </row>
    <row r="935" spans="10:32" ht="15.75" customHeight="1">
      <c r="J935" s="210"/>
      <c r="K935" s="210"/>
      <c r="L935" s="210"/>
      <c r="M935" s="210"/>
      <c r="N935" s="210"/>
      <c r="O935" s="210"/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  <c r="AA935" s="210"/>
      <c r="AB935" s="210"/>
      <c r="AC935" s="210"/>
      <c r="AD935" s="210"/>
      <c r="AE935" s="210"/>
      <c r="AF935" s="210"/>
    </row>
    <row r="936" spans="10:32" ht="15.75" customHeight="1">
      <c r="J936" s="210"/>
      <c r="K936" s="210"/>
      <c r="L936" s="210"/>
      <c r="M936" s="210"/>
      <c r="N936" s="210"/>
      <c r="O936" s="210"/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  <c r="AA936" s="210"/>
      <c r="AB936" s="210"/>
      <c r="AC936" s="210"/>
      <c r="AD936" s="210"/>
      <c r="AE936" s="210"/>
      <c r="AF936" s="210"/>
    </row>
    <row r="937" spans="10:32" ht="15.75" customHeight="1">
      <c r="J937" s="210"/>
      <c r="K937" s="210"/>
      <c r="L937" s="210"/>
      <c r="M937" s="210"/>
      <c r="N937" s="210"/>
      <c r="O937" s="210"/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  <c r="AA937" s="210"/>
      <c r="AB937" s="210"/>
      <c r="AC937" s="210"/>
      <c r="AD937" s="210"/>
      <c r="AE937" s="210"/>
      <c r="AF937" s="210"/>
    </row>
    <row r="938" spans="10:32" ht="15.75" customHeight="1">
      <c r="J938" s="210"/>
      <c r="K938" s="210"/>
      <c r="L938" s="210"/>
      <c r="M938" s="210"/>
      <c r="N938" s="210"/>
      <c r="O938" s="210"/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  <c r="AA938" s="210"/>
      <c r="AB938" s="210"/>
      <c r="AC938" s="210"/>
      <c r="AD938" s="210"/>
      <c r="AE938" s="210"/>
      <c r="AF938" s="210"/>
    </row>
    <row r="939" spans="10:32" ht="15.75" customHeight="1">
      <c r="J939" s="210"/>
      <c r="K939" s="210"/>
      <c r="L939" s="210"/>
      <c r="M939" s="210"/>
      <c r="N939" s="210"/>
      <c r="O939" s="210"/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  <c r="AA939" s="210"/>
      <c r="AB939" s="210"/>
      <c r="AC939" s="210"/>
      <c r="AD939" s="210"/>
      <c r="AE939" s="210"/>
      <c r="AF939" s="210"/>
    </row>
    <row r="940" spans="10:32" ht="15.75" customHeight="1">
      <c r="J940" s="210"/>
      <c r="K940" s="210"/>
      <c r="L940" s="210"/>
      <c r="M940" s="210"/>
      <c r="N940" s="210"/>
      <c r="O940" s="210"/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  <c r="AA940" s="210"/>
      <c r="AB940" s="210"/>
      <c r="AC940" s="210"/>
      <c r="AD940" s="210"/>
      <c r="AE940" s="210"/>
      <c r="AF940" s="210"/>
    </row>
    <row r="941" spans="10:32" ht="15.75" customHeight="1">
      <c r="J941" s="210"/>
      <c r="K941" s="210"/>
      <c r="L941" s="210"/>
      <c r="M941" s="210"/>
      <c r="N941" s="210"/>
      <c r="O941" s="210"/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  <c r="AA941" s="210"/>
      <c r="AB941" s="210"/>
      <c r="AC941" s="210"/>
      <c r="AD941" s="210"/>
      <c r="AE941" s="210"/>
      <c r="AF941" s="210"/>
    </row>
    <row r="942" spans="10:32" ht="15.75" customHeight="1">
      <c r="J942" s="210"/>
      <c r="K942" s="210"/>
      <c r="L942" s="210"/>
      <c r="M942" s="210"/>
      <c r="N942" s="210"/>
      <c r="O942" s="210"/>
      <c r="P942" s="210"/>
      <c r="Q942" s="210"/>
      <c r="R942" s="210"/>
      <c r="S942" s="210"/>
      <c r="T942" s="210"/>
      <c r="U942" s="210"/>
      <c r="V942" s="210"/>
      <c r="W942" s="210"/>
      <c r="X942" s="210"/>
      <c r="Y942" s="210"/>
      <c r="Z942" s="210"/>
      <c r="AA942" s="210"/>
      <c r="AB942" s="210"/>
      <c r="AC942" s="210"/>
      <c r="AD942" s="210"/>
      <c r="AE942" s="210"/>
      <c r="AF942" s="210"/>
    </row>
    <row r="943" spans="10:32" ht="15.75" customHeight="1">
      <c r="J943" s="210"/>
      <c r="K943" s="210"/>
      <c r="L943" s="210"/>
      <c r="M943" s="210"/>
      <c r="N943" s="210"/>
      <c r="O943" s="210"/>
      <c r="P943" s="210"/>
      <c r="Q943" s="210"/>
      <c r="R943" s="210"/>
      <c r="S943" s="210"/>
      <c r="T943" s="210"/>
      <c r="U943" s="210"/>
      <c r="V943" s="210"/>
      <c r="W943" s="210"/>
      <c r="X943" s="210"/>
      <c r="Y943" s="210"/>
      <c r="Z943" s="210"/>
      <c r="AA943" s="210"/>
      <c r="AB943" s="210"/>
      <c r="AC943" s="210"/>
      <c r="AD943" s="210"/>
      <c r="AE943" s="210"/>
      <c r="AF943" s="210"/>
    </row>
    <row r="944" spans="10:32" ht="15.75" customHeight="1">
      <c r="J944" s="210"/>
      <c r="K944" s="210"/>
      <c r="L944" s="210"/>
      <c r="M944" s="210"/>
      <c r="N944" s="210"/>
      <c r="O944" s="210"/>
      <c r="P944" s="210"/>
      <c r="Q944" s="210"/>
      <c r="R944" s="210"/>
      <c r="S944" s="210"/>
      <c r="T944" s="210"/>
      <c r="U944" s="210"/>
      <c r="V944" s="210"/>
      <c r="W944" s="210"/>
      <c r="X944" s="210"/>
      <c r="Y944" s="210"/>
      <c r="Z944" s="210"/>
      <c r="AA944" s="210"/>
      <c r="AB944" s="210"/>
      <c r="AC944" s="210"/>
      <c r="AD944" s="210"/>
      <c r="AE944" s="210"/>
      <c r="AF944" s="210"/>
    </row>
    <row r="945" spans="10:32" ht="15.75" customHeight="1">
      <c r="J945" s="210"/>
      <c r="K945" s="210"/>
      <c r="L945" s="210"/>
      <c r="M945" s="210"/>
      <c r="N945" s="210"/>
      <c r="O945" s="210"/>
      <c r="P945" s="210"/>
      <c r="Q945" s="210"/>
      <c r="R945" s="210"/>
      <c r="S945" s="210"/>
      <c r="T945" s="210"/>
      <c r="U945" s="210"/>
      <c r="V945" s="210"/>
      <c r="W945" s="210"/>
      <c r="X945" s="210"/>
      <c r="Y945" s="210"/>
      <c r="Z945" s="210"/>
      <c r="AA945" s="210"/>
      <c r="AB945" s="210"/>
      <c r="AC945" s="210"/>
      <c r="AD945" s="210"/>
      <c r="AE945" s="210"/>
      <c r="AF945" s="210"/>
    </row>
    <row r="946" spans="10:32" ht="15.75" customHeight="1">
      <c r="J946" s="210"/>
      <c r="K946" s="210"/>
      <c r="L946" s="210"/>
      <c r="M946" s="210"/>
      <c r="N946" s="210"/>
      <c r="O946" s="210"/>
      <c r="P946" s="210"/>
      <c r="Q946" s="210"/>
      <c r="R946" s="210"/>
      <c r="S946" s="210"/>
      <c r="T946" s="210"/>
      <c r="U946" s="210"/>
      <c r="V946" s="210"/>
      <c r="W946" s="210"/>
      <c r="X946" s="210"/>
      <c r="Y946" s="210"/>
      <c r="Z946" s="210"/>
      <c r="AA946" s="210"/>
      <c r="AB946" s="210"/>
      <c r="AC946" s="210"/>
      <c r="AD946" s="210"/>
      <c r="AE946" s="210"/>
      <c r="AF946" s="210"/>
    </row>
    <row r="947" spans="10:32" ht="15.75" customHeight="1">
      <c r="J947" s="210"/>
      <c r="K947" s="210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  <c r="AA947" s="210"/>
      <c r="AB947" s="210"/>
      <c r="AC947" s="210"/>
      <c r="AD947" s="210"/>
      <c r="AE947" s="210"/>
      <c r="AF947" s="210"/>
    </row>
    <row r="948" spans="10:32" ht="15.75" customHeight="1">
      <c r="J948" s="210"/>
      <c r="K948" s="210"/>
      <c r="L948" s="210"/>
      <c r="M948" s="210"/>
      <c r="N948" s="210"/>
      <c r="O948" s="210"/>
      <c r="P948" s="210"/>
      <c r="Q948" s="210"/>
      <c r="R948" s="210"/>
      <c r="S948" s="210"/>
      <c r="T948" s="210"/>
      <c r="U948" s="210"/>
      <c r="V948" s="210"/>
      <c r="W948" s="210"/>
      <c r="X948" s="210"/>
      <c r="Y948" s="210"/>
      <c r="Z948" s="210"/>
      <c r="AA948" s="210"/>
      <c r="AB948" s="210"/>
      <c r="AC948" s="210"/>
      <c r="AD948" s="210"/>
      <c r="AE948" s="210"/>
      <c r="AF948" s="210"/>
    </row>
    <row r="949" spans="10:32" ht="15.75" customHeight="1">
      <c r="J949" s="210"/>
      <c r="K949" s="210"/>
      <c r="L949" s="210"/>
      <c r="M949" s="210"/>
      <c r="N949" s="210"/>
      <c r="O949" s="210"/>
      <c r="P949" s="210"/>
      <c r="Q949" s="210"/>
      <c r="R949" s="210"/>
      <c r="S949" s="210"/>
      <c r="T949" s="210"/>
      <c r="U949" s="210"/>
      <c r="V949" s="210"/>
      <c r="W949" s="210"/>
      <c r="X949" s="210"/>
      <c r="Y949" s="210"/>
      <c r="Z949" s="210"/>
      <c r="AA949" s="210"/>
      <c r="AB949" s="210"/>
      <c r="AC949" s="210"/>
      <c r="AD949" s="210"/>
      <c r="AE949" s="210"/>
      <c r="AF949" s="210"/>
    </row>
    <row r="950" spans="10:32" ht="15.75" customHeight="1">
      <c r="J950" s="210"/>
      <c r="K950" s="210"/>
      <c r="L950" s="210"/>
      <c r="M950" s="210"/>
      <c r="N950" s="210"/>
      <c r="O950" s="210"/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  <c r="AA950" s="210"/>
      <c r="AB950" s="210"/>
      <c r="AC950" s="210"/>
      <c r="AD950" s="210"/>
      <c r="AE950" s="210"/>
      <c r="AF950" s="210"/>
    </row>
    <row r="951" spans="10:32" ht="15.75" customHeight="1">
      <c r="J951" s="210"/>
      <c r="K951" s="210"/>
      <c r="L951" s="210"/>
      <c r="M951" s="210"/>
      <c r="N951" s="210"/>
      <c r="O951" s="210"/>
      <c r="P951" s="210"/>
      <c r="Q951" s="210"/>
      <c r="R951" s="210"/>
      <c r="S951" s="210"/>
      <c r="T951" s="210"/>
      <c r="U951" s="210"/>
      <c r="V951" s="210"/>
      <c r="W951" s="210"/>
      <c r="X951" s="210"/>
      <c r="Y951" s="210"/>
      <c r="Z951" s="210"/>
      <c r="AA951" s="210"/>
      <c r="AB951" s="210"/>
      <c r="AC951" s="210"/>
      <c r="AD951" s="210"/>
      <c r="AE951" s="210"/>
      <c r="AF951" s="210"/>
    </row>
    <row r="952" spans="10:32" ht="15.75" customHeight="1">
      <c r="J952" s="210"/>
      <c r="K952" s="210"/>
      <c r="L952" s="210"/>
      <c r="M952" s="210"/>
      <c r="N952" s="210"/>
      <c r="O952" s="210"/>
      <c r="P952" s="210"/>
      <c r="Q952" s="210"/>
      <c r="R952" s="210"/>
      <c r="S952" s="210"/>
      <c r="T952" s="210"/>
      <c r="U952" s="210"/>
      <c r="V952" s="210"/>
      <c r="W952" s="210"/>
      <c r="X952" s="210"/>
      <c r="Y952" s="210"/>
      <c r="Z952" s="210"/>
      <c r="AA952" s="210"/>
      <c r="AB952" s="210"/>
      <c r="AC952" s="210"/>
      <c r="AD952" s="210"/>
      <c r="AE952" s="210"/>
      <c r="AF952" s="210"/>
    </row>
    <row r="953" spans="10:32" ht="15.75" customHeight="1">
      <c r="J953" s="210"/>
      <c r="K953" s="210"/>
      <c r="L953" s="210"/>
      <c r="M953" s="210"/>
      <c r="N953" s="210"/>
      <c r="O953" s="210"/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10"/>
      <c r="AA953" s="210"/>
      <c r="AB953" s="210"/>
      <c r="AC953" s="210"/>
      <c r="AD953" s="210"/>
      <c r="AE953" s="210"/>
      <c r="AF953" s="210"/>
    </row>
    <row r="954" spans="10:32" ht="15.75" customHeight="1">
      <c r="J954" s="210"/>
      <c r="K954" s="210"/>
      <c r="L954" s="210"/>
      <c r="M954" s="210"/>
      <c r="N954" s="210"/>
      <c r="O954" s="210"/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10"/>
      <c r="AA954" s="210"/>
      <c r="AB954" s="210"/>
      <c r="AC954" s="210"/>
      <c r="AD954" s="210"/>
      <c r="AE954" s="210"/>
      <c r="AF954" s="210"/>
    </row>
    <row r="955" spans="10:32" ht="15.75" customHeight="1"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10"/>
      <c r="AA955" s="210"/>
      <c r="AB955" s="210"/>
      <c r="AC955" s="210"/>
      <c r="AD955" s="210"/>
      <c r="AE955" s="210"/>
      <c r="AF955" s="210"/>
    </row>
    <row r="956" spans="10:32" ht="15.75" customHeight="1">
      <c r="J956" s="210"/>
      <c r="K956" s="210"/>
      <c r="L956" s="210"/>
      <c r="M956" s="210"/>
      <c r="N956" s="210"/>
      <c r="O956" s="210"/>
      <c r="P956" s="210"/>
      <c r="Q956" s="210"/>
      <c r="R956" s="210"/>
      <c r="S956" s="210"/>
      <c r="T956" s="210"/>
      <c r="U956" s="210"/>
      <c r="V956" s="210"/>
      <c r="W956" s="210"/>
      <c r="X956" s="210"/>
      <c r="Y956" s="210"/>
      <c r="Z956" s="210"/>
      <c r="AA956" s="210"/>
      <c r="AB956" s="210"/>
      <c r="AC956" s="210"/>
      <c r="AD956" s="210"/>
      <c r="AE956" s="210"/>
      <c r="AF956" s="210"/>
    </row>
    <row r="957" spans="10:32" ht="15.75" customHeight="1">
      <c r="J957" s="210"/>
      <c r="K957" s="210"/>
      <c r="L957" s="210"/>
      <c r="M957" s="210"/>
      <c r="N957" s="210"/>
      <c r="O957" s="210"/>
      <c r="P957" s="210"/>
      <c r="Q957" s="210"/>
      <c r="R957" s="210"/>
      <c r="S957" s="210"/>
      <c r="T957" s="210"/>
      <c r="U957" s="210"/>
      <c r="V957" s="210"/>
      <c r="W957" s="210"/>
      <c r="X957" s="210"/>
      <c r="Y957" s="210"/>
      <c r="Z957" s="210"/>
      <c r="AA957" s="210"/>
      <c r="AB957" s="210"/>
      <c r="AC957" s="210"/>
      <c r="AD957" s="210"/>
      <c r="AE957" s="210"/>
      <c r="AF957" s="210"/>
    </row>
    <row r="958" spans="10:32" ht="15.75" customHeight="1">
      <c r="J958" s="210"/>
      <c r="K958" s="210"/>
      <c r="L958" s="210"/>
      <c r="M958" s="210"/>
      <c r="N958" s="210"/>
      <c r="O958" s="210"/>
      <c r="P958" s="210"/>
      <c r="Q958" s="210"/>
      <c r="R958" s="210"/>
      <c r="S958" s="210"/>
      <c r="T958" s="210"/>
      <c r="U958" s="210"/>
      <c r="V958" s="210"/>
      <c r="W958" s="210"/>
      <c r="X958" s="210"/>
      <c r="Y958" s="210"/>
      <c r="Z958" s="210"/>
      <c r="AA958" s="210"/>
      <c r="AB958" s="210"/>
      <c r="AC958" s="210"/>
      <c r="AD958" s="210"/>
      <c r="AE958" s="210"/>
      <c r="AF958" s="210"/>
    </row>
    <row r="959" spans="10:32" ht="15.75" customHeight="1">
      <c r="J959" s="210"/>
      <c r="K959" s="210"/>
      <c r="L959" s="210"/>
      <c r="M959" s="210"/>
      <c r="N959" s="210"/>
      <c r="O959" s="210"/>
      <c r="P959" s="210"/>
      <c r="Q959" s="210"/>
      <c r="R959" s="210"/>
      <c r="S959" s="210"/>
      <c r="T959" s="210"/>
      <c r="U959" s="210"/>
      <c r="V959" s="210"/>
      <c r="W959" s="210"/>
      <c r="X959" s="210"/>
      <c r="Y959" s="210"/>
      <c r="Z959" s="210"/>
      <c r="AA959" s="210"/>
      <c r="AB959" s="210"/>
      <c r="AC959" s="210"/>
      <c r="AD959" s="210"/>
      <c r="AE959" s="210"/>
      <c r="AF959" s="210"/>
    </row>
    <row r="960" spans="10:32" ht="15.75" customHeight="1">
      <c r="J960" s="210"/>
      <c r="K960" s="210"/>
      <c r="L960" s="210"/>
      <c r="M960" s="210"/>
      <c r="N960" s="210"/>
      <c r="O960" s="210"/>
      <c r="P960" s="210"/>
      <c r="Q960" s="210"/>
      <c r="R960" s="210"/>
      <c r="S960" s="210"/>
      <c r="T960" s="210"/>
      <c r="U960" s="210"/>
      <c r="V960" s="210"/>
      <c r="W960" s="210"/>
      <c r="X960" s="210"/>
      <c r="Y960" s="210"/>
      <c r="Z960" s="210"/>
      <c r="AA960" s="210"/>
      <c r="AB960" s="210"/>
      <c r="AC960" s="210"/>
      <c r="AD960" s="210"/>
      <c r="AE960" s="210"/>
      <c r="AF960" s="210"/>
    </row>
    <row r="961" spans="10:32" ht="15.75" customHeight="1">
      <c r="J961" s="210"/>
      <c r="K961" s="210"/>
      <c r="L961" s="210"/>
      <c r="M961" s="210"/>
      <c r="N961" s="210"/>
      <c r="O961" s="210"/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  <c r="AA961" s="210"/>
      <c r="AB961" s="210"/>
      <c r="AC961" s="210"/>
      <c r="AD961" s="210"/>
      <c r="AE961" s="210"/>
      <c r="AF961" s="210"/>
    </row>
    <row r="962" spans="10:32" ht="15.75" customHeight="1">
      <c r="J962" s="210"/>
      <c r="K962" s="210"/>
      <c r="L962" s="210"/>
      <c r="M962" s="210"/>
      <c r="N962" s="210"/>
      <c r="O962" s="210"/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  <c r="AA962" s="210"/>
      <c r="AB962" s="210"/>
      <c r="AC962" s="210"/>
      <c r="AD962" s="210"/>
      <c r="AE962" s="210"/>
      <c r="AF962" s="210"/>
    </row>
    <row r="963" spans="10:32" ht="15.75" customHeight="1">
      <c r="J963" s="210"/>
      <c r="K963" s="210"/>
      <c r="L963" s="210"/>
      <c r="M963" s="210"/>
      <c r="N963" s="210"/>
      <c r="O963" s="210"/>
      <c r="P963" s="210"/>
      <c r="Q963" s="210"/>
      <c r="R963" s="210"/>
      <c r="S963" s="210"/>
      <c r="T963" s="210"/>
      <c r="U963" s="210"/>
      <c r="V963" s="210"/>
      <c r="W963" s="210"/>
      <c r="X963" s="210"/>
      <c r="Y963" s="210"/>
      <c r="Z963" s="210"/>
      <c r="AA963" s="210"/>
      <c r="AB963" s="210"/>
      <c r="AC963" s="210"/>
      <c r="AD963" s="210"/>
      <c r="AE963" s="210"/>
      <c r="AF963" s="210"/>
    </row>
    <row r="964" spans="10:32" ht="15.75" customHeight="1"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0"/>
      <c r="X964" s="210"/>
      <c r="Y964" s="210"/>
      <c r="Z964" s="210"/>
      <c r="AA964" s="210"/>
      <c r="AB964" s="210"/>
      <c r="AC964" s="210"/>
      <c r="AD964" s="210"/>
      <c r="AE964" s="210"/>
      <c r="AF964" s="210"/>
    </row>
    <row r="965" spans="10:32" ht="15.75" customHeight="1">
      <c r="J965" s="210"/>
      <c r="K965" s="210"/>
      <c r="L965" s="210"/>
      <c r="M965" s="210"/>
      <c r="N965" s="210"/>
      <c r="O965" s="210"/>
      <c r="P965" s="210"/>
      <c r="Q965" s="210"/>
      <c r="R965" s="210"/>
      <c r="S965" s="210"/>
      <c r="T965" s="210"/>
      <c r="U965" s="210"/>
      <c r="V965" s="210"/>
      <c r="W965" s="210"/>
      <c r="X965" s="210"/>
      <c r="Y965" s="210"/>
      <c r="Z965" s="210"/>
      <c r="AA965" s="210"/>
      <c r="AB965" s="210"/>
      <c r="AC965" s="210"/>
      <c r="AD965" s="210"/>
      <c r="AE965" s="210"/>
      <c r="AF965" s="210"/>
    </row>
    <row r="966" spans="10:32" ht="15.75" customHeight="1">
      <c r="J966" s="210"/>
      <c r="K966" s="210"/>
      <c r="L966" s="210"/>
      <c r="M966" s="210"/>
      <c r="N966" s="210"/>
      <c r="O966" s="210"/>
      <c r="P966" s="210"/>
      <c r="Q966" s="210"/>
      <c r="R966" s="210"/>
      <c r="S966" s="210"/>
      <c r="T966" s="210"/>
      <c r="U966" s="210"/>
      <c r="V966" s="210"/>
      <c r="W966" s="210"/>
      <c r="X966" s="210"/>
      <c r="Y966" s="210"/>
      <c r="Z966" s="210"/>
      <c r="AA966" s="210"/>
      <c r="AB966" s="210"/>
      <c r="AC966" s="210"/>
      <c r="AD966" s="210"/>
      <c r="AE966" s="210"/>
      <c r="AF966" s="210"/>
    </row>
    <row r="967" spans="10:32" ht="15.75" customHeight="1">
      <c r="J967" s="210"/>
      <c r="K967" s="210"/>
      <c r="L967" s="210"/>
      <c r="M967" s="210"/>
      <c r="N967" s="210"/>
      <c r="O967" s="210"/>
      <c r="P967" s="210"/>
      <c r="Q967" s="210"/>
      <c r="R967" s="210"/>
      <c r="S967" s="210"/>
      <c r="T967" s="210"/>
      <c r="U967" s="210"/>
      <c r="V967" s="210"/>
      <c r="W967" s="210"/>
      <c r="X967" s="210"/>
      <c r="Y967" s="210"/>
      <c r="Z967" s="210"/>
      <c r="AA967" s="210"/>
      <c r="AB967" s="210"/>
      <c r="AC967" s="210"/>
      <c r="AD967" s="210"/>
      <c r="AE967" s="210"/>
      <c r="AF967" s="210"/>
    </row>
    <row r="968" spans="10:32" ht="15.75" customHeight="1">
      <c r="J968" s="210"/>
      <c r="K968" s="210"/>
      <c r="L968" s="210"/>
      <c r="M968" s="210"/>
      <c r="N968" s="210"/>
      <c r="O968" s="210"/>
      <c r="P968" s="210"/>
      <c r="Q968" s="210"/>
      <c r="R968" s="210"/>
      <c r="S968" s="210"/>
      <c r="T968" s="210"/>
      <c r="U968" s="210"/>
      <c r="V968" s="210"/>
      <c r="W968" s="210"/>
      <c r="X968" s="210"/>
      <c r="Y968" s="210"/>
      <c r="Z968" s="210"/>
      <c r="AA968" s="210"/>
      <c r="AB968" s="210"/>
      <c r="AC968" s="210"/>
      <c r="AD968" s="210"/>
      <c r="AE968" s="210"/>
      <c r="AF968" s="210"/>
    </row>
    <row r="969" spans="10:32" ht="15.75" customHeight="1">
      <c r="J969" s="210"/>
      <c r="K969" s="210"/>
      <c r="L969" s="210"/>
      <c r="M969" s="210"/>
      <c r="N969" s="210"/>
      <c r="O969" s="210"/>
      <c r="P969" s="210"/>
      <c r="Q969" s="210"/>
      <c r="R969" s="210"/>
      <c r="S969" s="210"/>
      <c r="T969" s="210"/>
      <c r="U969" s="210"/>
      <c r="V969" s="210"/>
      <c r="W969" s="210"/>
      <c r="X969" s="210"/>
      <c r="Y969" s="210"/>
      <c r="Z969" s="210"/>
      <c r="AA969" s="210"/>
      <c r="AB969" s="210"/>
      <c r="AC969" s="210"/>
      <c r="AD969" s="210"/>
      <c r="AE969" s="210"/>
      <c r="AF969" s="210"/>
    </row>
    <row r="970" spans="10:32" ht="15.75" customHeight="1">
      <c r="J970" s="210"/>
      <c r="K970" s="210"/>
      <c r="L970" s="210"/>
      <c r="M970" s="210"/>
      <c r="N970" s="210"/>
      <c r="O970" s="210"/>
      <c r="P970" s="210"/>
      <c r="Q970" s="210"/>
      <c r="R970" s="210"/>
      <c r="S970" s="210"/>
      <c r="T970" s="210"/>
      <c r="U970" s="210"/>
      <c r="V970" s="210"/>
      <c r="W970" s="210"/>
      <c r="X970" s="210"/>
      <c r="Y970" s="210"/>
      <c r="Z970" s="210"/>
      <c r="AA970" s="210"/>
      <c r="AB970" s="210"/>
      <c r="AC970" s="210"/>
      <c r="AD970" s="210"/>
      <c r="AE970" s="210"/>
      <c r="AF970" s="210"/>
    </row>
    <row r="971" spans="10:32" ht="15.75" customHeight="1">
      <c r="J971" s="210"/>
      <c r="K971" s="210"/>
      <c r="L971" s="210"/>
      <c r="M971" s="210"/>
      <c r="N971" s="210"/>
      <c r="O971" s="210"/>
      <c r="P971" s="210"/>
      <c r="Q971" s="210"/>
      <c r="R971" s="210"/>
      <c r="S971" s="210"/>
      <c r="T971" s="210"/>
      <c r="U971" s="210"/>
      <c r="V971" s="210"/>
      <c r="W971" s="210"/>
      <c r="X971" s="210"/>
      <c r="Y971" s="210"/>
      <c r="Z971" s="210"/>
      <c r="AA971" s="210"/>
      <c r="AB971" s="210"/>
      <c r="AC971" s="210"/>
      <c r="AD971" s="210"/>
      <c r="AE971" s="210"/>
      <c r="AF971" s="210"/>
    </row>
    <row r="972" spans="10:32" ht="15.75" customHeight="1">
      <c r="J972" s="210"/>
      <c r="K972" s="210"/>
      <c r="L972" s="210"/>
      <c r="M972" s="210"/>
      <c r="N972" s="210"/>
      <c r="O972" s="210"/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  <c r="AA972" s="210"/>
      <c r="AB972" s="210"/>
      <c r="AC972" s="210"/>
      <c r="AD972" s="210"/>
      <c r="AE972" s="210"/>
      <c r="AF972" s="210"/>
    </row>
    <row r="973" spans="10:32" ht="15.75" customHeight="1">
      <c r="J973" s="210"/>
      <c r="K973" s="210"/>
      <c r="L973" s="210"/>
      <c r="M973" s="210"/>
      <c r="N973" s="210"/>
      <c r="O973" s="210"/>
      <c r="P973" s="210"/>
      <c r="Q973" s="210"/>
      <c r="R973" s="210"/>
      <c r="S973" s="210"/>
      <c r="T973" s="210"/>
      <c r="U973" s="210"/>
      <c r="V973" s="210"/>
      <c r="W973" s="210"/>
      <c r="X973" s="210"/>
      <c r="Y973" s="210"/>
      <c r="Z973" s="210"/>
      <c r="AA973" s="210"/>
      <c r="AB973" s="210"/>
      <c r="AC973" s="210"/>
      <c r="AD973" s="210"/>
      <c r="AE973" s="210"/>
      <c r="AF973" s="210"/>
    </row>
    <row r="974" spans="10:32" ht="15.75" customHeight="1">
      <c r="J974" s="210"/>
      <c r="K974" s="210"/>
      <c r="L974" s="210"/>
      <c r="M974" s="210"/>
      <c r="N974" s="210"/>
      <c r="O974" s="210"/>
      <c r="P974" s="210"/>
      <c r="Q974" s="210"/>
      <c r="R974" s="210"/>
      <c r="S974" s="210"/>
      <c r="T974" s="210"/>
      <c r="U974" s="210"/>
      <c r="V974" s="210"/>
      <c r="W974" s="210"/>
      <c r="X974" s="210"/>
      <c r="Y974" s="210"/>
      <c r="Z974" s="210"/>
      <c r="AA974" s="210"/>
      <c r="AB974" s="210"/>
      <c r="AC974" s="210"/>
      <c r="AD974" s="210"/>
      <c r="AE974" s="210"/>
      <c r="AF974" s="210"/>
    </row>
    <row r="975" spans="10:32" ht="15.75" customHeight="1">
      <c r="J975" s="210"/>
      <c r="K975" s="210"/>
      <c r="L975" s="210"/>
      <c r="M975" s="210"/>
      <c r="N975" s="210"/>
      <c r="O975" s="210"/>
      <c r="P975" s="210"/>
      <c r="Q975" s="210"/>
      <c r="R975" s="210"/>
      <c r="S975" s="210"/>
      <c r="T975" s="210"/>
      <c r="U975" s="210"/>
      <c r="V975" s="210"/>
      <c r="W975" s="210"/>
      <c r="X975" s="210"/>
      <c r="Y975" s="210"/>
      <c r="Z975" s="210"/>
      <c r="AA975" s="210"/>
      <c r="AB975" s="210"/>
      <c r="AC975" s="210"/>
      <c r="AD975" s="210"/>
      <c r="AE975" s="210"/>
      <c r="AF975" s="210"/>
    </row>
    <row r="976" spans="10:32" ht="15.75" customHeight="1">
      <c r="J976" s="210"/>
      <c r="K976" s="210"/>
      <c r="L976" s="210"/>
      <c r="M976" s="210"/>
      <c r="N976" s="210"/>
      <c r="O976" s="210"/>
      <c r="P976" s="210"/>
      <c r="Q976" s="210"/>
      <c r="R976" s="210"/>
      <c r="S976" s="210"/>
      <c r="T976" s="210"/>
      <c r="U976" s="210"/>
      <c r="V976" s="210"/>
      <c r="W976" s="210"/>
      <c r="X976" s="210"/>
      <c r="Y976" s="210"/>
      <c r="Z976" s="210"/>
      <c r="AA976" s="210"/>
      <c r="AB976" s="210"/>
      <c r="AC976" s="210"/>
      <c r="AD976" s="210"/>
      <c r="AE976" s="210"/>
      <c r="AF976" s="210"/>
    </row>
    <row r="977" spans="10:32" ht="15.75" customHeight="1">
      <c r="J977" s="210"/>
      <c r="K977" s="210"/>
      <c r="L977" s="210"/>
      <c r="M977" s="210"/>
      <c r="N977" s="210"/>
      <c r="O977" s="210"/>
      <c r="P977" s="210"/>
      <c r="Q977" s="210"/>
      <c r="R977" s="210"/>
      <c r="S977" s="210"/>
      <c r="T977" s="210"/>
      <c r="U977" s="210"/>
      <c r="V977" s="210"/>
      <c r="W977" s="210"/>
      <c r="X977" s="210"/>
      <c r="Y977" s="210"/>
      <c r="Z977" s="210"/>
      <c r="AA977" s="210"/>
      <c r="AB977" s="210"/>
      <c r="AC977" s="210"/>
      <c r="AD977" s="210"/>
      <c r="AE977" s="210"/>
      <c r="AF977" s="210"/>
    </row>
    <row r="978" spans="10:32" ht="15.75" customHeight="1">
      <c r="J978" s="210"/>
      <c r="K978" s="210"/>
      <c r="L978" s="210"/>
      <c r="M978" s="210"/>
      <c r="N978" s="210"/>
      <c r="O978" s="210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  <c r="AA978" s="210"/>
      <c r="AB978" s="210"/>
      <c r="AC978" s="210"/>
      <c r="AD978" s="210"/>
      <c r="AE978" s="210"/>
      <c r="AF978" s="210"/>
    </row>
    <row r="979" spans="10:32" ht="15.75" customHeight="1">
      <c r="J979" s="210"/>
      <c r="K979" s="210"/>
      <c r="L979" s="210"/>
      <c r="M979" s="210"/>
      <c r="N979" s="210"/>
      <c r="O979" s="210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  <c r="AA979" s="210"/>
      <c r="AB979" s="210"/>
      <c r="AC979" s="210"/>
      <c r="AD979" s="210"/>
      <c r="AE979" s="210"/>
      <c r="AF979" s="210"/>
    </row>
    <row r="980" spans="10:32" ht="15.75" customHeight="1">
      <c r="J980" s="210"/>
      <c r="K980" s="210"/>
      <c r="L980" s="210"/>
      <c r="M980" s="210"/>
      <c r="N980" s="210"/>
      <c r="O980" s="210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  <c r="AA980" s="210"/>
      <c r="AB980" s="210"/>
      <c r="AC980" s="210"/>
      <c r="AD980" s="210"/>
      <c r="AE980" s="210"/>
      <c r="AF980" s="210"/>
    </row>
    <row r="981" spans="10:32" ht="15.75" customHeight="1">
      <c r="J981" s="210"/>
      <c r="K981" s="210"/>
      <c r="L981" s="210"/>
      <c r="M981" s="210"/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  <c r="AA981" s="210"/>
      <c r="AB981" s="210"/>
      <c r="AC981" s="210"/>
      <c r="AD981" s="210"/>
      <c r="AE981" s="210"/>
      <c r="AF981" s="210"/>
    </row>
    <row r="982" spans="10:32" ht="15.75" customHeight="1">
      <c r="J982" s="210"/>
      <c r="K982" s="210"/>
      <c r="L982" s="210"/>
      <c r="M982" s="210"/>
      <c r="N982" s="210"/>
      <c r="O982" s="210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  <c r="AA982" s="210"/>
      <c r="AB982" s="210"/>
      <c r="AC982" s="210"/>
      <c r="AD982" s="210"/>
      <c r="AE982" s="210"/>
      <c r="AF982" s="210"/>
    </row>
    <row r="983" spans="10:32" ht="15.75" customHeight="1">
      <c r="J983" s="210"/>
      <c r="K983" s="210"/>
      <c r="L983" s="210"/>
      <c r="M983" s="210"/>
      <c r="N983" s="210"/>
      <c r="O983" s="210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  <c r="AA983" s="210"/>
      <c r="AB983" s="210"/>
      <c r="AC983" s="210"/>
      <c r="AD983" s="210"/>
      <c r="AE983" s="210"/>
      <c r="AF983" s="210"/>
    </row>
    <row r="984" spans="10:32" ht="15.75" customHeight="1">
      <c r="J984" s="210"/>
      <c r="K984" s="210"/>
      <c r="L984" s="210"/>
      <c r="M984" s="210"/>
      <c r="N984" s="210"/>
      <c r="O984" s="210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  <c r="AA984" s="210"/>
      <c r="AB984" s="210"/>
      <c r="AC984" s="210"/>
      <c r="AD984" s="210"/>
      <c r="AE984" s="210"/>
      <c r="AF984" s="210"/>
    </row>
    <row r="985" spans="10:32" ht="15.75" customHeight="1">
      <c r="J985" s="210"/>
      <c r="K985" s="210"/>
      <c r="L985" s="210"/>
      <c r="M985" s="210"/>
      <c r="N985" s="210"/>
      <c r="O985" s="210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  <c r="AA985" s="210"/>
      <c r="AB985" s="210"/>
      <c r="AC985" s="210"/>
      <c r="AD985" s="210"/>
      <c r="AE985" s="210"/>
      <c r="AF985" s="210"/>
    </row>
    <row r="986" spans="10:32" ht="15.75" customHeight="1">
      <c r="J986" s="210"/>
      <c r="K986" s="210"/>
      <c r="L986" s="210"/>
      <c r="M986" s="210"/>
      <c r="N986" s="210"/>
      <c r="O986" s="210"/>
      <c r="P986" s="210"/>
      <c r="Q986" s="210"/>
      <c r="R986" s="210"/>
      <c r="S986" s="210"/>
      <c r="T986" s="210"/>
      <c r="U986" s="210"/>
      <c r="V986" s="210"/>
      <c r="W986" s="210"/>
      <c r="X986" s="210"/>
      <c r="Y986" s="210"/>
      <c r="Z986" s="210"/>
      <c r="AA986" s="210"/>
      <c r="AB986" s="210"/>
      <c r="AC986" s="210"/>
      <c r="AD986" s="210"/>
      <c r="AE986" s="210"/>
      <c r="AF986" s="210"/>
    </row>
    <row r="987" spans="10:32" ht="15.75" customHeight="1">
      <c r="J987" s="210"/>
      <c r="K987" s="210"/>
      <c r="L987" s="210"/>
      <c r="M987" s="210"/>
      <c r="N987" s="210"/>
      <c r="O987" s="210"/>
      <c r="P987" s="210"/>
      <c r="Q987" s="210"/>
      <c r="R987" s="210"/>
      <c r="S987" s="210"/>
      <c r="T987" s="210"/>
      <c r="U987" s="210"/>
      <c r="V987" s="210"/>
      <c r="W987" s="210"/>
      <c r="X987" s="210"/>
      <c r="Y987" s="210"/>
      <c r="Z987" s="210"/>
      <c r="AA987" s="210"/>
      <c r="AB987" s="210"/>
      <c r="AC987" s="210"/>
      <c r="AD987" s="210"/>
      <c r="AE987" s="210"/>
      <c r="AF987" s="210"/>
    </row>
    <row r="988" spans="10:32" ht="15.75" customHeight="1">
      <c r="J988" s="210"/>
      <c r="K988" s="210"/>
      <c r="L988" s="210"/>
      <c r="M988" s="210"/>
      <c r="N988" s="210"/>
      <c r="O988" s="210"/>
      <c r="P988" s="210"/>
      <c r="Q988" s="210"/>
      <c r="R988" s="210"/>
      <c r="S988" s="210"/>
      <c r="T988" s="210"/>
      <c r="U988" s="210"/>
      <c r="V988" s="210"/>
      <c r="W988" s="210"/>
      <c r="X988" s="210"/>
      <c r="Y988" s="210"/>
      <c r="Z988" s="210"/>
      <c r="AA988" s="210"/>
      <c r="AB988" s="210"/>
      <c r="AC988" s="210"/>
      <c r="AD988" s="210"/>
      <c r="AE988" s="210"/>
      <c r="AF988" s="210"/>
    </row>
    <row r="989" spans="10:32" ht="15.75" customHeight="1">
      <c r="J989" s="210"/>
      <c r="K989" s="210"/>
      <c r="L989" s="210"/>
      <c r="M989" s="210"/>
      <c r="N989" s="210"/>
      <c r="O989" s="210"/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  <c r="Z989" s="210"/>
      <c r="AA989" s="210"/>
      <c r="AB989" s="210"/>
      <c r="AC989" s="210"/>
      <c r="AD989" s="210"/>
      <c r="AE989" s="210"/>
      <c r="AF989" s="210"/>
    </row>
    <row r="990" spans="10:32" ht="15.75" customHeight="1">
      <c r="J990" s="210"/>
      <c r="K990" s="210"/>
      <c r="L990" s="210"/>
      <c r="M990" s="210"/>
      <c r="N990" s="210"/>
      <c r="O990" s="210"/>
      <c r="P990" s="210"/>
      <c r="Q990" s="210"/>
      <c r="R990" s="210"/>
      <c r="S990" s="210"/>
      <c r="T990" s="210"/>
      <c r="U990" s="210"/>
      <c r="V990" s="210"/>
      <c r="W990" s="210"/>
      <c r="X990" s="210"/>
      <c r="Y990" s="210"/>
      <c r="Z990" s="210"/>
      <c r="AA990" s="210"/>
      <c r="AB990" s="210"/>
      <c r="AC990" s="210"/>
      <c r="AD990" s="210"/>
      <c r="AE990" s="210"/>
      <c r="AF990" s="210"/>
    </row>
    <row r="991" spans="10:32" ht="15.75" customHeight="1">
      <c r="J991" s="210"/>
      <c r="K991" s="210"/>
      <c r="L991" s="210"/>
      <c r="M991" s="210"/>
      <c r="N991" s="210"/>
      <c r="O991" s="210"/>
      <c r="P991" s="210"/>
      <c r="Q991" s="210"/>
      <c r="R991" s="210"/>
      <c r="S991" s="210"/>
      <c r="T991" s="210"/>
      <c r="U991" s="210"/>
      <c r="V991" s="210"/>
      <c r="W991" s="210"/>
      <c r="X991" s="210"/>
      <c r="Y991" s="210"/>
      <c r="Z991" s="210"/>
      <c r="AA991" s="210"/>
      <c r="AB991" s="210"/>
      <c r="AC991" s="210"/>
      <c r="AD991" s="210"/>
      <c r="AE991" s="210"/>
      <c r="AF991" s="210"/>
    </row>
    <row r="992" spans="10:32" ht="15.75" customHeight="1">
      <c r="J992" s="210"/>
      <c r="K992" s="210"/>
      <c r="L992" s="210"/>
      <c r="M992" s="210"/>
      <c r="N992" s="210"/>
      <c r="O992" s="210"/>
      <c r="P992" s="210"/>
      <c r="Q992" s="210"/>
      <c r="R992" s="210"/>
      <c r="S992" s="210"/>
      <c r="T992" s="210"/>
      <c r="U992" s="210"/>
      <c r="V992" s="210"/>
      <c r="W992" s="210"/>
      <c r="X992" s="210"/>
      <c r="Y992" s="210"/>
      <c r="Z992" s="210"/>
      <c r="AA992" s="210"/>
      <c r="AB992" s="210"/>
      <c r="AC992" s="210"/>
      <c r="AD992" s="210"/>
      <c r="AE992" s="210"/>
      <c r="AF992" s="210"/>
    </row>
    <row r="993" spans="10:32" ht="15.75" customHeight="1">
      <c r="J993" s="210"/>
      <c r="K993" s="210"/>
      <c r="L993" s="210"/>
      <c r="M993" s="210"/>
      <c r="N993" s="210"/>
      <c r="O993" s="210"/>
      <c r="P993" s="210"/>
      <c r="Q993" s="210"/>
      <c r="R993" s="210"/>
      <c r="S993" s="210"/>
      <c r="T993" s="210"/>
      <c r="U993" s="210"/>
      <c r="V993" s="210"/>
      <c r="W993" s="210"/>
      <c r="X993" s="210"/>
      <c r="Y993" s="210"/>
      <c r="Z993" s="210"/>
      <c r="AA993" s="210"/>
      <c r="AB993" s="210"/>
      <c r="AC993" s="210"/>
      <c r="AD993" s="210"/>
      <c r="AE993" s="210"/>
      <c r="AF993" s="210"/>
    </row>
    <row r="994" spans="10:32" ht="15.75" customHeight="1">
      <c r="J994" s="210"/>
      <c r="K994" s="210"/>
      <c r="L994" s="210"/>
      <c r="M994" s="210"/>
      <c r="N994" s="210"/>
      <c r="O994" s="210"/>
      <c r="P994" s="210"/>
      <c r="Q994" s="210"/>
      <c r="R994" s="210"/>
      <c r="S994" s="210"/>
      <c r="T994" s="210"/>
      <c r="U994" s="210"/>
      <c r="V994" s="210"/>
      <c r="W994" s="210"/>
      <c r="X994" s="210"/>
      <c r="Y994" s="210"/>
      <c r="Z994" s="210"/>
      <c r="AA994" s="210"/>
      <c r="AB994" s="210"/>
      <c r="AC994" s="210"/>
      <c r="AD994" s="210"/>
      <c r="AE994" s="210"/>
      <c r="AF994" s="210"/>
    </row>
    <row r="995" spans="10:32" ht="15.75" customHeight="1">
      <c r="J995" s="210"/>
      <c r="K995" s="210"/>
      <c r="L995" s="210"/>
      <c r="M995" s="210"/>
      <c r="N995" s="210"/>
      <c r="O995" s="210"/>
      <c r="P995" s="210"/>
      <c r="Q995" s="210"/>
      <c r="R995" s="210"/>
      <c r="S995" s="210"/>
      <c r="T995" s="210"/>
      <c r="U995" s="210"/>
      <c r="V995" s="210"/>
      <c r="W995" s="210"/>
      <c r="X995" s="210"/>
      <c r="Y995" s="210"/>
      <c r="Z995" s="210"/>
      <c r="AA995" s="210"/>
      <c r="AB995" s="210"/>
      <c r="AC995" s="210"/>
      <c r="AD995" s="210"/>
      <c r="AE995" s="210"/>
      <c r="AF995" s="210"/>
    </row>
    <row r="996" spans="10:32" ht="15.75" customHeight="1">
      <c r="J996" s="210"/>
      <c r="K996" s="210"/>
      <c r="L996" s="210"/>
      <c r="M996" s="210"/>
      <c r="N996" s="210"/>
      <c r="O996" s="210"/>
      <c r="P996" s="210"/>
      <c r="Q996" s="210"/>
      <c r="R996" s="210"/>
      <c r="S996" s="210"/>
      <c r="T996" s="210"/>
      <c r="U996" s="210"/>
      <c r="V996" s="210"/>
      <c r="W996" s="210"/>
      <c r="X996" s="210"/>
      <c r="Y996" s="210"/>
      <c r="Z996" s="210"/>
      <c r="AA996" s="210"/>
      <c r="AB996" s="210"/>
      <c r="AC996" s="210"/>
      <c r="AD996" s="210"/>
      <c r="AE996" s="210"/>
      <c r="AF996" s="210"/>
    </row>
    <row r="997" spans="10:32" ht="15.75" customHeight="1">
      <c r="J997" s="210"/>
      <c r="K997" s="210"/>
      <c r="L997" s="210"/>
      <c r="M997" s="210"/>
      <c r="N997" s="210"/>
      <c r="O997" s="210"/>
      <c r="P997" s="210"/>
      <c r="Q997" s="210"/>
      <c r="R997" s="210"/>
      <c r="S997" s="210"/>
      <c r="T997" s="210"/>
      <c r="U997" s="210"/>
      <c r="V997" s="210"/>
      <c r="W997" s="210"/>
      <c r="X997" s="210"/>
      <c r="Y997" s="210"/>
      <c r="Z997" s="210"/>
      <c r="AA997" s="210"/>
      <c r="AB997" s="210"/>
      <c r="AC997" s="210"/>
      <c r="AD997" s="210"/>
      <c r="AE997" s="210"/>
      <c r="AF997" s="210"/>
    </row>
    <row r="998" spans="10:32" ht="15.75" customHeight="1">
      <c r="J998" s="210"/>
      <c r="K998" s="210"/>
      <c r="L998" s="210"/>
      <c r="M998" s="210"/>
      <c r="N998" s="210"/>
      <c r="O998" s="210"/>
      <c r="P998" s="210"/>
      <c r="Q998" s="210"/>
      <c r="R998" s="210"/>
      <c r="S998" s="210"/>
      <c r="T998" s="210"/>
      <c r="U998" s="210"/>
      <c r="V998" s="210"/>
      <c r="W998" s="210"/>
      <c r="X998" s="210"/>
      <c r="Y998" s="210"/>
      <c r="Z998" s="210"/>
      <c r="AA998" s="210"/>
      <c r="AB998" s="210"/>
      <c r="AC998" s="210"/>
      <c r="AD998" s="210"/>
      <c r="AE998" s="210"/>
      <c r="AF998" s="210"/>
    </row>
    <row r="999" spans="10:32" ht="15.75" customHeight="1">
      <c r="J999" s="210"/>
      <c r="K999" s="210"/>
      <c r="L999" s="210"/>
      <c r="M999" s="210"/>
      <c r="N999" s="210"/>
      <c r="O999" s="210"/>
      <c r="P999" s="210"/>
      <c r="Q999" s="210"/>
      <c r="R999" s="210"/>
      <c r="S999" s="210"/>
      <c r="T999" s="210"/>
      <c r="U999" s="210"/>
      <c r="V999" s="210"/>
      <c r="W999" s="210"/>
      <c r="X999" s="210"/>
      <c r="Y999" s="210"/>
      <c r="Z999" s="210"/>
      <c r="AA999" s="210"/>
      <c r="AB999" s="210"/>
      <c r="AC999" s="210"/>
      <c r="AD999" s="210"/>
      <c r="AE999" s="210"/>
      <c r="AF999" s="210"/>
    </row>
    <row r="1000" spans="10:32" ht="15.75" customHeight="1">
      <c r="J1000" s="210"/>
      <c r="K1000" s="210"/>
      <c r="L1000" s="210"/>
      <c r="M1000" s="210"/>
      <c r="N1000" s="210"/>
      <c r="O1000" s="210"/>
      <c r="P1000" s="210"/>
      <c r="Q1000" s="210"/>
      <c r="R1000" s="210"/>
      <c r="S1000" s="210"/>
      <c r="T1000" s="210"/>
      <c r="U1000" s="210"/>
      <c r="V1000" s="210"/>
      <c r="W1000" s="210"/>
      <c r="X1000" s="210"/>
      <c r="Y1000" s="210"/>
      <c r="Z1000" s="210"/>
      <c r="AA1000" s="210"/>
      <c r="AB1000" s="210"/>
      <c r="AC1000" s="210"/>
      <c r="AD1000" s="210"/>
      <c r="AE1000" s="210"/>
      <c r="AF1000" s="210"/>
    </row>
    <row r="1001" spans="10:32" ht="15.75" customHeight="1">
      <c r="J1001" s="210"/>
      <c r="K1001" s="210"/>
      <c r="L1001" s="210"/>
      <c r="M1001" s="210"/>
      <c r="N1001" s="210"/>
      <c r="O1001" s="210"/>
      <c r="P1001" s="210"/>
      <c r="Q1001" s="210"/>
      <c r="R1001" s="210"/>
      <c r="S1001" s="210"/>
      <c r="T1001" s="210"/>
      <c r="U1001" s="210"/>
      <c r="V1001" s="210"/>
      <c r="W1001" s="210"/>
      <c r="X1001" s="210"/>
      <c r="Y1001" s="210"/>
      <c r="Z1001" s="210"/>
      <c r="AA1001" s="210"/>
      <c r="AB1001" s="210"/>
      <c r="AC1001" s="210"/>
      <c r="AD1001" s="210"/>
      <c r="AE1001" s="210"/>
      <c r="AF1001" s="210"/>
    </row>
    <row r="1002" spans="10:32" ht="15.75" customHeight="1">
      <c r="J1002" s="210"/>
      <c r="K1002" s="210"/>
      <c r="L1002" s="210"/>
      <c r="M1002" s="210"/>
      <c r="N1002" s="210"/>
      <c r="O1002" s="210"/>
      <c r="P1002" s="210"/>
      <c r="Q1002" s="210"/>
      <c r="R1002" s="210"/>
      <c r="S1002" s="210"/>
      <c r="T1002" s="210"/>
      <c r="U1002" s="210"/>
      <c r="V1002" s="210"/>
      <c r="W1002" s="210"/>
      <c r="X1002" s="210"/>
      <c r="Y1002" s="210"/>
      <c r="Z1002" s="210"/>
      <c r="AA1002" s="210"/>
      <c r="AB1002" s="210"/>
      <c r="AC1002" s="210"/>
      <c r="AD1002" s="210"/>
      <c r="AE1002" s="210"/>
      <c r="AF1002" s="210"/>
    </row>
  </sheetData>
  <autoFilter ref="A11:L422"/>
  <mergeCells count="4">
    <mergeCell ref="E3:I3"/>
    <mergeCell ref="A4:I5"/>
    <mergeCell ref="A7:A10"/>
    <mergeCell ref="B7:I9"/>
  </mergeCells>
  <conditionalFormatting sqref="A243">
    <cfRule type="colorScale" priority="1">
      <colorScale>
        <cfvo type="min" val="0"/>
        <cfvo type="max" val="0"/>
        <color rgb="FF57BB8A"/>
        <color rgb="FFFFFFFF"/>
      </colorScale>
    </cfRule>
  </conditionalFormatting>
  <conditionalFormatting sqref="A243">
    <cfRule type="containsBlanks" dxfId="0" priority="2">
      <formula>LEN(TRIM(A243))=0</formula>
    </cfRule>
  </conditionalFormatting>
  <pageMargins left="1.1811023622047245" right="0.23622047244094491" top="0.27559055118110237" bottom="0.39370078740157483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workbookViewId="0"/>
  </sheetViews>
  <sheetFormatPr defaultColWidth="14.42578125" defaultRowHeight="15" customHeight="1"/>
  <cols>
    <col min="1" max="1" width="86.140625" customWidth="1"/>
    <col min="2" max="2" width="9.85546875" customWidth="1"/>
    <col min="3" max="3" width="36" customWidth="1"/>
    <col min="4" max="4" width="17.7109375" customWidth="1"/>
    <col min="5" max="5" width="19.42578125" customWidth="1"/>
    <col min="6" max="6" width="17.28515625" customWidth="1"/>
    <col min="7" max="26" width="8.85546875" customWidth="1"/>
  </cols>
  <sheetData>
    <row r="1" spans="1:26" ht="15.75" customHeight="1">
      <c r="A1" s="23"/>
      <c r="B1" s="3"/>
      <c r="C1" s="3" t="s">
        <v>753</v>
      </c>
      <c r="D1" s="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1.5" customHeight="1">
      <c r="A2" s="23"/>
      <c r="B2" s="347" t="s">
        <v>754</v>
      </c>
      <c r="C2" s="310"/>
      <c r="D2" s="31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49.5" customHeight="1">
      <c r="A3" s="23"/>
      <c r="B3" s="347" t="s">
        <v>755</v>
      </c>
      <c r="C3" s="310"/>
      <c r="D3" s="31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customHeight="1">
      <c r="A4" s="8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75" customHeight="1">
      <c r="A5" s="358" t="s">
        <v>756</v>
      </c>
      <c r="B5" s="310"/>
      <c r="C5" s="310"/>
      <c r="D5" s="310"/>
      <c r="E5" s="310"/>
      <c r="F5" s="31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88" t="s">
        <v>757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70.5" customHeight="1">
      <c r="A7" s="226" t="s">
        <v>209</v>
      </c>
      <c r="B7" s="274" t="s">
        <v>758</v>
      </c>
      <c r="C7" s="274" t="s">
        <v>759</v>
      </c>
      <c r="D7" s="213" t="s">
        <v>386</v>
      </c>
      <c r="E7" s="213" t="s">
        <v>387</v>
      </c>
      <c r="F7" s="213" t="s">
        <v>388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>
      <c r="A8" s="275" t="s">
        <v>760</v>
      </c>
      <c r="B8" s="276">
        <v>500</v>
      </c>
      <c r="C8" s="277" t="s">
        <v>761</v>
      </c>
      <c r="D8" s="278">
        <f t="shared" ref="D8:F8" si="0">D10</f>
        <v>1050</v>
      </c>
      <c r="E8" s="278">
        <f t="shared" si="0"/>
        <v>1050</v>
      </c>
      <c r="F8" s="278">
        <f t="shared" si="0"/>
        <v>1050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pans="1:26" ht="15.75" customHeight="1">
      <c r="A9" s="275" t="s">
        <v>762</v>
      </c>
      <c r="B9" s="276"/>
      <c r="C9" s="277"/>
      <c r="D9" s="278"/>
      <c r="E9" s="278"/>
      <c r="F9" s="27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275" t="s">
        <v>763</v>
      </c>
      <c r="B10" s="276">
        <v>520</v>
      </c>
      <c r="C10" s="277" t="s">
        <v>761</v>
      </c>
      <c r="D10" s="278">
        <f t="shared" ref="D10:F10" si="1">D12</f>
        <v>1050</v>
      </c>
      <c r="E10" s="278">
        <f t="shared" si="1"/>
        <v>1050</v>
      </c>
      <c r="F10" s="278">
        <f t="shared" si="1"/>
        <v>1050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275" t="s">
        <v>764</v>
      </c>
      <c r="B11" s="276"/>
      <c r="C11" s="277"/>
      <c r="D11" s="278"/>
      <c r="E11" s="278"/>
      <c r="F11" s="27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275" t="s">
        <v>765</v>
      </c>
      <c r="B12" s="276">
        <v>520</v>
      </c>
      <c r="C12" s="277" t="s">
        <v>766</v>
      </c>
      <c r="D12" s="278">
        <f t="shared" ref="D12:F12" si="2">D13</f>
        <v>1050</v>
      </c>
      <c r="E12" s="278">
        <f t="shared" si="2"/>
        <v>1050</v>
      </c>
      <c r="F12" s="278">
        <f t="shared" si="2"/>
        <v>1050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275" t="s">
        <v>767</v>
      </c>
      <c r="B13" s="276">
        <v>520</v>
      </c>
      <c r="C13" s="277" t="s">
        <v>768</v>
      </c>
      <c r="D13" s="278">
        <f t="shared" ref="D13:F13" si="3">D14</f>
        <v>1050</v>
      </c>
      <c r="E13" s="278">
        <f t="shared" si="3"/>
        <v>1050</v>
      </c>
      <c r="F13" s="278">
        <f t="shared" si="3"/>
        <v>1050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275" t="s">
        <v>769</v>
      </c>
      <c r="B14" s="276">
        <v>520</v>
      </c>
      <c r="C14" s="277" t="s">
        <v>770</v>
      </c>
      <c r="D14" s="278">
        <f t="shared" ref="D14:F14" si="4">D15</f>
        <v>1050</v>
      </c>
      <c r="E14" s="278">
        <f t="shared" si="4"/>
        <v>1050</v>
      </c>
      <c r="F14" s="278">
        <f t="shared" si="4"/>
        <v>1050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275" t="s">
        <v>771</v>
      </c>
      <c r="B15" s="276">
        <v>520</v>
      </c>
      <c r="C15" s="277" t="s">
        <v>772</v>
      </c>
      <c r="D15" s="278">
        <v>1050</v>
      </c>
      <c r="E15" s="278">
        <v>1050</v>
      </c>
      <c r="F15" s="278">
        <v>1050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280" t="s">
        <v>773</v>
      </c>
      <c r="B16" s="276">
        <v>620</v>
      </c>
      <c r="C16" s="277" t="s">
        <v>761</v>
      </c>
      <c r="D16" s="278" t="s">
        <v>230</v>
      </c>
      <c r="E16" s="278" t="s">
        <v>230</v>
      </c>
      <c r="F16" s="278" t="s">
        <v>230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281" t="s">
        <v>764</v>
      </c>
      <c r="B17" s="276"/>
      <c r="C17" s="277"/>
      <c r="D17" s="278"/>
      <c r="E17" s="278"/>
      <c r="F17" s="27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280" t="s">
        <v>774</v>
      </c>
      <c r="B18" s="276">
        <v>700</v>
      </c>
      <c r="C18" s="277"/>
      <c r="D18" s="278"/>
      <c r="E18" s="278"/>
      <c r="F18" s="27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275" t="s">
        <v>775</v>
      </c>
      <c r="B19" s="276">
        <v>700</v>
      </c>
      <c r="C19" s="277" t="s">
        <v>776</v>
      </c>
      <c r="D19" s="278">
        <f t="shared" ref="D19:F19" si="5">D20+D24</f>
        <v>-1049.9600000000792</v>
      </c>
      <c r="E19" s="278">
        <f t="shared" si="5"/>
        <v>-1049.9999999998836</v>
      </c>
      <c r="F19" s="278">
        <f t="shared" si="5"/>
        <v>-1049.9769999999553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280" t="s">
        <v>777</v>
      </c>
      <c r="B20" s="276">
        <v>710</v>
      </c>
      <c r="C20" s="277" t="s">
        <v>778</v>
      </c>
      <c r="D20" s="278">
        <f t="shared" ref="D20:F20" si="6">D21</f>
        <v>-1044890.4</v>
      </c>
      <c r="E20" s="278">
        <f t="shared" si="6"/>
        <v>-897176.2</v>
      </c>
      <c r="F20" s="278">
        <f t="shared" si="6"/>
        <v>-871384.8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275" t="s">
        <v>779</v>
      </c>
      <c r="B21" s="276">
        <v>710</v>
      </c>
      <c r="C21" s="277" t="s">
        <v>780</v>
      </c>
      <c r="D21" s="278">
        <f t="shared" ref="D21:F21" si="7">D22</f>
        <v>-1044890.4</v>
      </c>
      <c r="E21" s="278">
        <f t="shared" si="7"/>
        <v>-897176.2</v>
      </c>
      <c r="F21" s="278">
        <f t="shared" si="7"/>
        <v>-871384.8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275" t="s">
        <v>781</v>
      </c>
      <c r="B22" s="276">
        <v>710</v>
      </c>
      <c r="C22" s="277" t="s">
        <v>782</v>
      </c>
      <c r="D22" s="278">
        <f t="shared" ref="D22:F22" si="8">D23</f>
        <v>-1044890.4</v>
      </c>
      <c r="E22" s="278">
        <f t="shared" si="8"/>
        <v>-897176.2</v>
      </c>
      <c r="F22" s="278">
        <f t="shared" si="8"/>
        <v>-871384.8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75" t="s">
        <v>783</v>
      </c>
      <c r="B23" s="276">
        <v>710</v>
      </c>
      <c r="C23" s="277" t="s">
        <v>784</v>
      </c>
      <c r="D23" s="282">
        <f>-пр3!G419</f>
        <v>-1044890.4</v>
      </c>
      <c r="E23" s="282">
        <f>-пр3!H419</f>
        <v>-897176.2</v>
      </c>
      <c r="F23" s="282">
        <f>-пр3!I419</f>
        <v>-871384.8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280" t="s">
        <v>785</v>
      </c>
      <c r="B24" s="276">
        <v>720</v>
      </c>
      <c r="C24" s="277" t="s">
        <v>786</v>
      </c>
      <c r="D24" s="282">
        <f t="shared" ref="D24:F24" si="9">D25</f>
        <v>1043840.44</v>
      </c>
      <c r="E24" s="282">
        <f t="shared" si="9"/>
        <v>896126.20000000007</v>
      </c>
      <c r="F24" s="282">
        <f t="shared" si="9"/>
        <v>870334.82300000009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75" t="s">
        <v>787</v>
      </c>
      <c r="B25" s="276">
        <v>720</v>
      </c>
      <c r="C25" s="277" t="s">
        <v>788</v>
      </c>
      <c r="D25" s="282">
        <f t="shared" ref="D25:F25" si="10">D26</f>
        <v>1043840.44</v>
      </c>
      <c r="E25" s="282">
        <f t="shared" si="10"/>
        <v>896126.20000000007</v>
      </c>
      <c r="F25" s="282">
        <f t="shared" si="10"/>
        <v>870334.82300000009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275" t="s">
        <v>789</v>
      </c>
      <c r="B26" s="276">
        <v>720</v>
      </c>
      <c r="C26" s="277" t="s">
        <v>790</v>
      </c>
      <c r="D26" s="282">
        <f t="shared" ref="D26:F26" si="11">D27</f>
        <v>1043840.44</v>
      </c>
      <c r="E26" s="282">
        <f t="shared" si="11"/>
        <v>896126.20000000007</v>
      </c>
      <c r="F26" s="282">
        <f t="shared" si="11"/>
        <v>870334.82300000009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275" t="s">
        <v>791</v>
      </c>
      <c r="B27" s="276">
        <v>720</v>
      </c>
      <c r="C27" s="277" t="s">
        <v>792</v>
      </c>
      <c r="D27" s="282">
        <f>пр3!G418</f>
        <v>1043840.44</v>
      </c>
      <c r="E27" s="282">
        <f>пр3!H418</f>
        <v>896126.20000000007</v>
      </c>
      <c r="F27" s="282">
        <f>пр3!I418</f>
        <v>870334.82300000009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283"/>
      <c r="B28" s="283"/>
      <c r="C28" s="283"/>
      <c r="D28" s="284"/>
      <c r="E28" s="28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>
      <c r="A29" s="8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8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8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>
      <c r="A32" s="8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8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8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>
      <c r="A35" s="8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8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8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8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8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8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88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8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8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8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8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8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88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8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8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8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88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8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8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8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8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8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88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8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88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8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88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88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8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8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8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88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88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88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88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88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88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88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88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88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88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88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88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88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8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88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88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88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88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88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88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88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88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88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8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8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88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88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88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8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88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88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88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88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88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88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88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8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8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8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88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88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8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88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88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88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88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88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88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88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88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88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88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88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88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88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88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88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88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88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88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88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88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88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88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88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88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88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88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88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88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88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88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88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88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88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88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88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88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88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88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88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88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88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88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88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88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88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88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88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88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88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88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88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88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88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88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88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88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88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88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88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88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88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88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88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88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88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88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88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88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88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88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88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88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88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88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88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88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88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88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88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88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88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88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88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88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88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88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88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88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88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88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88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88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88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88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88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88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88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88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88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88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88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88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88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88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88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88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88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88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88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88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88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88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88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88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88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88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88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88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88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A5:F5"/>
  </mergeCells>
  <pageMargins left="0.98425196850393704" right="0.78740157480314965" top="0.98425196850393704" bottom="0.98425196850393704" header="0" footer="0"/>
  <pageSetup paperSize="9" scale="6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пр1-1</vt:lpstr>
      <vt:lpstr>пр1-2</vt:lpstr>
      <vt:lpstr>1-6</vt:lpstr>
      <vt:lpstr>пр1-3</vt:lpstr>
      <vt:lpstr>1-4</vt:lpstr>
      <vt:lpstr>1-5</vt:lpstr>
      <vt:lpstr>пр2</vt:lpstr>
      <vt:lpstr>пр3</vt:lpstr>
      <vt:lpstr>Ист 4 </vt:lpstr>
      <vt:lpstr>дот 5</vt:lpstr>
      <vt:lpstr>сбал 6</vt:lpstr>
      <vt:lpstr>мбт7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КСП</cp:lastModifiedBy>
  <dcterms:created xsi:type="dcterms:W3CDTF">2010-11-18T09:33:52Z</dcterms:created>
  <dcterms:modified xsi:type="dcterms:W3CDTF">2023-12-25T07:22:31Z</dcterms:modified>
</cp:coreProperties>
</file>