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0" yWindow="510" windowWidth="15990" windowHeight="5775" activeTab="2"/>
  </bookViews>
  <sheets>
    <sheet name="1-4" sheetId="5" r:id="rId1"/>
    <sheet name="1-5" sheetId="6" r:id="rId2"/>
    <sheet name="пр2" sheetId="7" r:id="rId3"/>
    <sheet name="пр3" sheetId="8" r:id="rId4"/>
    <sheet name="Ист 4 " sheetId="9" r:id="rId5"/>
    <sheet name="55130(8)" sheetId="10" r:id="rId6"/>
    <sheet name="55550(9)" sheetId="11" r:id="rId7"/>
    <sheet name="L5050(10)" sheetId="12" r:id="rId8"/>
    <sheet name="П8050(11)" sheetId="13" r:id="rId9"/>
    <sheet name="31522(12)" sheetId="14" r:id="rId10"/>
  </sheets>
  <definedNames>
    <definedName name="_xlnm._FilterDatabase" localSheetId="0" hidden="1">'1-4'!$A$6:$G$63</definedName>
    <definedName name="_xlnm._FilterDatabase" localSheetId="2" hidden="1">пр2!$A$10:$AD$229</definedName>
    <definedName name="_xlnm._FilterDatabase" localSheetId="3" hidden="1">пр3!$A$10:$AF$455</definedName>
  </definedNames>
  <calcPr calcId="124519"/>
</workbook>
</file>

<file path=xl/calcChain.xml><?xml version="1.0" encoding="utf-8"?>
<calcChain xmlns="http://schemas.openxmlformats.org/spreadsheetml/2006/main">
  <c r="G9" i="5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D56"/>
  <c r="E56"/>
  <c r="C56"/>
  <c r="B9" i="14"/>
  <c r="B10" i="13"/>
  <c r="B9" i="12"/>
  <c r="B10" i="11"/>
  <c r="F13" i="9"/>
  <c r="F12" s="1"/>
  <c r="F11" s="1"/>
  <c r="F9" s="1"/>
  <c r="F7" s="1"/>
  <c r="E13"/>
  <c r="E12" s="1"/>
  <c r="E11" s="1"/>
  <c r="E9" s="1"/>
  <c r="E7" s="1"/>
  <c r="D13"/>
  <c r="D12" s="1"/>
  <c r="D11" s="1"/>
  <c r="D9" s="1"/>
  <c r="D7" s="1"/>
  <c r="I449" i="8"/>
  <c r="H449"/>
  <c r="G449"/>
  <c r="I447"/>
  <c r="H447"/>
  <c r="G447"/>
  <c r="I445"/>
  <c r="H445"/>
  <c r="G445"/>
  <c r="I443"/>
  <c r="H443"/>
  <c r="G443"/>
  <c r="I441"/>
  <c r="H441"/>
  <c r="G441"/>
  <c r="I437"/>
  <c r="H437"/>
  <c r="G437"/>
  <c r="I435"/>
  <c r="H435"/>
  <c r="G435"/>
  <c r="I426"/>
  <c r="H426"/>
  <c r="G426"/>
  <c r="I424"/>
  <c r="H424"/>
  <c r="G424"/>
  <c r="G423"/>
  <c r="H423" s="1"/>
  <c r="G422"/>
  <c r="H422" s="1"/>
  <c r="G421"/>
  <c r="H421" s="1"/>
  <c r="G420"/>
  <c r="H420" s="1"/>
  <c r="G419"/>
  <c r="H419" s="1"/>
  <c r="G418"/>
  <c r="H418" s="1"/>
  <c r="I415"/>
  <c r="G414"/>
  <c r="H414" s="1"/>
  <c r="G413"/>
  <c r="H413" s="1"/>
  <c r="G412"/>
  <c r="H412" s="1"/>
  <c r="G411"/>
  <c r="H411" s="1"/>
  <c r="G410"/>
  <c r="H410" s="1"/>
  <c r="I407"/>
  <c r="I406"/>
  <c r="I404" s="1"/>
  <c r="H406"/>
  <c r="H404" s="1"/>
  <c r="G404"/>
  <c r="I400"/>
  <c r="H400"/>
  <c r="G400"/>
  <c r="I397"/>
  <c r="I396" s="1"/>
  <c r="H397"/>
  <c r="H396" s="1"/>
  <c r="G397"/>
  <c r="G396" s="1"/>
  <c r="I394"/>
  <c r="H394"/>
  <c r="G394"/>
  <c r="I392"/>
  <c r="H392"/>
  <c r="G392"/>
  <c r="I389"/>
  <c r="H389"/>
  <c r="G389"/>
  <c r="I385"/>
  <c r="H385"/>
  <c r="G385"/>
  <c r="I382"/>
  <c r="H382"/>
  <c r="G382"/>
  <c r="I380"/>
  <c r="H380"/>
  <c r="G380"/>
  <c r="G378"/>
  <c r="I376"/>
  <c r="H376"/>
  <c r="G376"/>
  <c r="I374"/>
  <c r="H374"/>
  <c r="G374"/>
  <c r="I372"/>
  <c r="H372"/>
  <c r="G372"/>
  <c r="I370"/>
  <c r="H370"/>
  <c r="G370"/>
  <c r="I368"/>
  <c r="H368"/>
  <c r="G368"/>
  <c r="G366"/>
  <c r="I364"/>
  <c r="H364"/>
  <c r="G364"/>
  <c r="I362"/>
  <c r="H362"/>
  <c r="G362"/>
  <c r="I360"/>
  <c r="H360"/>
  <c r="G360"/>
  <c r="I358"/>
  <c r="H358"/>
  <c r="G358"/>
  <c r="I357"/>
  <c r="I355" s="1"/>
  <c r="H357"/>
  <c r="G357"/>
  <c r="G355" s="1"/>
  <c r="H355"/>
  <c r="G352"/>
  <c r="I350"/>
  <c r="H350"/>
  <c r="G350"/>
  <c r="I348"/>
  <c r="H348"/>
  <c r="G348"/>
  <c r="I345"/>
  <c r="H345"/>
  <c r="G345"/>
  <c r="I343"/>
  <c r="H343"/>
  <c r="H341" s="1"/>
  <c r="I341"/>
  <c r="G341"/>
  <c r="H338"/>
  <c r="H337" s="1"/>
  <c r="H336" s="1"/>
  <c r="H335" s="1"/>
  <c r="G337"/>
  <c r="G336" s="1"/>
  <c r="G335" s="1"/>
  <c r="G330"/>
  <c r="G329" s="1"/>
  <c r="G328" s="1"/>
  <c r="I329"/>
  <c r="I328" s="1"/>
  <c r="H329"/>
  <c r="H328" s="1"/>
  <c r="H326"/>
  <c r="I326" s="1"/>
  <c r="I325" s="1"/>
  <c r="I324" s="1"/>
  <c r="I323" s="1"/>
  <c r="G325"/>
  <c r="G324" s="1"/>
  <c r="G323" s="1"/>
  <c r="I322"/>
  <c r="I321" s="1"/>
  <c r="H321"/>
  <c r="G321"/>
  <c r="G320"/>
  <c r="H320" s="1"/>
  <c r="G319"/>
  <c r="H319" s="1"/>
  <c r="I315"/>
  <c r="G312"/>
  <c r="I310"/>
  <c r="H310"/>
  <c r="G310"/>
  <c r="I309"/>
  <c r="I308" s="1"/>
  <c r="H309"/>
  <c r="H308" s="1"/>
  <c r="G308"/>
  <c r="I307"/>
  <c r="H307"/>
  <c r="H306" s="1"/>
  <c r="I306"/>
  <c r="G306"/>
  <c r="I302"/>
  <c r="I301" s="1"/>
  <c r="H302"/>
  <c r="H301" s="1"/>
  <c r="G302"/>
  <c r="G301" s="1"/>
  <c r="I299"/>
  <c r="H299"/>
  <c r="G299"/>
  <c r="I298"/>
  <c r="I297" s="1"/>
  <c r="H298"/>
  <c r="H297"/>
  <c r="G297"/>
  <c r="I293"/>
  <c r="I292" s="1"/>
  <c r="I291" s="1"/>
  <c r="H293"/>
  <c r="H292" s="1"/>
  <c r="H291" s="1"/>
  <c r="G293"/>
  <c r="G292" s="1"/>
  <c r="G291" s="1"/>
  <c r="I278"/>
  <c r="I277" s="1"/>
  <c r="I276" s="1"/>
  <c r="I275" s="1"/>
  <c r="H278"/>
  <c r="H277" s="1"/>
  <c r="H276" s="1"/>
  <c r="H275" s="1"/>
  <c r="G278"/>
  <c r="G277" s="1"/>
  <c r="G276" s="1"/>
  <c r="G275" s="1"/>
  <c r="I272"/>
  <c r="I271" s="1"/>
  <c r="I270" s="1"/>
  <c r="H272"/>
  <c r="H271" s="1"/>
  <c r="H270" s="1"/>
  <c r="G271"/>
  <c r="G270" s="1"/>
  <c r="I255"/>
  <c r="I254" s="1"/>
  <c r="I253" s="1"/>
  <c r="H255"/>
  <c r="H254" s="1"/>
  <c r="H253" s="1"/>
  <c r="G255"/>
  <c r="G254" s="1"/>
  <c r="G253" s="1"/>
  <c r="I250"/>
  <c r="I249" s="1"/>
  <c r="I248" s="1"/>
  <c r="H250"/>
  <c r="H249" s="1"/>
  <c r="H248" s="1"/>
  <c r="G250"/>
  <c r="G249" s="1"/>
  <c r="G248" s="1"/>
  <c r="I246"/>
  <c r="H246"/>
  <c r="G246"/>
  <c r="I244"/>
  <c r="I243" s="1"/>
  <c r="H244"/>
  <c r="H243" s="1"/>
  <c r="G244"/>
  <c r="G243" s="1"/>
  <c r="I240"/>
  <c r="I239" s="1"/>
  <c r="H240"/>
  <c r="H239" s="1"/>
  <c r="G240"/>
  <c r="G239" s="1"/>
  <c r="I238"/>
  <c r="H238"/>
  <c r="H237" s="1"/>
  <c r="I237"/>
  <c r="G237"/>
  <c r="I236"/>
  <c r="I235" s="1"/>
  <c r="H236"/>
  <c r="H235" s="1"/>
  <c r="H234" s="1"/>
  <c r="G235"/>
  <c r="I233"/>
  <c r="I232" s="1"/>
  <c r="I231" s="1"/>
  <c r="H233"/>
  <c r="H232" s="1"/>
  <c r="H231" s="1"/>
  <c r="G232"/>
  <c r="G231" s="1"/>
  <c r="I230"/>
  <c r="I229" s="1"/>
  <c r="I228" s="1"/>
  <c r="H229"/>
  <c r="H228" s="1"/>
  <c r="G229"/>
  <c r="G228" s="1"/>
  <c r="I223"/>
  <c r="I222" s="1"/>
  <c r="I221" s="1"/>
  <c r="H223"/>
  <c r="H222" s="1"/>
  <c r="H221" s="1"/>
  <c r="G223"/>
  <c r="G222" s="1"/>
  <c r="G221" s="1"/>
  <c r="I219"/>
  <c r="H219"/>
  <c r="G219"/>
  <c r="I217"/>
  <c r="H217"/>
  <c r="G217"/>
  <c r="I214"/>
  <c r="H214"/>
  <c r="G214"/>
  <c r="I206"/>
  <c r="I205" s="1"/>
  <c r="I204" s="1"/>
  <c r="H206"/>
  <c r="H205" s="1"/>
  <c r="H204" s="1"/>
  <c r="G206"/>
  <c r="G205" s="1"/>
  <c r="G204" s="1"/>
  <c r="I199"/>
  <c r="H199"/>
  <c r="G199"/>
  <c r="I195"/>
  <c r="H195"/>
  <c r="G195"/>
  <c r="I190"/>
  <c r="H190"/>
  <c r="G190"/>
  <c r="G189"/>
  <c r="G188" s="1"/>
  <c r="I188"/>
  <c r="I186"/>
  <c r="H186"/>
  <c r="G186"/>
  <c r="I183"/>
  <c r="H183"/>
  <c r="G183"/>
  <c r="I181"/>
  <c r="H181"/>
  <c r="G181"/>
  <c r="I177"/>
  <c r="I176" s="1"/>
  <c r="H177"/>
  <c r="H176" s="1"/>
  <c r="G177"/>
  <c r="G176" s="1"/>
  <c r="G174"/>
  <c r="G172"/>
  <c r="I168"/>
  <c r="I167" s="1"/>
  <c r="H168"/>
  <c r="H167" s="1"/>
  <c r="G168"/>
  <c r="I165"/>
  <c r="I164" s="1"/>
  <c r="H165"/>
  <c r="H164" s="1"/>
  <c r="G165"/>
  <c r="G164" s="1"/>
  <c r="G161"/>
  <c r="G160" s="1"/>
  <c r="G158"/>
  <c r="G157" s="1"/>
  <c r="G154"/>
  <c r="I152"/>
  <c r="I151" s="1"/>
  <c r="H152"/>
  <c r="H151" s="1"/>
  <c r="G152"/>
  <c r="I149"/>
  <c r="I148" s="1"/>
  <c r="H149"/>
  <c r="H148" s="1"/>
  <c r="G149"/>
  <c r="G148" s="1"/>
  <c r="H146"/>
  <c r="H145" s="1"/>
  <c r="H144" s="1"/>
  <c r="I145"/>
  <c r="I144" s="1"/>
  <c r="G145"/>
  <c r="G144" s="1"/>
  <c r="I142"/>
  <c r="I141" s="1"/>
  <c r="H142"/>
  <c r="H141" s="1"/>
  <c r="G142"/>
  <c r="G141" s="1"/>
  <c r="I138"/>
  <c r="H138"/>
  <c r="G138"/>
  <c r="G135"/>
  <c r="G134" s="1"/>
  <c r="G133" s="1"/>
  <c r="I131"/>
  <c r="I130" s="1"/>
  <c r="H131"/>
  <c r="H130" s="1"/>
  <c r="G131"/>
  <c r="G130" s="1"/>
  <c r="G128"/>
  <c r="I125"/>
  <c r="H125"/>
  <c r="G125"/>
  <c r="G124"/>
  <c r="G123"/>
  <c r="I119"/>
  <c r="H119"/>
  <c r="I113"/>
  <c r="H113"/>
  <c r="G113"/>
  <c r="I111"/>
  <c r="H111"/>
  <c r="G111"/>
  <c r="H108"/>
  <c r="H107" s="1"/>
  <c r="G108"/>
  <c r="G107" s="1"/>
  <c r="H106"/>
  <c r="H105" s="1"/>
  <c r="H104" s="1"/>
  <c r="I105"/>
  <c r="I104" s="1"/>
  <c r="G105"/>
  <c r="G104" s="1"/>
  <c r="H101"/>
  <c r="H100" s="1"/>
  <c r="G101"/>
  <c r="G100" s="1"/>
  <c r="I99"/>
  <c r="I97" s="1"/>
  <c r="I96" s="1"/>
  <c r="H99"/>
  <c r="H97" s="1"/>
  <c r="H96" s="1"/>
  <c r="G99"/>
  <c r="G97" s="1"/>
  <c r="G96" s="1"/>
  <c r="H95"/>
  <c r="H94" s="1"/>
  <c r="I94"/>
  <c r="G94"/>
  <c r="I91"/>
  <c r="H91"/>
  <c r="G91"/>
  <c r="I89"/>
  <c r="H89"/>
  <c r="G89"/>
  <c r="I87"/>
  <c r="H87"/>
  <c r="G87"/>
  <c r="I85"/>
  <c r="I83" s="1"/>
  <c r="H83"/>
  <c r="G83"/>
  <c r="G79"/>
  <c r="G78" s="1"/>
  <c r="G76"/>
  <c r="G75" s="1"/>
  <c r="I75"/>
  <c r="H75"/>
  <c r="I70"/>
  <c r="I64" s="1"/>
  <c r="G66"/>
  <c r="G65" s="1"/>
  <c r="G64" s="1"/>
  <c r="I57"/>
  <c r="I49" s="1"/>
  <c r="I48" s="1"/>
  <c r="H57"/>
  <c r="H49" s="1"/>
  <c r="H48" s="1"/>
  <c r="G47"/>
  <c r="H47" s="1"/>
  <c r="H46" s="1"/>
  <c r="H45" s="1"/>
  <c r="I46"/>
  <c r="I45" s="1"/>
  <c r="I43"/>
  <c r="I42" s="1"/>
  <c r="H43"/>
  <c r="H42" s="1"/>
  <c r="G43"/>
  <c r="G42" s="1"/>
  <c r="I38"/>
  <c r="H38"/>
  <c r="G38"/>
  <c r="I36"/>
  <c r="H36"/>
  <c r="G36"/>
  <c r="I33"/>
  <c r="H33"/>
  <c r="G33"/>
  <c r="I30"/>
  <c r="H30"/>
  <c r="G30"/>
  <c r="I26"/>
  <c r="H26"/>
  <c r="G26"/>
  <c r="G22"/>
  <c r="I18"/>
  <c r="I17" s="1"/>
  <c r="H18"/>
  <c r="H17" s="1"/>
  <c r="G18"/>
  <c r="I13"/>
  <c r="I12" s="1"/>
  <c r="H13"/>
  <c r="H12" s="1"/>
  <c r="G13"/>
  <c r="G12" s="1"/>
  <c r="J222" i="7"/>
  <c r="I222"/>
  <c r="H222"/>
  <c r="G173"/>
  <c r="F173"/>
  <c r="E173"/>
  <c r="G151"/>
  <c r="F151"/>
  <c r="E151"/>
  <c r="G147"/>
  <c r="F147"/>
  <c r="E147"/>
  <c r="G140"/>
  <c r="F140"/>
  <c r="E140"/>
  <c r="G111"/>
  <c r="F111"/>
  <c r="E111"/>
  <c r="G106"/>
  <c r="F106"/>
  <c r="E106"/>
  <c r="G58"/>
  <c r="F58"/>
  <c r="E58"/>
  <c r="G10"/>
  <c r="F10"/>
  <c r="E10"/>
  <c r="E64" i="6"/>
  <c r="E63" s="1"/>
  <c r="D64"/>
  <c r="D63" s="1"/>
  <c r="C64"/>
  <c r="C63"/>
  <c r="E61"/>
  <c r="D61"/>
  <c r="C61"/>
  <c r="E58"/>
  <c r="D58"/>
  <c r="C58"/>
  <c r="E56"/>
  <c r="E55" s="1"/>
  <c r="D56"/>
  <c r="C56"/>
  <c r="E52"/>
  <c r="C52"/>
  <c r="C51" s="1"/>
  <c r="E51"/>
  <c r="D51"/>
  <c r="E49"/>
  <c r="E48" s="1"/>
  <c r="D49"/>
  <c r="D48" s="1"/>
  <c r="D47" s="1"/>
  <c r="C49"/>
  <c r="C48" s="1"/>
  <c r="E44"/>
  <c r="E43" s="1"/>
  <c r="D44"/>
  <c r="D43" s="1"/>
  <c r="C44"/>
  <c r="C43" s="1"/>
  <c r="E41"/>
  <c r="D41"/>
  <c r="C41"/>
  <c r="E39"/>
  <c r="D39"/>
  <c r="C39"/>
  <c r="E37"/>
  <c r="D37"/>
  <c r="C37"/>
  <c r="E34"/>
  <c r="E33" s="1"/>
  <c r="E32" s="1"/>
  <c r="D34"/>
  <c r="C34"/>
  <c r="D33"/>
  <c r="D32" s="1"/>
  <c r="E30"/>
  <c r="D30"/>
  <c r="C30"/>
  <c r="E27"/>
  <c r="E26" s="1"/>
  <c r="D26"/>
  <c r="C26"/>
  <c r="E22"/>
  <c r="D22"/>
  <c r="C22"/>
  <c r="E17"/>
  <c r="D17"/>
  <c r="D16" s="1"/>
  <c r="C17"/>
  <c r="C16" s="1"/>
  <c r="E16"/>
  <c r="E11"/>
  <c r="D11"/>
  <c r="C11"/>
  <c r="G64" i="5"/>
  <c r="F58"/>
  <c r="E58"/>
  <c r="D58"/>
  <c r="C58"/>
  <c r="F56"/>
  <c r="F34"/>
  <c r="F33" s="1"/>
  <c r="E34"/>
  <c r="E33" s="1"/>
  <c r="D34"/>
  <c r="D33" s="1"/>
  <c r="C34"/>
  <c r="F25"/>
  <c r="E25"/>
  <c r="E14" s="1"/>
  <c r="D25"/>
  <c r="D14" s="1"/>
  <c r="C25"/>
  <c r="C14" s="1"/>
  <c r="F20"/>
  <c r="F11"/>
  <c r="E11"/>
  <c r="E10" s="1"/>
  <c r="D11"/>
  <c r="D10" s="1"/>
  <c r="C11"/>
  <c r="C10" s="1"/>
  <c r="F10"/>
  <c r="D9" l="1"/>
  <c r="D8" s="1"/>
  <c r="C33"/>
  <c r="C9" s="1"/>
  <c r="C55" i="6"/>
  <c r="C33"/>
  <c r="C32" s="1"/>
  <c r="D55"/>
  <c r="E47"/>
  <c r="E10" s="1"/>
  <c r="H163" i="8"/>
  <c r="H242"/>
  <c r="I194"/>
  <c r="I193" s="1"/>
  <c r="I192" s="1"/>
  <c r="H189"/>
  <c r="H188" s="1"/>
  <c r="H185" s="1"/>
  <c r="J445"/>
  <c r="H118"/>
  <c r="H117" s="1"/>
  <c r="I163"/>
  <c r="I216"/>
  <c r="I213" s="1"/>
  <c r="G242"/>
  <c r="G119"/>
  <c r="G118" s="1"/>
  <c r="G117" s="1"/>
  <c r="G296"/>
  <c r="G295" s="1"/>
  <c r="G110"/>
  <c r="G103" s="1"/>
  <c r="I147"/>
  <c r="H147"/>
  <c r="I296"/>
  <c r="I295" s="1"/>
  <c r="I399"/>
  <c r="G17"/>
  <c r="I25"/>
  <c r="I11" s="1"/>
  <c r="G57"/>
  <c r="G49" s="1"/>
  <c r="G48" s="1"/>
  <c r="I82"/>
  <c r="I81" s="1"/>
  <c r="G82"/>
  <c r="G81" s="1"/>
  <c r="G180"/>
  <c r="I185"/>
  <c r="G384"/>
  <c r="H407"/>
  <c r="I440"/>
  <c r="I439" s="1"/>
  <c r="G171"/>
  <c r="G170" s="1"/>
  <c r="G167" s="1"/>
  <c r="G163" s="1"/>
  <c r="G185"/>
  <c r="I234"/>
  <c r="I227" s="1"/>
  <c r="H315"/>
  <c r="H314" s="1"/>
  <c r="I340"/>
  <c r="H440"/>
  <c r="H439" s="1"/>
  <c r="K445"/>
  <c r="G194"/>
  <c r="G193" s="1"/>
  <c r="G192" s="1"/>
  <c r="H137"/>
  <c r="H194"/>
  <c r="H193" s="1"/>
  <c r="H192" s="1"/>
  <c r="G216"/>
  <c r="G213" s="1"/>
  <c r="I242"/>
  <c r="G305"/>
  <c r="I338"/>
  <c r="I337" s="1"/>
  <c r="I336" s="1"/>
  <c r="I335" s="1"/>
  <c r="E225" i="7"/>
  <c r="G225"/>
  <c r="F225"/>
  <c r="H305" i="8"/>
  <c r="G354"/>
  <c r="H384"/>
  <c r="I110"/>
  <c r="I103" s="1"/>
  <c r="I118"/>
  <c r="I117" s="1"/>
  <c r="H216"/>
  <c r="H213" s="1"/>
  <c r="H227"/>
  <c r="H296"/>
  <c r="H295" s="1"/>
  <c r="G315"/>
  <c r="G314" s="1"/>
  <c r="H340"/>
  <c r="G340"/>
  <c r="H354"/>
  <c r="G407"/>
  <c r="G440"/>
  <c r="G439" s="1"/>
  <c r="L445"/>
  <c r="G25"/>
  <c r="H82"/>
  <c r="H81" s="1"/>
  <c r="H180"/>
  <c r="I384"/>
  <c r="H25"/>
  <c r="H11" s="1"/>
  <c r="G74"/>
  <c r="H103"/>
  <c r="G151"/>
  <c r="G147" s="1"/>
  <c r="I180"/>
  <c r="G234"/>
  <c r="G227" s="1"/>
  <c r="G252"/>
  <c r="I305"/>
  <c r="I354"/>
  <c r="G137"/>
  <c r="C47" i="6"/>
  <c r="C10" s="1"/>
  <c r="G156" i="8"/>
  <c r="I137"/>
  <c r="I133"/>
  <c r="H252"/>
  <c r="E9" i="5"/>
  <c r="E8" s="1"/>
  <c r="D10" i="6"/>
  <c r="I252" i="8"/>
  <c r="I314"/>
  <c r="H415"/>
  <c r="F14" i="5"/>
  <c r="F9" s="1"/>
  <c r="F8" s="1"/>
  <c r="H325" i="8"/>
  <c r="H324" s="1"/>
  <c r="H323" s="1"/>
  <c r="G46"/>
  <c r="G45" s="1"/>
  <c r="G415"/>
  <c r="G399" l="1"/>
  <c r="G339" s="1"/>
  <c r="G327" s="1"/>
  <c r="G203"/>
  <c r="I179"/>
  <c r="I116" s="1"/>
  <c r="I203"/>
  <c r="G179"/>
  <c r="G116" s="1"/>
  <c r="I339"/>
  <c r="I327" s="1"/>
  <c r="H399"/>
  <c r="H339" s="1"/>
  <c r="H327" s="1"/>
  <c r="H203"/>
  <c r="G11"/>
  <c r="G10" s="1"/>
  <c r="H304"/>
  <c r="H290" s="1"/>
  <c r="H10"/>
  <c r="G304"/>
  <c r="G290" s="1"/>
  <c r="H179"/>
  <c r="H116" s="1"/>
  <c r="I10"/>
  <c r="I304"/>
  <c r="I290" s="1"/>
  <c r="H454"/>
  <c r="H452" s="1"/>
  <c r="G10" i="6"/>
  <c r="F228" i="7"/>
  <c r="F226" s="1"/>
  <c r="F229" s="1"/>
  <c r="C8" i="5"/>
  <c r="G228" i="7"/>
  <c r="G226" s="1"/>
  <c r="G229" s="1"/>
  <c r="I454" i="8"/>
  <c r="I452" s="1"/>
  <c r="H10" i="6"/>
  <c r="I451" i="8" l="1"/>
  <c r="F26" i="9" s="1"/>
  <c r="F25" s="1"/>
  <c r="F24" s="1"/>
  <c r="F23" s="1"/>
  <c r="H451" i="8"/>
  <c r="E26" i="9" s="1"/>
  <c r="E25" s="1"/>
  <c r="E24" s="1"/>
  <c r="E23" s="1"/>
  <c r="G451" i="8"/>
  <c r="D26" i="9" s="1"/>
  <c r="D25" s="1"/>
  <c r="D24" s="1"/>
  <c r="D23" s="1"/>
  <c r="F22"/>
  <c r="F21" s="1"/>
  <c r="F20" s="1"/>
  <c r="F19" s="1"/>
  <c r="G453" i="8"/>
  <c r="G452" s="1"/>
  <c r="E227" i="7"/>
  <c r="E226" s="1"/>
  <c r="E229" s="1"/>
  <c r="G8" i="5"/>
  <c r="E22" i="9"/>
  <c r="E21" s="1"/>
  <c r="E20" s="1"/>
  <c r="E19" s="1"/>
  <c r="F10" i="6"/>
  <c r="F18" i="9" l="1"/>
  <c r="E18"/>
  <c r="I455" i="8"/>
  <c r="H455"/>
  <c r="D22" i="9"/>
  <c r="D21" s="1"/>
  <c r="D20" s="1"/>
  <c r="D19" s="1"/>
  <c r="D18" s="1"/>
  <c r="G455" i="8"/>
</calcChain>
</file>

<file path=xl/sharedStrings.xml><?xml version="1.0" encoding="utf-8"?>
<sst xmlns="http://schemas.openxmlformats.org/spreadsheetml/2006/main" count="3169" uniqueCount="636">
  <si>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</si>
  <si>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</si>
  <si>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</si>
  <si>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</si>
  <si>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</si>
  <si>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</si>
  <si>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</si>
  <si>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</si>
  <si>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реализацию мероприятий по обеспечению жильем молодых семей</t>
  </si>
  <si>
    <t>Прочие субсидии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</si>
  <si>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</si>
  <si>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</si>
  <si>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дохода</t>
  </si>
  <si>
    <t>Приложение 1-4</t>
  </si>
  <si>
    <t xml:space="preserve">к решению Совета муниципального района "Агинский район" от          2024г №     "О внесении изменений в бюджет 2024г и плановый период 2025-2026 годов"  </t>
  </si>
  <si>
    <t>Объемы межбюджетных трансфертов, получаемых из других бюджетов бюджетной системы на 2024 год и плановый период 2025-2026 годов</t>
  </si>
  <si>
    <t>Наименование</t>
  </si>
  <si>
    <t>Код дохода</t>
  </si>
  <si>
    <t>откл</t>
  </si>
  <si>
    <t>БЕЗВОЗМЕЗДНЫЕ ПОСТУПЛЕНИЯ ВСЕГО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</si>
  <si>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</si>
  <si>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</si>
  <si>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</si>
  <si>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</si>
  <si>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2 02 10000 00 0000 150</t>
  </si>
  <si>
    <t>Дотации на выравнивание бюджетной обеспеченности</t>
  </si>
  <si>
    <t>2 02 15001 00 0000 150</t>
  </si>
  <si>
    <t>2 02 15001 05 0000 150</t>
  </si>
  <si>
    <t>2 02 19999 05 0000 150</t>
  </si>
  <si>
    <t>2 02 20000 00 0000 150</t>
  </si>
  <si>
    <t>Субсидии бюджетам муниципальных районов наобновление материально-технической базы для организации учебно-исследовательской, научно-практической,творческой деятельности,занятий физической культурой и спортом в образовательных организациях</t>
  </si>
  <si>
    <t>2 02 25098 05 0000 150</t>
  </si>
  <si>
    <t>Субсидия на проведение мероприятий по обеспечению деятельности советников директора по воспитанию и взаимодействию с детскими общественными обьединениями в общеобразовательных учреждениях</t>
  </si>
  <si>
    <t>2 02 25179 05 0000 150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</si>
  <si>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</si>
  <si>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</si>
  <si>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2 02 25497 00 0000 150</t>
  </si>
  <si>
    <t>Субсидии бюджетам муниципальных районов на проведение комплексных кадастровых работ</t>
  </si>
  <si>
    <t>2 02 25511 05 0000 150</t>
  </si>
  <si>
    <t>Субсидии бюджетам муниципальных районов на развитие учреждений культурно-досугового типа</t>
  </si>
  <si>
    <t>2 02 25513 05 0000 150</t>
  </si>
  <si>
    <t>Субсидии бюджетам муниципальных районов на  государственную поддержку отрасли культуры</t>
  </si>
  <si>
    <t>2 02 25519 05 0000 150</t>
  </si>
  <si>
    <t>Субсидии бюджетам муниципальных районов на  реализацию программ формирования современной городской среды</t>
  </si>
  <si>
    <t>2 02 25555 05 0000 150</t>
  </si>
  <si>
    <t>Субсидии бюджетам муниципальных районов на реализацию мероприятий по комплексному развитию сельских территорий (улучшение жилищных условий граждан , проживающих на сельских территориях)</t>
  </si>
  <si>
    <t>2 02 25576 05 0000 150</t>
  </si>
  <si>
    <t>2 02 29999 00 0000 150</t>
  </si>
  <si>
    <t>Субсидии на модернизацию объектов теплоэнергетики и капитальный ремонт объктов коммунальной инфраструктуры, находящегося в муниципальной собственности</t>
  </si>
  <si>
    <t>2 02 29999 05 0000 150</t>
  </si>
  <si>
    <t>Прочие субсидии бюджетам муниципальных районов на реализацию Закона Забайкальского края "Об отдельных вопросах в сфере образования" в части увеличения тарифной ставки (должностного оклада) на 25 % в поселках городского типа (рабочих поселках) (кроме педагогических работников муниципальных общеобразовательных организаций)</t>
  </si>
  <si>
    <t>Субсидии бюджетам муниципальных районов на проведение комплексных кадастровых работ по образованию земельных участков, занятых скотомогильниками (биотермическими ямами) и изготовление технических планов на бесхозяйные скотомогильники ( биотермические ямы)</t>
  </si>
  <si>
    <t>Субсидии бюджетам муниципальных районов на обеспечение в отношении обьектов капитального ремонта требований к антитеррористической защищенности обьектов (территорий) установленных законодательством</t>
  </si>
  <si>
    <t>Субсидии бюджетам муниципальных районов на строительство, реконструкцию, капитальный ремонт и ремонт автомобильных дорог общего пользования местного значения т искусственных сооружений на них ( включая разработку проектной документации и проведение необходимых экспертиз)</t>
  </si>
  <si>
    <t>Субсидии бюджетам на обновление в обьектах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дефектности, на 2023 год</t>
  </si>
  <si>
    <t>Субсидии бюджетам на обеспечение в отношении капитального ремонта требований к антитеррористической защищенности объектов (территорий) установленных законодательством</t>
  </si>
  <si>
    <t>Субвенции бюджетам субъектов Российской Федерации и муниципальных образований</t>
  </si>
  <si>
    <t>2 02 30000 00 0000 150</t>
  </si>
  <si>
    <t>2 02 30024 05 0000 150</t>
  </si>
  <si>
    <t>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общего образования в общеобразовательных учреждениях в соответствии с Законом Забайкальского края от 29 апреля 2009 года№168- ЗЗК</t>
  </si>
  <si>
    <t>Субвенции бюджетам муниципальных районов на исполнение государственного полномочия по расчету и предоставлению дотаций поселениям на выравнивание бюджетной обеспеченности</t>
  </si>
  <si>
    <t>Субвенции бюджетам муниципальных районов на финансовое обеспечение передаваемых государственных полномочий по расчету и предоставлению дотаций поселениям</t>
  </si>
  <si>
    <t>Субвенции бюджетам муниципальных районов на осуществление государственных полномочий в сфере государственного управления</t>
  </si>
  <si>
    <t>Субвенции бюджетам муниципальных районов и городских округов на осуществление государственных полномочий в сфере государственного управления охраной труда в соответствии с Законом Забайкальского края от 29 декабря 2008 года №100-ЗЗК "О наделении органов местного самоупраления муниципальных районов и городских округов отдельными государственными полномочиями в сфере государственного управления охраной труда"</t>
  </si>
  <si>
    <t>Субвенции бюджетам муниципальных районов на реализацию государственного полномочия по организации и осуществлению деятельности по опеке ипопечительству над несовершеннолетними</t>
  </si>
  <si>
    <t>Субвенции бюджетам муниципальных районов на администрирование государственного полномочия по организации и осуществлению деятельности по опеке ипопечительству над несовершеннолетними</t>
  </si>
  <si>
    <t>Субвеннции бюджетам муниципальных районов на 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</si>
  <si>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Субвеннции бюджетам муниципальных районов на обеспечение бесплатным питанием детей из малоимущих семей,обучающихся в муниципальных общеобразовательных учреждениях</t>
  </si>
  <si>
    <t>Субвенции бюджетам муниципальных образований на предосталение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</si>
  <si>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Субвенции бюджетам муниципальных районов на 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края, в ссответствии с Законом Забайкальского края от 4 июня 2009 года № 191-ЗЗК "Об организациидеятельности административных комиссий и о наделении органов местного самоуправления муниципальных районов , городских округов, отдельных поселений государственным полномочием по созданию административных комиссий в Забайкальском крае" на 2019 год</t>
  </si>
  <si>
    <t>Субвенция муниципальным районам на осуществление государственного полномочия по организации социальной поддержки отдельных категорий граждан путем обеспечения льгоьного проезда на городском и пригородном пассжирском транспорте общего пользования (кроме воздушного и железнодорожного)</t>
  </si>
  <si>
    <t>Субвенция на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пассжирском транспорте общего пользования (кроме воздушногои железнодородного)</t>
  </si>
  <si>
    <t>Субвенция на организацию проведения мероприятий по содержанию безнадзорных животных</t>
  </si>
  <si>
    <t>Субвенция на администрирование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</si>
  <si>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Субвенция на администрирование государственных полномочий в сфере образования, в сфере социальной защты населения и на осуществление отдельных полномочий в сфере государственного управления в соответствии с ЗЗК от 20 декабря 2011 года № 608-ЗЗК "О межбюджетных отношениях в Забайкальском крае" на 2019 год.</t>
  </si>
  <si>
    <t>Субвенция бюджетам муниципальных районов на осуществление органами местного самоуправления муниципальных районов "Агинский район", "Петровск- Забайкальский район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</si>
  <si>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Единая субвенция бюджетам</t>
  </si>
  <si>
    <t>Субвеннции бюджетам муниципальных районов на обеспечение отдыха, организация и обеспечение оздоровления детей в каникулярное время в муниципальных организциях отдыха детей и их оздоровления</t>
  </si>
  <si>
    <t>2 02 30027 05 0000 150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</si>
  <si>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</si>
  <si>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</si>
  <si>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2 02 40000 00 0000 150</t>
  </si>
  <si>
    <t>Иные межбюджетные трансферты на ежемесячное денежное вознагрождение за классное руководство педагогическим работникам государственных и муниципальных общеобразовательны организаций</t>
  </si>
  <si>
    <t>2 02 45303 05 0000 150</t>
  </si>
  <si>
    <t>2 02 49999 05 0000 150</t>
  </si>
  <si>
    <t>Прочие межбюджетные трансферты, передаваемые бюджетам муниципальных районов на обеспечение выплаты ежемесячного денежного вознагрождения за классное руководство педагогическим работникам муниципальных общеобразовательных организаций</t>
  </si>
  <si>
    <t xml:space="preserve">Прочие межбюджетные трансферты, передаваемые бюджетам муниципальных районов </t>
  </si>
  <si>
    <t>Прочие межбюджетные трансферты на разработку проектно-сметной документации для капитального ремонта образовательных организаций</t>
  </si>
  <si>
    <t>Прочие межбюджетные трансферты  на осуществление дополнительной меры социальной поддержки отдельным гражданам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учреждениях Забайкальского края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</si>
  <si>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детей,обучающихся в 5-11 классах муниципальных общеобразовательных организациях Забайкальского края</t>
  </si>
  <si>
    <t xml:space="preserve">   Приложение  1-5</t>
  </si>
  <si>
    <t xml:space="preserve"> Поступление налоговых и неналоговых доходов в бюджет муниципального района на 2024 год и плановый период 2025-2026 годов.</t>
  </si>
  <si>
    <t>Код доходов</t>
  </si>
  <si>
    <t xml:space="preserve"> НАЛОГОВЫЕ И НЕНАЛОГОВЫЕ ДОХОДЫ ВСЕГО</t>
  </si>
  <si>
    <t>1  00  00000  00  0000  000</t>
  </si>
  <si>
    <t>НАЛОГ НА ДОХОДЫ ФИЗИЧЕСКИХ ЛИЦ</t>
  </si>
  <si>
    <t>1  01  02000  01  0000  110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</si>
  <si>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</si>
  <si>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1  01  02010  01  0000  110</t>
  </si>
  <si>
    <t xml:space="preserve"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</si>
  <si>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1  01  02020  01  0000  110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</si>
  <si>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</si>
  <si>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1  01  02030  01  0000  110</t>
  </si>
  <si>
    <t>Налог на доходы физических лиц в виде фиксированных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227/1 Налогового кодекса Российской Федерации</t>
  </si>
  <si>
    <t>1  01  02040  01  0000  110</t>
  </si>
  <si>
    <t>Налоги на товары (работы, услуги), реализуемые на территории Российской Федерации</t>
  </si>
  <si>
    <t>1  03  00000  00  0000  000</t>
  </si>
  <si>
    <t>Акцизы по подакцизным товарам (продукции), производимым на территории Российской Федерации</t>
  </si>
  <si>
    <t>1  03  02000  01  0000  110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</si>
  <si>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</si>
  <si>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</si>
  <si>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</si>
  <si>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1  03  02240  01  0000  110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</si>
  <si>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</si>
  <si>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1  03  02250  01  0000  110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</si>
  <si>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</si>
  <si>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1  03  02260  01  0000  110</t>
  </si>
  <si>
    <t>НАЛОГИ НА СОВОКУПНЫЙ ДОХОД</t>
  </si>
  <si>
    <t>1  05  00000  00  0000  000</t>
  </si>
  <si>
    <t>Налог, взимаемый в связи с применением упрощенной системы налогообложения</t>
  </si>
  <si>
    <t>1  05  01000  01  0000  110</t>
  </si>
  <si>
    <t>Единый сельскохозяйственный налог</t>
  </si>
  <si>
    <t>1  05  03000  01  0000  110</t>
  </si>
  <si>
    <t>Налог, взимаемый в связи с применением патентной системы налогообложения</t>
  </si>
  <si>
    <t>1  05  04000  02  0000  110</t>
  </si>
  <si>
    <t>НАЛОГИ, СБОРЫ И РЕГУЛЯРНЫЕ ПЛАТЕЖИ ЗА ПОЛЬЗОВАНИЕ ПРИРОДНЫМИ РЕСУРСАМИ</t>
  </si>
  <si>
    <t>1  07  00000  00  0000  000</t>
  </si>
  <si>
    <t>Налог на добычу полезных ископаемых</t>
  </si>
  <si>
    <t>1  07  01000  01  0000  110</t>
  </si>
  <si>
    <t>Налог на добычу общераспространенных полезных ископаемых</t>
  </si>
  <si>
    <t>1  07  01020  01  0000  110</t>
  </si>
  <si>
    <t>Налог на добычу прочих полезных ископаемых (за исключением полезных ископаемых в виде природных алмазов)</t>
  </si>
  <si>
    <t>1  07  01030  01  0000  110</t>
  </si>
  <si>
    <t>ГОСУДАРСТВЕННАЯ ПОШЛИНА</t>
  </si>
  <si>
    <t>1  08  00000  00  0000  000</t>
  </si>
  <si>
    <t>Государственная пошлина по делам, рассматриваемым в судах общей юрисдикции, мировыми судьями</t>
  </si>
  <si>
    <t>1  08  03000  01  0000  110</t>
  </si>
  <si>
    <t>ДОХОДЫ ОТ ИСПОЛЬЗОВАНИЯ ИМУЩЕСТВА, НАХОДЯЩЕГОСЯ В ГОСУДАРСТВЕННОЙ И МУНИЦИПАЛЬНОЙ СОБСТВЕННОСТИ</t>
  </si>
  <si>
    <t>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</si>
  <si>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</si>
  <si>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</si>
  <si>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</si>
  <si>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</si>
  <si>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</si>
  <si>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1  11  05013  05  0000  120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</si>
  <si>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</si>
  <si>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1  11  05013  13  0000  120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</si>
  <si>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</si>
  <si>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1  11  05030  00  0000  120</t>
  </si>
  <si>
    <t>1  11  05035  05  0000  120</t>
  </si>
  <si>
    <t>1  11  05075  00  0000  120</t>
  </si>
  <si>
    <t>1  11  05075  05  0000  120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</si>
  <si>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</si>
  <si>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1  11  09000  00  0000  120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</si>
  <si>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</si>
  <si>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1  11  09045  05  0000  120</t>
  </si>
  <si>
    <t>ПЛАТЕЖИ ПРИ ПОЛЬЗОВАНИИ ПРИРОДНЫМИ РЕСУРСАМИ</t>
  </si>
  <si>
    <t>1  12  00000  00  0000  000</t>
  </si>
  <si>
    <t>Плата за негативное воздействие на окружающую среду</t>
  </si>
  <si>
    <t>1  12  01000  01  0000  120</t>
  </si>
  <si>
    <t>Плата за  выбросы загрязняющих веществ в атмосферный воздух стационарными объектами</t>
  </si>
  <si>
    <t>1  12  01010  01  0000  120</t>
  </si>
  <si>
    <t>Плата за размещение отходов производства и потребления</t>
  </si>
  <si>
    <t>1  12  01040  01  0000  120</t>
  </si>
  <si>
    <t>ДОХОДЫ ОТ ПРОДАЖИ МАТЕРИАЛЬНЫХ И НЕМАТЕРИАЛЬНЫХ АКТИВОВ</t>
  </si>
  <si>
    <t>1  14  00000  00  0000  000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</si>
  <si>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</si>
  <si>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1  14  02000  00  0000  000</t>
  </si>
  <si>
    <t>Доходы от реализации имущества, находящегося в  собственности муниципальных районов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</si>
  <si>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1  14  02050  05  0000  410</t>
  </si>
  <si>
    <t>Доходы от реализации  иного имущества, находящегося в  собственности муниципальных районов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имущесту</t>
  </si>
  <si>
    <t>1  14  02053  05  0000  410</t>
  </si>
  <si>
    <t>Доходы от продажи земельных участков, находящихся в государственной и муниципальной собственности  (за исключением земельных участков  автономных учреждений)</t>
  </si>
  <si>
    <t>1  14  06000  00  0000  000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</si>
  <si>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</si>
  <si>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</si>
  <si>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</si>
  <si>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1  14  06013  05  0000  430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</si>
  <si>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</si>
  <si>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1  14  06013  13  0000  430</t>
  </si>
  <si>
    <t>ШТРАФЫ, САНКЦИИ, ВОЗМЕЩЕНИЕ УЩЕРБА</t>
  </si>
  <si>
    <t>1  16  00000  00  0000  000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</si>
  <si>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</si>
  <si>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1  16  01060  01  0000  140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</si>
  <si>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 по делам несовершеннолетних и защите их прав</t>
  </si>
  <si>
    <t>1  16  01063  01  0000  140</t>
  </si>
  <si>
    <t>Платежи в целях возмещения причиненного ущерба (убытков)</t>
  </si>
  <si>
    <t>1  16  10000  00  0000  140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</si>
  <si>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</si>
  <si>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1  16  10100  05  0000  140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</si>
  <si>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</si>
  <si>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1  16  10120  00  0000  140</t>
  </si>
  <si>
    <t>1  16  11000  01  0000  140</t>
  </si>
  <si>
    <t>1  16  11050  01  0000  140</t>
  </si>
  <si>
    <t>ПРОЧИЕ НЕНАЛОГОВЫЕ ДОХОДЫ</t>
  </si>
  <si>
    <t>1  17  00000  00  0000  000</t>
  </si>
  <si>
    <t>Прочие неналоговые доходы</t>
  </si>
  <si>
    <t>1  17  05000  00  0000  180</t>
  </si>
  <si>
    <t>1  17  05050  05  0000  180</t>
  </si>
  <si>
    <t xml:space="preserve">                                                                     Приложение № 3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</si>
  <si>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бюджета края  на 2024 год  и плановый период 2025-2026 годов.</t>
  </si>
  <si>
    <t>Наименование показателя</t>
  </si>
  <si>
    <t>Коды ведомственной классификации</t>
  </si>
  <si>
    <t>Код ведомства</t>
  </si>
  <si>
    <t>РЗ, ПР</t>
  </si>
  <si>
    <t>ЦСР</t>
  </si>
  <si>
    <t>2024 год</t>
  </si>
  <si>
    <t>2025 год</t>
  </si>
  <si>
    <t>2026 год</t>
  </si>
  <si>
    <t xml:space="preserve">    Учреждение: Администрация муниципального района "Агинский район" Забайкальского края</t>
  </si>
  <si>
    <t>902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</si>
  <si>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</si>
  <si>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</si>
  <si>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</si>
  <si>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</si>
  <si>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муниципального образования</t>
  </si>
  <si>
    <t>0000020300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</si>
  <si>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</si>
  <si>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</si>
  <si>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Центральный аппарат</t>
  </si>
  <si>
    <t>0000020400</t>
  </si>
  <si>
    <t>Совет</t>
  </si>
  <si>
    <t>0000021100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</si>
  <si>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</si>
  <si>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</si>
  <si>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</si>
  <si>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0000020402</t>
  </si>
  <si>
    <t xml:space="preserve">          Осуществление государственных полномочий   в сфере государственного управления охраной труда</t>
  </si>
  <si>
    <t>0000079206</t>
  </si>
  <si>
    <t xml:space="preserve">          Осуществление  государственного полномочия  по созданию  административных комиссий</t>
  </si>
  <si>
    <t>0000079207</t>
  </si>
  <si>
    <t>Единая субвенция</t>
  </si>
  <si>
    <t>0000079202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</si>
  <si>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</si>
  <si>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</si>
  <si>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</si>
  <si>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0000051200</t>
  </si>
  <si>
    <t>Резервные фонды</t>
  </si>
  <si>
    <t>0111</t>
  </si>
  <si>
    <t>Резервные фонды муниципальных образований</t>
  </si>
  <si>
    <t>0000070050</t>
  </si>
  <si>
    <t>Другие общегосударственные расходы</t>
  </si>
  <si>
    <t>0113</t>
  </si>
  <si>
    <t>Учреждения по обеспечению хозяйственного обслуживания</t>
  </si>
  <si>
    <t>0000093990</t>
  </si>
  <si>
    <t xml:space="preserve">      НАЦИОНАЛЬНАЯ ОБОРОНА</t>
  </si>
  <si>
    <t>0200</t>
  </si>
  <si>
    <t>Мобилизационная и вневойсковая подготовка</t>
  </si>
  <si>
    <t>0203</t>
  </si>
  <si>
    <t>Поощрение работников, занимающихся обеспечением по привлечению граждан на военную службу</t>
  </si>
  <si>
    <t>00000П8050</t>
  </si>
  <si>
    <t xml:space="preserve">        Мобилизационная подготовка экономики</t>
  </si>
  <si>
    <t>0204</t>
  </si>
  <si>
    <t xml:space="preserve">          Подготовка населения и организаций к действиям в чрезвычайной ситуации в мирное и военное время</t>
  </si>
  <si>
    <t>0000021901</t>
  </si>
  <si>
    <t xml:space="preserve">  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</si>
  <si>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</si>
  <si>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</si>
  <si>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</si>
  <si>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Защита населения и территории от чрезвычайных ситуаций природного и техногенного характера, гражданская оборона</t>
  </si>
  <si>
    <t>0000024799</t>
  </si>
  <si>
    <t xml:space="preserve">  Другие вопросы в области национальной безопасности и правоохранительной деятельности</t>
  </si>
  <si>
    <t>0314</t>
  </si>
  <si>
    <t>РЦП "Профилактика правонарушений на территории муниципального района "Агинский район"</t>
  </si>
  <si>
    <t>0000079511</t>
  </si>
  <si>
    <t xml:space="preserve">      НАЦИОНАЛЬНАЯ ЭКОНОМИКА</t>
  </si>
  <si>
    <t>0400</t>
  </si>
  <si>
    <t xml:space="preserve">  Сельское хозяйство и рыболовство</t>
  </si>
  <si>
    <t>0405</t>
  </si>
  <si>
    <t>Организация проведения мероприятий по содержанию безнадзорных животных</t>
  </si>
  <si>
    <t>0000077265</t>
  </si>
  <si>
    <t>Реализация мероприятий на проведение кадастровых работ</t>
  </si>
  <si>
    <t>00000S7267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</si>
  <si>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</si>
  <si>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0000079265</t>
  </si>
  <si>
    <t>РЦП "Развитие агропромышленного комплекса муниципального района "Агинский район"</t>
  </si>
  <si>
    <t>0000079505</t>
  </si>
  <si>
    <t>Дорожное хозяйство (дорожные фонды)</t>
  </si>
  <si>
    <t>0409</t>
  </si>
  <si>
    <t>Муниципальный дорожный фонд</t>
  </si>
  <si>
    <t>0000031522</t>
  </si>
  <si>
    <t>Другие вопросы в области национальной экономики</t>
  </si>
  <si>
    <t>0412</t>
  </si>
  <si>
    <t>Субсидия на проведение комплексных кадастровых работ</t>
  </si>
  <si>
    <t>00000L5110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</si>
  <si>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</si>
  <si>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</si>
  <si>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</si>
  <si>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</si>
  <si>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Доплаты к пенсиям муниципальных служащих муниципального района "Агинский район"</t>
  </si>
  <si>
    <t>0000049101</t>
  </si>
  <si>
    <t>Социальное обеспечение населения</t>
  </si>
  <si>
    <t>1003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</si>
  <si>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</si>
  <si>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00000L5764</t>
  </si>
  <si>
    <t xml:space="preserve">  Другие вопросы в области социальной политики
</t>
  </si>
  <si>
    <t>1006</t>
  </si>
  <si>
    <t>РЦП "Поддержка социально ориентированных некоммерческих организаций в муниципальном районе "Агинский район"</t>
  </si>
  <si>
    <t>0000079504</t>
  </si>
  <si>
    <t xml:space="preserve">РЦП "Развитие социальной сферы в МР " Агинский район" </t>
  </si>
  <si>
    <t>0000079506</t>
  </si>
  <si>
    <t xml:space="preserve">    Учреждение: Комитет по финансам администрации муниципального района "Агинский район"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</si>
  <si>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</si>
  <si>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</si>
  <si>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</si>
  <si>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0000079216</t>
  </si>
  <si>
    <t>ДРУГИЕ ОБЩЕГОСУДАРСТВЕННЫЕ ВОПРОСЫ</t>
  </si>
  <si>
    <t>Общеэкономические вопросы</t>
  </si>
  <si>
    <t>0401</t>
  </si>
  <si>
    <t xml:space="preserve">РЦП "Содействие занятости населения в муниципальном районе "Агинский район" </t>
  </si>
  <si>
    <t>0000079510</t>
  </si>
  <si>
    <t xml:space="preserve">  Дорожное хозяйство (дорожные фонды)</t>
  </si>
  <si>
    <t xml:space="preserve">        Другие вопросы в области национальной экономики</t>
  </si>
  <si>
    <t xml:space="preserve">          РЦП "Развитие экономического потенциала муниципального района "Агинский район" </t>
  </si>
  <si>
    <t>0000079514</t>
  </si>
  <si>
    <t xml:space="preserve">  ЖИЛИЩНО-КОММУНАЛЬНОЕ ХОЗЯЙСТВО</t>
  </si>
  <si>
    <t>0500</t>
  </si>
  <si>
    <t xml:space="preserve">  Коммунальное хозяйство</t>
  </si>
  <si>
    <t>0502</t>
  </si>
  <si>
    <t xml:space="preserve">  Субсидии на софинансирование капитальных вложений в объекты государственной (муниципальной) собственности</t>
  </si>
  <si>
    <t>00000S4905</t>
  </si>
  <si>
    <t>Благоустройство</t>
  </si>
  <si>
    <t>0503</t>
  </si>
  <si>
    <t>Реализация мероприятий по проведению капитального ремонта жилых помещений отдельных категорий граждан</t>
  </si>
  <si>
    <t>0000074927</t>
  </si>
  <si>
    <t>Реализация программ формирования современной городской среды</t>
  </si>
  <si>
    <t>000F255550</t>
  </si>
  <si>
    <t xml:space="preserve">      КУЛЬТУРА, КИНЕМАТОГРАФИЯ, СРЕДСТВА МАССОВОЙ ИНФОРМАЦИИ</t>
  </si>
  <si>
    <t>0800</t>
  </si>
  <si>
    <t xml:space="preserve">        Культура</t>
  </si>
  <si>
    <t>0801</t>
  </si>
  <si>
    <t>Развитие сети учреждений культурно-досугового типа</t>
  </si>
  <si>
    <t>000A155130</t>
  </si>
  <si>
    <t xml:space="preserve">  Другие вопросы в области культуры, кинематографии</t>
  </si>
  <si>
    <t>904</t>
  </si>
  <si>
    <t>0804</t>
  </si>
  <si>
    <t>Реализация мероприятий плана социального развития центров экономического роста Забайкальского края</t>
  </si>
  <si>
    <t>00000L5050</t>
  </si>
  <si>
    <t>CОЦИАЛЬНАЯ ПОЛИТИКА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</si>
  <si>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пользования(кроме воздушного и железнодорожного)</t>
  </si>
  <si>
    <t>0000074505</t>
  </si>
  <si>
    <t>0000004927</t>
  </si>
  <si>
    <t xml:space="preserve">  ФИЗИЧЕСКАЯ КУЛЬТУРА И СПОРТ</t>
  </si>
  <si>
    <t>1100</t>
  </si>
  <si>
    <t>Массовый спорт</t>
  </si>
  <si>
    <t>1102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</si>
  <si>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</si>
  <si>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000005505М</t>
  </si>
  <si>
    <t>00000Ц505М</t>
  </si>
  <si>
    <t xml:space="preserve">        Обслуживание государственного внутреннего и муниципального долга</t>
  </si>
  <si>
    <t>1300</t>
  </si>
  <si>
    <t>1301</t>
  </si>
  <si>
    <t>0000006065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</si>
  <si>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</si>
  <si>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</si>
  <si>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  Дотация на выравнивание бюджетной обеспеченности поселений из районного ФФП</t>
  </si>
  <si>
    <t>1401</t>
  </si>
  <si>
    <t>0000051603</t>
  </si>
  <si>
    <t xml:space="preserve">          Дотация на выравнивание бюджетной обеспеченности поселений за счет краевого ФФП</t>
  </si>
  <si>
    <t>0000078060</t>
  </si>
  <si>
    <t>Прочие межбюджетные трансферты</t>
  </si>
  <si>
    <t>1403</t>
  </si>
  <si>
    <t xml:space="preserve">          Дотация на поддержку мер по обеспечению сбалансированности бюджетов поселений</t>
  </si>
  <si>
    <t>0000051702</t>
  </si>
  <si>
    <t>Субвенция по переданным полномочиям</t>
  </si>
  <si>
    <t>0000051703</t>
  </si>
  <si>
    <t>Субсидии в целях софинансирования расходных обязательств бюджета  по оплате труда работников учреждений бюджетной сферы,</t>
  </si>
  <si>
    <t>00000S8180</t>
  </si>
  <si>
    <t xml:space="preserve">    Учреждение: КСП муниципального района "Агинский район"</t>
  </si>
  <si>
    <t>0000020401</t>
  </si>
  <si>
    <t>Руководитель контрольного органа муниципального образования и его заместители</t>
  </si>
  <si>
    <t>0000022400</t>
  </si>
  <si>
    <t xml:space="preserve">    Учреждение: Отдел жилищно-коммунального хозяйства и строительства администрации муниципального района "Агинский район"</t>
  </si>
  <si>
    <t>Другие общегосударственные вопросы</t>
  </si>
  <si>
    <t xml:space="preserve">  НАЦИОНАЛЬНАЯ ЭКОНОМИКА</t>
  </si>
  <si>
    <t>Осуществление органами местного самоуправления отдельных государственных полномочий в сфере организации социальной поддержки транспортного обслуживания населения</t>
  </si>
  <si>
    <t>0000079227</t>
  </si>
  <si>
    <t>Администрирование госудасртвенного полномочия по оргаинизации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</t>
  </si>
  <si>
    <t>0000079502</t>
  </si>
  <si>
    <t xml:space="preserve">      ЖИЛИЩНО-КОММУНАЛЬНОЕ ХОЗЯЙСТВО</t>
  </si>
  <si>
    <t xml:space="preserve">        Другие вопросы в области жилищно-коммунального хозяйства</t>
  </si>
  <si>
    <t>0505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</si>
  <si>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</si>
  <si>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</si>
  <si>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</si>
  <si>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</si>
  <si>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Детские дошкольные учреждения</t>
  </si>
  <si>
    <t>0000042099</t>
  </si>
  <si>
    <t xml:space="preserve">        Общее образование</t>
  </si>
  <si>
    <t>0702</t>
  </si>
  <si>
    <t xml:space="preserve">          Школы-детские сады, школы начальные, неполные средние и средние 
</t>
  </si>
  <si>
    <t>0000042199</t>
  </si>
  <si>
    <t>Дополнительное образование</t>
  </si>
  <si>
    <t>0703</t>
  </si>
  <si>
    <t xml:space="preserve">          Учреждения по внешкольной работе с детьми (РОК)</t>
  </si>
  <si>
    <t>0000042398</t>
  </si>
  <si>
    <t xml:space="preserve">          Учреждения по внешкольной работе с детьми (РОО)</t>
  </si>
  <si>
    <t>0000042399</t>
  </si>
  <si>
    <t xml:space="preserve">        Другие вопросы в области образования</t>
  </si>
  <si>
    <t>0709</t>
  </si>
  <si>
    <t xml:space="preserve">          Учреждения, обеспечивающие предоставление услуг в сфере образования 
</t>
  </si>
  <si>
    <t>0000043599</t>
  </si>
  <si>
    <t xml:space="preserve">          Учреждения культуры и мероприятия в сфере культуры и кинематографии 
</t>
  </si>
  <si>
    <t>0000044099</t>
  </si>
  <si>
    <t xml:space="preserve">          Библиотеки</t>
  </si>
  <si>
    <t>0000044299</t>
  </si>
  <si>
    <t xml:space="preserve">        Охрана семьи и детства</t>
  </si>
  <si>
    <t>1004</t>
  </si>
  <si>
    <t>Реализация мероприятий по обеспечению жильем молодых семей</t>
  </si>
  <si>
    <t>00000L4970</t>
  </si>
  <si>
    <t xml:space="preserve">    Учреждение: Муниципальное казенное учреждение"Центр материально-технического обеспечения"</t>
  </si>
  <si>
    <t>Выполнение функций органами местного самоуправления</t>
  </si>
  <si>
    <t>НАЦИОНАЛЬНАЯ БЕЗОПАСНОСТЬ И ПРАВООХРАНИТЕЛЬНАЯ ДЕЯТЕЛЬНОСТЬ</t>
  </si>
  <si>
    <t>Учреждение: Муниципальное казенное учреждение"Центр бухгалтерского учета"</t>
  </si>
  <si>
    <t>ОБЩЕГОСУДАРСТВЕННЫЕ ВОПРОСЫ</t>
  </si>
  <si>
    <t>0000093991</t>
  </si>
  <si>
    <t xml:space="preserve">    Учреждение: Комитет культуры, спорта и молодежной политики администрации муниципального района "Агинский район"</t>
  </si>
  <si>
    <t xml:space="preserve">ОБРАЗОВАНИЕ </t>
  </si>
  <si>
    <t>МОЛОДЕЖНАЯ ПОЛИТИКА И ОЗДОРОВЛЕНИЕ ДЕТЕЙ</t>
  </si>
  <si>
    <t>0707</t>
  </si>
  <si>
    <t>РЦП "Реализация молодежной политики в МР "Агинский район"</t>
  </si>
  <si>
    <t>0000079513</t>
  </si>
  <si>
    <t>Поддержка отрасли культуры (государственная поддержка лучших сельских учреждений культуры)</t>
  </si>
  <si>
    <t>000А255190</t>
  </si>
  <si>
    <t>РЦП" Сохранение и развитие культуры"</t>
  </si>
  <si>
    <t>0000079512</t>
  </si>
  <si>
    <t>Мероприятия в области здравоохранения, спорта и физической культуры, туризма</t>
  </si>
  <si>
    <t>0000051297</t>
  </si>
  <si>
    <t xml:space="preserve">    Учреждение: Комитет образования администрации муниципального района "Агинский район"</t>
  </si>
  <si>
    <t>926</t>
  </si>
  <si>
    <t xml:space="preserve">  Общеэкономические вопросы</t>
  </si>
  <si>
    <t>Субсидия на обеспечение государственных гарантий прав граждан на получение общедоступного и бесплатного дошклольного образования в общеобразовательных учреждениях</t>
  </si>
  <si>
    <t>0000071201</t>
  </si>
  <si>
    <t xml:space="preserve">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</si>
  <si>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0000071231</t>
  </si>
  <si>
    <t>Разработка проектно-сметной документации для капитального ремонта образовательных организаций</t>
  </si>
  <si>
    <t>0000071448</t>
  </si>
  <si>
    <t>Субсидия на обеспечение государственных гарантий прав граждан на получение общедоступного и бесплатного общего образования в общеобрзовательных учреждениях</t>
  </si>
  <si>
    <t>0000071202</t>
  </si>
  <si>
    <t xml:space="preserve">          Субсидия на обеспечение бесплатным питанием детей из малоимущ семей, обучающихся в муниципальных образовательных учреждениях</t>
  </si>
  <si>
    <t>0000071218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</si>
  <si>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</si>
  <si>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0000071219</t>
  </si>
  <si>
    <t>РЦП "Развитие системы образования "</t>
  </si>
  <si>
    <t>0000079509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</si>
  <si>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</si>
  <si>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00000A7501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</si>
  <si>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</si>
  <si>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00000S1446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</si>
  <si>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</si>
  <si>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0000053030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</si>
  <si>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коэффециенты к ежемесячному денежному вознаграждению, за кассовое руководство педагогическим работникам муниципальных образовательных организаций</t>
  </si>
  <si>
    <t>0000071031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</si>
  <si>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</si>
  <si>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</si>
  <si>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</si>
  <si>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000E250980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</si>
  <si>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</si>
  <si>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000EB51790</t>
  </si>
  <si>
    <t>Дополнительное образование детей</t>
  </si>
  <si>
    <t>Персонифицированное финансирование дополнительного образования детей</t>
  </si>
  <si>
    <t>0000042397</t>
  </si>
  <si>
    <t xml:space="preserve">          Субсидии бюджетным учреждениям в части увеличения тарифной ставки (должностного оклада) на 25 %</t>
  </si>
  <si>
    <t>00000S1101</t>
  </si>
  <si>
    <t>Организация летнего отдыха детей</t>
  </si>
  <si>
    <t>0000071432</t>
  </si>
  <si>
    <t xml:space="preserve">          Централизованная бухгалтерия отдела образования муниципального района "Агинский район"</t>
  </si>
  <si>
    <t>0000045298</t>
  </si>
  <si>
    <t xml:space="preserve">          Методический кабинет отдела образования муниципального района "Агинский район"</t>
  </si>
  <si>
    <t>0000045299</t>
  </si>
  <si>
    <t xml:space="preserve">          Администрирование государственного полномочия по организации и осуществлению деятельности по опеке и попечительству над несовершеннолетними 
</t>
  </si>
  <si>
    <t>0000079211</t>
  </si>
  <si>
    <t>Пособия на предоставление компенсации затрат родителей(законных представителей)детей-инвалидов на обучение по основным общеобразовательным программам на дому</t>
  </si>
  <si>
    <t>0000071228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</si>
  <si>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</si>
  <si>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0000071230</t>
  </si>
  <si>
    <t>Ежемесячные денежные средства на содержание детей-сирот и детей, оставшихся без попечения родителей , в приемных семьях</t>
  </si>
  <si>
    <t>0000072411</t>
  </si>
  <si>
    <t xml:space="preserve">Назначения и выплата вознаграждения приемным родителям </t>
  </si>
  <si>
    <t>0000072421</t>
  </si>
  <si>
    <t>Ежемесячные денежные средства на содержание детей сирот и детей , оставшихся без попечения родителей, в семьях опекунов (попечителей)</t>
  </si>
  <si>
    <t>0000072431</t>
  </si>
  <si>
    <t>Всего расходов:</t>
  </si>
  <si>
    <t>Всего доходов</t>
  </si>
  <si>
    <t xml:space="preserve">Профицит+, дефицит- </t>
  </si>
  <si>
    <t>ВР</t>
  </si>
  <si>
    <t>Доп. класс</t>
  </si>
  <si>
    <t>Фонд оплаты труда государственных (муниципальных) органов</t>
  </si>
  <si>
    <t>121</t>
  </si>
  <si>
    <t>211</t>
  </si>
  <si>
    <t xml:space="preserve">  Иные выплаты персоналу государственных (муниципальных) органов, за исключением фонда оплаты труда</t>
  </si>
  <si>
    <t>122</t>
  </si>
  <si>
    <t>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</si>
  <si>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</si>
  <si>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</si>
  <si>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213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</si>
  <si>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</si>
  <si>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</si>
  <si>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</si>
  <si>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 для муниципальных нужд</t>
  </si>
  <si>
    <t>244</t>
  </si>
  <si>
    <t>226</t>
  </si>
  <si>
    <t xml:space="preserve">            Прочая закупка товаров, работ и услуг для муниципальных нужд</t>
  </si>
  <si>
    <t>340</t>
  </si>
  <si>
    <t>Резервные средства</t>
  </si>
  <si>
    <t>870</t>
  </si>
  <si>
    <t>290</t>
  </si>
  <si>
    <t>Фонд оплаты труда учреждений</t>
  </si>
  <si>
    <t>111</t>
  </si>
  <si>
    <t xml:space="preserve">  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</si>
  <si>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</si>
  <si>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</t>
  </si>
  <si>
    <t>119</t>
  </si>
  <si>
    <t>221</t>
  </si>
  <si>
    <t>225</t>
  </si>
  <si>
    <t>310</t>
  </si>
  <si>
    <t xml:space="preserve">  Иные выплаты населению</t>
  </si>
  <si>
    <t>360</t>
  </si>
  <si>
    <t>МАУ "ЦМТО"</t>
  </si>
  <si>
    <t>621</t>
  </si>
  <si>
    <t>241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</si>
  <si>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</si>
  <si>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</si>
  <si>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</si>
  <si>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</si>
  <si>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</si>
  <si>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</si>
  <si>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РЦП "Обеспечение гражданами воин. обяз-ти в МР "Агинский район" по содействию отделу военного комиссариата в его мобилиз. работе в мирное время"</t>
  </si>
  <si>
    <t>0209</t>
  </si>
  <si>
    <t>0000079507</t>
  </si>
  <si>
    <t xml:space="preserve">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</si>
  <si>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</si>
  <si>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Пособия и компенсации гражданам и иные социальные выплаты, кроме публичных нормативных обязательств</t>
  </si>
  <si>
    <t>312</t>
  </si>
  <si>
    <t>263</t>
  </si>
  <si>
    <t>Субсидии гражданам на приобретение жилья</t>
  </si>
  <si>
    <t>322</t>
  </si>
  <si>
    <t>262</t>
  </si>
  <si>
    <t>1</t>
  </si>
  <si>
    <t>222</t>
  </si>
  <si>
    <t>540</t>
  </si>
  <si>
    <t>251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</si>
  <si>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</si>
  <si>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</si>
  <si>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</si>
  <si>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</si>
  <si>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242</t>
  </si>
  <si>
    <t xml:space="preserve">          Процентные платежи по муниципальному долгу</t>
  </si>
  <si>
    <t>730</t>
  </si>
  <si>
    <t>231</t>
  </si>
  <si>
    <t>511</t>
  </si>
  <si>
    <t>Иные дотации</t>
  </si>
  <si>
    <t>Субвенции</t>
  </si>
  <si>
    <t>Субсидии</t>
  </si>
  <si>
    <t>Закупка энергетических ресурсов</t>
  </si>
  <si>
    <t>247</t>
  </si>
  <si>
    <t>223</t>
  </si>
  <si>
    <t xml:space="preserve">  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</si>
  <si>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</si>
  <si>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Иные выплаты персоналу учреждений</t>
  </si>
  <si>
    <t xml:space="preserve"> Уплата налога на имущество организаций и земельного налога</t>
  </si>
  <si>
    <t>611</t>
  </si>
  <si>
    <t>Субсидии бюджетным учреждениям на иные цели</t>
  </si>
  <si>
    <t>612</t>
  </si>
  <si>
    <t>Премии и гранты</t>
  </si>
  <si>
    <t>350</t>
  </si>
  <si>
    <t xml:space="preserve">Уплата прочих налогов, сборов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</si>
  <si>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</si>
  <si>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           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</si>
  <si>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           Субсидии бюджетным учреждениям на иные цели</t>
  </si>
  <si>
    <t xml:space="preserve">  Прочая закупка товаров, работ и услуг для обеспечения государственных (муниципальных) нужд
</t>
  </si>
  <si>
    <t xml:space="preserve">  Субсидии бюджетным учреждениям на иные цели</t>
  </si>
  <si>
    <t>614</t>
  </si>
  <si>
    <t>624</t>
  </si>
  <si>
    <t xml:space="preserve">  Фонд оплаты труда учреждений</t>
  </si>
  <si>
    <t>321</t>
  </si>
  <si>
    <t xml:space="preserve">            Меры социальной поддержки населения по публичным нормативным обязательствам</t>
  </si>
  <si>
    <t>313</t>
  </si>
  <si>
    <t>323</t>
  </si>
  <si>
    <t>безв</t>
  </si>
  <si>
    <t>дох</t>
  </si>
  <si>
    <t xml:space="preserve">   Приложение 4</t>
  </si>
  <si>
    <t>Источники финансирования дефицита бюджета на 2024 год и плановый период 2025-2026 годов</t>
  </si>
  <si>
    <t>\</t>
  </si>
  <si>
    <t>Код строки</t>
  </si>
  <si>
    <t>Код источника финансирования по бюджетной классификации</t>
  </si>
  <si>
    <t>Источники финансирования дефицита бюджета - всего</t>
  </si>
  <si>
    <t>x</t>
  </si>
  <si>
    <t>в том числе: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</si>
  <si>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</si>
  <si>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</si>
  <si>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</si>
  <si>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00001030000000000000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</si>
  <si>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</si>
  <si>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00001030100000000000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</si>
  <si>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</si>
  <si>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</si>
  <si>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</si>
  <si>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00001030100050000810</t>
  </si>
  <si>
    <t>источники внешнего финансирования</t>
  </si>
  <si>
    <t>-</t>
  </si>
  <si>
    <t>Изменение остатков средств</t>
  </si>
  <si>
    <t xml:space="preserve">  Изменение остатков средств</t>
  </si>
  <si>
    <t>00001050000000000000</t>
  </si>
  <si>
    <t>увеличение остатков средств, всего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</si>
  <si>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</si>
  <si>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</si>
  <si>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</si>
  <si>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</si>
  <si>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</si>
  <si>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</si>
  <si>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00001050201050000510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</si>
  <si>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</si>
  <si>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</si>
  <si>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</si>
  <si>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</si>
  <si>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</si>
  <si>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</si>
  <si>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</si>
  <si>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00001050201050000610</t>
  </si>
  <si>
    <t xml:space="preserve">   Приложение 8</t>
  </si>
  <si>
    <t>Распределение субсидии на развитие сети учреждений культурно-досугового типа</t>
  </si>
  <si>
    <t>Сахюрта</t>
  </si>
  <si>
    <t>Итого</t>
  </si>
  <si>
    <t xml:space="preserve">   Приложение 9</t>
  </si>
  <si>
    <t>Распределение субсидии на реализацию программ формирования современной городской среды</t>
  </si>
  <si>
    <t>Новоорловск</t>
  </si>
  <si>
    <t>Амитхаша</t>
  </si>
  <si>
    <t xml:space="preserve">   Приложение 10</t>
  </si>
  <si>
    <t>Распределение субсидии на реализацию мероприятий плана социального развития центров экономического роста Забайкальского края</t>
  </si>
  <si>
    <t xml:space="preserve">   Приложение 11</t>
  </si>
  <si>
    <t>Распределение иных МБТ на поощрение работников, занимающихся обеспечением по привлечению граждан на военную службу</t>
  </si>
  <si>
    <t xml:space="preserve">   Приложение 12</t>
  </si>
  <si>
    <t>Распределение субсидии  муниципального дорожного фонда</t>
  </si>
  <si>
    <t>Субсидии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</si>
  <si>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2 02 25505 05 0000 150</t>
  </si>
</sst>
</file>

<file path=xl/styles.xml><?xml version="1.0" encoding="utf-8"?>
<styleSheet xmlns="http://schemas.openxmlformats.org/spreadsheetml/2006/main">
  <numFmts count="14">
    <numFmt numFmtId="164" formatCode="0.0"/>
    <numFmt numFmtId="165" formatCode="_-* #,##0.00_р_._-;\-* #,##0.00_р_._-;_-* &quot;-&quot;??_р_._-;_-@"/>
    <numFmt numFmtId="166" formatCode="_-* #,##0.0_р_._-;\-* #,##0.0_р_._-;_-* &quot;-&quot;?????_р_._-;_-@"/>
    <numFmt numFmtId="167" formatCode="_-* #,##0.000_р_._-;\-* #,##0.000_р_._-;_-* &quot;-&quot;?????_р_._-;_-@"/>
    <numFmt numFmtId="168" formatCode="_-* #,##0.000\ _₽_-;\-* #,##0.000\ _₽_-;_-* &quot;-&quot;???\ _₽_-;_-@"/>
    <numFmt numFmtId="169" formatCode="_-* #\ ##0.000_р_._-;\-* #\ ##0.000_р_._-;_-* &quot;-&quot;?????_р_._-;_-@"/>
    <numFmt numFmtId="170" formatCode="_-* #\ ##0.000\ _₽_-;\-* #\ ##0.000\ _₽_-;_-* &quot;-&quot;???\ _₽_-;_-@"/>
    <numFmt numFmtId="171" formatCode="#,##0.00_ ;\-#,##0.00\ "/>
    <numFmt numFmtId="172" formatCode="_-* #,##0.00_р_._-;\-* #,##0.00_р_._-;_-* &quot;-&quot;?????_р_._-;_-@"/>
    <numFmt numFmtId="173" formatCode="_-* #,##0.000_р_._-;\-* #,##0.000_р_._-;_-* &quot;-&quot;???_р_._-;_-@"/>
    <numFmt numFmtId="174" formatCode="0.000"/>
    <numFmt numFmtId="175" formatCode="#,##0.000"/>
    <numFmt numFmtId="176" formatCode="0.0000"/>
    <numFmt numFmtId="177" formatCode="#,##0.0"/>
  </numFmts>
  <fonts count="29">
    <font>
      <sz val="10"/>
      <color rgb="FF000000"/>
      <name val="Calibri"/>
      <scheme val="minor"/>
    </font>
    <font>
      <sz val="12"/>
      <color theme="1"/>
      <name val="Times New Roman"/>
    </font>
    <font>
      <sz val="10"/>
      <color theme="1"/>
      <name val="Arimo"/>
    </font>
    <font>
      <sz val="10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rgb="FF000000"/>
      <name val="Times New Roman"/>
    </font>
    <font>
      <b/>
      <sz val="12"/>
      <color theme="1"/>
      <name val="Times New Roman"/>
    </font>
    <font>
      <sz val="10"/>
      <color rgb="FF000000"/>
      <name val="Times New Roman"/>
    </font>
    <font>
      <sz val="11"/>
      <color theme="1"/>
      <name val="Times New Roman"/>
    </font>
    <font>
      <sz val="12"/>
      <color rgb="FF000000"/>
      <name val="Times New Roman"/>
    </font>
    <font>
      <sz val="10"/>
      <name val="Calibri"/>
    </font>
    <font>
      <b/>
      <sz val="14"/>
      <color rgb="FF000000"/>
      <name val="Times New Roman"/>
    </font>
    <font>
      <sz val="14"/>
      <color rgb="FFFF0000"/>
      <name val="Times New Roman"/>
    </font>
    <font>
      <sz val="10"/>
      <color rgb="FF000000"/>
      <name val="Calibri"/>
    </font>
    <font>
      <sz val="14"/>
      <color rgb="FF000000"/>
      <name val="&quot;Times New Roman&quot;"/>
    </font>
    <font>
      <sz val="12"/>
      <color theme="1"/>
      <name val="Arimo"/>
    </font>
    <font>
      <b/>
      <i/>
      <sz val="14"/>
      <color theme="1"/>
      <name val="Times New Roman"/>
    </font>
    <font>
      <i/>
      <sz val="14"/>
      <color theme="1"/>
      <name val="Times New Roman"/>
    </font>
    <font>
      <b/>
      <sz val="12"/>
      <color rgb="FF000000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color rgb="FFFF0000"/>
      <name val="Times New Roman"/>
    </font>
    <font>
      <sz val="12"/>
      <color rgb="FF000000"/>
      <name val="&quot;Times New Roman&quot;"/>
    </font>
    <font>
      <sz val="9"/>
      <color theme="1"/>
      <name val="Times New Roman"/>
    </font>
    <font>
      <sz val="10"/>
      <color rgb="FF000000"/>
      <name val="Calibri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5" fillId="0" borderId="8"/>
  </cellStyleXfs>
  <cellXfs count="301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8" fillId="0" borderId="1" xfId="0" applyFont="1" applyBorder="1" applyAlignment="1"/>
    <xf numFmtId="0" fontId="12" fillId="0" borderId="2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" fontId="12" fillId="2" borderId="10" xfId="0" applyNumberFormat="1" applyFont="1" applyFill="1" applyBorder="1" applyAlignment="1">
      <alignment horizontal="center" wrapText="1"/>
    </xf>
    <xf numFmtId="4" fontId="8" fillId="0" borderId="1" xfId="0" applyNumberFormat="1" applyFont="1" applyBorder="1"/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2" fontId="6" fillId="2" borderId="10" xfId="0" applyNumberFormat="1" applyFont="1" applyFill="1" applyBorder="1" applyAlignment="1">
      <alignment horizontal="center" wrapText="1"/>
    </xf>
    <xf numFmtId="2" fontId="5" fillId="2" borderId="10" xfId="0" applyNumberFormat="1" applyFont="1" applyFill="1" applyBorder="1" applyAlignment="1">
      <alignment horizontal="center" wrapText="1"/>
    </xf>
    <xf numFmtId="2" fontId="13" fillId="2" borderId="10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wrapText="1"/>
    </xf>
    <xf numFmtId="2" fontId="12" fillId="2" borderId="10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2" fontId="13" fillId="2" borderId="10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14" fillId="0" borderId="0" xfId="0" applyFont="1"/>
    <xf numFmtId="0" fontId="15" fillId="0" borderId="2" xfId="0" applyFont="1" applyBorder="1" applyAlignment="1"/>
    <xf numFmtId="0" fontId="15" fillId="0" borderId="4" xfId="0" applyFont="1" applyBorder="1" applyAlignment="1"/>
    <xf numFmtId="0" fontId="15" fillId="0" borderId="4" xfId="0" applyFont="1" applyBorder="1" applyAlignment="1"/>
    <xf numFmtId="0" fontId="6" fillId="0" borderId="2" xfId="0" applyFont="1" applyBorder="1" applyAlignment="1">
      <alignment horizontal="left" wrapText="1"/>
    </xf>
    <xf numFmtId="0" fontId="4" fillId="2" borderId="10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8" fillId="0" borderId="1" xfId="0" applyFont="1" applyBorder="1"/>
    <xf numFmtId="0" fontId="6" fillId="0" borderId="11" xfId="0" applyFont="1" applyBorder="1" applyAlignment="1">
      <alignment horizontal="left" wrapText="1"/>
    </xf>
    <xf numFmtId="164" fontId="13" fillId="2" borderId="10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3" fillId="2" borderId="1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8" fillId="2" borderId="8" xfId="0" applyFont="1" applyFill="1" applyBorder="1"/>
    <xf numFmtId="0" fontId="6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/>
    <xf numFmtId="4" fontId="7" fillId="0" borderId="2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/>
    <xf numFmtId="0" fontId="1" fillId="3" borderId="8" xfId="0" applyFont="1" applyFill="1" applyBorder="1" applyAlignment="1">
      <alignment horizontal="left" vertical="center"/>
    </xf>
    <xf numFmtId="0" fontId="16" fillId="3" borderId="8" xfId="0" applyFont="1" applyFill="1" applyBorder="1"/>
    <xf numFmtId="0" fontId="1" fillId="0" borderId="0" xfId="0" applyFont="1" applyAlignment="1">
      <alignment vertical="center"/>
    </xf>
    <xf numFmtId="0" fontId="1" fillId="3" borderId="8" xfId="0" applyFont="1" applyFill="1" applyBorder="1"/>
    <xf numFmtId="166" fontId="1" fillId="3" borderId="8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8" xfId="0" applyFont="1" applyFill="1" applyBorder="1"/>
    <xf numFmtId="0" fontId="17" fillId="4" borderId="1" xfId="0" applyFont="1" applyFill="1" applyBorder="1" applyAlignment="1">
      <alignment horizontal="left" vertical="center" wrapText="1"/>
    </xf>
    <xf numFmtId="49" fontId="17" fillId="4" borderId="1" xfId="0" applyNumberFormat="1" applyFont="1" applyFill="1" applyBorder="1" applyAlignment="1">
      <alignment horizontal="center" vertical="center" shrinkToFit="1"/>
    </xf>
    <xf numFmtId="49" fontId="17" fillId="4" borderId="1" xfId="0" applyNumberFormat="1" applyFont="1" applyFill="1" applyBorder="1" applyAlignment="1">
      <alignment vertical="center" shrinkToFit="1"/>
    </xf>
    <xf numFmtId="167" fontId="17" fillId="4" borderId="1" xfId="0" applyNumberFormat="1" applyFont="1" applyFill="1" applyBorder="1"/>
    <xf numFmtId="0" fontId="18" fillId="3" borderId="8" xfId="0" applyFont="1" applyFill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vertical="center" shrinkToFit="1"/>
    </xf>
    <xf numFmtId="167" fontId="7" fillId="0" borderId="1" xfId="0" applyNumberFormat="1" applyFont="1" applyBorder="1"/>
    <xf numFmtId="168" fontId="7" fillId="3" borderId="8" xfId="0" applyNumberFormat="1" applyFont="1" applyFill="1" applyBorder="1"/>
    <xf numFmtId="167" fontId="7" fillId="3" borderId="1" xfId="0" applyNumberFormat="1" applyFont="1" applyFill="1" applyBorder="1"/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/>
    </xf>
    <xf numFmtId="167" fontId="1" fillId="3" borderId="1" xfId="0" applyNumberFormat="1" applyFont="1" applyFill="1" applyBorder="1"/>
    <xf numFmtId="168" fontId="1" fillId="3" borderId="8" xfId="0" applyNumberFormat="1" applyFont="1" applyFill="1" applyBorder="1"/>
    <xf numFmtId="0" fontId="10" fillId="2" borderId="1" xfId="0" applyFont="1" applyFill="1" applyBorder="1"/>
    <xf numFmtId="49" fontId="1" fillId="2" borderId="18" xfId="0" applyNumberFormat="1" applyFont="1" applyFill="1" applyBorder="1" applyAlignment="1">
      <alignment horizontal="center"/>
    </xf>
    <xf numFmtId="49" fontId="1" fillId="2" borderId="18" xfId="0" applyNumberFormat="1" applyFont="1" applyFill="1" applyBorder="1"/>
    <xf numFmtId="167" fontId="1" fillId="3" borderId="18" xfId="0" applyNumberFormat="1" applyFont="1" applyFill="1" applyBorder="1"/>
    <xf numFmtId="49" fontId="7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shrinkToFit="1"/>
    </xf>
    <xf numFmtId="0" fontId="7" fillId="3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0" fontId="1" fillId="3" borderId="1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vertical="center" shrinkToFit="1"/>
    </xf>
    <xf numFmtId="0" fontId="7" fillId="2" borderId="19" xfId="0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/>
    <xf numFmtId="167" fontId="7" fillId="3" borderId="10" xfId="0" applyNumberFormat="1" applyFont="1" applyFill="1" applyBorder="1"/>
    <xf numFmtId="168" fontId="17" fillId="3" borderId="8" xfId="0" applyNumberFormat="1" applyFont="1" applyFill="1" applyBorder="1"/>
    <xf numFmtId="0" fontId="17" fillId="3" borderId="8" xfId="0" applyFont="1" applyFill="1" applyBorder="1"/>
    <xf numFmtId="0" fontId="10" fillId="2" borderId="19" xfId="0" applyFont="1" applyFill="1" applyBorder="1" applyAlignment="1">
      <alignment vertical="top"/>
    </xf>
    <xf numFmtId="49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/>
    <xf numFmtId="167" fontId="1" fillId="3" borderId="1" xfId="0" applyNumberFormat="1" applyFont="1" applyFill="1" applyBorder="1" applyAlignment="1">
      <alignment horizontal="center"/>
    </xf>
    <xf numFmtId="167" fontId="7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vertical="center" shrinkToFit="1"/>
    </xf>
    <xf numFmtId="0" fontId="20" fillId="3" borderId="8" xfId="0" applyFont="1" applyFill="1" applyBorder="1"/>
    <xf numFmtId="0" fontId="1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/>
    </xf>
    <xf numFmtId="0" fontId="21" fillId="3" borderId="8" xfId="0" applyFont="1" applyFill="1" applyBorder="1"/>
    <xf numFmtId="0" fontId="7" fillId="0" borderId="1" xfId="0" applyFont="1" applyBorder="1" applyAlignment="1">
      <alignment horizontal="left"/>
    </xf>
    <xf numFmtId="49" fontId="7" fillId="0" borderId="6" xfId="0" applyNumberFormat="1" applyFont="1" applyBorder="1" applyAlignment="1">
      <alignment horizontal="center"/>
    </xf>
    <xf numFmtId="49" fontId="7" fillId="0" borderId="6" xfId="0" applyNumberFormat="1" applyFont="1" applyBorder="1"/>
    <xf numFmtId="0" fontId="7" fillId="3" borderId="18" xfId="0" applyFont="1" applyFill="1" applyBorder="1"/>
    <xf numFmtId="0" fontId="1" fillId="0" borderId="2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/>
    <xf numFmtId="0" fontId="1" fillId="3" borderId="10" xfId="0" applyFont="1" applyFill="1" applyBorder="1"/>
    <xf numFmtId="0" fontId="19" fillId="0" borderId="1" xfId="0" applyFont="1" applyBorder="1" applyAlignment="1">
      <alignment horizontal="left"/>
    </xf>
    <xf numFmtId="167" fontId="7" fillId="3" borderId="18" xfId="0" applyNumberFormat="1" applyFont="1" applyFill="1" applyBorder="1"/>
    <xf numFmtId="0" fontId="10" fillId="0" borderId="2" xfId="0" applyFont="1" applyBorder="1" applyAlignment="1">
      <alignment horizontal="left" wrapText="1"/>
    </xf>
    <xf numFmtId="167" fontId="1" fillId="3" borderId="10" xfId="0" applyNumberFormat="1" applyFont="1" applyFill="1" applyBorder="1"/>
    <xf numFmtId="168" fontId="4" fillId="3" borderId="8" xfId="0" applyNumberFormat="1" applyFont="1" applyFill="1" applyBorder="1"/>
    <xf numFmtId="0" fontId="4" fillId="3" borderId="8" xfId="0" applyFont="1" applyFill="1" applyBorder="1"/>
    <xf numFmtId="167" fontId="7" fillId="3" borderId="8" xfId="0" applyNumberFormat="1" applyFont="1" applyFill="1" applyBorder="1"/>
    <xf numFmtId="49" fontId="7" fillId="0" borderId="1" xfId="0" applyNumberFormat="1" applyFont="1" applyBorder="1" applyAlignment="1">
      <alignment horizontal="center" shrinkToFit="1"/>
    </xf>
    <xf numFmtId="0" fontId="10" fillId="0" borderId="1" xfId="0" applyFont="1" applyBorder="1" applyAlignment="1">
      <alignment vertical="top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49" fontId="1" fillId="0" borderId="4" xfId="0" applyNumberFormat="1" applyFont="1" applyBorder="1" applyAlignment="1"/>
    <xf numFmtId="49" fontId="1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2" fillId="3" borderId="8" xfId="0" applyFont="1" applyFill="1" applyBorder="1"/>
    <xf numFmtId="169" fontId="17" fillId="4" borderId="1" xfId="0" applyNumberFormat="1" applyFont="1" applyFill="1" applyBorder="1"/>
    <xf numFmtId="170" fontId="4" fillId="3" borderId="8" xfId="0" applyNumberFormat="1" applyFont="1" applyFill="1" applyBorder="1"/>
    <xf numFmtId="169" fontId="7" fillId="3" borderId="1" xfId="0" applyNumberFormat="1" applyFont="1" applyFill="1" applyBorder="1"/>
    <xf numFmtId="170" fontId="7" fillId="3" borderId="8" xfId="0" applyNumberFormat="1" applyFont="1" applyFill="1" applyBorder="1"/>
    <xf numFmtId="169" fontId="7" fillId="0" borderId="1" xfId="0" applyNumberFormat="1" applyFont="1" applyBorder="1"/>
    <xf numFmtId="169" fontId="1" fillId="0" borderId="1" xfId="0" applyNumberFormat="1" applyFont="1" applyBorder="1"/>
    <xf numFmtId="0" fontId="22" fillId="3" borderId="8" xfId="0" applyFont="1" applyFill="1" applyBorder="1"/>
    <xf numFmtId="0" fontId="20" fillId="4" borderId="1" xfId="0" applyFont="1" applyFill="1" applyBorder="1" applyAlignment="1">
      <alignment horizontal="left" vertical="center" wrapText="1"/>
    </xf>
    <xf numFmtId="167" fontId="1" fillId="3" borderId="8" xfId="0" applyNumberFormat="1" applyFont="1" applyFill="1" applyBorder="1"/>
    <xf numFmtId="49" fontId="10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horizontal="left"/>
    </xf>
    <xf numFmtId="49" fontId="7" fillId="2" borderId="18" xfId="0" applyNumberFormat="1" applyFont="1" applyFill="1" applyBorder="1"/>
    <xf numFmtId="0" fontId="20" fillId="4" borderId="1" xfId="0" applyFont="1" applyFill="1" applyBorder="1" applyAlignment="1">
      <alignment horizontal="left"/>
    </xf>
    <xf numFmtId="49" fontId="17" fillId="4" borderId="18" xfId="0" applyNumberFormat="1" applyFont="1" applyFill="1" applyBorder="1" applyAlignment="1">
      <alignment horizontal="center"/>
    </xf>
    <xf numFmtId="49" fontId="17" fillId="4" borderId="18" xfId="0" applyNumberFormat="1" applyFont="1" applyFill="1" applyBorder="1"/>
    <xf numFmtId="167" fontId="17" fillId="4" borderId="18" xfId="0" applyNumberFormat="1" applyFont="1" applyFill="1" applyBorder="1"/>
    <xf numFmtId="167" fontId="7" fillId="0" borderId="6" xfId="0" applyNumberFormat="1" applyFont="1" applyBorder="1"/>
    <xf numFmtId="0" fontId="1" fillId="3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167" fontId="20" fillId="3" borderId="1" xfId="0" applyNumberFormat="1" applyFont="1" applyFill="1" applyBorder="1"/>
    <xf numFmtId="167" fontId="21" fillId="3" borderId="1" xfId="0" applyNumberFormat="1" applyFont="1" applyFill="1" applyBorder="1"/>
    <xf numFmtId="49" fontId="20" fillId="4" borderId="1" xfId="0" applyNumberFormat="1" applyFont="1" applyFill="1" applyBorder="1" applyAlignment="1">
      <alignment horizontal="center" vertical="center" shrinkToFit="1"/>
    </xf>
    <xf numFmtId="49" fontId="1" fillId="4" borderId="1" xfId="0" applyNumberFormat="1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49" fontId="1" fillId="0" borderId="6" xfId="0" applyNumberFormat="1" applyFont="1" applyBorder="1" applyAlignment="1"/>
    <xf numFmtId="0" fontId="1" fillId="0" borderId="2" xfId="0" applyFont="1" applyBorder="1" applyAlignment="1">
      <alignment horizontal="left" wrapText="1"/>
    </xf>
    <xf numFmtId="169" fontId="1" fillId="3" borderId="1" xfId="0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172" fontId="5" fillId="0" borderId="1" xfId="0" applyNumberFormat="1" applyFont="1" applyBorder="1" applyAlignment="1">
      <alignment horizontal="center"/>
    </xf>
    <xf numFmtId="0" fontId="14" fillId="3" borderId="8" xfId="0" applyFont="1" applyFill="1" applyBorder="1"/>
    <xf numFmtId="0" fontId="7" fillId="0" borderId="1" xfId="0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2" fontId="6" fillId="2" borderId="8" xfId="0" applyNumberFormat="1" applyFont="1" applyFill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66" fontId="1" fillId="3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wrapText="1"/>
    </xf>
    <xf numFmtId="166" fontId="1" fillId="4" borderId="8" xfId="0" applyNumberFormat="1" applyFont="1" applyFill="1" applyBorder="1"/>
    <xf numFmtId="0" fontId="1" fillId="0" borderId="1" xfId="0" applyFont="1" applyBorder="1" applyAlignment="1">
      <alignment vertical="center" wrapText="1"/>
    </xf>
    <xf numFmtId="167" fontId="1" fillId="3" borderId="1" xfId="0" applyNumberFormat="1" applyFont="1" applyFill="1" applyBorder="1" applyAlignment="1"/>
    <xf numFmtId="0" fontId="1" fillId="2" borderId="19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" fillId="3" borderId="1" xfId="0" applyFont="1" applyFill="1" applyBorder="1" applyAlignment="1"/>
    <xf numFmtId="0" fontId="10" fillId="0" borderId="1" xfId="0" applyFont="1" applyBorder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167" fontId="1" fillId="3" borderId="10" xfId="0" applyNumberFormat="1" applyFont="1" applyFill="1" applyBorder="1" applyAlignment="1">
      <alignment horizontal="center"/>
    </xf>
    <xf numFmtId="167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/>
    <xf numFmtId="0" fontId="10" fillId="0" borderId="2" xfId="0" applyFont="1" applyBorder="1" applyAlignment="1">
      <alignment horizontal="left"/>
    </xf>
    <xf numFmtId="167" fontId="21" fillId="3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49" fontId="22" fillId="0" borderId="1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wrapText="1"/>
    </xf>
    <xf numFmtId="169" fontId="1" fillId="0" borderId="1" xfId="0" applyNumberFormat="1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1" fillId="0" borderId="3" xfId="0" applyNumberFormat="1" applyFont="1" applyBorder="1" applyAlignment="1">
      <alignment vertical="center" shrinkToFi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9" xfId="0" applyFont="1" applyFill="1" applyBorder="1"/>
    <xf numFmtId="0" fontId="10" fillId="2" borderId="19" xfId="0" applyFont="1" applyFill="1" applyBorder="1"/>
    <xf numFmtId="167" fontId="17" fillId="3" borderId="1" xfId="0" applyNumberFormat="1" applyFont="1" applyFill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left"/>
    </xf>
    <xf numFmtId="173" fontId="1" fillId="3" borderId="1" xfId="0" applyNumberFormat="1" applyFont="1" applyFill="1" applyBorder="1" applyAlignment="1"/>
    <xf numFmtId="167" fontId="1" fillId="3" borderId="10" xfId="0" applyNumberFormat="1" applyFont="1" applyFill="1" applyBorder="1" applyAlignment="1"/>
    <xf numFmtId="174" fontId="1" fillId="3" borderId="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9" fontId="1" fillId="3" borderId="1" xfId="0" applyNumberFormat="1" applyFont="1" applyFill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175" fontId="4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75" fontId="4" fillId="0" borderId="1" xfId="0" applyNumberFormat="1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left"/>
    </xf>
    <xf numFmtId="49" fontId="3" fillId="2" borderId="8" xfId="0" applyNumberFormat="1" applyFont="1" applyFill="1" applyBorder="1"/>
    <xf numFmtId="0" fontId="24" fillId="2" borderId="8" xfId="0" applyFont="1" applyFill="1" applyBorder="1"/>
    <xf numFmtId="0" fontId="3" fillId="0" borderId="0" xfId="0" applyFont="1" applyAlignment="1"/>
    <xf numFmtId="0" fontId="23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5" xfId="0" applyFont="1" applyBorder="1"/>
    <xf numFmtId="0" fontId="9" fillId="0" borderId="1" xfId="0" applyFont="1" applyBorder="1" applyAlignment="1">
      <alignment horizontal="center"/>
    </xf>
    <xf numFmtId="0" fontId="7" fillId="0" borderId="5" xfId="0" applyFont="1" applyBorder="1"/>
    <xf numFmtId="0" fontId="23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/>
    </xf>
    <xf numFmtId="0" fontId="1" fillId="0" borderId="5" xfId="0" applyFont="1" applyBorder="1" applyAlignment="1"/>
    <xf numFmtId="176" fontId="9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10" fillId="0" borderId="19" xfId="1" applyFont="1" applyBorder="1" applyAlignment="1">
      <alignment horizontal="left" wrapText="1"/>
    </xf>
    <xf numFmtId="0" fontId="1" fillId="0" borderId="0" xfId="0" applyFont="1" applyAlignment="1"/>
    <xf numFmtId="177" fontId="4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/>
    <xf numFmtId="0" fontId="15" fillId="0" borderId="19" xfId="0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12" fillId="0" borderId="9" xfId="0" applyFont="1" applyBorder="1" applyAlignment="1">
      <alignment horizontal="center" wrapText="1"/>
    </xf>
    <xf numFmtId="0" fontId="11" fillId="0" borderId="9" xfId="0" applyFont="1" applyBorder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11" xfId="0" applyFont="1" applyBorder="1"/>
    <xf numFmtId="0" fontId="11" fillId="0" borderId="2" xfId="0" applyFont="1" applyBorder="1"/>
    <xf numFmtId="0" fontId="1" fillId="0" borderId="13" xfId="0" applyFont="1" applyBorder="1" applyAlignment="1">
      <alignment horizontal="center" vertical="center" wrapText="1"/>
    </xf>
    <xf numFmtId="0" fontId="11" fillId="0" borderId="12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4" xfId="0" applyFont="1" applyBorder="1"/>
    <xf numFmtId="0" fontId="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/>
    <xf numFmtId="0" fontId="23" fillId="0" borderId="0" xfId="0" applyFont="1" applyFill="1" applyAlignment="1">
      <alignment horizontal="center" wrapText="1"/>
    </xf>
    <xf numFmtId="0" fontId="0" fillId="0" borderId="0" xfId="0" applyFont="1" applyFill="1" applyAlignment="1"/>
    <xf numFmtId="0" fontId="23" fillId="5" borderId="0" xfId="0" applyFont="1" applyFill="1" applyAlignment="1">
      <alignment horizontal="center" wrapText="1"/>
    </xf>
    <xf numFmtId="0" fontId="0" fillId="6" borderId="0" xfId="0" applyFont="1" applyFill="1" applyAlignment="1"/>
    <xf numFmtId="0" fontId="23" fillId="2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1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11"/>
  <sheetViews>
    <sheetView topLeftCell="B30" zoomScale="78" zoomScaleNormal="78" workbookViewId="0">
      <selection activeCell="C57" sqref="C57:C63"/>
    </sheetView>
  </sheetViews>
  <sheetFormatPr defaultColWidth="14.42578125" defaultRowHeight="15" customHeight="1"/>
  <cols>
    <col min="1" max="1" width="62.5703125" customWidth="1"/>
    <col min="2" max="2" width="30.42578125" customWidth="1"/>
    <col min="3" max="3" width="19.85546875" customWidth="1"/>
    <col min="4" max="4" width="17.42578125" customWidth="1"/>
    <col min="5" max="5" width="22.85546875" customWidth="1"/>
    <col min="6" max="18" width="14.42578125" customWidth="1"/>
  </cols>
  <sheetData>
    <row r="1" spans="1:26" ht="18.75">
      <c r="A1" s="6"/>
      <c r="B1" s="6"/>
      <c r="C1" s="7"/>
      <c r="D1" s="8"/>
      <c r="E1" s="8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6" ht="15" customHeight="1">
      <c r="A2" s="9"/>
      <c r="D2" s="9" t="s">
        <v>13</v>
      </c>
      <c r="E2" s="26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6" ht="15" customHeight="1">
      <c r="A3" s="9"/>
      <c r="C3" s="280" t="s">
        <v>14</v>
      </c>
      <c r="D3" s="280"/>
      <c r="E3" s="28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6" ht="29.45" customHeight="1">
      <c r="A4" s="9"/>
      <c r="C4" s="280"/>
      <c r="D4" s="280"/>
      <c r="E4" s="28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6" ht="18.75">
      <c r="A5" s="9"/>
      <c r="B5" s="276"/>
      <c r="C5" s="277"/>
      <c r="D5" s="8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6" ht="14.25">
      <c r="A6" s="278" t="s">
        <v>15</v>
      </c>
      <c r="B6" s="279"/>
      <c r="C6" s="279"/>
      <c r="D6" s="279"/>
      <c r="E6" s="27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6" ht="18.75">
      <c r="A7" s="10" t="s">
        <v>16</v>
      </c>
      <c r="B7" s="11" t="s">
        <v>17</v>
      </c>
      <c r="C7" s="12">
        <v>2024</v>
      </c>
      <c r="D7" s="12">
        <v>2025</v>
      </c>
      <c r="E7" s="12">
        <v>2026</v>
      </c>
      <c r="F7" s="12">
        <v>2024</v>
      </c>
      <c r="G7" s="13" t="s">
        <v>18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6" ht="18.75">
      <c r="A8" s="14" t="s">
        <v>19</v>
      </c>
      <c r="B8" s="15" t="s">
        <v>20</v>
      </c>
      <c r="C8" s="16">
        <f t="shared" ref="C8:F8" si="0">C9</f>
        <v>900836.39999999991</v>
      </c>
      <c r="D8" s="16">
        <f t="shared" si="0"/>
        <v>720926.59999999986</v>
      </c>
      <c r="E8" s="16">
        <f t="shared" si="0"/>
        <v>679059.9</v>
      </c>
      <c r="F8" s="16">
        <f t="shared" si="0"/>
        <v>867315.39999999991</v>
      </c>
      <c r="G8" s="17">
        <f t="shared" ref="G8:G64" si="1">C8-F8</f>
        <v>33521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26" ht="56.25">
      <c r="A9" s="18" t="s">
        <v>21</v>
      </c>
      <c r="B9" s="19" t="s">
        <v>22</v>
      </c>
      <c r="C9" s="20">
        <f t="shared" ref="C9:F9" si="2">C10+C14+C33+C56</f>
        <v>900836.39999999991</v>
      </c>
      <c r="D9" s="20">
        <f t="shared" si="2"/>
        <v>720926.59999999986</v>
      </c>
      <c r="E9" s="20">
        <f t="shared" si="2"/>
        <v>679059.9</v>
      </c>
      <c r="F9" s="20">
        <f t="shared" si="2"/>
        <v>867315.39999999991</v>
      </c>
      <c r="G9" s="17">
        <f t="shared" si="1"/>
        <v>33521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6" ht="37.5">
      <c r="A10" s="18" t="s">
        <v>23</v>
      </c>
      <c r="B10" s="19" t="s">
        <v>24</v>
      </c>
      <c r="C10" s="21">
        <f t="shared" ref="C10:F10" si="3">C11+C13</f>
        <v>377737</v>
      </c>
      <c r="D10" s="21">
        <f t="shared" si="3"/>
        <v>279258</v>
      </c>
      <c r="E10" s="21">
        <f t="shared" si="3"/>
        <v>252696</v>
      </c>
      <c r="F10" s="21">
        <f t="shared" si="3"/>
        <v>377737</v>
      </c>
      <c r="G10" s="17">
        <f t="shared" si="1"/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26" ht="37.5">
      <c r="A11" s="18" t="s">
        <v>25</v>
      </c>
      <c r="B11" s="19" t="s">
        <v>26</v>
      </c>
      <c r="C11" s="20">
        <f t="shared" ref="C11:F11" si="4">C12</f>
        <v>377187</v>
      </c>
      <c r="D11" s="20">
        <f t="shared" si="4"/>
        <v>278308</v>
      </c>
      <c r="E11" s="20">
        <f t="shared" si="4"/>
        <v>252346</v>
      </c>
      <c r="F11" s="20">
        <f t="shared" si="4"/>
        <v>377187</v>
      </c>
      <c r="G11" s="17">
        <f t="shared" si="1"/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26" ht="37.5">
      <c r="A12" s="18" t="s">
        <v>5</v>
      </c>
      <c r="B12" s="19" t="s">
        <v>27</v>
      </c>
      <c r="C12" s="22">
        <v>377187</v>
      </c>
      <c r="D12" s="23">
        <v>278308</v>
      </c>
      <c r="E12" s="23">
        <v>252346</v>
      </c>
      <c r="F12" s="23">
        <v>377187</v>
      </c>
      <c r="G12" s="17">
        <f t="shared" si="1"/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26" ht="37.5">
      <c r="A13" s="18" t="s">
        <v>6</v>
      </c>
      <c r="B13" s="19" t="s">
        <v>28</v>
      </c>
      <c r="C13" s="22">
        <v>550</v>
      </c>
      <c r="D13" s="23">
        <v>950</v>
      </c>
      <c r="E13" s="23">
        <v>350</v>
      </c>
      <c r="F13" s="23">
        <v>550</v>
      </c>
      <c r="G13" s="17">
        <f t="shared" si="1"/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26" ht="56.25">
      <c r="A14" s="14" t="s">
        <v>7</v>
      </c>
      <c r="B14" s="15" t="s">
        <v>29</v>
      </c>
      <c r="C14" s="24">
        <f>C15+C16+C17+C18+C20+C21+C22+C24+C25+C23+C19</f>
        <v>72099.8</v>
      </c>
      <c r="D14" s="24">
        <f t="shared" ref="D14:F14" si="5">D15+D16+D17+D18+D20+D21+D22+D24+D25+D23</f>
        <v>30231.1</v>
      </c>
      <c r="E14" s="24">
        <f t="shared" si="5"/>
        <v>25987.800000000003</v>
      </c>
      <c r="F14" s="24">
        <f t="shared" si="5"/>
        <v>38578.800000000003</v>
      </c>
      <c r="G14" s="17">
        <f t="shared" si="1"/>
        <v>33521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26" ht="112.5">
      <c r="A15" s="25" t="s">
        <v>30</v>
      </c>
      <c r="B15" s="26" t="s">
        <v>31</v>
      </c>
      <c r="C15" s="27">
        <v>2312.5</v>
      </c>
      <c r="D15" s="28"/>
      <c r="E15" s="29"/>
      <c r="F15" s="28"/>
      <c r="G15" s="17">
        <f t="shared" si="1"/>
        <v>2312.5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0"/>
      <c r="T15" s="30"/>
      <c r="U15" s="30"/>
      <c r="V15" s="30"/>
      <c r="W15" s="30"/>
      <c r="X15" s="30"/>
      <c r="Y15" s="30"/>
      <c r="Z15" s="30"/>
    </row>
    <row r="16" spans="1:26" ht="93.75">
      <c r="A16" s="18" t="s">
        <v>32</v>
      </c>
      <c r="B16" s="26" t="s">
        <v>33</v>
      </c>
      <c r="C16" s="27">
        <v>3121.1</v>
      </c>
      <c r="D16" s="28">
        <v>3121.1</v>
      </c>
      <c r="E16" s="29">
        <v>3772.9</v>
      </c>
      <c r="F16" s="28">
        <v>3121.1</v>
      </c>
      <c r="G16" s="17">
        <f t="shared" si="1"/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30"/>
      <c r="T16" s="30"/>
      <c r="U16" s="30"/>
      <c r="V16" s="30"/>
      <c r="W16" s="30"/>
      <c r="X16" s="30"/>
      <c r="Y16" s="30"/>
      <c r="Z16" s="30"/>
    </row>
    <row r="17" spans="1:26" ht="75">
      <c r="A17" s="18" t="s">
        <v>34</v>
      </c>
      <c r="B17" s="19" t="s">
        <v>35</v>
      </c>
      <c r="C17" s="27">
        <v>15722.4</v>
      </c>
      <c r="D17" s="28">
        <v>14983.5</v>
      </c>
      <c r="E17" s="29">
        <v>14840.2</v>
      </c>
      <c r="F17" s="28">
        <v>15722.4</v>
      </c>
      <c r="G17" s="17">
        <f t="shared" si="1"/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0"/>
      <c r="T17" s="30"/>
      <c r="U17" s="30"/>
      <c r="V17" s="30"/>
      <c r="W17" s="30"/>
      <c r="X17" s="30"/>
      <c r="Y17" s="30"/>
      <c r="Z17" s="30"/>
    </row>
    <row r="18" spans="1:26" ht="18.75">
      <c r="A18" s="31" t="s">
        <v>8</v>
      </c>
      <c r="B18" s="32" t="s">
        <v>36</v>
      </c>
      <c r="C18" s="27">
        <v>3720</v>
      </c>
      <c r="D18" s="28">
        <v>3720</v>
      </c>
      <c r="E18" s="29">
        <v>3720</v>
      </c>
      <c r="F18" s="28">
        <v>3720</v>
      </c>
      <c r="G18" s="17">
        <f t="shared" si="1"/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30"/>
      <c r="T18" s="30"/>
      <c r="U18" s="30"/>
      <c r="V18" s="30"/>
      <c r="W18" s="30"/>
      <c r="X18" s="30"/>
      <c r="Y18" s="30"/>
      <c r="Z18" s="30"/>
    </row>
    <row r="19" spans="1:26" s="272" customFormat="1" ht="108.75">
      <c r="A19" s="273" t="s">
        <v>634</v>
      </c>
      <c r="B19" s="274" t="s">
        <v>635</v>
      </c>
      <c r="C19" s="27">
        <v>13163.5</v>
      </c>
      <c r="D19" s="28"/>
      <c r="E19" s="29"/>
      <c r="F19" s="28"/>
      <c r="G19" s="17">
        <f t="shared" si="1"/>
        <v>13163.5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30"/>
      <c r="T19" s="30"/>
      <c r="U19" s="30"/>
      <c r="V19" s="30"/>
      <c r="W19" s="30"/>
      <c r="X19" s="30"/>
      <c r="Y19" s="30"/>
      <c r="Z19" s="30"/>
    </row>
    <row r="20" spans="1:26" ht="61.5" customHeight="1">
      <c r="A20" s="275" t="s">
        <v>37</v>
      </c>
      <c r="B20" s="33" t="s">
        <v>38</v>
      </c>
      <c r="C20" s="27">
        <v>2320</v>
      </c>
      <c r="D20" s="28"/>
      <c r="E20" s="29"/>
      <c r="F20" s="28">
        <f>2320+105</f>
        <v>2425</v>
      </c>
      <c r="G20" s="17">
        <f t="shared" si="1"/>
        <v>-105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30"/>
      <c r="T20" s="30"/>
      <c r="U20" s="30"/>
      <c r="V20" s="30"/>
      <c r="W20" s="30"/>
      <c r="X20" s="30"/>
      <c r="Y20" s="30"/>
      <c r="Z20" s="30"/>
    </row>
    <row r="21" spans="1:26" ht="37.5">
      <c r="A21" s="34" t="s">
        <v>39</v>
      </c>
      <c r="B21" s="26" t="s">
        <v>40</v>
      </c>
      <c r="C21" s="27">
        <v>14202.8</v>
      </c>
      <c r="D21" s="28"/>
      <c r="E21" s="35"/>
      <c r="F21" s="28"/>
      <c r="G21" s="17">
        <f t="shared" si="1"/>
        <v>14202.8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26" ht="37.5">
      <c r="A22" s="34" t="s">
        <v>41</v>
      </c>
      <c r="B22" s="26" t="s">
        <v>42</v>
      </c>
      <c r="C22" s="27">
        <v>102</v>
      </c>
      <c r="D22" s="28"/>
      <c r="E22" s="35"/>
      <c r="F22" s="28"/>
      <c r="G22" s="17">
        <f t="shared" si="1"/>
        <v>102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26" ht="56.25">
      <c r="A23" s="25" t="s">
        <v>43</v>
      </c>
      <c r="B23" s="26" t="s">
        <v>44</v>
      </c>
      <c r="C23" s="36">
        <v>7439.2</v>
      </c>
      <c r="D23" s="37"/>
      <c r="E23" s="37"/>
      <c r="F23" s="35"/>
      <c r="G23" s="17">
        <f t="shared" si="1"/>
        <v>7439.2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26" ht="93.75">
      <c r="A24" s="18" t="s">
        <v>45</v>
      </c>
      <c r="B24" s="26" t="s">
        <v>46</v>
      </c>
      <c r="C24" s="36">
        <v>1703.5</v>
      </c>
      <c r="D24" s="37"/>
      <c r="E24" s="37"/>
      <c r="F24" s="35">
        <v>1703.5</v>
      </c>
      <c r="G24" s="17">
        <f t="shared" si="1"/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26" ht="18.75">
      <c r="A25" s="18" t="s">
        <v>9</v>
      </c>
      <c r="B25" s="19" t="s">
        <v>47</v>
      </c>
      <c r="C25" s="20">
        <f>C27+C28+C32</f>
        <v>8292.7999999999993</v>
      </c>
      <c r="D25" s="20">
        <f t="shared" ref="D25:F25" si="6">D26+D27+D32</f>
        <v>8406.5</v>
      </c>
      <c r="E25" s="20">
        <f t="shared" si="6"/>
        <v>3654.7</v>
      </c>
      <c r="F25" s="20">
        <f t="shared" si="6"/>
        <v>11886.8</v>
      </c>
      <c r="G25" s="17">
        <f t="shared" si="1"/>
        <v>-3594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26" ht="75">
      <c r="A26" s="18" t="s">
        <v>48</v>
      </c>
      <c r="B26" s="19" t="s">
        <v>49</v>
      </c>
      <c r="C26" s="28">
        <v>0</v>
      </c>
      <c r="D26" s="23">
        <v>4634.2</v>
      </c>
      <c r="E26" s="20">
        <v>0</v>
      </c>
      <c r="F26" s="23">
        <v>3699</v>
      </c>
      <c r="G26" s="17">
        <f t="shared" si="1"/>
        <v>-3699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6" ht="15.75" customHeight="1">
      <c r="A27" s="18" t="s">
        <v>50</v>
      </c>
      <c r="B27" s="19" t="s">
        <v>49</v>
      </c>
      <c r="C27" s="22">
        <v>4188.3</v>
      </c>
      <c r="D27" s="23">
        <v>3772.3</v>
      </c>
      <c r="E27" s="23">
        <v>3654.7</v>
      </c>
      <c r="F27" s="23">
        <v>4188.3</v>
      </c>
      <c r="G27" s="17">
        <f t="shared" si="1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26" ht="36.75" customHeight="1">
      <c r="A28" s="39" t="s">
        <v>51</v>
      </c>
      <c r="B28" s="19" t="s">
        <v>49</v>
      </c>
      <c r="C28" s="40">
        <v>105</v>
      </c>
      <c r="D28" s="41"/>
      <c r="E28" s="41"/>
      <c r="F28" s="41">
        <v>0</v>
      </c>
      <c r="G28" s="17">
        <f t="shared" si="1"/>
        <v>105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26" ht="15.75" customHeight="1">
      <c r="A29" s="42" t="s">
        <v>52</v>
      </c>
      <c r="B29" s="19" t="s">
        <v>49</v>
      </c>
      <c r="C29" s="37">
        <v>0</v>
      </c>
      <c r="D29" s="37"/>
      <c r="E29" s="37"/>
      <c r="F29" s="37">
        <v>0</v>
      </c>
      <c r="G29" s="17">
        <f t="shared" si="1"/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26" ht="15.75" customHeight="1">
      <c r="A30" s="42" t="s">
        <v>53</v>
      </c>
      <c r="B30" s="19" t="s">
        <v>49</v>
      </c>
      <c r="C30" s="37">
        <v>0</v>
      </c>
      <c r="D30" s="43"/>
      <c r="E30" s="43"/>
      <c r="F30" s="37">
        <v>0</v>
      </c>
      <c r="G30" s="17">
        <f t="shared" si="1"/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26" ht="15.75" customHeight="1">
      <c r="A31" s="44" t="s">
        <v>54</v>
      </c>
      <c r="B31" s="19" t="s">
        <v>49</v>
      </c>
      <c r="C31" s="37">
        <v>0</v>
      </c>
      <c r="D31" s="12"/>
      <c r="E31" s="12"/>
      <c r="F31" s="37">
        <v>0</v>
      </c>
      <c r="G31" s="17">
        <f t="shared" si="1"/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26" ht="15.75" customHeight="1">
      <c r="A32" s="44" t="s">
        <v>55</v>
      </c>
      <c r="B32" s="19" t="s">
        <v>49</v>
      </c>
      <c r="C32" s="22">
        <v>3999.5</v>
      </c>
      <c r="D32" s="21">
        <v>0</v>
      </c>
      <c r="E32" s="21">
        <v>0</v>
      </c>
      <c r="F32" s="23">
        <v>3999.5</v>
      </c>
      <c r="G32" s="17">
        <f t="shared" si="1"/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30"/>
      <c r="T32" s="30"/>
      <c r="U32" s="30"/>
      <c r="V32" s="30"/>
      <c r="W32" s="30"/>
      <c r="X32" s="30"/>
      <c r="Y32" s="30"/>
      <c r="Z32" s="30"/>
    </row>
    <row r="33" spans="1:18" ht="15.75" customHeight="1">
      <c r="A33" s="14" t="s">
        <v>56</v>
      </c>
      <c r="B33" s="15" t="s">
        <v>57</v>
      </c>
      <c r="C33" s="24">
        <f>C34+C55+C54</f>
        <v>421705.29999999993</v>
      </c>
      <c r="D33" s="24">
        <f t="shared" ref="D33:F33" si="7">D34+D55</f>
        <v>382301.29999999993</v>
      </c>
      <c r="E33" s="24">
        <f t="shared" si="7"/>
        <v>371496.5</v>
      </c>
      <c r="F33" s="24">
        <f t="shared" si="7"/>
        <v>421705.29999999993</v>
      </c>
      <c r="G33" s="17">
        <f t="shared" si="1"/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 customHeight="1">
      <c r="A34" s="18" t="s">
        <v>10</v>
      </c>
      <c r="B34" s="19" t="s">
        <v>58</v>
      </c>
      <c r="C34" s="20">
        <f t="shared" ref="C34:F34" si="8">C35+C37+C39+C40+C41+C42+C43+C44+C45+C46+C47+C48+C49+C51+C52+C53</f>
        <v>410806.09999999992</v>
      </c>
      <c r="D34" s="20">
        <f t="shared" si="8"/>
        <v>382295.19999999995</v>
      </c>
      <c r="E34" s="20">
        <f t="shared" si="8"/>
        <v>371456.2</v>
      </c>
      <c r="F34" s="20">
        <f t="shared" si="8"/>
        <v>421699.39999999991</v>
      </c>
      <c r="G34" s="17">
        <f t="shared" si="1"/>
        <v>-10893.299999999988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 customHeight="1">
      <c r="A35" s="18" t="s">
        <v>59</v>
      </c>
      <c r="B35" s="19" t="s">
        <v>58</v>
      </c>
      <c r="C35" s="36">
        <v>377356.6</v>
      </c>
      <c r="D35" s="37">
        <v>339885.1</v>
      </c>
      <c r="E35" s="37">
        <v>329281.40000000002</v>
      </c>
      <c r="F35" s="37">
        <v>377356.6</v>
      </c>
      <c r="G35" s="17">
        <f t="shared" si="1"/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 customHeight="1">
      <c r="A36" s="18" t="s">
        <v>60</v>
      </c>
      <c r="B36" s="19" t="s">
        <v>58</v>
      </c>
      <c r="C36" s="37">
        <v>0</v>
      </c>
      <c r="D36" s="37">
        <v>0</v>
      </c>
      <c r="E36" s="37">
        <v>0</v>
      </c>
      <c r="F36" s="37">
        <v>0</v>
      </c>
      <c r="G36" s="17">
        <f t="shared" si="1"/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 customHeight="1">
      <c r="A37" s="18" t="s">
        <v>61</v>
      </c>
      <c r="B37" s="19" t="s">
        <v>58</v>
      </c>
      <c r="C37" s="22">
        <v>2324</v>
      </c>
      <c r="D37" s="23">
        <v>2324</v>
      </c>
      <c r="E37" s="23">
        <v>2324</v>
      </c>
      <c r="F37" s="23">
        <v>2324</v>
      </c>
      <c r="G37" s="17">
        <f t="shared" si="1"/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 customHeight="1">
      <c r="A38" s="18" t="s">
        <v>62</v>
      </c>
      <c r="B38" s="19" t="s">
        <v>58</v>
      </c>
      <c r="C38" s="37">
        <v>0</v>
      </c>
      <c r="D38" s="37">
        <v>0</v>
      </c>
      <c r="E38" s="37">
        <v>0</v>
      </c>
      <c r="F38" s="37">
        <v>0</v>
      </c>
      <c r="G38" s="17">
        <f t="shared" si="1"/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 customHeight="1">
      <c r="A39" s="18" t="s">
        <v>63</v>
      </c>
      <c r="B39" s="19" t="s">
        <v>58</v>
      </c>
      <c r="C39" s="22">
        <v>722.4</v>
      </c>
      <c r="D39" s="23">
        <v>724.2</v>
      </c>
      <c r="E39" s="23">
        <v>726.1</v>
      </c>
      <c r="F39" s="23">
        <v>722.4</v>
      </c>
      <c r="G39" s="17">
        <f t="shared" si="1"/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 customHeight="1">
      <c r="A40" s="18" t="s">
        <v>64</v>
      </c>
      <c r="B40" s="19" t="s">
        <v>58</v>
      </c>
      <c r="C40" s="27">
        <v>107.4</v>
      </c>
      <c r="D40" s="23">
        <v>11302.1</v>
      </c>
      <c r="E40" s="23">
        <v>11754.3</v>
      </c>
      <c r="F40" s="23">
        <v>11000.7</v>
      </c>
      <c r="G40" s="17">
        <f t="shared" si="1"/>
        <v>-10893.300000000001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 customHeight="1">
      <c r="A41" s="18" t="s">
        <v>65</v>
      </c>
      <c r="B41" s="19" t="s">
        <v>58</v>
      </c>
      <c r="C41" s="22">
        <v>3102.7</v>
      </c>
      <c r="D41" s="23">
        <v>3109</v>
      </c>
      <c r="E41" s="23">
        <v>3115.3</v>
      </c>
      <c r="F41" s="23">
        <v>3102.7</v>
      </c>
      <c r="G41" s="17">
        <f t="shared" si="1"/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 customHeight="1">
      <c r="A42" s="18" t="s">
        <v>66</v>
      </c>
      <c r="B42" s="19" t="s">
        <v>58</v>
      </c>
      <c r="C42" s="22">
        <v>1576.6</v>
      </c>
      <c r="D42" s="23">
        <v>1420.1</v>
      </c>
      <c r="E42" s="23">
        <v>1375.8</v>
      </c>
      <c r="F42" s="23">
        <v>1576.6</v>
      </c>
      <c r="G42" s="17">
        <f t="shared" si="1"/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 customHeight="1">
      <c r="A43" s="18" t="s">
        <v>67</v>
      </c>
      <c r="B43" s="19" t="s">
        <v>58</v>
      </c>
      <c r="C43" s="22">
        <v>4999.1000000000004</v>
      </c>
      <c r="D43" s="23">
        <v>4507.7</v>
      </c>
      <c r="E43" s="23">
        <v>4365.8999999999996</v>
      </c>
      <c r="F43" s="23">
        <v>4999.1000000000004</v>
      </c>
      <c r="G43" s="17">
        <f t="shared" si="1"/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 customHeight="1">
      <c r="A44" s="18" t="s">
        <v>68</v>
      </c>
      <c r="B44" s="19" t="s">
        <v>58</v>
      </c>
      <c r="C44" s="22">
        <v>245.2</v>
      </c>
      <c r="D44" s="23">
        <v>220.8</v>
      </c>
      <c r="E44" s="23">
        <v>214</v>
      </c>
      <c r="F44" s="23">
        <v>245.2</v>
      </c>
      <c r="G44" s="17">
        <f t="shared" si="1"/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 customHeight="1">
      <c r="A45" s="18" t="s">
        <v>69</v>
      </c>
      <c r="B45" s="19" t="s">
        <v>58</v>
      </c>
      <c r="C45" s="22">
        <v>11.3</v>
      </c>
      <c r="D45" s="23">
        <v>11.3</v>
      </c>
      <c r="E45" s="23">
        <v>11.3</v>
      </c>
      <c r="F45" s="23">
        <v>11.3</v>
      </c>
      <c r="G45" s="17">
        <f t="shared" si="1"/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 customHeight="1">
      <c r="A46" s="18" t="s">
        <v>70</v>
      </c>
      <c r="B46" s="19" t="s">
        <v>58</v>
      </c>
      <c r="C46" s="22">
        <v>5192.1000000000004</v>
      </c>
      <c r="D46" s="23">
        <v>5049.5</v>
      </c>
      <c r="E46" s="23">
        <v>4928.8999999999996</v>
      </c>
      <c r="F46" s="23">
        <v>5192.1000000000004</v>
      </c>
      <c r="G46" s="17">
        <f t="shared" si="1"/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 customHeight="1">
      <c r="A47" s="18" t="s">
        <v>71</v>
      </c>
      <c r="B47" s="19" t="s">
        <v>58</v>
      </c>
      <c r="C47" s="22">
        <v>6.4</v>
      </c>
      <c r="D47" s="23">
        <v>3.8</v>
      </c>
      <c r="E47" s="23">
        <v>4</v>
      </c>
      <c r="F47" s="23">
        <v>6.4</v>
      </c>
      <c r="G47" s="17">
        <f t="shared" si="1"/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 customHeight="1">
      <c r="A48" s="18" t="s">
        <v>72</v>
      </c>
      <c r="B48" s="19" t="s">
        <v>58</v>
      </c>
      <c r="C48" s="27">
        <v>1573.1</v>
      </c>
      <c r="D48" s="28">
        <v>1433.9</v>
      </c>
      <c r="E48" s="28">
        <v>1419.3</v>
      </c>
      <c r="F48" s="28">
        <v>1573.1</v>
      </c>
      <c r="G48" s="17">
        <f t="shared" si="1"/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26" ht="15.75" customHeight="1">
      <c r="A49" s="18" t="s">
        <v>73</v>
      </c>
      <c r="B49" s="19" t="s">
        <v>58</v>
      </c>
      <c r="C49" s="27">
        <v>134</v>
      </c>
      <c r="D49" s="23">
        <v>127.8</v>
      </c>
      <c r="E49" s="23">
        <v>125.6</v>
      </c>
      <c r="F49" s="28">
        <v>134</v>
      </c>
      <c r="G49" s="17">
        <f t="shared" si="1"/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26" ht="15.75" customHeight="1">
      <c r="A50" s="18" t="s">
        <v>74</v>
      </c>
      <c r="B50" s="19" t="s">
        <v>58</v>
      </c>
      <c r="C50" s="37">
        <v>0</v>
      </c>
      <c r="D50" s="37">
        <v>0</v>
      </c>
      <c r="E50" s="37">
        <v>0</v>
      </c>
      <c r="F50" s="37">
        <v>0</v>
      </c>
      <c r="G50" s="17">
        <f t="shared" si="1"/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26" ht="15.75" customHeight="1">
      <c r="A51" s="18" t="s">
        <v>75</v>
      </c>
      <c r="B51" s="19" t="s">
        <v>58</v>
      </c>
      <c r="C51" s="22">
        <v>4</v>
      </c>
      <c r="D51" s="23">
        <v>4</v>
      </c>
      <c r="E51" s="23">
        <v>4</v>
      </c>
      <c r="F51" s="23">
        <v>4</v>
      </c>
      <c r="G51" s="17">
        <f t="shared" si="1"/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26" ht="15.75" customHeight="1">
      <c r="A52" s="18" t="s">
        <v>76</v>
      </c>
      <c r="B52" s="19" t="s">
        <v>58</v>
      </c>
      <c r="C52" s="22">
        <v>1060.5999999999999</v>
      </c>
      <c r="D52" s="23">
        <v>1011.7</v>
      </c>
      <c r="E52" s="23">
        <v>994.4</v>
      </c>
      <c r="F52" s="23">
        <v>1060.5999999999999</v>
      </c>
      <c r="G52" s="17">
        <f t="shared" si="1"/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18" t="s">
        <v>77</v>
      </c>
      <c r="B53" s="19" t="s">
        <v>58</v>
      </c>
      <c r="C53" s="22">
        <v>12390.6</v>
      </c>
      <c r="D53" s="23">
        <v>11160.2</v>
      </c>
      <c r="E53" s="23">
        <v>10811.9</v>
      </c>
      <c r="F53" s="23">
        <v>12390.6</v>
      </c>
      <c r="G53" s="17">
        <f t="shared" si="1"/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26" ht="15.75" customHeight="1">
      <c r="A54" s="18" t="s">
        <v>64</v>
      </c>
      <c r="B54" s="26" t="s">
        <v>78</v>
      </c>
      <c r="C54" s="27">
        <v>10893.3</v>
      </c>
      <c r="D54" s="23"/>
      <c r="E54" s="23"/>
      <c r="F54" s="23"/>
      <c r="G54" s="17">
        <f t="shared" si="1"/>
        <v>10893.3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26" ht="15.75" customHeight="1">
      <c r="A55" s="18" t="s">
        <v>79</v>
      </c>
      <c r="B55" s="19" t="s">
        <v>80</v>
      </c>
      <c r="C55" s="22">
        <v>5.9</v>
      </c>
      <c r="D55" s="23">
        <v>6.1</v>
      </c>
      <c r="E55" s="23">
        <v>40.299999999999997</v>
      </c>
      <c r="F55" s="23">
        <v>5.9</v>
      </c>
      <c r="G55" s="17">
        <f t="shared" si="1"/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26" ht="15.75" customHeight="1">
      <c r="A56" s="14" t="s">
        <v>11</v>
      </c>
      <c r="B56" s="15" t="s">
        <v>81</v>
      </c>
      <c r="C56" s="24">
        <f>C57+C58+C60</f>
        <v>29294.3</v>
      </c>
      <c r="D56" s="24">
        <f t="shared" ref="D56:E56" si="9">D57+D58+D60</f>
        <v>29136.2</v>
      </c>
      <c r="E56" s="24">
        <f t="shared" si="9"/>
        <v>28879.599999999999</v>
      </c>
      <c r="F56" s="24">
        <f>F57+F60+F63</f>
        <v>29294.299999999996</v>
      </c>
      <c r="G56" s="17">
        <f t="shared" si="1"/>
        <v>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26" ht="15.75" customHeight="1">
      <c r="A57" s="18" t="s">
        <v>82</v>
      </c>
      <c r="B57" s="19" t="s">
        <v>83</v>
      </c>
      <c r="C57" s="22">
        <v>21678.3</v>
      </c>
      <c r="D57" s="23">
        <v>21678.3</v>
      </c>
      <c r="E57" s="23">
        <v>21678.3</v>
      </c>
      <c r="F57" s="23">
        <v>21678.3</v>
      </c>
      <c r="G57" s="17">
        <f t="shared" si="1"/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26" ht="15.75" customHeight="1">
      <c r="A58" s="25"/>
      <c r="B58" s="19" t="s">
        <v>84</v>
      </c>
      <c r="C58" s="27">
        <f t="shared" ref="C58:F58" si="10">C59+C61+C62+C63+C60</f>
        <v>7616</v>
      </c>
      <c r="D58" s="27">
        <f t="shared" si="10"/>
        <v>4110.2</v>
      </c>
      <c r="E58" s="27">
        <f t="shared" si="10"/>
        <v>3972.8</v>
      </c>
      <c r="F58" s="27">
        <f t="shared" si="10"/>
        <v>7616</v>
      </c>
      <c r="G58" s="17">
        <f t="shared" si="1"/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26" ht="15.75" customHeight="1">
      <c r="A59" s="25" t="s">
        <v>85</v>
      </c>
      <c r="B59" s="19" t="s">
        <v>84</v>
      </c>
      <c r="C59" s="27">
        <v>2891.9</v>
      </c>
      <c r="D59" s="28"/>
      <c r="E59" s="23"/>
      <c r="F59" s="28"/>
      <c r="G59" s="17">
        <f t="shared" si="1"/>
        <v>2891.9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26" ht="15.75" customHeight="1">
      <c r="A60" s="25" t="s">
        <v>86</v>
      </c>
      <c r="B60" s="19" t="s">
        <v>84</v>
      </c>
      <c r="C60" s="28">
        <v>0</v>
      </c>
      <c r="D60" s="28">
        <v>3347.7</v>
      </c>
      <c r="E60" s="23">
        <v>3228.5</v>
      </c>
      <c r="F60" s="28">
        <v>6780.9</v>
      </c>
      <c r="G60" s="17">
        <f t="shared" si="1"/>
        <v>-6780.9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26" ht="15.75" customHeight="1">
      <c r="A61" s="25" t="s">
        <v>87</v>
      </c>
      <c r="B61" s="19" t="s">
        <v>84</v>
      </c>
      <c r="C61" s="27">
        <v>3050</v>
      </c>
      <c r="D61" s="23"/>
      <c r="E61" s="23"/>
      <c r="F61" s="23"/>
      <c r="G61" s="17">
        <f t="shared" si="1"/>
        <v>3050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26" ht="15.75" customHeight="1">
      <c r="A62" s="25" t="s">
        <v>88</v>
      </c>
      <c r="B62" s="19" t="s">
        <v>84</v>
      </c>
      <c r="C62" s="27">
        <v>839</v>
      </c>
      <c r="D62" s="23"/>
      <c r="E62" s="23"/>
      <c r="F62" s="23"/>
      <c r="G62" s="17">
        <f t="shared" si="1"/>
        <v>839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26" ht="15.75" customHeight="1">
      <c r="A63" s="18" t="s">
        <v>89</v>
      </c>
      <c r="B63" s="19" t="s">
        <v>84</v>
      </c>
      <c r="C63" s="22">
        <v>835.1</v>
      </c>
      <c r="D63" s="23">
        <v>762.5</v>
      </c>
      <c r="E63" s="23">
        <v>744.3</v>
      </c>
      <c r="F63" s="23">
        <v>835.1</v>
      </c>
      <c r="G63" s="17">
        <f t="shared" si="1"/>
        <v>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26" ht="15.75" customHeight="1">
      <c r="A64" s="5"/>
      <c r="B64" s="5"/>
      <c r="C64" s="45"/>
      <c r="D64" s="46"/>
      <c r="E64" s="46"/>
      <c r="F64" s="5"/>
      <c r="G64" s="38">
        <f t="shared" si="1"/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1:18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1:1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1:18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 spans="1:18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  <row r="1001" spans="1:18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</row>
    <row r="1002" spans="1:18" ht="15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</row>
    <row r="1003" spans="1:18" ht="15.7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</row>
    <row r="1004" spans="1:18" ht="15.7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</row>
    <row r="1005" spans="1:18" ht="15.7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</row>
    <row r="1006" spans="1:18" ht="15.7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</row>
    <row r="1007" spans="1:18" ht="15.7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</row>
    <row r="1008" spans="1:18" ht="15.7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</row>
    <row r="1009" spans="1:18" ht="15.7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</row>
    <row r="1010" spans="1:18" ht="15.7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</row>
    <row r="1011" spans="1:18" ht="15.7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</row>
  </sheetData>
  <autoFilter ref="A6:G63"/>
  <mergeCells count="3">
    <mergeCell ref="B5:C5"/>
    <mergeCell ref="A6:E6"/>
    <mergeCell ref="C3:E4"/>
  </mergeCells>
  <conditionalFormatting sqref="A18:A20">
    <cfRule type="notContainsBlanks" dxfId="10" priority="1">
      <formula>LEN(TRIM(A18))&gt;0</formula>
    </cfRule>
  </conditionalFormatting>
  <pageMargins left="0.7" right="0.7" top="0.75" bottom="0.75" header="0" footer="0"/>
  <pageSetup paperSize="9" scale="5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Z987"/>
  <sheetViews>
    <sheetView workbookViewId="0">
      <selection activeCell="D18" sqref="D18"/>
    </sheetView>
  </sheetViews>
  <sheetFormatPr defaultColWidth="14.42578125" defaultRowHeight="15" customHeight="1"/>
  <cols>
    <col min="1" max="1" width="39.5703125" customWidth="1"/>
    <col min="2" max="4" width="17.7109375" customWidth="1"/>
    <col min="5" max="24" width="9.140625" customWidth="1"/>
    <col min="25" max="26" width="8.7109375" customWidth="1"/>
  </cols>
  <sheetData>
    <row r="1" spans="1:26" ht="15.75" customHeight="1">
      <c r="A1" s="4"/>
      <c r="B1" s="2"/>
      <c r="C1" s="258" t="s">
        <v>632</v>
      </c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9.9" customHeight="1">
      <c r="A2" s="4"/>
      <c r="B2" s="280" t="s">
        <v>14</v>
      </c>
      <c r="C2" s="277"/>
      <c r="D2" s="27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4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2.75" customHeight="1">
      <c r="A5" s="300" t="s">
        <v>633</v>
      </c>
      <c r="B5" s="277"/>
      <c r="C5" s="264"/>
      <c r="D5" s="26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4"/>
      <c r="B6" s="4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195" t="s">
        <v>16</v>
      </c>
      <c r="B7" s="260" t="s">
        <v>206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6" ht="15.75" customHeight="1">
      <c r="A8" s="266" t="s">
        <v>627</v>
      </c>
      <c r="B8" s="267">
        <v>3295.6538999999998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</row>
    <row r="9" spans="1:26" ht="15.75" customHeight="1">
      <c r="A9" s="263" t="s">
        <v>623</v>
      </c>
      <c r="B9" s="267">
        <f>B8</f>
        <v>3295.6538999999998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</row>
    <row r="10" spans="1:26" ht="15.75" customHeight="1">
      <c r="A10" s="4"/>
      <c r="B10" s="4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/>
    <row r="211" spans="1:26" ht="15.75" customHeight="1"/>
    <row r="212" spans="1:26" ht="15.75" customHeight="1"/>
    <row r="213" spans="1:26" ht="15.75" customHeight="1"/>
    <row r="214" spans="1:26" ht="15.75" customHeight="1"/>
    <row r="215" spans="1:26" ht="15.75" customHeight="1"/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2">
    <mergeCell ref="B2:D2"/>
    <mergeCell ref="A5:B5"/>
  </mergeCells>
  <conditionalFormatting sqref="A5:D5">
    <cfRule type="notContainsBlanks" dxfId="1" priority="1">
      <formula>LEN(TRIM(A5))&gt;0</formula>
    </cfRule>
  </conditionalFormatting>
  <conditionalFormatting sqref="A5:D5">
    <cfRule type="notContainsBlanks" dxfId="0" priority="2">
      <formula>LEN(TRIM(A5))&gt;0</formula>
    </cfRule>
  </conditionalFormatting>
  <pageMargins left="0.98425196850393704" right="0.78740157480314965" top="0.98425196850393704" bottom="0.98425196850393704" header="0" footer="0"/>
  <pageSetup paperSize="9" scale="78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>
      <selection activeCell="C3" sqref="C3:E4"/>
    </sheetView>
  </sheetViews>
  <sheetFormatPr defaultColWidth="14.42578125" defaultRowHeight="15" customHeight="1"/>
  <cols>
    <col min="1" max="1" width="56.42578125" customWidth="1"/>
    <col min="2" max="2" width="35.85546875" customWidth="1"/>
    <col min="3" max="3" width="22.140625" customWidth="1"/>
    <col min="4" max="4" width="16.28515625" customWidth="1"/>
    <col min="5" max="5" width="16.42578125" customWidth="1"/>
    <col min="6" max="6" width="14.42578125" customWidth="1"/>
    <col min="7" max="8" width="13.140625" customWidth="1"/>
    <col min="9" max="26" width="8.85546875" customWidth="1"/>
  </cols>
  <sheetData>
    <row r="1" spans="1:26" ht="12.75" customHeight="1">
      <c r="A1" s="2"/>
      <c r="B1" s="2"/>
      <c r="C1" s="47"/>
      <c r="D1" s="47"/>
      <c r="E1" s="4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48"/>
      <c r="C2" s="270" t="s">
        <v>90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48"/>
      <c r="C3" s="280" t="s">
        <v>14</v>
      </c>
      <c r="D3" s="280"/>
      <c r="E3" s="28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48"/>
      <c r="B4" s="268"/>
      <c r="C4" s="280"/>
      <c r="D4" s="280"/>
      <c r="E4" s="28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48"/>
      <c r="B5" s="281"/>
      <c r="C5" s="27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50"/>
      <c r="D6" s="50"/>
      <c r="E6" s="5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6.5" customHeight="1">
      <c r="A7" s="282" t="s">
        <v>91</v>
      </c>
      <c r="B7" s="277"/>
      <c r="C7" s="277"/>
      <c r="D7" s="51"/>
      <c r="E7" s="51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4"/>
      <c r="B8" s="4"/>
      <c r="C8" s="52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>
      <c r="A9" s="53" t="s">
        <v>12</v>
      </c>
      <c r="B9" s="54" t="s">
        <v>92</v>
      </c>
      <c r="C9" s="55">
        <v>2024</v>
      </c>
      <c r="D9" s="55">
        <v>2025</v>
      </c>
      <c r="E9" s="55">
        <v>2026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1.5">
      <c r="A10" s="56" t="s">
        <v>93</v>
      </c>
      <c r="B10" s="57" t="s">
        <v>94</v>
      </c>
      <c r="C10" s="58">
        <f t="shared" ref="C10:E10" si="0">C11+C16+C22+C26+C30+C32+C43+C47+C55+C63</f>
        <v>177575</v>
      </c>
      <c r="D10" s="58">
        <f t="shared" si="0"/>
        <v>179597.3</v>
      </c>
      <c r="E10" s="58">
        <f t="shared" si="0"/>
        <v>195553.4</v>
      </c>
      <c r="F10" s="51">
        <f>C10+'1-4'!C8</f>
        <v>1078411.3999999999</v>
      </c>
      <c r="G10" s="51">
        <f>D10+'1-4'!D8</f>
        <v>900523.89999999991</v>
      </c>
      <c r="H10" s="51">
        <f>E10+'1-4'!E8</f>
        <v>874613.3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56" t="s">
        <v>95</v>
      </c>
      <c r="B11" s="57" t="s">
        <v>96</v>
      </c>
      <c r="C11" s="59">
        <f t="shared" ref="C11:E11" si="1">C12+C13+C14+C15</f>
        <v>149599.1</v>
      </c>
      <c r="D11" s="59">
        <f t="shared" si="1"/>
        <v>150358</v>
      </c>
      <c r="E11" s="59">
        <f t="shared" si="1"/>
        <v>165097</v>
      </c>
      <c r="F11" s="4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60" t="s">
        <v>97</v>
      </c>
      <c r="B12" s="61" t="s">
        <v>98</v>
      </c>
      <c r="C12" s="62">
        <v>146702.1</v>
      </c>
      <c r="D12" s="63">
        <v>146988</v>
      </c>
      <c r="E12" s="63">
        <v>161687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60" t="s">
        <v>99</v>
      </c>
      <c r="B13" s="61" t="s">
        <v>100</v>
      </c>
      <c r="C13" s="63">
        <v>80</v>
      </c>
      <c r="D13" s="63">
        <v>82</v>
      </c>
      <c r="E13" s="63">
        <v>84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60" t="s">
        <v>101</v>
      </c>
      <c r="B14" s="61" t="s">
        <v>102</v>
      </c>
      <c r="C14" s="63">
        <v>2497</v>
      </c>
      <c r="D14" s="63">
        <v>2795</v>
      </c>
      <c r="E14" s="63">
        <v>2823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60" t="s">
        <v>103</v>
      </c>
      <c r="B15" s="61" t="s">
        <v>104</v>
      </c>
      <c r="C15" s="63">
        <v>320</v>
      </c>
      <c r="D15" s="63">
        <v>493</v>
      </c>
      <c r="E15" s="63">
        <v>503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56" t="s">
        <v>105</v>
      </c>
      <c r="B16" s="57" t="s">
        <v>106</v>
      </c>
      <c r="C16" s="59">
        <f t="shared" ref="C16:E16" si="2">C17</f>
        <v>18093.900000000001</v>
      </c>
      <c r="D16" s="59">
        <f t="shared" si="2"/>
        <v>19182.300000000003</v>
      </c>
      <c r="E16" s="59">
        <f t="shared" si="2"/>
        <v>20296.400000000001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60" t="s">
        <v>107</v>
      </c>
      <c r="B17" s="61" t="s">
        <v>108</v>
      </c>
      <c r="C17" s="63">
        <f t="shared" ref="C17:E17" si="3">C18+C19+C20+C21</f>
        <v>18093.900000000001</v>
      </c>
      <c r="D17" s="63">
        <f t="shared" si="3"/>
        <v>19182.300000000003</v>
      </c>
      <c r="E17" s="63">
        <f t="shared" si="3"/>
        <v>20296.400000000001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60" t="s">
        <v>109</v>
      </c>
      <c r="B18" s="61" t="s">
        <v>110</v>
      </c>
      <c r="C18" s="63">
        <v>9436.7000000000007</v>
      </c>
      <c r="D18" s="63">
        <v>9979.7999999999993</v>
      </c>
      <c r="E18" s="63">
        <v>10572.3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60" t="s">
        <v>111</v>
      </c>
      <c r="B19" s="61" t="s">
        <v>112</v>
      </c>
      <c r="C19" s="63">
        <v>45</v>
      </c>
      <c r="D19" s="63">
        <v>52.4</v>
      </c>
      <c r="E19" s="63">
        <v>56.2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60" t="s">
        <v>113</v>
      </c>
      <c r="B20" s="61" t="s">
        <v>114</v>
      </c>
      <c r="C20" s="63">
        <v>9784.7999999999993</v>
      </c>
      <c r="D20" s="63">
        <v>10390.700000000001</v>
      </c>
      <c r="E20" s="63">
        <v>11011.2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60" t="s">
        <v>115</v>
      </c>
      <c r="B21" s="61" t="s">
        <v>116</v>
      </c>
      <c r="C21" s="63">
        <v>-1172.5999999999999</v>
      </c>
      <c r="D21" s="63">
        <v>-1240.5999999999999</v>
      </c>
      <c r="E21" s="63">
        <v>-1343.3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56" t="s">
        <v>117</v>
      </c>
      <c r="B22" s="57" t="s">
        <v>118</v>
      </c>
      <c r="C22" s="59">
        <f t="shared" ref="C22:E22" si="4">C23+C24+C25</f>
        <v>5470</v>
      </c>
      <c r="D22" s="59">
        <f t="shared" si="4"/>
        <v>5577</v>
      </c>
      <c r="E22" s="59">
        <f t="shared" si="4"/>
        <v>5604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60" t="s">
        <v>119</v>
      </c>
      <c r="B23" s="61" t="s">
        <v>120</v>
      </c>
      <c r="C23" s="63">
        <v>3870</v>
      </c>
      <c r="D23" s="63">
        <v>3945</v>
      </c>
      <c r="E23" s="63">
        <v>3960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60" t="s">
        <v>121</v>
      </c>
      <c r="B24" s="61" t="s">
        <v>122</v>
      </c>
      <c r="C24" s="63">
        <v>650</v>
      </c>
      <c r="D24" s="63">
        <v>672</v>
      </c>
      <c r="E24" s="63">
        <v>674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60" t="s">
        <v>123</v>
      </c>
      <c r="B25" s="61" t="s">
        <v>124</v>
      </c>
      <c r="C25" s="63">
        <v>950</v>
      </c>
      <c r="D25" s="63">
        <v>960</v>
      </c>
      <c r="E25" s="63">
        <v>970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6" t="s">
        <v>125</v>
      </c>
      <c r="B26" s="57" t="s">
        <v>126</v>
      </c>
      <c r="C26" s="59">
        <f t="shared" ref="C26:E26" si="5">C27</f>
        <v>0</v>
      </c>
      <c r="D26" s="59">
        <f t="shared" si="5"/>
        <v>0</v>
      </c>
      <c r="E26" s="59">
        <f t="shared" si="5"/>
        <v>0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60" t="s">
        <v>127</v>
      </c>
      <c r="B27" s="61" t="s">
        <v>128</v>
      </c>
      <c r="C27" s="63">
        <v>0</v>
      </c>
      <c r="D27" s="63">
        <v>0</v>
      </c>
      <c r="E27" s="63">
        <f>E28+E29</f>
        <v>0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60" t="s">
        <v>129</v>
      </c>
      <c r="B28" s="61" t="s">
        <v>130</v>
      </c>
      <c r="C28" s="63">
        <v>0</v>
      </c>
      <c r="D28" s="63">
        <v>0</v>
      </c>
      <c r="E28" s="63">
        <v>0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60" t="s">
        <v>131</v>
      </c>
      <c r="B29" s="61" t="s">
        <v>132</v>
      </c>
      <c r="C29" s="63">
        <v>0</v>
      </c>
      <c r="D29" s="63">
        <v>0</v>
      </c>
      <c r="E29" s="63">
        <v>0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56" t="s">
        <v>133</v>
      </c>
      <c r="B30" s="57" t="s">
        <v>134</v>
      </c>
      <c r="C30" s="59">
        <f t="shared" ref="C30:E30" si="6">C31</f>
        <v>1120</v>
      </c>
      <c r="D30" s="59">
        <f t="shared" si="6"/>
        <v>1130</v>
      </c>
      <c r="E30" s="59">
        <f t="shared" si="6"/>
        <v>1135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60" t="s">
        <v>135</v>
      </c>
      <c r="B31" s="61" t="s">
        <v>136</v>
      </c>
      <c r="C31" s="63">
        <v>1120</v>
      </c>
      <c r="D31" s="63">
        <v>1130</v>
      </c>
      <c r="E31" s="63">
        <v>1135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56" t="s">
        <v>137</v>
      </c>
      <c r="B32" s="57" t="s">
        <v>138</v>
      </c>
      <c r="C32" s="59">
        <f t="shared" ref="C32:E32" si="7">C33+C41</f>
        <v>1837</v>
      </c>
      <c r="D32" s="59">
        <f t="shared" si="7"/>
        <v>1858</v>
      </c>
      <c r="E32" s="59">
        <f t="shared" si="7"/>
        <v>1864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60" t="s">
        <v>139</v>
      </c>
      <c r="B33" s="61" t="s">
        <v>140</v>
      </c>
      <c r="C33" s="63">
        <f t="shared" ref="C33:E33" si="8">C34+C37+C39</f>
        <v>1824</v>
      </c>
      <c r="D33" s="63">
        <f t="shared" si="8"/>
        <v>1844</v>
      </c>
      <c r="E33" s="63">
        <f t="shared" si="8"/>
        <v>1849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60" t="s">
        <v>141</v>
      </c>
      <c r="B34" s="61" t="s">
        <v>142</v>
      </c>
      <c r="C34" s="63">
        <f t="shared" ref="C34:E34" si="9">C35+C36</f>
        <v>1172</v>
      </c>
      <c r="D34" s="63">
        <f t="shared" si="9"/>
        <v>1184</v>
      </c>
      <c r="E34" s="63">
        <f t="shared" si="9"/>
        <v>1187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60" t="s">
        <v>143</v>
      </c>
      <c r="B35" s="61" t="s">
        <v>144</v>
      </c>
      <c r="C35" s="63">
        <v>1100</v>
      </c>
      <c r="D35" s="63">
        <v>1110</v>
      </c>
      <c r="E35" s="63">
        <v>1112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60" t="s">
        <v>145</v>
      </c>
      <c r="B36" s="61" t="s">
        <v>146</v>
      </c>
      <c r="C36" s="63">
        <v>72</v>
      </c>
      <c r="D36" s="63">
        <v>74</v>
      </c>
      <c r="E36" s="63">
        <v>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60" t="s">
        <v>147</v>
      </c>
      <c r="B37" s="61" t="s">
        <v>148</v>
      </c>
      <c r="C37" s="63">
        <f t="shared" ref="C37:E37" si="10">C38</f>
        <v>102</v>
      </c>
      <c r="D37" s="63">
        <f t="shared" si="10"/>
        <v>105</v>
      </c>
      <c r="E37" s="63">
        <f t="shared" si="10"/>
        <v>106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60" t="s">
        <v>0</v>
      </c>
      <c r="B38" s="61" t="s">
        <v>149</v>
      </c>
      <c r="C38" s="63">
        <v>102</v>
      </c>
      <c r="D38" s="63">
        <v>105</v>
      </c>
      <c r="E38" s="63">
        <v>106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60" t="s">
        <v>1</v>
      </c>
      <c r="B39" s="61" t="s">
        <v>150</v>
      </c>
      <c r="C39" s="63">
        <f t="shared" ref="C39:E39" si="11">C40</f>
        <v>550</v>
      </c>
      <c r="D39" s="63">
        <f t="shared" si="11"/>
        <v>555</v>
      </c>
      <c r="E39" s="63">
        <f t="shared" si="11"/>
        <v>556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60" t="s">
        <v>1</v>
      </c>
      <c r="B40" s="61" t="s">
        <v>151</v>
      </c>
      <c r="C40" s="63">
        <v>550</v>
      </c>
      <c r="D40" s="63">
        <v>555</v>
      </c>
      <c r="E40" s="63">
        <v>556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60" t="s">
        <v>152</v>
      </c>
      <c r="B41" s="61" t="s">
        <v>153</v>
      </c>
      <c r="C41" s="63">
        <f t="shared" ref="C41:E41" si="12">C42</f>
        <v>13</v>
      </c>
      <c r="D41" s="63">
        <f t="shared" si="12"/>
        <v>14</v>
      </c>
      <c r="E41" s="63">
        <f t="shared" si="12"/>
        <v>15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60" t="s">
        <v>154</v>
      </c>
      <c r="B42" s="61" t="s">
        <v>155</v>
      </c>
      <c r="C42" s="63">
        <v>13</v>
      </c>
      <c r="D42" s="63">
        <v>14</v>
      </c>
      <c r="E42" s="63">
        <v>15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56" t="s">
        <v>156</v>
      </c>
      <c r="B43" s="57" t="s">
        <v>157</v>
      </c>
      <c r="C43" s="59">
        <f t="shared" ref="C43:E43" si="13">C44</f>
        <v>45</v>
      </c>
      <c r="D43" s="59">
        <f t="shared" si="13"/>
        <v>47</v>
      </c>
      <c r="E43" s="59">
        <f t="shared" si="13"/>
        <v>48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60" t="s">
        <v>158</v>
      </c>
      <c r="B44" s="61" t="s">
        <v>159</v>
      </c>
      <c r="C44" s="63">
        <f t="shared" ref="C44:E44" si="14">C45+C46</f>
        <v>45</v>
      </c>
      <c r="D44" s="63">
        <f t="shared" si="14"/>
        <v>47</v>
      </c>
      <c r="E44" s="63">
        <f t="shared" si="14"/>
        <v>48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60" t="s">
        <v>160</v>
      </c>
      <c r="B45" s="61" t="s">
        <v>161</v>
      </c>
      <c r="C45" s="63">
        <v>41</v>
      </c>
      <c r="D45" s="63">
        <v>43</v>
      </c>
      <c r="E45" s="63">
        <v>44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60" t="s">
        <v>162</v>
      </c>
      <c r="B46" s="61" t="s">
        <v>163</v>
      </c>
      <c r="C46" s="63">
        <v>4</v>
      </c>
      <c r="D46" s="63">
        <v>4</v>
      </c>
      <c r="E46" s="63">
        <v>4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56" t="s">
        <v>164</v>
      </c>
      <c r="B47" s="57" t="s">
        <v>165</v>
      </c>
      <c r="C47" s="59">
        <f t="shared" ref="C47:E47" si="15">C48+C51</f>
        <v>465</v>
      </c>
      <c r="D47" s="59">
        <f t="shared" si="15"/>
        <v>480</v>
      </c>
      <c r="E47" s="59">
        <f t="shared" si="15"/>
        <v>540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60" t="s">
        <v>166</v>
      </c>
      <c r="B48" s="61" t="s">
        <v>167</v>
      </c>
      <c r="C48" s="59">
        <f t="shared" ref="C48:E48" si="16">C49</f>
        <v>400</v>
      </c>
      <c r="D48" s="59">
        <f t="shared" si="16"/>
        <v>410</v>
      </c>
      <c r="E48" s="59">
        <f t="shared" si="16"/>
        <v>412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60" t="s">
        <v>168</v>
      </c>
      <c r="B49" s="61" t="s">
        <v>169</v>
      </c>
      <c r="C49" s="59">
        <f t="shared" ref="C49:E49" si="17">C50</f>
        <v>400</v>
      </c>
      <c r="D49" s="59">
        <f t="shared" si="17"/>
        <v>410</v>
      </c>
      <c r="E49" s="59">
        <f t="shared" si="17"/>
        <v>412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60" t="s">
        <v>170</v>
      </c>
      <c r="B50" s="61" t="s">
        <v>171</v>
      </c>
      <c r="C50" s="59">
        <v>400</v>
      </c>
      <c r="D50" s="63">
        <v>410</v>
      </c>
      <c r="E50" s="63">
        <v>412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60" t="s">
        <v>172</v>
      </c>
      <c r="B51" s="61" t="s">
        <v>173</v>
      </c>
      <c r="C51" s="63">
        <f t="shared" ref="C51:E51" si="18">C52</f>
        <v>65</v>
      </c>
      <c r="D51" s="63">
        <f t="shared" si="18"/>
        <v>70</v>
      </c>
      <c r="E51" s="63">
        <f t="shared" si="18"/>
        <v>128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60" t="s">
        <v>174</v>
      </c>
      <c r="B52" s="61" t="s">
        <v>175</v>
      </c>
      <c r="C52" s="63">
        <f>C53+C54</f>
        <v>65</v>
      </c>
      <c r="D52" s="63">
        <v>70</v>
      </c>
      <c r="E52" s="63">
        <f>E53+E54</f>
        <v>128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60" t="s">
        <v>176</v>
      </c>
      <c r="B53" s="61" t="s">
        <v>177</v>
      </c>
      <c r="C53" s="63">
        <v>65</v>
      </c>
      <c r="D53" s="63">
        <v>125</v>
      </c>
      <c r="E53" s="63">
        <v>128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60" t="s">
        <v>178</v>
      </c>
      <c r="B54" s="61" t="s">
        <v>179</v>
      </c>
      <c r="C54" s="63">
        <v>0</v>
      </c>
      <c r="D54" s="63">
        <v>0</v>
      </c>
      <c r="E54" s="63">
        <v>0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56" t="s">
        <v>180</v>
      </c>
      <c r="B55" s="57" t="s">
        <v>181</v>
      </c>
      <c r="C55" s="59">
        <f t="shared" ref="C55:E55" si="19">C56+C58+C61</f>
        <v>845</v>
      </c>
      <c r="D55" s="59">
        <f t="shared" si="19"/>
        <v>865</v>
      </c>
      <c r="E55" s="59">
        <f t="shared" si="19"/>
        <v>869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60" t="s">
        <v>182</v>
      </c>
      <c r="B56" s="61" t="s">
        <v>183</v>
      </c>
      <c r="C56" s="63">
        <f t="shared" ref="C56:E56" si="20">C57</f>
        <v>5</v>
      </c>
      <c r="D56" s="63">
        <f t="shared" si="20"/>
        <v>3</v>
      </c>
      <c r="E56" s="63">
        <f t="shared" si="20"/>
        <v>3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60" t="s">
        <v>184</v>
      </c>
      <c r="B57" s="61" t="s">
        <v>185</v>
      </c>
      <c r="C57" s="63">
        <v>5</v>
      </c>
      <c r="D57" s="63">
        <v>3</v>
      </c>
      <c r="E57" s="63">
        <v>3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60" t="s">
        <v>186</v>
      </c>
      <c r="B58" s="61" t="s">
        <v>187</v>
      </c>
      <c r="C58" s="63">
        <f t="shared" ref="C58:E58" si="21">C59+C60</f>
        <v>388</v>
      </c>
      <c r="D58" s="63">
        <f t="shared" si="21"/>
        <v>394</v>
      </c>
      <c r="E58" s="63">
        <f t="shared" si="21"/>
        <v>397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60" t="s">
        <v>188</v>
      </c>
      <c r="B59" s="61" t="s">
        <v>189</v>
      </c>
      <c r="C59" s="63">
        <v>300</v>
      </c>
      <c r="D59" s="63">
        <v>302</v>
      </c>
      <c r="E59" s="63">
        <v>303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60" t="s">
        <v>190</v>
      </c>
      <c r="B60" s="61" t="s">
        <v>191</v>
      </c>
      <c r="C60" s="63">
        <v>88</v>
      </c>
      <c r="D60" s="63">
        <v>92</v>
      </c>
      <c r="E60" s="63">
        <v>94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60" t="s">
        <v>2</v>
      </c>
      <c r="B61" s="61" t="s">
        <v>192</v>
      </c>
      <c r="C61" s="63">
        <f t="shared" ref="C61:E61" si="22">C62</f>
        <v>452</v>
      </c>
      <c r="D61" s="63">
        <f t="shared" si="22"/>
        <v>468</v>
      </c>
      <c r="E61" s="63">
        <f t="shared" si="22"/>
        <v>469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60" t="s">
        <v>3</v>
      </c>
      <c r="B62" s="61" t="s">
        <v>193</v>
      </c>
      <c r="C62" s="63">
        <v>452</v>
      </c>
      <c r="D62" s="63">
        <v>468</v>
      </c>
      <c r="E62" s="63">
        <v>469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56" t="s">
        <v>194</v>
      </c>
      <c r="B63" s="57" t="s">
        <v>195</v>
      </c>
      <c r="C63" s="59">
        <f t="shared" ref="C63:E63" si="23">C64</f>
        <v>100</v>
      </c>
      <c r="D63" s="59">
        <f t="shared" si="23"/>
        <v>100</v>
      </c>
      <c r="E63" s="59">
        <f t="shared" si="23"/>
        <v>100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60" t="s">
        <v>196</v>
      </c>
      <c r="B64" s="61" t="s">
        <v>197</v>
      </c>
      <c r="C64" s="63">
        <f t="shared" ref="C64:E64" si="24">C65</f>
        <v>100</v>
      </c>
      <c r="D64" s="63">
        <f t="shared" si="24"/>
        <v>100</v>
      </c>
      <c r="E64" s="63">
        <f t="shared" si="24"/>
        <v>100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60" t="s">
        <v>4</v>
      </c>
      <c r="B65" s="61" t="s">
        <v>198</v>
      </c>
      <c r="C65" s="63">
        <v>100</v>
      </c>
      <c r="D65" s="63">
        <v>100</v>
      </c>
      <c r="E65" s="63">
        <v>100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4"/>
      <c r="B66" s="4"/>
      <c r="C66" s="64"/>
      <c r="D66" s="64"/>
      <c r="E66" s="64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4"/>
      <c r="B67" s="4"/>
      <c r="C67" s="64">
        <v>-10643</v>
      </c>
      <c r="D67" s="64">
        <v>-23328.1</v>
      </c>
      <c r="E67" s="64">
        <v>-22354.6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4"/>
      <c r="B68" s="4"/>
      <c r="C68" s="64"/>
      <c r="D68" s="64"/>
      <c r="E68" s="64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4"/>
      <c r="B69" s="4"/>
      <c r="C69" s="64"/>
      <c r="D69" s="64"/>
      <c r="E69" s="64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4"/>
      <c r="B70" s="4"/>
      <c r="C70" s="64"/>
      <c r="D70" s="64"/>
      <c r="E70" s="64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4"/>
      <c r="B71" s="4"/>
      <c r="C71" s="64"/>
      <c r="D71" s="64"/>
      <c r="E71" s="64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4"/>
      <c r="B72" s="4"/>
      <c r="C72" s="64"/>
      <c r="D72" s="64"/>
      <c r="E72" s="64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4"/>
      <c r="B73" s="4"/>
      <c r="C73" s="64"/>
      <c r="D73" s="64"/>
      <c r="E73" s="64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4"/>
      <c r="B74" s="4"/>
      <c r="C74" s="64"/>
      <c r="D74" s="64"/>
      <c r="E74" s="64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4"/>
      <c r="B75" s="4"/>
      <c r="C75" s="64"/>
      <c r="D75" s="64"/>
      <c r="E75" s="64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4"/>
      <c r="B76" s="4"/>
      <c r="C76" s="64"/>
      <c r="D76" s="64"/>
      <c r="E76" s="64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4"/>
      <c r="B77" s="4"/>
      <c r="C77" s="64"/>
      <c r="D77" s="64"/>
      <c r="E77" s="64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4"/>
      <c r="B78" s="4"/>
      <c r="C78" s="64"/>
      <c r="D78" s="64"/>
      <c r="E78" s="64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4"/>
      <c r="B79" s="4"/>
      <c r="C79" s="64"/>
      <c r="D79" s="64"/>
      <c r="E79" s="64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4"/>
      <c r="B80" s="4"/>
      <c r="C80" s="64"/>
      <c r="D80" s="64"/>
      <c r="E80" s="64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4"/>
      <c r="B81" s="4"/>
      <c r="C81" s="64"/>
      <c r="D81" s="64"/>
      <c r="E81" s="64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4"/>
      <c r="B82" s="4"/>
      <c r="C82" s="64"/>
      <c r="D82" s="64"/>
      <c r="E82" s="64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4"/>
      <c r="B83" s="4"/>
      <c r="C83" s="64"/>
      <c r="D83" s="64"/>
      <c r="E83" s="64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4"/>
      <c r="B84" s="4"/>
      <c r="C84" s="64"/>
      <c r="D84" s="64"/>
      <c r="E84" s="64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4"/>
      <c r="B85" s="4"/>
      <c r="C85" s="64"/>
      <c r="D85" s="64"/>
      <c r="E85" s="64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4"/>
      <c r="B86" s="4"/>
      <c r="C86" s="64"/>
      <c r="D86" s="64"/>
      <c r="E86" s="64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4"/>
      <c r="B87" s="4"/>
      <c r="C87" s="64"/>
      <c r="D87" s="64"/>
      <c r="E87" s="64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4"/>
      <c r="B88" s="4"/>
      <c r="C88" s="64"/>
      <c r="D88" s="64"/>
      <c r="E88" s="64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4"/>
      <c r="B89" s="4"/>
      <c r="C89" s="64"/>
      <c r="D89" s="64"/>
      <c r="E89" s="64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4"/>
      <c r="B90" s="4"/>
      <c r="C90" s="64"/>
      <c r="D90" s="64"/>
      <c r="E90" s="64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4"/>
      <c r="B91" s="4"/>
      <c r="C91" s="64"/>
      <c r="D91" s="64"/>
      <c r="E91" s="64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4"/>
      <c r="B92" s="4"/>
      <c r="C92" s="64"/>
      <c r="D92" s="64"/>
      <c r="E92" s="64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4"/>
      <c r="B93" s="4"/>
      <c r="C93" s="64"/>
      <c r="D93" s="64"/>
      <c r="E93" s="64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4"/>
      <c r="B94" s="4"/>
      <c r="C94" s="64"/>
      <c r="D94" s="64"/>
      <c r="E94" s="64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4"/>
      <c r="B95" s="4"/>
      <c r="C95" s="64"/>
      <c r="D95" s="64"/>
      <c r="E95" s="64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4"/>
      <c r="B96" s="4"/>
      <c r="C96" s="64"/>
      <c r="D96" s="64"/>
      <c r="E96" s="64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4"/>
      <c r="B97" s="4"/>
      <c r="C97" s="64"/>
      <c r="D97" s="64"/>
      <c r="E97" s="64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4"/>
      <c r="B98" s="4"/>
      <c r="C98" s="64"/>
      <c r="D98" s="64"/>
      <c r="E98" s="64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4"/>
      <c r="B99" s="4"/>
      <c r="C99" s="64"/>
      <c r="D99" s="64"/>
      <c r="E99" s="64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4"/>
      <c r="B100" s="4"/>
      <c r="C100" s="64"/>
      <c r="D100" s="64"/>
      <c r="E100" s="64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4"/>
      <c r="B101" s="4"/>
      <c r="C101" s="64"/>
      <c r="D101" s="64"/>
      <c r="E101" s="64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4"/>
      <c r="B102" s="4"/>
      <c r="C102" s="64"/>
      <c r="D102" s="64"/>
      <c r="E102" s="64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4"/>
      <c r="B103" s="4"/>
      <c r="C103" s="64"/>
      <c r="D103" s="64"/>
      <c r="E103" s="64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4"/>
      <c r="B104" s="4"/>
      <c r="C104" s="64"/>
      <c r="D104" s="64"/>
      <c r="E104" s="64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4"/>
      <c r="B105" s="4"/>
      <c r="C105" s="64"/>
      <c r="D105" s="64"/>
      <c r="E105" s="64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4"/>
      <c r="B106" s="4"/>
      <c r="C106" s="64"/>
      <c r="D106" s="64"/>
      <c r="E106" s="64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4"/>
      <c r="B107" s="4"/>
      <c r="C107" s="64"/>
      <c r="D107" s="64"/>
      <c r="E107" s="64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4"/>
      <c r="B108" s="4"/>
      <c r="C108" s="64"/>
      <c r="D108" s="64"/>
      <c r="E108" s="64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4"/>
      <c r="B109" s="4"/>
      <c r="C109" s="64"/>
      <c r="D109" s="64"/>
      <c r="E109" s="64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4"/>
      <c r="B110" s="4"/>
      <c r="C110" s="64"/>
      <c r="D110" s="64"/>
      <c r="E110" s="64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4"/>
      <c r="B111" s="4"/>
      <c r="C111" s="64"/>
      <c r="D111" s="64"/>
      <c r="E111" s="64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4"/>
      <c r="B112" s="4"/>
      <c r="C112" s="64"/>
      <c r="D112" s="64"/>
      <c r="E112" s="64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4"/>
      <c r="B113" s="4"/>
      <c r="C113" s="64"/>
      <c r="D113" s="64"/>
      <c r="E113" s="64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4"/>
      <c r="B114" s="4"/>
      <c r="C114" s="64"/>
      <c r="D114" s="64"/>
      <c r="E114" s="64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4"/>
      <c r="B115" s="4"/>
      <c r="C115" s="64"/>
      <c r="D115" s="64"/>
      <c r="E115" s="64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4"/>
      <c r="B116" s="4"/>
      <c r="C116" s="64"/>
      <c r="D116" s="64"/>
      <c r="E116" s="64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4"/>
      <c r="B117" s="4"/>
      <c r="C117" s="64"/>
      <c r="D117" s="64"/>
      <c r="E117" s="64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4"/>
      <c r="B118" s="4"/>
      <c r="C118" s="64"/>
      <c r="D118" s="64"/>
      <c r="E118" s="64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4"/>
      <c r="B119" s="4"/>
      <c r="C119" s="64"/>
      <c r="D119" s="64"/>
      <c r="E119" s="64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4"/>
      <c r="B120" s="4"/>
      <c r="C120" s="64"/>
      <c r="D120" s="64"/>
      <c r="E120" s="64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4"/>
      <c r="B121" s="4"/>
      <c r="C121" s="64"/>
      <c r="D121" s="64"/>
      <c r="E121" s="64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4"/>
      <c r="B122" s="4"/>
      <c r="C122" s="64"/>
      <c r="D122" s="64"/>
      <c r="E122" s="64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4"/>
      <c r="B123" s="4"/>
      <c r="C123" s="64"/>
      <c r="D123" s="64"/>
      <c r="E123" s="64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4"/>
      <c r="B124" s="4"/>
      <c r="C124" s="64"/>
      <c r="D124" s="64"/>
      <c r="E124" s="64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4"/>
      <c r="B125" s="4"/>
      <c r="C125" s="64"/>
      <c r="D125" s="64"/>
      <c r="E125" s="64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4"/>
      <c r="B126" s="4"/>
      <c r="C126" s="64"/>
      <c r="D126" s="64"/>
      <c r="E126" s="64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4"/>
      <c r="B127" s="4"/>
      <c r="C127" s="64"/>
      <c r="D127" s="64"/>
      <c r="E127" s="64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4"/>
      <c r="B128" s="4"/>
      <c r="C128" s="64"/>
      <c r="D128" s="64"/>
      <c r="E128" s="64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4"/>
      <c r="B129" s="4"/>
      <c r="C129" s="64"/>
      <c r="D129" s="64"/>
      <c r="E129" s="64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4"/>
      <c r="B130" s="4"/>
      <c r="C130" s="64"/>
      <c r="D130" s="64"/>
      <c r="E130" s="64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4"/>
      <c r="B131" s="4"/>
      <c r="C131" s="64"/>
      <c r="D131" s="64"/>
      <c r="E131" s="64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4"/>
      <c r="B132" s="4"/>
      <c r="C132" s="64"/>
      <c r="D132" s="64"/>
      <c r="E132" s="64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4"/>
      <c r="B133" s="4"/>
      <c r="C133" s="64"/>
      <c r="D133" s="64"/>
      <c r="E133" s="64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4"/>
      <c r="B134" s="4"/>
      <c r="C134" s="64"/>
      <c r="D134" s="64"/>
      <c r="E134" s="64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4"/>
      <c r="B135" s="4"/>
      <c r="C135" s="64"/>
      <c r="D135" s="64"/>
      <c r="E135" s="64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4"/>
      <c r="B136" s="4"/>
      <c r="C136" s="64"/>
      <c r="D136" s="64"/>
      <c r="E136" s="64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4"/>
      <c r="B137" s="4"/>
      <c r="C137" s="64"/>
      <c r="D137" s="64"/>
      <c r="E137" s="64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4"/>
      <c r="B138" s="4"/>
      <c r="C138" s="64"/>
      <c r="D138" s="64"/>
      <c r="E138" s="64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4"/>
      <c r="B139" s="4"/>
      <c r="C139" s="64"/>
      <c r="D139" s="64"/>
      <c r="E139" s="64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4"/>
      <c r="B140" s="4"/>
      <c r="C140" s="64"/>
      <c r="D140" s="64"/>
      <c r="E140" s="64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4"/>
      <c r="B141" s="4"/>
      <c r="C141" s="64"/>
      <c r="D141" s="64"/>
      <c r="E141" s="64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4"/>
      <c r="B142" s="4"/>
      <c r="C142" s="64"/>
      <c r="D142" s="64"/>
      <c r="E142" s="64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4"/>
      <c r="B143" s="4"/>
      <c r="C143" s="64"/>
      <c r="D143" s="64"/>
      <c r="E143" s="64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4"/>
      <c r="B144" s="4"/>
      <c r="C144" s="64"/>
      <c r="D144" s="64"/>
      <c r="E144" s="64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4"/>
      <c r="B145" s="4"/>
      <c r="C145" s="64"/>
      <c r="D145" s="64"/>
      <c r="E145" s="64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4"/>
      <c r="B146" s="4"/>
      <c r="C146" s="64"/>
      <c r="D146" s="64"/>
      <c r="E146" s="64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4"/>
      <c r="B147" s="4"/>
      <c r="C147" s="64"/>
      <c r="D147" s="64"/>
      <c r="E147" s="64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4"/>
      <c r="B148" s="4"/>
      <c r="C148" s="64"/>
      <c r="D148" s="64"/>
      <c r="E148" s="64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4"/>
      <c r="B149" s="4"/>
      <c r="C149" s="64"/>
      <c r="D149" s="64"/>
      <c r="E149" s="64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4"/>
      <c r="B150" s="4"/>
      <c r="C150" s="64"/>
      <c r="D150" s="64"/>
      <c r="E150" s="64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4"/>
      <c r="B151" s="4"/>
      <c r="C151" s="64"/>
      <c r="D151" s="64"/>
      <c r="E151" s="64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4"/>
      <c r="B152" s="4"/>
      <c r="C152" s="64"/>
      <c r="D152" s="64"/>
      <c r="E152" s="64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4"/>
      <c r="B153" s="4"/>
      <c r="C153" s="64"/>
      <c r="D153" s="64"/>
      <c r="E153" s="64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4"/>
      <c r="B154" s="4"/>
      <c r="C154" s="64"/>
      <c r="D154" s="64"/>
      <c r="E154" s="64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4"/>
      <c r="B155" s="4"/>
      <c r="C155" s="64"/>
      <c r="D155" s="64"/>
      <c r="E155" s="64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4"/>
      <c r="B156" s="4"/>
      <c r="C156" s="64"/>
      <c r="D156" s="64"/>
      <c r="E156" s="64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4"/>
      <c r="B157" s="4"/>
      <c r="C157" s="64"/>
      <c r="D157" s="64"/>
      <c r="E157" s="64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4"/>
      <c r="B158" s="4"/>
      <c r="C158" s="64"/>
      <c r="D158" s="64"/>
      <c r="E158" s="64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4"/>
      <c r="B159" s="4"/>
      <c r="C159" s="64"/>
      <c r="D159" s="64"/>
      <c r="E159" s="64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4"/>
      <c r="B160" s="4"/>
      <c r="C160" s="64"/>
      <c r="D160" s="64"/>
      <c r="E160" s="64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4"/>
      <c r="B161" s="4"/>
      <c r="C161" s="64"/>
      <c r="D161" s="64"/>
      <c r="E161" s="64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4"/>
      <c r="B162" s="4"/>
      <c r="C162" s="64"/>
      <c r="D162" s="64"/>
      <c r="E162" s="64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4"/>
      <c r="B163" s="4"/>
      <c r="C163" s="64"/>
      <c r="D163" s="64"/>
      <c r="E163" s="64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4"/>
      <c r="B164" s="4"/>
      <c r="C164" s="64"/>
      <c r="D164" s="64"/>
      <c r="E164" s="64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4"/>
      <c r="B165" s="4"/>
      <c r="C165" s="64"/>
      <c r="D165" s="64"/>
      <c r="E165" s="64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4"/>
      <c r="B166" s="4"/>
      <c r="C166" s="64"/>
      <c r="D166" s="64"/>
      <c r="E166" s="64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4"/>
      <c r="B167" s="4"/>
      <c r="C167" s="64"/>
      <c r="D167" s="64"/>
      <c r="E167" s="64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4"/>
      <c r="B168" s="4"/>
      <c r="C168" s="64"/>
      <c r="D168" s="64"/>
      <c r="E168" s="64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4"/>
      <c r="B169" s="4"/>
      <c r="C169" s="64"/>
      <c r="D169" s="64"/>
      <c r="E169" s="64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4"/>
      <c r="B170" s="4"/>
      <c r="C170" s="64"/>
      <c r="D170" s="64"/>
      <c r="E170" s="64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4"/>
      <c r="B171" s="4"/>
      <c r="C171" s="64"/>
      <c r="D171" s="64"/>
      <c r="E171" s="64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4"/>
      <c r="B172" s="4"/>
      <c r="C172" s="64"/>
      <c r="D172" s="64"/>
      <c r="E172" s="64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4"/>
      <c r="B173" s="4"/>
      <c r="C173" s="64"/>
      <c r="D173" s="64"/>
      <c r="E173" s="64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4"/>
      <c r="B174" s="4"/>
      <c r="C174" s="64"/>
      <c r="D174" s="64"/>
      <c r="E174" s="64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4"/>
      <c r="B175" s="4"/>
      <c r="C175" s="64"/>
      <c r="D175" s="64"/>
      <c r="E175" s="64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4"/>
      <c r="B176" s="4"/>
      <c r="C176" s="64"/>
      <c r="D176" s="64"/>
      <c r="E176" s="64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4"/>
      <c r="B177" s="4"/>
      <c r="C177" s="64"/>
      <c r="D177" s="64"/>
      <c r="E177" s="64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4"/>
      <c r="B178" s="4"/>
      <c r="C178" s="64"/>
      <c r="D178" s="64"/>
      <c r="E178" s="64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4"/>
      <c r="B179" s="4"/>
      <c r="C179" s="64"/>
      <c r="D179" s="64"/>
      <c r="E179" s="64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4"/>
      <c r="B180" s="4"/>
      <c r="C180" s="64"/>
      <c r="D180" s="64"/>
      <c r="E180" s="64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4"/>
      <c r="B181" s="4"/>
      <c r="C181" s="64"/>
      <c r="D181" s="64"/>
      <c r="E181" s="64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4"/>
      <c r="B182" s="4"/>
      <c r="C182" s="64"/>
      <c r="D182" s="64"/>
      <c r="E182" s="64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4"/>
      <c r="B183" s="4"/>
      <c r="C183" s="64"/>
      <c r="D183" s="64"/>
      <c r="E183" s="64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47"/>
      <c r="D184" s="47"/>
      <c r="E184" s="4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47"/>
      <c r="D185" s="47"/>
      <c r="E185" s="4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47"/>
      <c r="D186" s="47"/>
      <c r="E186" s="4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47"/>
      <c r="D187" s="47"/>
      <c r="E187" s="4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47"/>
      <c r="D188" s="47"/>
      <c r="E188" s="4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47"/>
      <c r="D189" s="47"/>
      <c r="E189" s="4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47"/>
      <c r="D190" s="47"/>
      <c r="E190" s="4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47"/>
      <c r="D191" s="47"/>
      <c r="E191" s="4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47"/>
      <c r="D192" s="47"/>
      <c r="E192" s="4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47"/>
      <c r="D193" s="47"/>
      <c r="E193" s="4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47"/>
      <c r="D194" s="47"/>
      <c r="E194" s="4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47"/>
      <c r="D195" s="47"/>
      <c r="E195" s="4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47"/>
      <c r="D196" s="47"/>
      <c r="E196" s="4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47"/>
      <c r="D197" s="47"/>
      <c r="E197" s="4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47"/>
      <c r="D198" s="47"/>
      <c r="E198" s="4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47"/>
      <c r="D199" s="47"/>
      <c r="E199" s="4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47"/>
      <c r="D200" s="47"/>
      <c r="E200" s="4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47"/>
      <c r="D201" s="47"/>
      <c r="E201" s="4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47"/>
      <c r="D202" s="47"/>
      <c r="E202" s="4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47"/>
      <c r="D203" s="47"/>
      <c r="E203" s="4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47"/>
      <c r="D204" s="47"/>
      <c r="E204" s="4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47"/>
      <c r="D205" s="47"/>
      <c r="E205" s="4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47"/>
      <c r="D206" s="47"/>
      <c r="E206" s="4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47"/>
      <c r="D207" s="47"/>
      <c r="E207" s="4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47"/>
      <c r="D208" s="47"/>
      <c r="E208" s="4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47"/>
      <c r="D209" s="47"/>
      <c r="E209" s="4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47"/>
      <c r="D210" s="47"/>
      <c r="E210" s="4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47"/>
      <c r="D211" s="47"/>
      <c r="E211" s="4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47"/>
      <c r="D212" s="47"/>
      <c r="E212" s="4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47"/>
      <c r="D213" s="47"/>
      <c r="E213" s="4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47"/>
      <c r="D214" s="47"/>
      <c r="E214" s="4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47"/>
      <c r="D215" s="47"/>
      <c r="E215" s="4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47"/>
      <c r="D216" s="47"/>
      <c r="E216" s="4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47"/>
      <c r="D217" s="47"/>
      <c r="E217" s="4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47"/>
      <c r="D218" s="47"/>
      <c r="E218" s="4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47"/>
      <c r="D219" s="47"/>
      <c r="E219" s="4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47"/>
      <c r="D220" s="47"/>
      <c r="E220" s="4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47"/>
      <c r="D221" s="47"/>
      <c r="E221" s="4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47"/>
      <c r="D222" s="47"/>
      <c r="E222" s="4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47"/>
      <c r="D223" s="47"/>
      <c r="E223" s="4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47"/>
      <c r="D224" s="47"/>
      <c r="E224" s="4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47"/>
      <c r="D225" s="47"/>
      <c r="E225" s="4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47"/>
      <c r="D226" s="47"/>
      <c r="E226" s="4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47"/>
      <c r="D227" s="47"/>
      <c r="E227" s="4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47"/>
      <c r="D228" s="47"/>
      <c r="E228" s="4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47"/>
      <c r="D229" s="47"/>
      <c r="E229" s="4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47"/>
      <c r="D230" s="47"/>
      <c r="E230" s="4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47"/>
      <c r="D231" s="47"/>
      <c r="E231" s="4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47"/>
      <c r="D232" s="47"/>
      <c r="E232" s="4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47"/>
      <c r="D233" s="47"/>
      <c r="E233" s="4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47"/>
      <c r="D234" s="47"/>
      <c r="E234" s="4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47"/>
      <c r="D235" s="47"/>
      <c r="E235" s="4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47"/>
      <c r="D236" s="47"/>
      <c r="E236" s="4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47"/>
      <c r="D237" s="47"/>
      <c r="E237" s="4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47"/>
      <c r="D238" s="47"/>
      <c r="E238" s="4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47"/>
      <c r="D239" s="47"/>
      <c r="E239" s="4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47"/>
      <c r="D240" s="47"/>
      <c r="E240" s="4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47"/>
      <c r="D241" s="47"/>
      <c r="E241" s="4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47"/>
      <c r="D242" s="47"/>
      <c r="E242" s="4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47"/>
      <c r="D243" s="47"/>
      <c r="E243" s="4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47"/>
      <c r="D244" s="47"/>
      <c r="E244" s="4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47"/>
      <c r="D245" s="47"/>
      <c r="E245" s="4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47"/>
      <c r="D246" s="47"/>
      <c r="E246" s="4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47"/>
      <c r="D247" s="47"/>
      <c r="E247" s="4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47"/>
      <c r="D248" s="47"/>
      <c r="E248" s="4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47"/>
      <c r="D249" s="47"/>
      <c r="E249" s="4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47"/>
      <c r="D250" s="47"/>
      <c r="E250" s="4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47"/>
      <c r="D251" s="47"/>
      <c r="E251" s="4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47"/>
      <c r="D252" s="47"/>
      <c r="E252" s="4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47"/>
      <c r="D253" s="47"/>
      <c r="E253" s="4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47"/>
      <c r="D254" s="47"/>
      <c r="E254" s="4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47"/>
      <c r="D255" s="47"/>
      <c r="E255" s="4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47"/>
      <c r="D256" s="47"/>
      <c r="E256" s="4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47"/>
      <c r="D257" s="47"/>
      <c r="E257" s="4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47"/>
      <c r="D258" s="47"/>
      <c r="E258" s="4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47"/>
      <c r="D259" s="47"/>
      <c r="E259" s="4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47"/>
      <c r="D260" s="47"/>
      <c r="E260" s="4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47"/>
      <c r="D261" s="47"/>
      <c r="E261" s="4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47"/>
      <c r="D262" s="47"/>
      <c r="E262" s="4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47"/>
      <c r="D263" s="47"/>
      <c r="E263" s="4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47"/>
      <c r="D264" s="47"/>
      <c r="E264" s="4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47"/>
      <c r="D265" s="47"/>
      <c r="E265" s="4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47"/>
      <c r="D266" s="47"/>
      <c r="E266" s="4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47"/>
      <c r="D267" s="47"/>
      <c r="E267" s="4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</sheetData>
  <mergeCells count="3">
    <mergeCell ref="B5:C5"/>
    <mergeCell ref="A7:C7"/>
    <mergeCell ref="C3:E4"/>
  </mergeCells>
  <pageMargins left="0.98425196850393704" right="0.37" top="0.27559055118110237" bottom="0.23622047244094491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809"/>
  <sheetViews>
    <sheetView tabSelected="1" topLeftCell="A22" workbookViewId="0">
      <selection activeCell="A2" sqref="A2:XFD2"/>
    </sheetView>
  </sheetViews>
  <sheetFormatPr defaultColWidth="14.42578125" defaultRowHeight="15" customHeight="1"/>
  <cols>
    <col min="1" max="1" width="60.5703125" customWidth="1"/>
    <col min="2" max="2" width="9.42578125" customWidth="1"/>
    <col min="3" max="3" width="10.140625" customWidth="1"/>
    <col min="4" max="4" width="16.7109375" customWidth="1"/>
    <col min="5" max="5" width="23.28515625" customWidth="1"/>
    <col min="6" max="6" width="22.7109375" customWidth="1"/>
    <col min="7" max="7" width="23.42578125" customWidth="1"/>
    <col min="8" max="8" width="19.28515625" customWidth="1"/>
    <col min="9" max="10" width="15" customWidth="1"/>
    <col min="11" max="30" width="8.85546875" customWidth="1"/>
  </cols>
  <sheetData>
    <row r="1" spans="1:30" ht="15.75" customHeight="1">
      <c r="A1" s="65"/>
      <c r="B1" s="66"/>
      <c r="C1" s="64"/>
      <c r="D1" s="64"/>
      <c r="E1" s="67" t="s">
        <v>199</v>
      </c>
      <c r="F1" s="66"/>
      <c r="G1" s="66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42.75" customHeight="1">
      <c r="A2" s="49"/>
      <c r="B2" s="69"/>
      <c r="C2" s="69"/>
      <c r="D2" s="64"/>
      <c r="E2" s="280" t="s">
        <v>14</v>
      </c>
      <c r="F2" s="280"/>
      <c r="G2" s="280"/>
      <c r="H2" s="268"/>
      <c r="I2" s="26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15.75" customHeight="1">
      <c r="A3" s="282" t="s">
        <v>200</v>
      </c>
      <c r="B3" s="277"/>
      <c r="C3" s="277"/>
      <c r="D3" s="277"/>
      <c r="E3" s="277"/>
      <c r="F3" s="277"/>
      <c r="G3" s="277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ht="33" customHeight="1">
      <c r="A4" s="277"/>
      <c r="B4" s="277"/>
      <c r="C4" s="277"/>
      <c r="D4" s="277"/>
      <c r="E4" s="277"/>
      <c r="F4" s="277"/>
      <c r="G4" s="277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ht="33" customHeight="1">
      <c r="A5" s="49"/>
      <c r="B5" s="64"/>
      <c r="C5" s="69"/>
      <c r="D5" s="64"/>
      <c r="E5" s="71"/>
      <c r="F5" s="4"/>
      <c r="G5" s="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ht="15.75" customHeight="1">
      <c r="A6" s="283" t="s">
        <v>201</v>
      </c>
      <c r="B6" s="286" t="s">
        <v>202</v>
      </c>
      <c r="C6" s="287"/>
      <c r="D6" s="287"/>
      <c r="E6" s="287"/>
      <c r="F6" s="287"/>
      <c r="G6" s="288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15.75" customHeight="1">
      <c r="A7" s="284"/>
      <c r="B7" s="289"/>
      <c r="C7" s="277"/>
      <c r="D7" s="277"/>
      <c r="E7" s="277"/>
      <c r="F7" s="277"/>
      <c r="G7" s="29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5.75" customHeight="1">
      <c r="A8" s="284"/>
      <c r="B8" s="291"/>
      <c r="C8" s="279"/>
      <c r="D8" s="279"/>
      <c r="E8" s="279"/>
      <c r="F8" s="279"/>
      <c r="G8" s="292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39.75" customHeight="1">
      <c r="A9" s="285"/>
      <c r="B9" s="72" t="s">
        <v>203</v>
      </c>
      <c r="C9" s="72" t="s">
        <v>204</v>
      </c>
      <c r="D9" s="73" t="s">
        <v>205</v>
      </c>
      <c r="E9" s="74" t="s">
        <v>206</v>
      </c>
      <c r="F9" s="74" t="s">
        <v>207</v>
      </c>
      <c r="G9" s="75" t="s">
        <v>208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</row>
    <row r="10" spans="1:30" ht="15.75" customHeight="1">
      <c r="A10" s="77" t="s">
        <v>209</v>
      </c>
      <c r="B10" s="78" t="s">
        <v>210</v>
      </c>
      <c r="C10" s="78"/>
      <c r="D10" s="79"/>
      <c r="E10" s="80">
        <f>E11+E29+E39+E50+E34</f>
        <v>78140.235440000004</v>
      </c>
      <c r="F10" s="80">
        <f t="shared" ref="F10:G10" si="0">F11+F29+F39+F50</f>
        <v>64328.600000000006</v>
      </c>
      <c r="G10" s="80">
        <f t="shared" si="0"/>
        <v>64994.7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</row>
    <row r="11" spans="1:30" ht="15.75" customHeight="1">
      <c r="A11" s="82" t="s">
        <v>211</v>
      </c>
      <c r="B11" s="83" t="s">
        <v>210</v>
      </c>
      <c r="C11" s="83" t="s">
        <v>212</v>
      </c>
      <c r="D11" s="84"/>
      <c r="E11" s="85">
        <v>48748.278690000006</v>
      </c>
      <c r="F11" s="85">
        <v>38546.700000000004</v>
      </c>
      <c r="G11" s="85">
        <v>38565.5</v>
      </c>
      <c r="H11" s="8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ht="31.5" customHeight="1">
      <c r="A12" s="82" t="s">
        <v>213</v>
      </c>
      <c r="B12" s="83" t="s">
        <v>210</v>
      </c>
      <c r="C12" s="83" t="s">
        <v>214</v>
      </c>
      <c r="D12" s="84"/>
      <c r="E12" s="87">
        <v>1339.3330000000001</v>
      </c>
      <c r="F12" s="87">
        <v>1317</v>
      </c>
      <c r="G12" s="87">
        <v>1317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1:30" ht="15.75" customHeight="1">
      <c r="A13" s="88" t="s">
        <v>215</v>
      </c>
      <c r="B13" s="89" t="s">
        <v>210</v>
      </c>
      <c r="C13" s="89" t="s">
        <v>214</v>
      </c>
      <c r="D13" s="90" t="s">
        <v>216</v>
      </c>
      <c r="E13" s="91">
        <v>1339.3330000000001</v>
      </c>
      <c r="F13" s="91">
        <v>1317</v>
      </c>
      <c r="G13" s="91">
        <v>1317</v>
      </c>
      <c r="H13" s="92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47.25" customHeight="1">
      <c r="A14" s="82" t="s">
        <v>217</v>
      </c>
      <c r="B14" s="83" t="s">
        <v>210</v>
      </c>
      <c r="C14" s="83" t="s">
        <v>218</v>
      </c>
      <c r="D14" s="84"/>
      <c r="E14" s="87">
        <v>707.6</v>
      </c>
      <c r="F14" s="87">
        <v>500</v>
      </c>
      <c r="G14" s="87">
        <v>500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ht="15.75" customHeight="1">
      <c r="A15" s="88" t="s">
        <v>219</v>
      </c>
      <c r="B15" s="89" t="s">
        <v>210</v>
      </c>
      <c r="C15" s="89" t="s">
        <v>218</v>
      </c>
      <c r="D15" s="90" t="s">
        <v>220</v>
      </c>
      <c r="E15" s="91">
        <v>487.6</v>
      </c>
      <c r="F15" s="91">
        <v>500</v>
      </c>
      <c r="G15" s="91">
        <v>500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47.25" customHeight="1">
      <c r="A16" s="93" t="s">
        <v>221</v>
      </c>
      <c r="B16" s="94" t="s">
        <v>210</v>
      </c>
      <c r="C16" s="94" t="s">
        <v>218</v>
      </c>
      <c r="D16" s="95" t="s">
        <v>222</v>
      </c>
      <c r="E16" s="96">
        <v>220</v>
      </c>
      <c r="F16" s="87"/>
      <c r="G16" s="87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ht="47.25" customHeight="1">
      <c r="A17" s="82" t="s">
        <v>223</v>
      </c>
      <c r="B17" s="83" t="s">
        <v>210</v>
      </c>
      <c r="C17" s="83" t="s">
        <v>224</v>
      </c>
      <c r="D17" s="97"/>
      <c r="E17" s="87">
        <v>11247.8</v>
      </c>
      <c r="F17" s="87">
        <v>11136.7</v>
      </c>
      <c r="G17" s="87">
        <v>11121.3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ht="15.75" customHeight="1">
      <c r="A18" s="88" t="s">
        <v>219</v>
      </c>
      <c r="B18" s="89" t="s">
        <v>210</v>
      </c>
      <c r="C18" s="89" t="s">
        <v>224</v>
      </c>
      <c r="D18" s="90" t="s">
        <v>220</v>
      </c>
      <c r="E18" s="91">
        <v>9830.6</v>
      </c>
      <c r="F18" s="91">
        <v>9789</v>
      </c>
      <c r="G18" s="91">
        <v>9789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ht="15.75" customHeight="1">
      <c r="A19" s="88" t="s">
        <v>225</v>
      </c>
      <c r="B19" s="89" t="s">
        <v>210</v>
      </c>
      <c r="C19" s="89" t="s">
        <v>224</v>
      </c>
      <c r="D19" s="90" t="s">
        <v>226</v>
      </c>
      <c r="E19" s="91">
        <v>0</v>
      </c>
      <c r="F19" s="91">
        <v>0</v>
      </c>
      <c r="G19" s="91">
        <v>0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ht="31.5" customHeight="1">
      <c r="A20" s="88" t="s">
        <v>227</v>
      </c>
      <c r="B20" s="89" t="s">
        <v>210</v>
      </c>
      <c r="C20" s="89" t="s">
        <v>224</v>
      </c>
      <c r="D20" s="90" t="s">
        <v>228</v>
      </c>
      <c r="E20" s="91">
        <v>722.4</v>
      </c>
      <c r="F20" s="91">
        <v>724.2</v>
      </c>
      <c r="G20" s="91">
        <v>726.1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31.5" customHeight="1">
      <c r="A21" s="88" t="s">
        <v>229</v>
      </c>
      <c r="B21" s="89" t="s">
        <v>210</v>
      </c>
      <c r="C21" s="89" t="s">
        <v>224</v>
      </c>
      <c r="D21" s="90" t="s">
        <v>230</v>
      </c>
      <c r="E21" s="91">
        <v>11.3</v>
      </c>
      <c r="F21" s="91">
        <v>11.3</v>
      </c>
      <c r="G21" s="91">
        <v>11.3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ht="63" customHeight="1">
      <c r="A22" s="88" t="s">
        <v>231</v>
      </c>
      <c r="B22" s="89" t="s">
        <v>210</v>
      </c>
      <c r="C22" s="89" t="s">
        <v>224</v>
      </c>
      <c r="D22" s="90" t="s">
        <v>232</v>
      </c>
      <c r="E22" s="91">
        <v>683.5</v>
      </c>
      <c r="F22" s="91">
        <v>612.20000000000005</v>
      </c>
      <c r="G22" s="91">
        <v>594.9</v>
      </c>
      <c r="H22" s="92"/>
      <c r="I22" s="92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47.25" customHeight="1">
      <c r="A23" s="98" t="s">
        <v>233</v>
      </c>
      <c r="B23" s="83" t="s">
        <v>210</v>
      </c>
      <c r="C23" s="83" t="s">
        <v>234</v>
      </c>
      <c r="D23" s="90"/>
      <c r="E23" s="91">
        <v>5.9</v>
      </c>
      <c r="F23" s="91">
        <v>6.1</v>
      </c>
      <c r="G23" s="91">
        <v>40.299999999999997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47.25" customHeight="1">
      <c r="A24" s="88" t="s">
        <v>235</v>
      </c>
      <c r="B24" s="89" t="s">
        <v>210</v>
      </c>
      <c r="C24" s="89" t="s">
        <v>234</v>
      </c>
      <c r="D24" s="90" t="s">
        <v>236</v>
      </c>
      <c r="E24" s="91">
        <v>5.9</v>
      </c>
      <c r="F24" s="91">
        <v>6.1</v>
      </c>
      <c r="G24" s="91">
        <v>40.299999999999997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5.75" customHeight="1">
      <c r="A25" s="82" t="s">
        <v>237</v>
      </c>
      <c r="B25" s="83" t="s">
        <v>210</v>
      </c>
      <c r="C25" s="83" t="s">
        <v>238</v>
      </c>
      <c r="D25" s="97"/>
      <c r="E25" s="87">
        <v>1000</v>
      </c>
      <c r="F25" s="87">
        <v>1000</v>
      </c>
      <c r="G25" s="87">
        <v>1000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0" ht="15.75" customHeight="1">
      <c r="A26" s="88" t="s">
        <v>239</v>
      </c>
      <c r="B26" s="89" t="s">
        <v>210</v>
      </c>
      <c r="C26" s="89" t="s">
        <v>238</v>
      </c>
      <c r="D26" s="90" t="s">
        <v>240</v>
      </c>
      <c r="E26" s="91">
        <v>1000</v>
      </c>
      <c r="F26" s="91">
        <v>1000</v>
      </c>
      <c r="G26" s="91">
        <v>1000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 ht="15.75" customHeight="1">
      <c r="A27" s="82" t="s">
        <v>241</v>
      </c>
      <c r="B27" s="83" t="s">
        <v>210</v>
      </c>
      <c r="C27" s="83" t="s">
        <v>242</v>
      </c>
      <c r="D27" s="84"/>
      <c r="E27" s="87">
        <v>34447.645690000005</v>
      </c>
      <c r="F27" s="87">
        <v>24586.9</v>
      </c>
      <c r="G27" s="87">
        <v>24586.9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0" ht="15.75" customHeight="1">
      <c r="A28" s="88" t="s">
        <v>243</v>
      </c>
      <c r="B28" s="89" t="s">
        <v>210</v>
      </c>
      <c r="C28" s="89" t="s">
        <v>242</v>
      </c>
      <c r="D28" s="99" t="s">
        <v>244</v>
      </c>
      <c r="E28" s="91">
        <v>34447.645690000005</v>
      </c>
      <c r="F28" s="91">
        <v>24586.9</v>
      </c>
      <c r="G28" s="91">
        <v>24586.9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 ht="15.75" customHeight="1">
      <c r="A29" s="82" t="s">
        <v>245</v>
      </c>
      <c r="B29" s="83" t="s">
        <v>210</v>
      </c>
      <c r="C29" s="83" t="s">
        <v>246</v>
      </c>
      <c r="D29" s="84"/>
      <c r="E29" s="100">
        <v>474.96649000000002</v>
      </c>
      <c r="F29" s="100"/>
      <c r="G29" s="87">
        <v>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ht="15.75" customHeight="1">
      <c r="A30" s="101" t="s">
        <v>247</v>
      </c>
      <c r="B30" s="102" t="s">
        <v>210</v>
      </c>
      <c r="C30" s="102" t="s">
        <v>248</v>
      </c>
      <c r="D30" s="84"/>
      <c r="E30" s="100">
        <v>474.96649000000002</v>
      </c>
      <c r="F30" s="100"/>
      <c r="G30" s="87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1:30" ht="15.75" customHeight="1">
      <c r="A31" s="103" t="s">
        <v>249</v>
      </c>
      <c r="B31" s="104" t="s">
        <v>210</v>
      </c>
      <c r="C31" s="104" t="s">
        <v>248</v>
      </c>
      <c r="D31" s="105" t="s">
        <v>250</v>
      </c>
      <c r="E31" s="106">
        <v>474.96649000000002</v>
      </c>
      <c r="F31" s="100"/>
      <c r="G31" s="87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 ht="15.75" customHeight="1">
      <c r="A32" s="82" t="s">
        <v>251</v>
      </c>
      <c r="B32" s="83" t="s">
        <v>210</v>
      </c>
      <c r="C32" s="83" t="s">
        <v>252</v>
      </c>
      <c r="D32" s="84"/>
      <c r="E32" s="100"/>
      <c r="F32" s="100"/>
      <c r="G32" s="87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</row>
    <row r="33" spans="1:30" ht="31.5" customHeight="1">
      <c r="A33" s="88" t="s">
        <v>253</v>
      </c>
      <c r="B33" s="89" t="s">
        <v>210</v>
      </c>
      <c r="C33" s="89" t="s">
        <v>252</v>
      </c>
      <c r="D33" s="99" t="s">
        <v>254</v>
      </c>
      <c r="E33" s="106"/>
      <c r="F33" s="106"/>
      <c r="G33" s="91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1:30" ht="15.75" customHeight="1">
      <c r="A34" s="107" t="s">
        <v>255</v>
      </c>
      <c r="B34" s="108" t="s">
        <v>210</v>
      </c>
      <c r="C34" s="108" t="s">
        <v>256</v>
      </c>
      <c r="D34" s="109"/>
      <c r="E34" s="87">
        <v>2345.4</v>
      </c>
      <c r="F34" s="87"/>
      <c r="G34" s="87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1:30" ht="31.5" customHeight="1">
      <c r="A35" s="110" t="s">
        <v>257</v>
      </c>
      <c r="B35" s="111" t="s">
        <v>210</v>
      </c>
      <c r="C35" s="111" t="s">
        <v>258</v>
      </c>
      <c r="D35" s="112"/>
      <c r="E35" s="113">
        <v>2295.4</v>
      </c>
      <c r="F35" s="113"/>
      <c r="G35" s="113"/>
      <c r="H35" s="114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</row>
    <row r="36" spans="1:30" ht="31.5" customHeight="1">
      <c r="A36" s="116" t="s">
        <v>259</v>
      </c>
      <c r="B36" s="117" t="s">
        <v>210</v>
      </c>
      <c r="C36" s="117" t="s">
        <v>258</v>
      </c>
      <c r="D36" s="118" t="s">
        <v>260</v>
      </c>
      <c r="E36" s="119">
        <v>2295.4</v>
      </c>
      <c r="F36" s="120"/>
      <c r="G36" s="120"/>
      <c r="H36" s="114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</row>
    <row r="37" spans="1:30" ht="15.75" customHeight="1">
      <c r="A37" s="121" t="s">
        <v>261</v>
      </c>
      <c r="B37" s="122" t="s">
        <v>210</v>
      </c>
      <c r="C37" s="122" t="s">
        <v>262</v>
      </c>
      <c r="D37" s="123"/>
      <c r="E37" s="87">
        <v>50</v>
      </c>
      <c r="F37" s="87"/>
      <c r="G37" s="87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1:30" ht="15.75" customHeight="1">
      <c r="A38" s="121" t="s">
        <v>263</v>
      </c>
      <c r="B38" s="122" t="s">
        <v>210</v>
      </c>
      <c r="C38" s="122" t="s">
        <v>262</v>
      </c>
      <c r="D38" s="123" t="s">
        <v>264</v>
      </c>
      <c r="E38" s="91">
        <v>50</v>
      </c>
      <c r="F38" s="87"/>
      <c r="G38" s="87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1:30" ht="15.75" customHeight="1">
      <c r="A39" s="82" t="s">
        <v>265</v>
      </c>
      <c r="B39" s="83" t="s">
        <v>210</v>
      </c>
      <c r="C39" s="83" t="s">
        <v>266</v>
      </c>
      <c r="D39" s="84"/>
      <c r="E39" s="87">
        <v>20970.238700000002</v>
      </c>
      <c r="F39" s="87">
        <v>22581.9</v>
      </c>
      <c r="G39" s="87">
        <v>23579.199999999997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</row>
    <row r="40" spans="1:30" ht="15.75" customHeight="1">
      <c r="A40" s="82" t="s">
        <v>267</v>
      </c>
      <c r="B40" s="83" t="s">
        <v>210</v>
      </c>
      <c r="C40" s="83" t="s">
        <v>268</v>
      </c>
      <c r="D40" s="84"/>
      <c r="E40" s="87">
        <v>3776.2</v>
      </c>
      <c r="F40" s="87">
        <v>3399.6000000000004</v>
      </c>
      <c r="G40" s="87">
        <v>3282.7999999999997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</row>
    <row r="41" spans="1:30" ht="15.75" customHeight="1">
      <c r="A41" s="88" t="s">
        <v>219</v>
      </c>
      <c r="B41" s="89" t="s">
        <v>210</v>
      </c>
      <c r="C41" s="89" t="s">
        <v>268</v>
      </c>
      <c r="D41" s="90" t="s">
        <v>220</v>
      </c>
      <c r="E41" s="91">
        <v>1764.1</v>
      </c>
      <c r="F41" s="91">
        <v>1637.9</v>
      </c>
      <c r="G41" s="91">
        <v>1637.9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</row>
    <row r="42" spans="1:30" ht="15.75" customHeight="1">
      <c r="A42" s="125" t="s">
        <v>269</v>
      </c>
      <c r="B42" s="89" t="s">
        <v>210</v>
      </c>
      <c r="C42" s="89" t="s">
        <v>268</v>
      </c>
      <c r="D42" s="90" t="s">
        <v>270</v>
      </c>
      <c r="E42" s="91">
        <v>1573.1</v>
      </c>
      <c r="F42" s="91">
        <v>1433.9</v>
      </c>
      <c r="G42" s="91">
        <v>1419.3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</row>
    <row r="43" spans="1:30" ht="15.75" customHeight="1">
      <c r="A43" s="4" t="s">
        <v>271</v>
      </c>
      <c r="B43" s="89" t="s">
        <v>210</v>
      </c>
      <c r="C43" s="89" t="s">
        <v>268</v>
      </c>
      <c r="D43" s="126" t="s">
        <v>272</v>
      </c>
      <c r="E43" s="91">
        <v>105</v>
      </c>
      <c r="F43" s="91"/>
      <c r="G43" s="91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</row>
    <row r="44" spans="1:30" ht="15.75" customHeight="1">
      <c r="A44" s="125" t="s">
        <v>273</v>
      </c>
      <c r="B44" s="89" t="s">
        <v>210</v>
      </c>
      <c r="C44" s="89" t="s">
        <v>268</v>
      </c>
      <c r="D44" s="90" t="s">
        <v>274</v>
      </c>
      <c r="E44" s="91">
        <v>134</v>
      </c>
      <c r="F44" s="91">
        <v>127.8</v>
      </c>
      <c r="G44" s="91">
        <v>125.6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</row>
    <row r="45" spans="1:30" ht="15.75" customHeight="1">
      <c r="A45" s="88" t="s">
        <v>275</v>
      </c>
      <c r="B45" s="89" t="s">
        <v>210</v>
      </c>
      <c r="C45" s="89" t="s">
        <v>268</v>
      </c>
      <c r="D45" s="90" t="s">
        <v>276</v>
      </c>
      <c r="E45" s="91">
        <v>200</v>
      </c>
      <c r="F45" s="91">
        <v>200</v>
      </c>
      <c r="G45" s="91">
        <v>100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</row>
    <row r="46" spans="1:30" ht="15.75" customHeight="1">
      <c r="A46" s="82" t="s">
        <v>277</v>
      </c>
      <c r="B46" s="83" t="s">
        <v>210</v>
      </c>
      <c r="C46" s="83" t="s">
        <v>278</v>
      </c>
      <c r="D46" s="84"/>
      <c r="E46" s="87">
        <v>14798.246100000002</v>
      </c>
      <c r="F46" s="87">
        <v>19182.300000000003</v>
      </c>
      <c r="G46" s="87">
        <v>20296.399999999998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</row>
    <row r="47" spans="1:30" ht="15.75" customHeight="1">
      <c r="A47" s="88" t="s">
        <v>279</v>
      </c>
      <c r="B47" s="89" t="s">
        <v>210</v>
      </c>
      <c r="C47" s="89" t="s">
        <v>278</v>
      </c>
      <c r="D47" s="99" t="s">
        <v>280</v>
      </c>
      <c r="E47" s="91">
        <v>14798.246100000002</v>
      </c>
      <c r="F47" s="91">
        <v>19182.300000000003</v>
      </c>
      <c r="G47" s="91">
        <v>20296.399999999998</v>
      </c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</row>
    <row r="48" spans="1:30" ht="15.75" customHeight="1">
      <c r="A48" s="128" t="s">
        <v>281</v>
      </c>
      <c r="B48" s="129" t="s">
        <v>210</v>
      </c>
      <c r="C48" s="129" t="s">
        <v>282</v>
      </c>
      <c r="D48" s="130"/>
      <c r="E48" s="131">
        <v>2395.7926000000002</v>
      </c>
      <c r="F48" s="131"/>
      <c r="G48" s="91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:30" ht="15.75" customHeight="1">
      <c r="A49" s="132" t="s">
        <v>283</v>
      </c>
      <c r="B49" s="133" t="s">
        <v>210</v>
      </c>
      <c r="C49" s="133" t="s">
        <v>282</v>
      </c>
      <c r="D49" s="134" t="s">
        <v>284</v>
      </c>
      <c r="E49" s="135">
        <v>2395.7926000000002</v>
      </c>
      <c r="F49" s="135"/>
      <c r="G49" s="91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0" ht="15.75" customHeight="1">
      <c r="A50" s="82" t="s">
        <v>285</v>
      </c>
      <c r="B50" s="83" t="s">
        <v>210</v>
      </c>
      <c r="C50" s="83" t="s">
        <v>286</v>
      </c>
      <c r="D50" s="84"/>
      <c r="E50" s="87">
        <v>5601.3515600000001</v>
      </c>
      <c r="F50" s="87">
        <v>3200</v>
      </c>
      <c r="G50" s="87">
        <v>2850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</row>
    <row r="51" spans="1:30" ht="15.75" customHeight="1">
      <c r="A51" s="82" t="s">
        <v>287</v>
      </c>
      <c r="B51" s="83" t="s">
        <v>210</v>
      </c>
      <c r="C51" s="83" t="s">
        <v>288</v>
      </c>
      <c r="D51" s="84"/>
      <c r="E51" s="87">
        <v>2500</v>
      </c>
      <c r="F51" s="87">
        <v>2500</v>
      </c>
      <c r="G51" s="87">
        <v>2150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</row>
    <row r="52" spans="1:30" ht="31.5" customHeight="1">
      <c r="A52" s="88" t="s">
        <v>289</v>
      </c>
      <c r="B52" s="89" t="s">
        <v>210</v>
      </c>
      <c r="C52" s="89" t="s">
        <v>288</v>
      </c>
      <c r="D52" s="99" t="s">
        <v>290</v>
      </c>
      <c r="E52" s="91">
        <v>2500</v>
      </c>
      <c r="F52" s="91">
        <v>2500</v>
      </c>
      <c r="G52" s="91">
        <v>2150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</row>
    <row r="53" spans="1:30" ht="31.5" customHeight="1">
      <c r="A53" s="136" t="s">
        <v>291</v>
      </c>
      <c r="B53" s="129" t="s">
        <v>210</v>
      </c>
      <c r="C53" s="129" t="s">
        <v>292</v>
      </c>
      <c r="D53" s="130"/>
      <c r="E53" s="137">
        <v>2101.3515600000001</v>
      </c>
      <c r="F53" s="137"/>
      <c r="G53" s="87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</row>
    <row r="54" spans="1:30" ht="31.5" customHeight="1">
      <c r="A54" s="138" t="s">
        <v>293</v>
      </c>
      <c r="B54" s="133" t="s">
        <v>210</v>
      </c>
      <c r="C54" s="133" t="s">
        <v>292</v>
      </c>
      <c r="D54" s="134" t="s">
        <v>294</v>
      </c>
      <c r="E54" s="139">
        <v>2101.3515600000001</v>
      </c>
      <c r="F54" s="139"/>
      <c r="G54" s="87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</row>
    <row r="55" spans="1:30" ht="31.5" customHeight="1">
      <c r="A55" s="82" t="s">
        <v>295</v>
      </c>
      <c r="B55" s="83" t="s">
        <v>210</v>
      </c>
      <c r="C55" s="83" t="s">
        <v>296</v>
      </c>
      <c r="D55" s="99"/>
      <c r="E55" s="87">
        <v>1000</v>
      </c>
      <c r="F55" s="87">
        <v>700</v>
      </c>
      <c r="G55" s="87">
        <v>700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1:30" ht="15.75" customHeight="1">
      <c r="A56" s="125" t="s">
        <v>297</v>
      </c>
      <c r="B56" s="89" t="s">
        <v>210</v>
      </c>
      <c r="C56" s="89" t="s">
        <v>296</v>
      </c>
      <c r="D56" s="99" t="s">
        <v>298</v>
      </c>
      <c r="E56" s="91">
        <v>800</v>
      </c>
      <c r="F56" s="91">
        <v>600</v>
      </c>
      <c r="G56" s="91">
        <v>600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</row>
    <row r="57" spans="1:30" ht="15.75" customHeight="1">
      <c r="A57" s="125" t="s">
        <v>299</v>
      </c>
      <c r="B57" s="89" t="s">
        <v>210</v>
      </c>
      <c r="C57" s="89" t="s">
        <v>296</v>
      </c>
      <c r="D57" s="99" t="s">
        <v>300</v>
      </c>
      <c r="E57" s="91">
        <v>200</v>
      </c>
      <c r="F57" s="91">
        <v>100</v>
      </c>
      <c r="G57" s="91">
        <v>100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</row>
    <row r="58" spans="1:30" ht="36.75" customHeight="1">
      <c r="A58" s="77" t="s">
        <v>301</v>
      </c>
      <c r="B58" s="78" t="s">
        <v>210</v>
      </c>
      <c r="C58" s="78"/>
      <c r="D58" s="79"/>
      <c r="E58" s="80">
        <f>E59+E69+E76+E96+E98+E87+E92+E66+E82</f>
        <v>137130.97616000002</v>
      </c>
      <c r="F58" s="80">
        <f t="shared" ref="F58:G58" si="1">F59+F69+F76+F96+F98+F87+F92</f>
        <v>103792.59</v>
      </c>
      <c r="G58" s="80">
        <f t="shared" si="1"/>
        <v>98417.702999999994</v>
      </c>
      <c r="H58" s="140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</row>
    <row r="59" spans="1:30" ht="15.75" customHeight="1">
      <c r="A59" s="82" t="s">
        <v>211</v>
      </c>
      <c r="B59" s="83" t="s">
        <v>210</v>
      </c>
      <c r="C59" s="83" t="s">
        <v>212</v>
      </c>
      <c r="D59" s="84"/>
      <c r="E59" s="87">
        <v>5934.7</v>
      </c>
      <c r="F59" s="87">
        <v>5754.7999999999993</v>
      </c>
      <c r="G59" s="87">
        <v>5734.7999999999993</v>
      </c>
      <c r="H59" s="8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</row>
    <row r="60" spans="1:30" ht="31.5" customHeight="1">
      <c r="A60" s="82" t="s">
        <v>302</v>
      </c>
      <c r="B60" s="83" t="s">
        <v>210</v>
      </c>
      <c r="C60" s="83" t="s">
        <v>303</v>
      </c>
      <c r="D60" s="84"/>
      <c r="E60" s="87">
        <v>5834.7</v>
      </c>
      <c r="F60" s="87">
        <v>5754.7999999999993</v>
      </c>
      <c r="G60" s="87">
        <v>5734.7999999999993</v>
      </c>
      <c r="H60" s="142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</row>
    <row r="61" spans="1:30" ht="15.75" customHeight="1">
      <c r="A61" s="88" t="s">
        <v>219</v>
      </c>
      <c r="B61" s="89" t="s">
        <v>210</v>
      </c>
      <c r="C61" s="89" t="s">
        <v>303</v>
      </c>
      <c r="D61" s="90" t="s">
        <v>220</v>
      </c>
      <c r="E61" s="91">
        <v>5539.5999999999995</v>
      </c>
      <c r="F61" s="91">
        <v>5455.2999999999993</v>
      </c>
      <c r="G61" s="91">
        <v>5435.2999999999993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</row>
    <row r="62" spans="1:30" ht="31.5" customHeight="1">
      <c r="A62" s="88" t="s">
        <v>231</v>
      </c>
      <c r="B62" s="89" t="s">
        <v>210</v>
      </c>
      <c r="C62" s="89" t="s">
        <v>303</v>
      </c>
      <c r="D62" s="90" t="s">
        <v>232</v>
      </c>
      <c r="E62" s="91">
        <v>295.10000000000002</v>
      </c>
      <c r="F62" s="91">
        <v>299.5</v>
      </c>
      <c r="G62" s="91">
        <v>299.5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</row>
    <row r="63" spans="1:30" ht="47.25" customHeight="1">
      <c r="A63" s="88" t="s">
        <v>304</v>
      </c>
      <c r="B63" s="89" t="s">
        <v>210</v>
      </c>
      <c r="C63" s="89" t="s">
        <v>303</v>
      </c>
      <c r="D63" s="90" t="s">
        <v>305</v>
      </c>
      <c r="E63" s="91"/>
      <c r="F63" s="91">
        <v>0</v>
      </c>
      <c r="G63" s="91">
        <v>0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</row>
    <row r="64" spans="1:30" ht="15.75" customHeight="1">
      <c r="A64" s="72" t="s">
        <v>306</v>
      </c>
      <c r="B64" s="143" t="s">
        <v>210</v>
      </c>
      <c r="C64" s="83" t="s">
        <v>242</v>
      </c>
      <c r="D64" s="97"/>
      <c r="E64" s="87">
        <v>100</v>
      </c>
      <c r="F64" s="87"/>
      <c r="G64" s="87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</row>
    <row r="65" spans="1:30" ht="15.75" customHeight="1">
      <c r="A65" s="144" t="s">
        <v>243</v>
      </c>
      <c r="B65" s="145" t="s">
        <v>210</v>
      </c>
      <c r="C65" s="145" t="s">
        <v>242</v>
      </c>
      <c r="D65" s="146" t="s">
        <v>244</v>
      </c>
      <c r="E65" s="137">
        <v>100</v>
      </c>
      <c r="F65" s="137"/>
      <c r="G65" s="137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</row>
    <row r="66" spans="1:30" ht="15.75" customHeight="1">
      <c r="A66" s="82" t="s">
        <v>245</v>
      </c>
      <c r="B66" s="83" t="s">
        <v>210</v>
      </c>
      <c r="C66" s="83" t="s">
        <v>246</v>
      </c>
      <c r="D66" s="84"/>
      <c r="E66" s="87">
        <v>29.931999999999999</v>
      </c>
      <c r="F66" s="100"/>
      <c r="G66" s="87">
        <v>0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</row>
    <row r="67" spans="1:30" ht="15.75" customHeight="1">
      <c r="A67" s="101" t="s">
        <v>247</v>
      </c>
      <c r="B67" s="102" t="s">
        <v>210</v>
      </c>
      <c r="C67" s="102" t="s">
        <v>248</v>
      </c>
      <c r="D67" s="84"/>
      <c r="E67" s="87">
        <v>29.931999999999999</v>
      </c>
      <c r="F67" s="100"/>
      <c r="G67" s="87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</row>
    <row r="68" spans="1:30" ht="15.75" customHeight="1">
      <c r="A68" s="103" t="s">
        <v>249</v>
      </c>
      <c r="B68" s="104" t="s">
        <v>210</v>
      </c>
      <c r="C68" s="104" t="s">
        <v>248</v>
      </c>
      <c r="D68" s="105" t="s">
        <v>250</v>
      </c>
      <c r="E68" s="91">
        <v>29.931999999999999</v>
      </c>
      <c r="F68" s="100"/>
      <c r="G68" s="87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</row>
    <row r="69" spans="1:30" ht="15.75" customHeight="1">
      <c r="A69" s="82" t="s">
        <v>265</v>
      </c>
      <c r="B69" s="83" t="s">
        <v>210</v>
      </c>
      <c r="C69" s="83" t="s">
        <v>266</v>
      </c>
      <c r="D69" s="97"/>
      <c r="E69" s="87">
        <v>3295.6538999999998</v>
      </c>
      <c r="F69" s="87">
        <v>0</v>
      </c>
      <c r="G69" s="87">
        <v>0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</row>
    <row r="70" spans="1:30" ht="15.75" customHeight="1">
      <c r="A70" s="82" t="s">
        <v>307</v>
      </c>
      <c r="B70" s="83" t="s">
        <v>210</v>
      </c>
      <c r="C70" s="83" t="s">
        <v>308</v>
      </c>
      <c r="D70" s="90"/>
      <c r="E70" s="87"/>
      <c r="F70" s="87"/>
      <c r="G70" s="87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</row>
    <row r="71" spans="1:30" ht="31.5" customHeight="1">
      <c r="A71" s="125" t="s">
        <v>309</v>
      </c>
      <c r="B71" s="89" t="s">
        <v>210</v>
      </c>
      <c r="C71" s="89" t="s">
        <v>308</v>
      </c>
      <c r="D71" s="90" t="s">
        <v>310</v>
      </c>
      <c r="E71" s="91"/>
      <c r="F71" s="91"/>
      <c r="G71" s="91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</row>
    <row r="72" spans="1:30" ht="15.75" customHeight="1">
      <c r="A72" s="147" t="s">
        <v>311</v>
      </c>
      <c r="B72" s="83" t="s">
        <v>210</v>
      </c>
      <c r="C72" s="83" t="s">
        <v>278</v>
      </c>
      <c r="D72" s="97"/>
      <c r="E72" s="87">
        <v>3295.6538999999998</v>
      </c>
      <c r="F72" s="87"/>
      <c r="G72" s="87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</row>
    <row r="73" spans="1:30" ht="15.75" customHeight="1">
      <c r="A73" s="88" t="s">
        <v>279</v>
      </c>
      <c r="B73" s="89" t="s">
        <v>210</v>
      </c>
      <c r="C73" s="89" t="s">
        <v>278</v>
      </c>
      <c r="D73" s="126" t="s">
        <v>280</v>
      </c>
      <c r="E73" s="91">
        <v>3295.6538999999998</v>
      </c>
      <c r="F73" s="91"/>
      <c r="G73" s="91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</row>
    <row r="74" spans="1:30" ht="15.75" customHeight="1">
      <c r="A74" s="82" t="s">
        <v>312</v>
      </c>
      <c r="B74" s="83" t="s">
        <v>210</v>
      </c>
      <c r="C74" s="83" t="s">
        <v>282</v>
      </c>
      <c r="D74" s="84"/>
      <c r="E74" s="87"/>
      <c r="F74" s="87"/>
      <c r="G74" s="87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</row>
    <row r="75" spans="1:30" ht="31.5" customHeight="1">
      <c r="A75" s="88" t="s">
        <v>313</v>
      </c>
      <c r="B75" s="89" t="s">
        <v>210</v>
      </c>
      <c r="C75" s="89" t="s">
        <v>282</v>
      </c>
      <c r="D75" s="99" t="s">
        <v>314</v>
      </c>
      <c r="E75" s="91"/>
      <c r="F75" s="91"/>
      <c r="G75" s="91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</row>
    <row r="76" spans="1:30" ht="15.75" customHeight="1">
      <c r="A76" s="147" t="s">
        <v>315</v>
      </c>
      <c r="B76" s="83" t="s">
        <v>210</v>
      </c>
      <c r="C76" s="83" t="s">
        <v>316</v>
      </c>
      <c r="D76" s="99"/>
      <c r="E76" s="87">
        <v>7439.19</v>
      </c>
      <c r="F76" s="87">
        <v>4634.2</v>
      </c>
      <c r="G76" s="87">
        <v>0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</row>
    <row r="77" spans="1:30" ht="15.75" customHeight="1">
      <c r="A77" s="147" t="s">
        <v>317</v>
      </c>
      <c r="B77" s="83" t="s">
        <v>210</v>
      </c>
      <c r="C77" s="83" t="s">
        <v>318</v>
      </c>
      <c r="D77" s="99"/>
      <c r="E77" s="91"/>
      <c r="F77" s="91">
        <v>4634.2</v>
      </c>
      <c r="G77" s="91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</row>
    <row r="78" spans="1:30" ht="47.25" customHeight="1">
      <c r="A78" s="125" t="s">
        <v>319</v>
      </c>
      <c r="B78" s="89" t="s">
        <v>210</v>
      </c>
      <c r="C78" s="89" t="s">
        <v>318</v>
      </c>
      <c r="D78" s="99" t="s">
        <v>320</v>
      </c>
      <c r="E78" s="91"/>
      <c r="F78" s="91">
        <v>4634.2</v>
      </c>
      <c r="G78" s="91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</row>
    <row r="79" spans="1:30" ht="15.75" customHeight="1">
      <c r="A79" s="148" t="s">
        <v>321</v>
      </c>
      <c r="B79" s="149" t="s">
        <v>210</v>
      </c>
      <c r="C79" s="150" t="s">
        <v>322</v>
      </c>
      <c r="D79" s="95"/>
      <c r="E79" s="137">
        <v>7439.19</v>
      </c>
      <c r="F79" s="96"/>
      <c r="G79" s="96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</row>
    <row r="80" spans="1:30" ht="15.75" customHeight="1">
      <c r="A80" s="138" t="s">
        <v>323</v>
      </c>
      <c r="B80" s="133" t="s">
        <v>210</v>
      </c>
      <c r="C80" s="133" t="s">
        <v>322</v>
      </c>
      <c r="D80" s="134" t="s">
        <v>324</v>
      </c>
      <c r="E80" s="139"/>
      <c r="F80" s="139"/>
      <c r="G80" s="139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</row>
    <row r="81" spans="1:30" ht="15.75" customHeight="1">
      <c r="A81" s="151" t="s">
        <v>325</v>
      </c>
      <c r="B81" s="133" t="s">
        <v>210</v>
      </c>
      <c r="C81" s="133" t="s">
        <v>322</v>
      </c>
      <c r="D81" s="152" t="s">
        <v>326</v>
      </c>
      <c r="E81" s="91">
        <v>7439.19</v>
      </c>
      <c r="F81" s="91"/>
      <c r="G81" s="91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</row>
    <row r="82" spans="1:30" ht="15.75" customHeight="1">
      <c r="A82" s="82" t="s">
        <v>327</v>
      </c>
      <c r="B82" s="83" t="s">
        <v>210</v>
      </c>
      <c r="C82" s="83" t="s">
        <v>328</v>
      </c>
      <c r="D82" s="84"/>
      <c r="E82" s="87">
        <v>24950.260259999999</v>
      </c>
      <c r="F82" s="91"/>
      <c r="G82" s="91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</row>
    <row r="83" spans="1:30" ht="15.75" customHeight="1">
      <c r="A83" s="82" t="s">
        <v>329</v>
      </c>
      <c r="B83" s="83" t="s">
        <v>210</v>
      </c>
      <c r="C83" s="83" t="s">
        <v>330</v>
      </c>
      <c r="D83" s="84"/>
      <c r="E83" s="87">
        <v>14950.260259999999</v>
      </c>
      <c r="F83" s="91"/>
      <c r="G83" s="91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</row>
    <row r="84" spans="1:30" ht="15.75" customHeight="1">
      <c r="A84" s="103" t="s">
        <v>331</v>
      </c>
      <c r="B84" s="89" t="s">
        <v>210</v>
      </c>
      <c r="C84" s="89" t="s">
        <v>330</v>
      </c>
      <c r="D84" s="105" t="s">
        <v>332</v>
      </c>
      <c r="E84" s="91">
        <v>14950.260259999999</v>
      </c>
      <c r="F84" s="91"/>
      <c r="G84" s="91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</row>
    <row r="85" spans="1:30" ht="15.75" customHeight="1">
      <c r="A85" s="147" t="s">
        <v>333</v>
      </c>
      <c r="B85" s="83" t="s">
        <v>334</v>
      </c>
      <c r="C85" s="83" t="s">
        <v>335</v>
      </c>
      <c r="D85" s="97"/>
      <c r="E85" s="87">
        <v>10000</v>
      </c>
      <c r="F85" s="91"/>
      <c r="G85" s="91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</row>
    <row r="86" spans="1:30" ht="15.75" customHeight="1">
      <c r="A86" s="103" t="s">
        <v>336</v>
      </c>
      <c r="B86" s="89" t="s">
        <v>334</v>
      </c>
      <c r="C86" s="89" t="s">
        <v>335</v>
      </c>
      <c r="D86" s="126" t="s">
        <v>337</v>
      </c>
      <c r="E86" s="91">
        <v>10000</v>
      </c>
      <c r="F86" s="91"/>
      <c r="G86" s="91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</row>
    <row r="87" spans="1:30" ht="15.75" customHeight="1">
      <c r="A87" s="147" t="s">
        <v>338</v>
      </c>
      <c r="B87" s="83" t="s">
        <v>210</v>
      </c>
      <c r="C87" s="83" t="s">
        <v>286</v>
      </c>
      <c r="D87" s="90"/>
      <c r="E87" s="87">
        <v>5742.1</v>
      </c>
      <c r="F87" s="87">
        <v>5999.5</v>
      </c>
      <c r="G87" s="87">
        <v>5278.9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</row>
    <row r="88" spans="1:30" ht="15.75" customHeight="1">
      <c r="A88" s="147" t="s">
        <v>291</v>
      </c>
      <c r="B88" s="83" t="s">
        <v>210</v>
      </c>
      <c r="C88" s="83" t="s">
        <v>292</v>
      </c>
      <c r="D88" s="84"/>
      <c r="E88" s="87">
        <v>5192.1000000000004</v>
      </c>
      <c r="F88" s="87">
        <v>5049.5</v>
      </c>
      <c r="G88" s="87">
        <v>4928.8999999999996</v>
      </c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</row>
    <row r="89" spans="1:30" ht="47.25" customHeight="1">
      <c r="A89" s="88" t="s">
        <v>339</v>
      </c>
      <c r="B89" s="89" t="s">
        <v>210</v>
      </c>
      <c r="C89" s="89" t="s">
        <v>292</v>
      </c>
      <c r="D89" s="90" t="s">
        <v>340</v>
      </c>
      <c r="E89" s="91">
        <v>5192.1000000000004</v>
      </c>
      <c r="F89" s="91">
        <v>5049.5</v>
      </c>
      <c r="G89" s="91">
        <v>4928.8999999999996</v>
      </c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</row>
    <row r="90" spans="1:30" ht="47.25" customHeight="1">
      <c r="A90" s="82" t="s">
        <v>295</v>
      </c>
      <c r="B90" s="83" t="s">
        <v>210</v>
      </c>
      <c r="C90" s="83" t="s">
        <v>296</v>
      </c>
      <c r="D90" s="99"/>
      <c r="E90" s="87">
        <v>550</v>
      </c>
      <c r="F90" s="87">
        <v>950</v>
      </c>
      <c r="G90" s="87">
        <v>350</v>
      </c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</row>
    <row r="91" spans="1:30" ht="47.25" customHeight="1">
      <c r="A91" s="125" t="s">
        <v>297</v>
      </c>
      <c r="B91" s="89" t="s">
        <v>210</v>
      </c>
      <c r="C91" s="153" t="s">
        <v>296</v>
      </c>
      <c r="D91" s="152" t="s">
        <v>341</v>
      </c>
      <c r="E91" s="139">
        <v>550</v>
      </c>
      <c r="F91" s="139">
        <v>950</v>
      </c>
      <c r="G91" s="139">
        <v>350</v>
      </c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</row>
    <row r="92" spans="1:30" ht="47.25" customHeight="1">
      <c r="A92" s="147" t="s">
        <v>342</v>
      </c>
      <c r="B92" s="83" t="s">
        <v>210</v>
      </c>
      <c r="C92" s="83" t="s">
        <v>343</v>
      </c>
      <c r="D92" s="97"/>
      <c r="E92" s="87">
        <v>0</v>
      </c>
      <c r="F92" s="91"/>
      <c r="G92" s="91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</row>
    <row r="93" spans="1:30" ht="47.25" customHeight="1">
      <c r="A93" s="147" t="s">
        <v>344</v>
      </c>
      <c r="B93" s="83" t="s">
        <v>210</v>
      </c>
      <c r="C93" s="83" t="s">
        <v>345</v>
      </c>
      <c r="D93" s="97"/>
      <c r="E93" s="87">
        <v>0</v>
      </c>
      <c r="F93" s="91"/>
      <c r="G93" s="91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</row>
    <row r="94" spans="1:30" ht="47.25" customHeight="1">
      <c r="A94" s="125" t="s">
        <v>346</v>
      </c>
      <c r="B94" s="89" t="s">
        <v>334</v>
      </c>
      <c r="C94" s="89" t="s">
        <v>345</v>
      </c>
      <c r="D94" s="90" t="s">
        <v>347</v>
      </c>
      <c r="E94" s="91"/>
      <c r="F94" s="91"/>
      <c r="G94" s="91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</row>
    <row r="95" spans="1:30" ht="47.25" customHeight="1">
      <c r="A95" s="125" t="s">
        <v>346</v>
      </c>
      <c r="B95" s="89" t="s">
        <v>210</v>
      </c>
      <c r="C95" s="89" t="s">
        <v>345</v>
      </c>
      <c r="D95" s="90" t="s">
        <v>348</v>
      </c>
      <c r="E95" s="91"/>
      <c r="F95" s="91"/>
      <c r="G95" s="91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</row>
    <row r="96" spans="1:30" ht="31.5" customHeight="1">
      <c r="A96" s="82" t="s">
        <v>349</v>
      </c>
      <c r="B96" s="83" t="s">
        <v>210</v>
      </c>
      <c r="C96" s="83" t="s">
        <v>350</v>
      </c>
      <c r="D96" s="84"/>
      <c r="E96" s="87">
        <v>4.1399999999999997</v>
      </c>
      <c r="F96" s="87">
        <v>3.09</v>
      </c>
      <c r="G96" s="87">
        <v>3.0030000000000001</v>
      </c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</row>
    <row r="97" spans="1:30" ht="31.5" customHeight="1">
      <c r="A97" s="82" t="s">
        <v>349</v>
      </c>
      <c r="B97" s="83" t="s">
        <v>210</v>
      </c>
      <c r="C97" s="83" t="s">
        <v>351</v>
      </c>
      <c r="D97" s="84" t="s">
        <v>352</v>
      </c>
      <c r="E97" s="87">
        <v>4.1399999999999997</v>
      </c>
      <c r="F97" s="87">
        <v>3.09</v>
      </c>
      <c r="G97" s="87">
        <v>3.0030000000000001</v>
      </c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</row>
    <row r="98" spans="1:30" ht="31.5" customHeight="1">
      <c r="A98" s="82" t="s">
        <v>353</v>
      </c>
      <c r="B98" s="83" t="s">
        <v>210</v>
      </c>
      <c r="C98" s="83" t="s">
        <v>354</v>
      </c>
      <c r="D98" s="84"/>
      <c r="E98" s="87">
        <v>89735</v>
      </c>
      <c r="F98" s="87">
        <v>87401</v>
      </c>
      <c r="G98" s="87">
        <v>87401</v>
      </c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</row>
    <row r="99" spans="1:30" ht="31.5" customHeight="1">
      <c r="A99" s="82" t="s">
        <v>355</v>
      </c>
      <c r="B99" s="83" t="s">
        <v>210</v>
      </c>
      <c r="C99" s="83" t="s">
        <v>356</v>
      </c>
      <c r="D99" s="84"/>
      <c r="E99" s="87">
        <v>64237</v>
      </c>
      <c r="F99" s="87">
        <v>59785</v>
      </c>
      <c r="G99" s="87">
        <v>59785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</row>
    <row r="100" spans="1:30" ht="31.5" customHeight="1">
      <c r="A100" s="88" t="s">
        <v>355</v>
      </c>
      <c r="B100" s="89" t="s">
        <v>210</v>
      </c>
      <c r="C100" s="89" t="s">
        <v>356</v>
      </c>
      <c r="D100" s="99" t="s">
        <v>357</v>
      </c>
      <c r="E100" s="91">
        <v>61913</v>
      </c>
      <c r="F100" s="91">
        <v>57461</v>
      </c>
      <c r="G100" s="91">
        <v>57461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</row>
    <row r="101" spans="1:30" ht="31.5" customHeight="1">
      <c r="A101" s="88" t="s">
        <v>358</v>
      </c>
      <c r="B101" s="89" t="s">
        <v>210</v>
      </c>
      <c r="C101" s="89" t="s">
        <v>356</v>
      </c>
      <c r="D101" s="99" t="s">
        <v>359</v>
      </c>
      <c r="E101" s="91">
        <v>2324</v>
      </c>
      <c r="F101" s="91">
        <v>2324</v>
      </c>
      <c r="G101" s="91">
        <v>2324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</row>
    <row r="102" spans="1:30" ht="15.75" customHeight="1">
      <c r="A102" s="147" t="s">
        <v>360</v>
      </c>
      <c r="B102" s="83" t="s">
        <v>210</v>
      </c>
      <c r="C102" s="83" t="s">
        <v>361</v>
      </c>
      <c r="D102" s="84"/>
      <c r="E102" s="87">
        <v>25498</v>
      </c>
      <c r="F102" s="87">
        <v>27616</v>
      </c>
      <c r="G102" s="87">
        <v>27616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</row>
    <row r="103" spans="1:30" ht="31.5" customHeight="1">
      <c r="A103" s="88" t="s">
        <v>362</v>
      </c>
      <c r="B103" s="89" t="s">
        <v>210</v>
      </c>
      <c r="C103" s="89" t="s">
        <v>361</v>
      </c>
      <c r="D103" s="99" t="s">
        <v>363</v>
      </c>
      <c r="E103" s="91">
        <v>24445</v>
      </c>
      <c r="F103" s="91">
        <v>26563</v>
      </c>
      <c r="G103" s="91">
        <v>26563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</row>
    <row r="104" spans="1:30" ht="15.75" customHeight="1">
      <c r="A104" s="88" t="s">
        <v>364</v>
      </c>
      <c r="B104" s="89" t="s">
        <v>210</v>
      </c>
      <c r="C104" s="89" t="s">
        <v>361</v>
      </c>
      <c r="D104" s="99" t="s">
        <v>365</v>
      </c>
      <c r="E104" s="91">
        <v>1053</v>
      </c>
      <c r="F104" s="91">
        <v>1053</v>
      </c>
      <c r="G104" s="91">
        <v>1053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</row>
    <row r="105" spans="1:30" ht="15.75" customHeight="1">
      <c r="A105" s="154" t="s">
        <v>366</v>
      </c>
      <c r="B105" s="89" t="s">
        <v>210</v>
      </c>
      <c r="C105" s="89" t="s">
        <v>361</v>
      </c>
      <c r="D105" s="99" t="s">
        <v>367</v>
      </c>
      <c r="E105" s="91"/>
      <c r="F105" s="91"/>
      <c r="G105" s="91"/>
      <c r="H105" s="76"/>
      <c r="I105" s="76"/>
      <c r="J105" s="76"/>
      <c r="K105" s="76"/>
      <c r="L105" s="76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70"/>
      <c r="AC105" s="70"/>
      <c r="AD105" s="70"/>
    </row>
    <row r="106" spans="1:30" ht="15.75" customHeight="1">
      <c r="A106" s="77" t="s">
        <v>368</v>
      </c>
      <c r="B106" s="78" t="s">
        <v>210</v>
      </c>
      <c r="C106" s="78"/>
      <c r="D106" s="79"/>
      <c r="E106" s="156">
        <f t="shared" ref="E106:G106" si="2">E107</f>
        <v>1525.1</v>
      </c>
      <c r="F106" s="156">
        <f t="shared" si="2"/>
        <v>1442.1</v>
      </c>
      <c r="G106" s="156">
        <f t="shared" si="2"/>
        <v>1442.1</v>
      </c>
      <c r="H106" s="157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</row>
    <row r="107" spans="1:30" ht="15.75" customHeight="1">
      <c r="A107" s="82" t="s">
        <v>211</v>
      </c>
      <c r="B107" s="83" t="s">
        <v>210</v>
      </c>
      <c r="C107" s="83" t="s">
        <v>212</v>
      </c>
      <c r="D107" s="84"/>
      <c r="E107" s="158">
        <v>1525.1</v>
      </c>
      <c r="F107" s="158">
        <v>1442.1</v>
      </c>
      <c r="G107" s="158">
        <v>1442.1</v>
      </c>
      <c r="H107" s="159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</row>
    <row r="108" spans="1:30" ht="15.75" customHeight="1">
      <c r="A108" s="82" t="s">
        <v>302</v>
      </c>
      <c r="B108" s="83" t="s">
        <v>210</v>
      </c>
      <c r="C108" s="83" t="s">
        <v>303</v>
      </c>
      <c r="D108" s="97"/>
      <c r="E108" s="160">
        <v>1525.1</v>
      </c>
      <c r="F108" s="160">
        <v>1442.1</v>
      </c>
      <c r="G108" s="160">
        <v>1442.1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</row>
    <row r="109" spans="1:30" ht="15.75" customHeight="1">
      <c r="A109" s="88" t="s">
        <v>225</v>
      </c>
      <c r="B109" s="89" t="s">
        <v>210</v>
      </c>
      <c r="C109" s="89" t="s">
        <v>303</v>
      </c>
      <c r="D109" s="90" t="s">
        <v>369</v>
      </c>
      <c r="E109" s="161">
        <v>597.5</v>
      </c>
      <c r="F109" s="161">
        <v>500</v>
      </c>
      <c r="G109" s="161">
        <v>500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</row>
    <row r="110" spans="1:30" ht="15.75" customHeight="1">
      <c r="A110" s="88" t="s">
        <v>370</v>
      </c>
      <c r="B110" s="89" t="s">
        <v>210</v>
      </c>
      <c r="C110" s="89" t="s">
        <v>303</v>
      </c>
      <c r="D110" s="90" t="s">
        <v>371</v>
      </c>
      <c r="E110" s="161">
        <v>927.6</v>
      </c>
      <c r="F110" s="161">
        <v>942.1</v>
      </c>
      <c r="G110" s="161">
        <v>942.1</v>
      </c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</row>
    <row r="111" spans="1:30" ht="47.25" customHeight="1">
      <c r="A111" s="163" t="s">
        <v>372</v>
      </c>
      <c r="B111" s="78" t="s">
        <v>210</v>
      </c>
      <c r="C111" s="78"/>
      <c r="D111" s="79"/>
      <c r="E111" s="80">
        <f t="shared" ref="E111:G111" si="3">E112+E120+E123+E133+E115+E137</f>
        <v>119128.26144999999</v>
      </c>
      <c r="F111" s="80">
        <f t="shared" si="3"/>
        <v>91678.310000000012</v>
      </c>
      <c r="G111" s="80">
        <f t="shared" si="3"/>
        <v>81978.320000000007</v>
      </c>
      <c r="H111" s="114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</row>
    <row r="112" spans="1:30" ht="15.75" customHeight="1">
      <c r="A112" s="82" t="s">
        <v>211</v>
      </c>
      <c r="B112" s="83" t="s">
        <v>210</v>
      </c>
      <c r="C112" s="83" t="s">
        <v>212</v>
      </c>
      <c r="D112" s="84"/>
      <c r="E112" s="87">
        <v>869.06145000000004</v>
      </c>
      <c r="F112" s="87">
        <v>2375</v>
      </c>
      <c r="G112" s="87">
        <v>2375</v>
      </c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</row>
    <row r="113" spans="1:30" ht="15.75" customHeight="1">
      <c r="A113" s="82" t="s">
        <v>373</v>
      </c>
      <c r="B113" s="83" t="s">
        <v>210</v>
      </c>
      <c r="C113" s="83" t="s">
        <v>242</v>
      </c>
      <c r="D113" s="84"/>
      <c r="E113" s="85">
        <v>869.06145000000004</v>
      </c>
      <c r="F113" s="85">
        <v>2375</v>
      </c>
      <c r="G113" s="85">
        <v>2375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</row>
    <row r="114" spans="1:30" ht="15.75" customHeight="1">
      <c r="A114" s="88" t="s">
        <v>243</v>
      </c>
      <c r="B114" s="89" t="s">
        <v>210</v>
      </c>
      <c r="C114" s="89" t="s">
        <v>242</v>
      </c>
      <c r="D114" s="99" t="s">
        <v>244</v>
      </c>
      <c r="E114" s="91">
        <v>869.06145000000004</v>
      </c>
      <c r="F114" s="91">
        <v>2375</v>
      </c>
      <c r="G114" s="91">
        <v>2375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 ht="15.75" customHeight="1">
      <c r="A115" s="147" t="s">
        <v>374</v>
      </c>
      <c r="B115" s="83" t="s">
        <v>210</v>
      </c>
      <c r="C115" s="83" t="s">
        <v>266</v>
      </c>
      <c r="D115" s="84"/>
      <c r="E115" s="87">
        <v>10.4</v>
      </c>
      <c r="F115" s="87">
        <v>7.8</v>
      </c>
      <c r="G115" s="87">
        <v>8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</row>
    <row r="116" spans="1:30" ht="15.75" customHeight="1">
      <c r="A116" s="125" t="s">
        <v>279</v>
      </c>
      <c r="B116" s="89" t="s">
        <v>210</v>
      </c>
      <c r="C116" s="89" t="s">
        <v>278</v>
      </c>
      <c r="D116" s="99" t="s">
        <v>280</v>
      </c>
      <c r="E116" s="91"/>
      <c r="F116" s="91"/>
      <c r="G116" s="91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</row>
    <row r="117" spans="1:30" ht="31.5" customHeight="1">
      <c r="A117" s="82" t="s">
        <v>312</v>
      </c>
      <c r="B117" s="83" t="s">
        <v>210</v>
      </c>
      <c r="C117" s="83" t="s">
        <v>282</v>
      </c>
      <c r="D117" s="99"/>
      <c r="E117" s="91">
        <v>10.4</v>
      </c>
      <c r="F117" s="91">
        <v>7.8</v>
      </c>
      <c r="G117" s="91">
        <v>8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</row>
    <row r="118" spans="1:30" ht="63" customHeight="1">
      <c r="A118" s="88" t="s">
        <v>375</v>
      </c>
      <c r="B118" s="89" t="s">
        <v>210</v>
      </c>
      <c r="C118" s="89" t="s">
        <v>282</v>
      </c>
      <c r="D118" s="90" t="s">
        <v>376</v>
      </c>
      <c r="E118" s="91">
        <v>4</v>
      </c>
      <c r="F118" s="91">
        <v>4</v>
      </c>
      <c r="G118" s="91">
        <v>4</v>
      </c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</row>
    <row r="119" spans="1:30" ht="63" customHeight="1">
      <c r="A119" s="88" t="s">
        <v>377</v>
      </c>
      <c r="B119" s="89" t="s">
        <v>210</v>
      </c>
      <c r="C119" s="89" t="s">
        <v>282</v>
      </c>
      <c r="D119" s="90" t="s">
        <v>378</v>
      </c>
      <c r="E119" s="91">
        <v>6.4</v>
      </c>
      <c r="F119" s="91">
        <v>3.8</v>
      </c>
      <c r="G119" s="91">
        <v>4</v>
      </c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</row>
    <row r="120" spans="1:30" ht="15.75" customHeight="1">
      <c r="A120" s="82" t="s">
        <v>379</v>
      </c>
      <c r="B120" s="83" t="s">
        <v>210</v>
      </c>
      <c r="C120" s="83" t="s">
        <v>316</v>
      </c>
      <c r="D120" s="84"/>
      <c r="E120" s="87">
        <v>1084.4000000000001</v>
      </c>
      <c r="F120" s="87">
        <v>1055.3</v>
      </c>
      <c r="G120" s="87">
        <v>1055.3</v>
      </c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</row>
    <row r="121" spans="1:30" ht="15.75" customHeight="1">
      <c r="A121" s="82" t="s">
        <v>380</v>
      </c>
      <c r="B121" s="83" t="s">
        <v>210</v>
      </c>
      <c r="C121" s="83" t="s">
        <v>381</v>
      </c>
      <c r="D121" s="84"/>
      <c r="E121" s="87">
        <v>1084.4000000000001</v>
      </c>
      <c r="F121" s="87">
        <v>1055.3</v>
      </c>
      <c r="G121" s="87">
        <v>1055.3</v>
      </c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</row>
    <row r="122" spans="1:30" ht="39" customHeight="1">
      <c r="A122" s="88" t="s">
        <v>219</v>
      </c>
      <c r="B122" s="89" t="s">
        <v>210</v>
      </c>
      <c r="C122" s="89" t="s">
        <v>381</v>
      </c>
      <c r="D122" s="90" t="s">
        <v>220</v>
      </c>
      <c r="E122" s="91">
        <v>1084.4000000000001</v>
      </c>
      <c r="F122" s="91">
        <v>1055.3</v>
      </c>
      <c r="G122" s="91">
        <v>1055.3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</row>
    <row r="123" spans="1:30" ht="15.75" customHeight="1">
      <c r="A123" s="82" t="s">
        <v>382</v>
      </c>
      <c r="B123" s="83" t="s">
        <v>210</v>
      </c>
      <c r="C123" s="83" t="s">
        <v>383</v>
      </c>
      <c r="D123" s="84"/>
      <c r="E123" s="87">
        <v>111190.7</v>
      </c>
      <c r="F123" s="87">
        <v>82869.450000000012</v>
      </c>
      <c r="G123" s="87">
        <v>73169.260000000009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</row>
    <row r="124" spans="1:30" ht="15.75" customHeight="1">
      <c r="A124" s="82" t="s">
        <v>384</v>
      </c>
      <c r="B124" s="83" t="s">
        <v>210</v>
      </c>
      <c r="C124" s="83" t="s">
        <v>385</v>
      </c>
      <c r="D124" s="74"/>
      <c r="E124" s="87">
        <v>21610.5</v>
      </c>
      <c r="F124" s="87">
        <v>19240</v>
      </c>
      <c r="G124" s="87">
        <v>16240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</row>
    <row r="125" spans="1:30" ht="15.75" customHeight="1">
      <c r="A125" s="88" t="s">
        <v>386</v>
      </c>
      <c r="B125" s="89" t="s">
        <v>210</v>
      </c>
      <c r="C125" s="89" t="s">
        <v>385</v>
      </c>
      <c r="D125" s="99" t="s">
        <v>387</v>
      </c>
      <c r="E125" s="91">
        <v>21610.5</v>
      </c>
      <c r="F125" s="91">
        <v>19240</v>
      </c>
      <c r="G125" s="91">
        <v>16240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</row>
    <row r="126" spans="1:30" ht="15.75" customHeight="1">
      <c r="A126" s="82" t="s">
        <v>388</v>
      </c>
      <c r="B126" s="83" t="s">
        <v>210</v>
      </c>
      <c r="C126" s="83" t="s">
        <v>389</v>
      </c>
      <c r="D126" s="84"/>
      <c r="E126" s="87">
        <v>69262.5</v>
      </c>
      <c r="F126" s="87">
        <v>47988.3</v>
      </c>
      <c r="G126" s="87">
        <v>42988.3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</row>
    <row r="127" spans="1:30" ht="24.75" customHeight="1">
      <c r="A127" s="88" t="s">
        <v>390</v>
      </c>
      <c r="B127" s="89" t="s">
        <v>210</v>
      </c>
      <c r="C127" s="89" t="s">
        <v>389</v>
      </c>
      <c r="D127" s="99" t="s">
        <v>391</v>
      </c>
      <c r="E127" s="91">
        <v>69262.5</v>
      </c>
      <c r="F127" s="91">
        <v>47988.3</v>
      </c>
      <c r="G127" s="91">
        <v>42988.3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</row>
    <row r="128" spans="1:30" ht="15.75" customHeight="1">
      <c r="A128" s="82" t="s">
        <v>392</v>
      </c>
      <c r="B128" s="83" t="s">
        <v>210</v>
      </c>
      <c r="C128" s="83" t="s">
        <v>393</v>
      </c>
      <c r="D128" s="84"/>
      <c r="E128" s="87">
        <v>20186.300000000003</v>
      </c>
      <c r="F128" s="87">
        <v>15471.150000000001</v>
      </c>
      <c r="G128" s="87">
        <v>13770.96</v>
      </c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</row>
    <row r="129" spans="1:30" ht="15.75" customHeight="1">
      <c r="A129" s="88" t="s">
        <v>394</v>
      </c>
      <c r="B129" s="89" t="s">
        <v>210</v>
      </c>
      <c r="C129" s="89" t="s">
        <v>393</v>
      </c>
      <c r="D129" s="99" t="s">
        <v>395</v>
      </c>
      <c r="E129" s="91">
        <v>3699.9</v>
      </c>
      <c r="F129" s="91">
        <v>2810.96</v>
      </c>
      <c r="G129" s="91">
        <v>2810.96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</row>
    <row r="130" spans="1:30" ht="15.75" customHeight="1">
      <c r="A130" s="88" t="s">
        <v>396</v>
      </c>
      <c r="B130" s="89" t="s">
        <v>210</v>
      </c>
      <c r="C130" s="89" t="s">
        <v>393</v>
      </c>
      <c r="D130" s="99" t="s">
        <v>397</v>
      </c>
      <c r="E130" s="91">
        <v>16486.400000000001</v>
      </c>
      <c r="F130" s="91">
        <v>12660.19</v>
      </c>
      <c r="G130" s="91">
        <v>10960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</row>
    <row r="131" spans="1:30" ht="15.75" customHeight="1">
      <c r="A131" s="82" t="s">
        <v>398</v>
      </c>
      <c r="B131" s="83" t="s">
        <v>210</v>
      </c>
      <c r="C131" s="83" t="s">
        <v>399</v>
      </c>
      <c r="D131" s="84"/>
      <c r="E131" s="87">
        <v>131.4</v>
      </c>
      <c r="F131" s="87">
        <v>170</v>
      </c>
      <c r="G131" s="87">
        <v>170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</row>
    <row r="132" spans="1:30" ht="34.5" customHeight="1">
      <c r="A132" s="88" t="s">
        <v>400</v>
      </c>
      <c r="B132" s="89" t="s">
        <v>210</v>
      </c>
      <c r="C132" s="89" t="s">
        <v>399</v>
      </c>
      <c r="D132" s="99" t="s">
        <v>401</v>
      </c>
      <c r="E132" s="91">
        <v>131.4</v>
      </c>
      <c r="F132" s="91">
        <v>170</v>
      </c>
      <c r="G132" s="91">
        <v>170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</row>
    <row r="133" spans="1:30" ht="31.5" customHeight="1">
      <c r="A133" s="82" t="s">
        <v>327</v>
      </c>
      <c r="B133" s="83" t="s">
        <v>210</v>
      </c>
      <c r="C133" s="83" t="s">
        <v>328</v>
      </c>
      <c r="D133" s="84"/>
      <c r="E133" s="87">
        <v>1653.6999999999998</v>
      </c>
      <c r="F133" s="87">
        <v>1650.76</v>
      </c>
      <c r="G133" s="87">
        <v>1650.76</v>
      </c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</row>
    <row r="134" spans="1:30" ht="15.75" customHeight="1">
      <c r="A134" s="88" t="s">
        <v>329</v>
      </c>
      <c r="B134" s="89" t="s">
        <v>210</v>
      </c>
      <c r="C134" s="89" t="s">
        <v>330</v>
      </c>
      <c r="D134" s="99"/>
      <c r="E134" s="91">
        <v>1232.0999999999999</v>
      </c>
      <c r="F134" s="91">
        <v>1192</v>
      </c>
      <c r="G134" s="91">
        <v>1192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</row>
    <row r="135" spans="1:30" ht="47.25" customHeight="1">
      <c r="A135" s="88" t="s">
        <v>402</v>
      </c>
      <c r="B135" s="89" t="s">
        <v>210</v>
      </c>
      <c r="C135" s="89" t="s">
        <v>330</v>
      </c>
      <c r="D135" s="99" t="s">
        <v>403</v>
      </c>
      <c r="E135" s="91">
        <v>1232.0999999999999</v>
      </c>
      <c r="F135" s="91">
        <v>1192</v>
      </c>
      <c r="G135" s="91">
        <v>1192</v>
      </c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</row>
    <row r="136" spans="1:30" ht="15.75" customHeight="1">
      <c r="A136" s="88" t="s">
        <v>404</v>
      </c>
      <c r="B136" s="89" t="s">
        <v>210</v>
      </c>
      <c r="C136" s="89" t="s">
        <v>330</v>
      </c>
      <c r="D136" s="99" t="s">
        <v>405</v>
      </c>
      <c r="E136" s="91">
        <v>421.6</v>
      </c>
      <c r="F136" s="91">
        <v>458.76</v>
      </c>
      <c r="G136" s="91">
        <v>458.76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</row>
    <row r="137" spans="1:30" ht="31.5" customHeight="1">
      <c r="A137" s="82" t="s">
        <v>285</v>
      </c>
      <c r="B137" s="83" t="s">
        <v>210</v>
      </c>
      <c r="C137" s="83" t="s">
        <v>286</v>
      </c>
      <c r="D137" s="84"/>
      <c r="E137" s="87">
        <v>4320</v>
      </c>
      <c r="F137" s="87">
        <v>3720</v>
      </c>
      <c r="G137" s="87">
        <v>3720</v>
      </c>
      <c r="H137" s="76"/>
      <c r="I137" s="76"/>
      <c r="J137" s="76"/>
      <c r="K137" s="76"/>
      <c r="L137" s="76"/>
      <c r="M137" s="76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</row>
    <row r="138" spans="1:30" ht="31.5" customHeight="1">
      <c r="A138" s="88" t="s">
        <v>406</v>
      </c>
      <c r="B138" s="89" t="s">
        <v>210</v>
      </c>
      <c r="C138" s="89" t="s">
        <v>407</v>
      </c>
      <c r="D138" s="84"/>
      <c r="E138" s="87">
        <v>4320</v>
      </c>
      <c r="F138" s="87">
        <v>3720</v>
      </c>
      <c r="G138" s="87">
        <v>3720</v>
      </c>
      <c r="H138" s="76"/>
      <c r="I138" s="76"/>
      <c r="J138" s="76"/>
      <c r="K138" s="76"/>
      <c r="L138" s="76"/>
      <c r="M138" s="76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</row>
    <row r="139" spans="1:30" ht="31.5" customHeight="1">
      <c r="A139" s="125" t="s">
        <v>408</v>
      </c>
      <c r="B139" s="89" t="s">
        <v>210</v>
      </c>
      <c r="C139" s="89" t="s">
        <v>407</v>
      </c>
      <c r="D139" s="90" t="s">
        <v>409</v>
      </c>
      <c r="E139" s="91">
        <v>4320</v>
      </c>
      <c r="F139" s="91">
        <v>3720</v>
      </c>
      <c r="G139" s="91">
        <v>3720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</row>
    <row r="140" spans="1:30" ht="47.25" customHeight="1">
      <c r="A140" s="163" t="s">
        <v>410</v>
      </c>
      <c r="B140" s="78" t="s">
        <v>210</v>
      </c>
      <c r="C140" s="78"/>
      <c r="D140" s="79"/>
      <c r="E140" s="80">
        <f t="shared" ref="E140:G140" si="4">E141+E144</f>
        <v>82.692859999999996</v>
      </c>
      <c r="F140" s="80">
        <f t="shared" si="4"/>
        <v>0</v>
      </c>
      <c r="G140" s="80">
        <f t="shared" si="4"/>
        <v>0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</row>
    <row r="141" spans="1:30" ht="14.25" customHeight="1">
      <c r="A141" s="82" t="s">
        <v>211</v>
      </c>
      <c r="B141" s="83" t="s">
        <v>210</v>
      </c>
      <c r="C141" s="83" t="s">
        <v>212</v>
      </c>
      <c r="D141" s="84"/>
      <c r="E141" s="85">
        <v>82.692859999999996</v>
      </c>
      <c r="F141" s="85">
        <v>0</v>
      </c>
      <c r="G141" s="85">
        <v>0</v>
      </c>
      <c r="H141" s="164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</row>
    <row r="142" spans="1:30" ht="15.75" customHeight="1">
      <c r="A142" s="82" t="s">
        <v>373</v>
      </c>
      <c r="B142" s="83" t="s">
        <v>210</v>
      </c>
      <c r="C142" s="83" t="s">
        <v>242</v>
      </c>
      <c r="D142" s="84"/>
      <c r="E142" s="85">
        <v>82.692859999999996</v>
      </c>
      <c r="F142" s="85">
        <v>0</v>
      </c>
      <c r="G142" s="85">
        <v>0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</row>
    <row r="143" spans="1:30" ht="31.5" customHeight="1">
      <c r="A143" s="165" t="s">
        <v>411</v>
      </c>
      <c r="B143" s="89" t="s">
        <v>210</v>
      </c>
      <c r="C143" s="89" t="s">
        <v>242</v>
      </c>
      <c r="D143" s="99" t="s">
        <v>244</v>
      </c>
      <c r="E143" s="87">
        <v>82.692859999999996</v>
      </c>
      <c r="F143" s="87">
        <v>0</v>
      </c>
      <c r="G143" s="87">
        <v>0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</row>
    <row r="144" spans="1:30" ht="33.75" customHeight="1">
      <c r="A144" s="166" t="s">
        <v>412</v>
      </c>
      <c r="B144" s="150" t="s">
        <v>210</v>
      </c>
      <c r="C144" s="150" t="s">
        <v>256</v>
      </c>
      <c r="D144" s="167"/>
      <c r="E144" s="137"/>
      <c r="F144" s="137">
        <v>0</v>
      </c>
      <c r="G144" s="137">
        <v>0</v>
      </c>
      <c r="H144" s="114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</row>
    <row r="145" spans="1:30" ht="31.5" customHeight="1">
      <c r="A145" s="110" t="s">
        <v>257</v>
      </c>
      <c r="B145" s="111" t="s">
        <v>210</v>
      </c>
      <c r="C145" s="111" t="s">
        <v>258</v>
      </c>
      <c r="D145" s="112"/>
      <c r="E145" s="113"/>
      <c r="F145" s="113">
        <v>0</v>
      </c>
      <c r="G145" s="113">
        <v>0</v>
      </c>
      <c r="H145" s="114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</row>
    <row r="146" spans="1:30" ht="31.5" customHeight="1">
      <c r="A146" s="116" t="s">
        <v>259</v>
      </c>
      <c r="B146" s="117" t="s">
        <v>210</v>
      </c>
      <c r="C146" s="117" t="s">
        <v>258</v>
      </c>
      <c r="D146" s="118" t="s">
        <v>260</v>
      </c>
      <c r="E146" s="120"/>
      <c r="F146" s="120">
        <v>0</v>
      </c>
      <c r="G146" s="120">
        <v>0</v>
      </c>
      <c r="H146" s="114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</row>
    <row r="147" spans="1:30" ht="31.5" customHeight="1">
      <c r="A147" s="168" t="s">
        <v>413</v>
      </c>
      <c r="B147" s="169" t="s">
        <v>210</v>
      </c>
      <c r="C147" s="169"/>
      <c r="D147" s="170"/>
      <c r="E147" s="171">
        <f t="shared" ref="E147:G147" si="5">E148</f>
        <v>7403.6</v>
      </c>
      <c r="F147" s="171">
        <f t="shared" si="5"/>
        <v>5958.8</v>
      </c>
      <c r="G147" s="171">
        <f t="shared" si="5"/>
        <v>5958.8</v>
      </c>
      <c r="H147" s="114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</row>
    <row r="148" spans="1:30" ht="31.5" customHeight="1">
      <c r="A148" s="128" t="s">
        <v>414</v>
      </c>
      <c r="B148" s="129" t="s">
        <v>210</v>
      </c>
      <c r="C148" s="129" t="s">
        <v>212</v>
      </c>
      <c r="D148" s="130"/>
      <c r="E148" s="172">
        <v>7403.6</v>
      </c>
      <c r="F148" s="172">
        <v>5958.8</v>
      </c>
      <c r="G148" s="172">
        <v>5958.8</v>
      </c>
      <c r="H148" s="114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</row>
    <row r="149" spans="1:30" ht="31.5" customHeight="1">
      <c r="A149" s="128" t="s">
        <v>373</v>
      </c>
      <c r="B149" s="129" t="s">
        <v>210</v>
      </c>
      <c r="C149" s="129" t="s">
        <v>242</v>
      </c>
      <c r="D149" s="130"/>
      <c r="E149" s="137">
        <v>7403.6</v>
      </c>
      <c r="F149" s="137">
        <v>5958.8</v>
      </c>
      <c r="G149" s="137">
        <v>5958.8</v>
      </c>
      <c r="H149" s="114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</row>
    <row r="150" spans="1:30" ht="31.5" customHeight="1">
      <c r="A150" s="173" t="s">
        <v>411</v>
      </c>
      <c r="B150" s="122" t="s">
        <v>210</v>
      </c>
      <c r="C150" s="122" t="s">
        <v>242</v>
      </c>
      <c r="D150" s="123" t="s">
        <v>415</v>
      </c>
      <c r="E150" s="91">
        <v>7403.6</v>
      </c>
      <c r="F150" s="91">
        <v>5958.8</v>
      </c>
      <c r="G150" s="91">
        <v>5958.8</v>
      </c>
      <c r="H150" s="114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</row>
    <row r="151" spans="1:30" ht="31.5" customHeight="1">
      <c r="A151" s="163" t="s">
        <v>416</v>
      </c>
      <c r="B151" s="78" t="s">
        <v>334</v>
      </c>
      <c r="C151" s="78"/>
      <c r="D151" s="79"/>
      <c r="E151" s="80">
        <f t="shared" ref="E151:G151" si="6">E152+E155+E161+E170</f>
        <v>86706.040819999995</v>
      </c>
      <c r="F151" s="80">
        <f t="shared" si="6"/>
        <v>55862.600000000006</v>
      </c>
      <c r="G151" s="80">
        <f t="shared" si="6"/>
        <v>57812.600000000006</v>
      </c>
      <c r="H151" s="114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</row>
    <row r="152" spans="1:30" ht="15.75" customHeight="1">
      <c r="A152" s="82" t="s">
        <v>211</v>
      </c>
      <c r="B152" s="83" t="s">
        <v>334</v>
      </c>
      <c r="C152" s="83" t="s">
        <v>212</v>
      </c>
      <c r="D152" s="84"/>
      <c r="E152" s="85">
        <v>50</v>
      </c>
      <c r="F152" s="85"/>
      <c r="G152" s="85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</row>
    <row r="153" spans="1:30" ht="15.75" customHeight="1">
      <c r="A153" s="82" t="s">
        <v>241</v>
      </c>
      <c r="B153" s="83" t="s">
        <v>334</v>
      </c>
      <c r="C153" s="83" t="s">
        <v>242</v>
      </c>
      <c r="D153" s="61"/>
      <c r="E153" s="87">
        <v>50</v>
      </c>
      <c r="F153" s="87"/>
      <c r="G153" s="87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</row>
    <row r="154" spans="1:30" ht="15.75" customHeight="1">
      <c r="A154" s="144" t="s">
        <v>411</v>
      </c>
      <c r="B154" s="89" t="s">
        <v>334</v>
      </c>
      <c r="C154" s="89" t="s">
        <v>242</v>
      </c>
      <c r="D154" s="61" t="s">
        <v>244</v>
      </c>
      <c r="E154" s="91">
        <v>50</v>
      </c>
      <c r="F154" s="91"/>
      <c r="G154" s="91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</row>
    <row r="155" spans="1:30" ht="15.75" customHeight="1">
      <c r="A155" s="82" t="s">
        <v>417</v>
      </c>
      <c r="B155" s="83" t="s">
        <v>334</v>
      </c>
      <c r="C155" s="83" t="s">
        <v>383</v>
      </c>
      <c r="D155" s="84"/>
      <c r="E155" s="87">
        <v>38250.400000000001</v>
      </c>
      <c r="F155" s="87">
        <v>35861.800000000003</v>
      </c>
      <c r="G155" s="87">
        <v>37861.800000000003</v>
      </c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</row>
    <row r="156" spans="1:30" ht="15.75" customHeight="1">
      <c r="A156" s="82" t="s">
        <v>392</v>
      </c>
      <c r="B156" s="83" t="s">
        <v>334</v>
      </c>
      <c r="C156" s="83" t="s">
        <v>393</v>
      </c>
      <c r="D156" s="84"/>
      <c r="E156" s="87">
        <v>38150.400000000001</v>
      </c>
      <c r="F156" s="87">
        <v>35761.800000000003</v>
      </c>
      <c r="G156" s="87">
        <v>37761.800000000003</v>
      </c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</row>
    <row r="157" spans="1:30" ht="15.75" customHeight="1">
      <c r="A157" s="88" t="s">
        <v>394</v>
      </c>
      <c r="B157" s="89" t="s">
        <v>334</v>
      </c>
      <c r="C157" s="89" t="s">
        <v>393</v>
      </c>
      <c r="D157" s="99" t="s">
        <v>395</v>
      </c>
      <c r="E157" s="91">
        <v>38150.400000000001</v>
      </c>
      <c r="F157" s="91">
        <v>35761.800000000003</v>
      </c>
      <c r="G157" s="91">
        <v>37761.800000000003</v>
      </c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</row>
    <row r="158" spans="1:30" ht="15.75" customHeight="1">
      <c r="A158" s="154" t="s">
        <v>366</v>
      </c>
      <c r="B158" s="89" t="s">
        <v>334</v>
      </c>
      <c r="C158" s="89" t="s">
        <v>393</v>
      </c>
      <c r="D158" s="99" t="s">
        <v>367</v>
      </c>
      <c r="E158" s="91"/>
      <c r="F158" s="91"/>
      <c r="G158" s="91"/>
      <c r="H158" s="76"/>
      <c r="I158" s="76"/>
      <c r="J158" s="76"/>
      <c r="K158" s="76"/>
      <c r="L158" s="76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70"/>
      <c r="AC158" s="70"/>
      <c r="AD158" s="70"/>
    </row>
    <row r="159" spans="1:30" ht="15.75" customHeight="1">
      <c r="A159" s="82" t="s">
        <v>418</v>
      </c>
      <c r="B159" s="83" t="s">
        <v>334</v>
      </c>
      <c r="C159" s="83" t="s">
        <v>419</v>
      </c>
      <c r="D159" s="97"/>
      <c r="E159" s="87">
        <v>100</v>
      </c>
      <c r="F159" s="87">
        <v>100</v>
      </c>
      <c r="G159" s="87">
        <v>100</v>
      </c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</row>
    <row r="160" spans="1:30" ht="15.75" customHeight="1">
      <c r="A160" s="88" t="s">
        <v>420</v>
      </c>
      <c r="B160" s="89" t="s">
        <v>334</v>
      </c>
      <c r="C160" s="89" t="s">
        <v>419</v>
      </c>
      <c r="D160" s="90" t="s">
        <v>421</v>
      </c>
      <c r="E160" s="91">
        <v>100</v>
      </c>
      <c r="F160" s="91">
        <v>100</v>
      </c>
      <c r="G160" s="91">
        <v>100</v>
      </c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</row>
    <row r="161" spans="1:30" ht="31.5" customHeight="1">
      <c r="A161" s="82" t="s">
        <v>327</v>
      </c>
      <c r="B161" s="83" t="s">
        <v>334</v>
      </c>
      <c r="C161" s="83" t="s">
        <v>328</v>
      </c>
      <c r="D161" s="84"/>
      <c r="E161" s="87">
        <v>47405.640820000001</v>
      </c>
      <c r="F161" s="87">
        <v>19000.8</v>
      </c>
      <c r="G161" s="87">
        <v>18950.8</v>
      </c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</row>
    <row r="162" spans="1:30" ht="15.75" customHeight="1">
      <c r="A162" s="82" t="s">
        <v>329</v>
      </c>
      <c r="B162" s="83" t="s">
        <v>334</v>
      </c>
      <c r="C162" s="83" t="s">
        <v>330</v>
      </c>
      <c r="D162" s="84"/>
      <c r="E162" s="87">
        <v>44206.740819999999</v>
      </c>
      <c r="F162" s="87">
        <v>16226.7</v>
      </c>
      <c r="G162" s="87">
        <v>16226.7</v>
      </c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</row>
    <row r="163" spans="1:30" ht="47.25" customHeight="1">
      <c r="A163" s="88" t="s">
        <v>402</v>
      </c>
      <c r="B163" s="89" t="s">
        <v>334</v>
      </c>
      <c r="C163" s="89" t="s">
        <v>330</v>
      </c>
      <c r="D163" s="99" t="s">
        <v>403</v>
      </c>
      <c r="E163" s="91">
        <v>33593</v>
      </c>
      <c r="F163" s="91">
        <v>9062.2000000000007</v>
      </c>
      <c r="G163" s="91">
        <v>9062.2000000000007</v>
      </c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</row>
    <row r="164" spans="1:30" ht="15.75" customHeight="1">
      <c r="A164" s="88" t="s">
        <v>404</v>
      </c>
      <c r="B164" s="89" t="s">
        <v>334</v>
      </c>
      <c r="C164" s="89" t="s">
        <v>330</v>
      </c>
      <c r="D164" s="99" t="s">
        <v>405</v>
      </c>
      <c r="E164" s="91">
        <v>10511.7</v>
      </c>
      <c r="F164" s="91">
        <v>7164.5</v>
      </c>
      <c r="G164" s="91">
        <v>7164.5</v>
      </c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</row>
    <row r="165" spans="1:30" ht="15.75" customHeight="1">
      <c r="A165" s="154" t="s">
        <v>366</v>
      </c>
      <c r="B165" s="89" t="s">
        <v>334</v>
      </c>
      <c r="C165" s="89" t="s">
        <v>330</v>
      </c>
      <c r="D165" s="99" t="s">
        <v>367</v>
      </c>
      <c r="E165" s="91"/>
      <c r="F165" s="91"/>
      <c r="G165" s="91"/>
      <c r="H165" s="76"/>
      <c r="I165" s="76"/>
      <c r="J165" s="76"/>
      <c r="K165" s="76"/>
      <c r="L165" s="76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70"/>
      <c r="AC165" s="70"/>
      <c r="AD165" s="70"/>
    </row>
    <row r="166" spans="1:30" ht="31.5" customHeight="1">
      <c r="A166" s="174" t="s">
        <v>422</v>
      </c>
      <c r="B166" s="89" t="s">
        <v>334</v>
      </c>
      <c r="C166" s="89" t="s">
        <v>330</v>
      </c>
      <c r="D166" s="105" t="s">
        <v>423</v>
      </c>
      <c r="E166" s="91">
        <v>102.04082</v>
      </c>
      <c r="F166" s="91">
        <v>0</v>
      </c>
      <c r="G166" s="91">
        <v>0</v>
      </c>
      <c r="H166" s="76"/>
      <c r="I166" s="76"/>
      <c r="J166" s="76"/>
      <c r="K166" s="76"/>
      <c r="L166" s="76"/>
      <c r="M166" s="76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</row>
    <row r="167" spans="1:30" ht="15.75" customHeight="1">
      <c r="A167" s="147" t="s">
        <v>333</v>
      </c>
      <c r="B167" s="83" t="s">
        <v>334</v>
      </c>
      <c r="C167" s="83" t="s">
        <v>335</v>
      </c>
      <c r="D167" s="97"/>
      <c r="E167" s="175">
        <v>3198.9</v>
      </c>
      <c r="F167" s="175">
        <v>2774.1</v>
      </c>
      <c r="G167" s="175">
        <v>2724.1</v>
      </c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</row>
    <row r="168" spans="1:30" ht="15.75" customHeight="1">
      <c r="A168" s="88" t="s">
        <v>219</v>
      </c>
      <c r="B168" s="89" t="s">
        <v>334</v>
      </c>
      <c r="C168" s="89" t="s">
        <v>335</v>
      </c>
      <c r="D168" s="90" t="s">
        <v>220</v>
      </c>
      <c r="E168" s="176">
        <v>2698.9</v>
      </c>
      <c r="F168" s="176">
        <v>2674.1</v>
      </c>
      <c r="G168" s="176">
        <v>2624.1</v>
      </c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</row>
    <row r="169" spans="1:30" ht="15.75" customHeight="1">
      <c r="A169" s="88" t="s">
        <v>424</v>
      </c>
      <c r="B169" s="89" t="s">
        <v>334</v>
      </c>
      <c r="C169" s="89" t="s">
        <v>335</v>
      </c>
      <c r="D169" s="90" t="s">
        <v>425</v>
      </c>
      <c r="E169" s="91">
        <v>500</v>
      </c>
      <c r="F169" s="91">
        <v>100</v>
      </c>
      <c r="G169" s="91">
        <v>100</v>
      </c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</row>
    <row r="170" spans="1:30" ht="15.75" customHeight="1">
      <c r="A170" s="147" t="s">
        <v>342</v>
      </c>
      <c r="B170" s="83" t="s">
        <v>334</v>
      </c>
      <c r="C170" s="83" t="s">
        <v>343</v>
      </c>
      <c r="D170" s="97"/>
      <c r="E170" s="175">
        <v>1000</v>
      </c>
      <c r="F170" s="175">
        <v>1000</v>
      </c>
      <c r="G170" s="175">
        <v>1000</v>
      </c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</row>
    <row r="171" spans="1:30" ht="15.75" customHeight="1">
      <c r="A171" s="88" t="s">
        <v>344</v>
      </c>
      <c r="B171" s="83" t="s">
        <v>334</v>
      </c>
      <c r="C171" s="83" t="s">
        <v>345</v>
      </c>
      <c r="D171" s="97"/>
      <c r="E171" s="175">
        <v>1000</v>
      </c>
      <c r="F171" s="175">
        <v>1000</v>
      </c>
      <c r="G171" s="175">
        <v>1000</v>
      </c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</row>
    <row r="172" spans="1:30" ht="31.5" customHeight="1">
      <c r="A172" s="88" t="s">
        <v>426</v>
      </c>
      <c r="B172" s="89" t="s">
        <v>334</v>
      </c>
      <c r="C172" s="89" t="s">
        <v>345</v>
      </c>
      <c r="D172" s="99" t="s">
        <v>427</v>
      </c>
      <c r="E172" s="176">
        <v>1000</v>
      </c>
      <c r="F172" s="176">
        <v>1000</v>
      </c>
      <c r="G172" s="176">
        <v>1000</v>
      </c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</row>
    <row r="173" spans="1:30" ht="31.5" customHeight="1">
      <c r="A173" s="163" t="s">
        <v>428</v>
      </c>
      <c r="B173" s="177" t="s">
        <v>429</v>
      </c>
      <c r="C173" s="177"/>
      <c r="D173" s="178"/>
      <c r="E173" s="80">
        <f>E180+E218+E177+E174</f>
        <v>647244.50658000004</v>
      </c>
      <c r="F173" s="80">
        <f t="shared" ref="F173:G173" si="7">F180+F218+F177</f>
        <v>573063.19999999995</v>
      </c>
      <c r="G173" s="80">
        <f t="shared" si="7"/>
        <v>559730.60000000009</v>
      </c>
      <c r="H173" s="92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</row>
    <row r="174" spans="1:30" ht="15.75" customHeight="1">
      <c r="A174" s="82" t="s">
        <v>211</v>
      </c>
      <c r="B174" s="83" t="s">
        <v>429</v>
      </c>
      <c r="C174" s="83" t="s">
        <v>212</v>
      </c>
      <c r="D174" s="84"/>
      <c r="E174" s="87">
        <v>80</v>
      </c>
      <c r="F174" s="87"/>
      <c r="G174" s="87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</row>
    <row r="175" spans="1:30" ht="15.75" customHeight="1">
      <c r="A175" s="179" t="s">
        <v>306</v>
      </c>
      <c r="B175" s="108" t="s">
        <v>429</v>
      </c>
      <c r="C175" s="108" t="s">
        <v>242</v>
      </c>
      <c r="D175" s="180"/>
      <c r="E175" s="87">
        <v>80</v>
      </c>
      <c r="F175" s="87"/>
      <c r="G175" s="87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</row>
    <row r="176" spans="1:30" ht="31.5" customHeight="1">
      <c r="A176" s="144" t="s">
        <v>411</v>
      </c>
      <c r="B176" s="89" t="s">
        <v>334</v>
      </c>
      <c r="C176" s="89" t="s">
        <v>242</v>
      </c>
      <c r="D176" s="61" t="s">
        <v>244</v>
      </c>
      <c r="E176" s="91">
        <v>80</v>
      </c>
      <c r="F176" s="91"/>
      <c r="G176" s="91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</row>
    <row r="177" spans="1:30" ht="15.75" customHeight="1">
      <c r="A177" s="121" t="s">
        <v>374</v>
      </c>
      <c r="B177" s="108" t="s">
        <v>429</v>
      </c>
      <c r="C177" s="108" t="s">
        <v>266</v>
      </c>
      <c r="D177" s="123"/>
      <c r="E177" s="87">
        <v>250</v>
      </c>
      <c r="F177" s="87">
        <v>250</v>
      </c>
      <c r="G177" s="87">
        <v>250</v>
      </c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</row>
    <row r="178" spans="1:30" ht="15.75" customHeight="1">
      <c r="A178" s="121" t="s">
        <v>430</v>
      </c>
      <c r="B178" s="122" t="s">
        <v>429</v>
      </c>
      <c r="C178" s="122" t="s">
        <v>308</v>
      </c>
      <c r="D178" s="123"/>
      <c r="E178" s="91">
        <v>250</v>
      </c>
      <c r="F178" s="91">
        <v>250</v>
      </c>
      <c r="G178" s="91">
        <v>250</v>
      </c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</row>
    <row r="179" spans="1:30" ht="15.75" customHeight="1">
      <c r="A179" s="121" t="s">
        <v>309</v>
      </c>
      <c r="B179" s="122" t="s">
        <v>429</v>
      </c>
      <c r="C179" s="122" t="s">
        <v>308</v>
      </c>
      <c r="D179" s="123" t="s">
        <v>310</v>
      </c>
      <c r="E179" s="91">
        <v>250</v>
      </c>
      <c r="F179" s="91">
        <v>250</v>
      </c>
      <c r="G179" s="91">
        <v>250</v>
      </c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</row>
    <row r="180" spans="1:30" ht="15.75" customHeight="1">
      <c r="A180" s="88" t="s">
        <v>382</v>
      </c>
      <c r="B180" s="83" t="s">
        <v>429</v>
      </c>
      <c r="C180" s="83" t="s">
        <v>383</v>
      </c>
      <c r="D180" s="99"/>
      <c r="E180" s="87">
        <v>634092.00658000004</v>
      </c>
      <c r="F180" s="87">
        <v>559870.19999999995</v>
      </c>
      <c r="G180" s="87">
        <v>546136.50000000012</v>
      </c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</row>
    <row r="181" spans="1:30" ht="15.75" customHeight="1">
      <c r="A181" s="88" t="s">
        <v>384</v>
      </c>
      <c r="B181" s="83" t="s">
        <v>429</v>
      </c>
      <c r="C181" s="83" t="s">
        <v>385</v>
      </c>
      <c r="D181" s="99"/>
      <c r="E181" s="87">
        <v>175891.00952000002</v>
      </c>
      <c r="F181" s="87">
        <v>158370.1</v>
      </c>
      <c r="G181" s="87">
        <v>154948.69999999998</v>
      </c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</row>
    <row r="182" spans="1:30" ht="15.75" customHeight="1">
      <c r="A182" s="88" t="s">
        <v>386</v>
      </c>
      <c r="B182" s="89" t="s">
        <v>429</v>
      </c>
      <c r="C182" s="89" t="s">
        <v>385</v>
      </c>
      <c r="D182" s="99" t="s">
        <v>387</v>
      </c>
      <c r="E182" s="91">
        <v>51235.957999999999</v>
      </c>
      <c r="F182" s="91">
        <v>48782.399999999994</v>
      </c>
      <c r="G182" s="91">
        <v>48782.399999999994</v>
      </c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</row>
    <row r="183" spans="1:30" ht="47.25" customHeight="1">
      <c r="A183" s="103" t="s">
        <v>431</v>
      </c>
      <c r="B183" s="89" t="s">
        <v>429</v>
      </c>
      <c r="C183" s="89" t="s">
        <v>385</v>
      </c>
      <c r="D183" s="90" t="s">
        <v>432</v>
      </c>
      <c r="E183" s="91">
        <v>120850.90000000001</v>
      </c>
      <c r="F183" s="91">
        <v>108850.5</v>
      </c>
      <c r="G183" s="91">
        <v>105454.5</v>
      </c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</row>
    <row r="184" spans="1:30" ht="15.75" customHeight="1">
      <c r="A184" s="88" t="s">
        <v>433</v>
      </c>
      <c r="B184" s="89" t="s">
        <v>429</v>
      </c>
      <c r="C184" s="89" t="s">
        <v>385</v>
      </c>
      <c r="D184" s="99" t="s">
        <v>434</v>
      </c>
      <c r="E184" s="91">
        <v>839</v>
      </c>
      <c r="F184" s="91">
        <v>737.2</v>
      </c>
      <c r="G184" s="91">
        <v>711.8</v>
      </c>
      <c r="H184" s="76"/>
      <c r="I184" s="76"/>
      <c r="J184" s="76"/>
      <c r="K184" s="76"/>
      <c r="L184" s="76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70"/>
      <c r="AC184" s="70"/>
      <c r="AD184" s="70"/>
    </row>
    <row r="185" spans="1:30" ht="15.75" customHeight="1">
      <c r="A185" s="154" t="s">
        <v>435</v>
      </c>
      <c r="B185" s="89" t="s">
        <v>429</v>
      </c>
      <c r="C185" s="89" t="s">
        <v>385</v>
      </c>
      <c r="D185" s="99" t="s">
        <v>436</v>
      </c>
      <c r="E185" s="91">
        <v>1450</v>
      </c>
      <c r="F185" s="91"/>
      <c r="G185" s="91"/>
      <c r="H185" s="76"/>
      <c r="I185" s="76"/>
      <c r="J185" s="76"/>
      <c r="K185" s="76"/>
      <c r="L185" s="76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70"/>
      <c r="AC185" s="70"/>
      <c r="AD185" s="70"/>
    </row>
    <row r="186" spans="1:30" ht="15.75" customHeight="1">
      <c r="A186" s="181" t="s">
        <v>336</v>
      </c>
      <c r="B186" s="89" t="s">
        <v>429</v>
      </c>
      <c r="C186" s="89" t="s">
        <v>385</v>
      </c>
      <c r="D186" s="105" t="s">
        <v>337</v>
      </c>
      <c r="E186" s="91">
        <v>1515.1515199999999</v>
      </c>
      <c r="F186" s="87"/>
      <c r="G186" s="87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</row>
    <row r="187" spans="1:30" ht="15.75" customHeight="1">
      <c r="A187" s="82" t="s">
        <v>388</v>
      </c>
      <c r="B187" s="83" t="s">
        <v>429</v>
      </c>
      <c r="C187" s="83" t="s">
        <v>389</v>
      </c>
      <c r="D187" s="84"/>
      <c r="E187" s="87">
        <v>391283.09100000001</v>
      </c>
      <c r="F187" s="87">
        <v>332797.19999999995</v>
      </c>
      <c r="G187" s="87">
        <v>323471.00000000006</v>
      </c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</row>
    <row r="188" spans="1:30" ht="31.5" customHeight="1">
      <c r="A188" s="88" t="s">
        <v>390</v>
      </c>
      <c r="B188" s="89" t="s">
        <v>429</v>
      </c>
      <c r="C188" s="89" t="s">
        <v>389</v>
      </c>
      <c r="D188" s="99" t="s">
        <v>391</v>
      </c>
      <c r="E188" s="91">
        <v>73683.042000000001</v>
      </c>
      <c r="F188" s="91">
        <v>53098.999999999993</v>
      </c>
      <c r="G188" s="91">
        <v>51725.799999999996</v>
      </c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</row>
    <row r="189" spans="1:30" ht="47.25" customHeight="1">
      <c r="A189" s="88" t="s">
        <v>437</v>
      </c>
      <c r="B189" s="89" t="s">
        <v>429</v>
      </c>
      <c r="C189" s="89" t="s">
        <v>389</v>
      </c>
      <c r="D189" s="126" t="s">
        <v>438</v>
      </c>
      <c r="E189" s="91">
        <v>256505.7</v>
      </c>
      <c r="F189" s="91">
        <v>231034.6</v>
      </c>
      <c r="G189" s="91">
        <v>223826.9</v>
      </c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</row>
    <row r="190" spans="1:30" ht="31.5" customHeight="1">
      <c r="A190" s="88" t="s">
        <v>439</v>
      </c>
      <c r="B190" s="89" t="s">
        <v>429</v>
      </c>
      <c r="C190" s="89" t="s">
        <v>389</v>
      </c>
      <c r="D190" s="90" t="s">
        <v>440</v>
      </c>
      <c r="E190" s="91">
        <v>4999.1000000000004</v>
      </c>
      <c r="F190" s="91">
        <v>4507.7</v>
      </c>
      <c r="G190" s="91">
        <v>4365.8999999999996</v>
      </c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</row>
    <row r="191" spans="1:30" ht="31.5" customHeight="1">
      <c r="A191" s="88" t="s">
        <v>441</v>
      </c>
      <c r="B191" s="89" t="s">
        <v>429</v>
      </c>
      <c r="C191" s="89" t="s">
        <v>389</v>
      </c>
      <c r="D191" s="90" t="s">
        <v>442</v>
      </c>
      <c r="E191" s="91">
        <v>835.1</v>
      </c>
      <c r="F191" s="91">
        <v>762.5</v>
      </c>
      <c r="G191" s="91">
        <v>744.3</v>
      </c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</row>
    <row r="192" spans="1:30" ht="15.75" customHeight="1">
      <c r="A192" s="88" t="s">
        <v>443</v>
      </c>
      <c r="B192" s="89" t="s">
        <v>429</v>
      </c>
      <c r="C192" s="89" t="s">
        <v>389</v>
      </c>
      <c r="D192" s="90" t="s">
        <v>444</v>
      </c>
      <c r="E192" s="91">
        <v>2000</v>
      </c>
      <c r="F192" s="91">
        <v>1000</v>
      </c>
      <c r="G192" s="91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</row>
    <row r="193" spans="1:30" ht="15.75" customHeight="1">
      <c r="A193" s="182" t="s">
        <v>445</v>
      </c>
      <c r="B193" s="145" t="s">
        <v>429</v>
      </c>
      <c r="C193" s="145" t="s">
        <v>389</v>
      </c>
      <c r="D193" s="183" t="s">
        <v>446</v>
      </c>
      <c r="E193" s="96">
        <v>4039.9338400000001</v>
      </c>
      <c r="F193" s="91"/>
      <c r="G193" s="91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</row>
    <row r="194" spans="1:30" ht="15.75" customHeight="1">
      <c r="A194" s="184" t="s">
        <v>447</v>
      </c>
      <c r="B194" s="133" t="s">
        <v>429</v>
      </c>
      <c r="C194" s="133" t="s">
        <v>389</v>
      </c>
      <c r="D194" s="134" t="s">
        <v>448</v>
      </c>
      <c r="E194" s="139"/>
      <c r="F194" s="91"/>
      <c r="G194" s="91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</row>
    <row r="195" spans="1:30" ht="15.75" customHeight="1">
      <c r="A195" s="88" t="s">
        <v>449</v>
      </c>
      <c r="B195" s="89" t="s">
        <v>429</v>
      </c>
      <c r="C195" s="89" t="s">
        <v>389</v>
      </c>
      <c r="D195" s="90" t="s">
        <v>450</v>
      </c>
      <c r="E195" s="91">
        <v>21678.3</v>
      </c>
      <c r="F195" s="91">
        <v>21678.3</v>
      </c>
      <c r="G195" s="91">
        <v>21678.3</v>
      </c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</row>
    <row r="196" spans="1:30" ht="15.75" customHeight="1">
      <c r="A196" s="88" t="s">
        <v>451</v>
      </c>
      <c r="B196" s="89" t="s">
        <v>429</v>
      </c>
      <c r="C196" s="89" t="s">
        <v>389</v>
      </c>
      <c r="D196" s="126" t="s">
        <v>452</v>
      </c>
      <c r="E196" s="91">
        <v>2891.9</v>
      </c>
      <c r="F196" s="91">
        <v>2610.5</v>
      </c>
      <c r="G196" s="91">
        <v>2516.6999999999998</v>
      </c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</row>
    <row r="197" spans="1:30" ht="15.75" customHeight="1">
      <c r="A197" s="154" t="s">
        <v>435</v>
      </c>
      <c r="B197" s="89" t="s">
        <v>429</v>
      </c>
      <c r="C197" s="89" t="s">
        <v>389</v>
      </c>
      <c r="D197" s="99" t="s">
        <v>436</v>
      </c>
      <c r="E197" s="91">
        <v>1600</v>
      </c>
      <c r="F197" s="91"/>
      <c r="G197" s="91"/>
      <c r="H197" s="76"/>
      <c r="I197" s="76"/>
      <c r="J197" s="76"/>
      <c r="K197" s="76"/>
      <c r="L197" s="76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70"/>
      <c r="AC197" s="70"/>
      <c r="AD197" s="70"/>
    </row>
    <row r="198" spans="1:30" ht="15.75" customHeight="1">
      <c r="A198" s="88" t="s">
        <v>453</v>
      </c>
      <c r="B198" s="89" t="s">
        <v>429</v>
      </c>
      <c r="C198" s="89" t="s">
        <v>389</v>
      </c>
      <c r="D198" s="90" t="s">
        <v>454</v>
      </c>
      <c r="E198" s="91">
        <v>15881.21212</v>
      </c>
      <c r="F198" s="91">
        <v>14983.5</v>
      </c>
      <c r="G198" s="91">
        <v>14840.2</v>
      </c>
      <c r="H198" s="155"/>
      <c r="I198" s="155"/>
      <c r="J198" s="155"/>
      <c r="K198" s="155"/>
      <c r="L198" s="155"/>
      <c r="M198" s="155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</row>
    <row r="199" spans="1:30" ht="15.75" customHeight="1">
      <c r="A199" s="181" t="s">
        <v>336</v>
      </c>
      <c r="B199" s="89" t="s">
        <v>429</v>
      </c>
      <c r="C199" s="89" t="s">
        <v>389</v>
      </c>
      <c r="D199" s="105" t="s">
        <v>337</v>
      </c>
      <c r="E199" s="119">
        <v>1680.2727299999999</v>
      </c>
      <c r="F199" s="87"/>
      <c r="G199" s="87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</row>
    <row r="200" spans="1:30" ht="15.75" customHeight="1">
      <c r="A200" s="88" t="s">
        <v>455</v>
      </c>
      <c r="B200" s="89" t="s">
        <v>429</v>
      </c>
      <c r="C200" s="89" t="s">
        <v>389</v>
      </c>
      <c r="D200" s="126" t="s">
        <v>456</v>
      </c>
      <c r="E200" s="185">
        <v>2335.8473600000002</v>
      </c>
      <c r="F200" s="185"/>
      <c r="G200" s="185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</row>
    <row r="201" spans="1:30" ht="15.75" customHeight="1">
      <c r="A201" s="88" t="s">
        <v>457</v>
      </c>
      <c r="B201" s="89" t="s">
        <v>429</v>
      </c>
      <c r="C201" s="89" t="s">
        <v>389</v>
      </c>
      <c r="D201" s="90" t="s">
        <v>458</v>
      </c>
      <c r="E201" s="185">
        <v>3152.6829499999999</v>
      </c>
      <c r="F201" s="185">
        <v>3121.1</v>
      </c>
      <c r="G201" s="185">
        <v>3772.9</v>
      </c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</row>
    <row r="202" spans="1:30" ht="15.75" customHeight="1">
      <c r="A202" s="186" t="s">
        <v>459</v>
      </c>
      <c r="B202" s="83" t="s">
        <v>429</v>
      </c>
      <c r="C202" s="83" t="s">
        <v>393</v>
      </c>
      <c r="D202" s="90"/>
      <c r="E202" s="87">
        <v>41801.306060000003</v>
      </c>
      <c r="F202" s="87">
        <v>44302.700000000004</v>
      </c>
      <c r="G202" s="87">
        <v>43678.6</v>
      </c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</row>
    <row r="203" spans="1:30" ht="15.75" customHeight="1">
      <c r="A203" s="88" t="s">
        <v>396</v>
      </c>
      <c r="B203" s="89" t="s">
        <v>429</v>
      </c>
      <c r="C203" s="89" t="s">
        <v>393</v>
      </c>
      <c r="D203" s="99" t="s">
        <v>397</v>
      </c>
      <c r="E203" s="91">
        <v>22773.8</v>
      </c>
      <c r="F203" s="91">
        <v>22815.4</v>
      </c>
      <c r="G203" s="91">
        <v>22310.1</v>
      </c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</row>
    <row r="204" spans="1:30" ht="15.75" customHeight="1">
      <c r="A204" s="88" t="s">
        <v>460</v>
      </c>
      <c r="B204" s="89" t="s">
        <v>429</v>
      </c>
      <c r="C204" s="89" t="s">
        <v>393</v>
      </c>
      <c r="D204" s="99" t="s">
        <v>461</v>
      </c>
      <c r="E204" s="91">
        <v>14796.9</v>
      </c>
      <c r="F204" s="91">
        <v>17676.900000000001</v>
      </c>
      <c r="G204" s="91">
        <v>17676.900000000001</v>
      </c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</row>
    <row r="205" spans="1:30" ht="31.5" customHeight="1">
      <c r="A205" s="88" t="s">
        <v>462</v>
      </c>
      <c r="B205" s="89" t="s">
        <v>429</v>
      </c>
      <c r="C205" s="89" t="s">
        <v>393</v>
      </c>
      <c r="D205" s="90" t="s">
        <v>463</v>
      </c>
      <c r="E205" s="91">
        <v>4230.6060600000001</v>
      </c>
      <c r="F205" s="91">
        <v>3810.4</v>
      </c>
      <c r="G205" s="91">
        <v>3691.6</v>
      </c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</row>
    <row r="206" spans="1:30" ht="15.75" customHeight="1">
      <c r="A206" s="154" t="s">
        <v>366</v>
      </c>
      <c r="B206" s="89" t="s">
        <v>429</v>
      </c>
      <c r="C206" s="89" t="s">
        <v>393</v>
      </c>
      <c r="D206" s="99" t="s">
        <v>367</v>
      </c>
      <c r="E206" s="91"/>
      <c r="F206" s="91"/>
      <c r="G206" s="91"/>
      <c r="H206" s="76"/>
      <c r="I206" s="76"/>
      <c r="J206" s="76"/>
      <c r="K206" s="76"/>
      <c r="L206" s="76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70"/>
      <c r="AC206" s="70"/>
      <c r="AD206" s="70"/>
    </row>
    <row r="207" spans="1:30" ht="15.75" customHeight="1">
      <c r="A207" s="82" t="s">
        <v>418</v>
      </c>
      <c r="B207" s="83" t="s">
        <v>429</v>
      </c>
      <c r="C207" s="83" t="s">
        <v>419</v>
      </c>
      <c r="D207" s="97"/>
      <c r="E207" s="87"/>
      <c r="F207" s="87"/>
      <c r="G207" s="87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</row>
    <row r="208" spans="1:30" ht="15.75" customHeight="1">
      <c r="A208" s="125" t="s">
        <v>464</v>
      </c>
      <c r="B208" s="89" t="s">
        <v>429</v>
      </c>
      <c r="C208" s="89" t="s">
        <v>419</v>
      </c>
      <c r="D208" s="90" t="s">
        <v>465</v>
      </c>
      <c r="E208" s="91"/>
      <c r="F208" s="91"/>
      <c r="G208" s="91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</row>
    <row r="209" spans="1:30" ht="15.75" customHeight="1">
      <c r="A209" s="82" t="s">
        <v>398</v>
      </c>
      <c r="B209" s="83" t="s">
        <v>429</v>
      </c>
      <c r="C209" s="83" t="s">
        <v>399</v>
      </c>
      <c r="D209" s="97"/>
      <c r="E209" s="87">
        <v>25116.6</v>
      </c>
      <c r="F209" s="87">
        <v>24400.2</v>
      </c>
      <c r="G209" s="87">
        <v>24038.199999999997</v>
      </c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</row>
    <row r="210" spans="1:30" ht="15.75" customHeight="1">
      <c r="A210" s="88" t="s">
        <v>219</v>
      </c>
      <c r="B210" s="89" t="s">
        <v>429</v>
      </c>
      <c r="C210" s="89" t="s">
        <v>399</v>
      </c>
      <c r="D210" s="90" t="s">
        <v>220</v>
      </c>
      <c r="E210" s="91">
        <v>1744.1</v>
      </c>
      <c r="F210" s="91">
        <v>1696.9</v>
      </c>
      <c r="G210" s="91">
        <v>1676.9</v>
      </c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</row>
    <row r="211" spans="1:30" ht="47.25" customHeight="1">
      <c r="A211" s="88" t="s">
        <v>400</v>
      </c>
      <c r="B211" s="89" t="s">
        <v>429</v>
      </c>
      <c r="C211" s="89" t="s">
        <v>399</v>
      </c>
      <c r="D211" s="99" t="s">
        <v>401</v>
      </c>
      <c r="E211" s="91">
        <v>2789</v>
      </c>
      <c r="F211" s="91">
        <v>3105</v>
      </c>
      <c r="G211" s="91">
        <v>3105</v>
      </c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</row>
    <row r="212" spans="1:30" ht="31.5" customHeight="1">
      <c r="A212" s="88" t="s">
        <v>466</v>
      </c>
      <c r="B212" s="89" t="s">
        <v>429</v>
      </c>
      <c r="C212" s="89" t="s">
        <v>399</v>
      </c>
      <c r="D212" s="99" t="s">
        <v>467</v>
      </c>
      <c r="E212" s="91">
        <v>2053.1</v>
      </c>
      <c r="F212" s="91">
        <v>2183.1999999999998</v>
      </c>
      <c r="G212" s="91">
        <v>2183.1999999999998</v>
      </c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</row>
    <row r="213" spans="1:30" ht="31.5" customHeight="1">
      <c r="A213" s="88" t="s">
        <v>468</v>
      </c>
      <c r="B213" s="89" t="s">
        <v>429</v>
      </c>
      <c r="C213" s="89" t="s">
        <v>399</v>
      </c>
      <c r="D213" s="99" t="s">
        <v>469</v>
      </c>
      <c r="E213" s="91">
        <v>2955.1</v>
      </c>
      <c r="F213" s="91">
        <v>3045.9</v>
      </c>
      <c r="G213" s="91">
        <v>3045.9</v>
      </c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</row>
    <row r="214" spans="1:30" ht="15.75" customHeight="1">
      <c r="A214" s="125" t="s">
        <v>464</v>
      </c>
      <c r="B214" s="89" t="s">
        <v>429</v>
      </c>
      <c r="C214" s="89" t="s">
        <v>399</v>
      </c>
      <c r="D214" s="90" t="s">
        <v>465</v>
      </c>
      <c r="E214" s="91">
        <v>12390.6</v>
      </c>
      <c r="F214" s="91">
        <v>11160.2</v>
      </c>
      <c r="G214" s="91">
        <v>10811.9</v>
      </c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</row>
    <row r="215" spans="1:30" ht="54.75" customHeight="1">
      <c r="A215" s="88" t="s">
        <v>470</v>
      </c>
      <c r="B215" s="89" t="s">
        <v>429</v>
      </c>
      <c r="C215" s="89" t="s">
        <v>399</v>
      </c>
      <c r="D215" s="90" t="s">
        <v>471</v>
      </c>
      <c r="E215" s="91">
        <v>3102.7</v>
      </c>
      <c r="F215" s="91">
        <v>3109</v>
      </c>
      <c r="G215" s="91">
        <v>3115.3</v>
      </c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</row>
    <row r="216" spans="1:30" ht="63" customHeight="1">
      <c r="A216" s="88" t="s">
        <v>231</v>
      </c>
      <c r="B216" s="89" t="s">
        <v>429</v>
      </c>
      <c r="C216" s="89" t="s">
        <v>399</v>
      </c>
      <c r="D216" s="90" t="s">
        <v>232</v>
      </c>
      <c r="E216" s="91">
        <v>82</v>
      </c>
      <c r="F216" s="91">
        <v>100</v>
      </c>
      <c r="G216" s="91">
        <v>100</v>
      </c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</row>
    <row r="217" spans="1:30" ht="31.5" customHeight="1">
      <c r="A217" s="154" t="s">
        <v>366</v>
      </c>
      <c r="B217" s="89" t="s">
        <v>429</v>
      </c>
      <c r="C217" s="89" t="s">
        <v>399</v>
      </c>
      <c r="D217" s="99" t="s">
        <v>367</v>
      </c>
      <c r="E217" s="91"/>
      <c r="F217" s="91"/>
      <c r="G217" s="91"/>
      <c r="H217" s="76"/>
      <c r="I217" s="76"/>
      <c r="J217" s="76"/>
      <c r="K217" s="76"/>
      <c r="L217" s="76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</row>
    <row r="218" spans="1:30" ht="15.75" customHeight="1">
      <c r="A218" s="82" t="s">
        <v>285</v>
      </c>
      <c r="B218" s="83" t="s">
        <v>429</v>
      </c>
      <c r="C218" s="83" t="s">
        <v>286</v>
      </c>
      <c r="D218" s="84"/>
      <c r="E218" s="87">
        <v>12822.5</v>
      </c>
      <c r="F218" s="87">
        <v>12943</v>
      </c>
      <c r="G218" s="87">
        <v>13344.099999999999</v>
      </c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</row>
    <row r="219" spans="1:30" ht="15.75" customHeight="1">
      <c r="A219" s="88" t="s">
        <v>406</v>
      </c>
      <c r="B219" s="89" t="s">
        <v>429</v>
      </c>
      <c r="C219" s="89" t="s">
        <v>407</v>
      </c>
      <c r="D219" s="84"/>
      <c r="E219" s="87">
        <v>12822.5</v>
      </c>
      <c r="F219" s="87">
        <v>12943</v>
      </c>
      <c r="G219" s="87">
        <v>13344.099999999999</v>
      </c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</row>
    <row r="220" spans="1:30" ht="63" customHeight="1">
      <c r="A220" s="125" t="s">
        <v>472</v>
      </c>
      <c r="B220" s="89" t="s">
        <v>429</v>
      </c>
      <c r="C220" s="89" t="s">
        <v>407</v>
      </c>
      <c r="D220" s="90" t="s">
        <v>473</v>
      </c>
      <c r="E220" s="91">
        <v>245.2</v>
      </c>
      <c r="F220" s="91">
        <v>220.8</v>
      </c>
      <c r="G220" s="91">
        <v>214</v>
      </c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</row>
    <row r="221" spans="1:30" ht="78.75" customHeight="1">
      <c r="A221" s="125" t="s">
        <v>474</v>
      </c>
      <c r="B221" s="89" t="s">
        <v>429</v>
      </c>
      <c r="C221" s="89" t="s">
        <v>407</v>
      </c>
      <c r="D221" s="90" t="s">
        <v>475</v>
      </c>
      <c r="E221" s="91">
        <v>1576.6</v>
      </c>
      <c r="F221" s="91">
        <v>1420.1</v>
      </c>
      <c r="G221" s="91">
        <v>1375.8</v>
      </c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</row>
    <row r="222" spans="1:30" ht="31.5" customHeight="1">
      <c r="A222" s="187" t="s">
        <v>476</v>
      </c>
      <c r="B222" s="89" t="s">
        <v>429</v>
      </c>
      <c r="C222" s="89" t="s">
        <v>407</v>
      </c>
      <c r="D222" s="90" t="s">
        <v>477</v>
      </c>
      <c r="E222" s="91">
        <v>4200</v>
      </c>
      <c r="F222" s="91">
        <v>4300</v>
      </c>
      <c r="G222" s="91">
        <v>4450</v>
      </c>
      <c r="H222" s="92">
        <f t="shared" ref="H222:J222" si="8">E222+E223+E224</f>
        <v>11000.7</v>
      </c>
      <c r="I222" s="92">
        <f t="shared" si="8"/>
        <v>11302.1</v>
      </c>
      <c r="J222" s="92">
        <f t="shared" si="8"/>
        <v>11754.3</v>
      </c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</row>
    <row r="223" spans="1:30" ht="15.75" customHeight="1">
      <c r="A223" s="187" t="s">
        <v>478</v>
      </c>
      <c r="B223" s="89" t="s">
        <v>429</v>
      </c>
      <c r="C223" s="89" t="s">
        <v>407</v>
      </c>
      <c r="D223" s="90" t="s">
        <v>479</v>
      </c>
      <c r="E223" s="91">
        <v>3200</v>
      </c>
      <c r="F223" s="91">
        <v>3300</v>
      </c>
      <c r="G223" s="91">
        <v>3450</v>
      </c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</row>
    <row r="224" spans="1:30" ht="31.5" customHeight="1">
      <c r="A224" s="187" t="s">
        <v>480</v>
      </c>
      <c r="B224" s="89" t="s">
        <v>429</v>
      </c>
      <c r="C224" s="89" t="s">
        <v>407</v>
      </c>
      <c r="D224" s="90" t="s">
        <v>481</v>
      </c>
      <c r="E224" s="91">
        <v>3600.7</v>
      </c>
      <c r="F224" s="91">
        <v>3702.1</v>
      </c>
      <c r="G224" s="91">
        <v>3854.3</v>
      </c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</row>
    <row r="225" spans="1:30" ht="18.75" customHeight="1">
      <c r="A225" s="188" t="s">
        <v>482</v>
      </c>
      <c r="B225" s="189"/>
      <c r="C225" s="189"/>
      <c r="D225" s="190"/>
      <c r="E225" s="191">
        <f t="shared" ref="E225:G225" si="9">E10+E58+E111+E151+E173+E140+E147+E106</f>
        <v>1077361.4133100004</v>
      </c>
      <c r="F225" s="191">
        <f t="shared" si="9"/>
        <v>896126.2</v>
      </c>
      <c r="G225" s="191">
        <f t="shared" si="9"/>
        <v>870334.82300000009</v>
      </c>
      <c r="H225" s="141"/>
      <c r="I225" s="192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</row>
    <row r="226" spans="1:30" ht="15.75" customHeight="1">
      <c r="A226" s="182" t="s">
        <v>483</v>
      </c>
      <c r="B226" s="193"/>
      <c r="C226" s="193"/>
      <c r="D226" s="74"/>
      <c r="E226" s="194">
        <f t="shared" ref="E226:G226" si="10">E227+E228</f>
        <v>1078411.3999999999</v>
      </c>
      <c r="F226" s="194">
        <f t="shared" si="10"/>
        <v>897176.2</v>
      </c>
      <c r="G226" s="194">
        <f t="shared" si="10"/>
        <v>871384.8</v>
      </c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</row>
    <row r="227" spans="1:30" ht="15.75" customHeight="1">
      <c r="A227" s="60"/>
      <c r="B227" s="195"/>
      <c r="C227" s="196"/>
      <c r="D227" s="196"/>
      <c r="E227" s="197">
        <f>'1-4'!C8</f>
        <v>900836.39999999991</v>
      </c>
      <c r="F227" s="197">
        <v>717578.9</v>
      </c>
      <c r="G227" s="197">
        <v>675831.4</v>
      </c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</row>
    <row r="228" spans="1:30" ht="15.75" customHeight="1">
      <c r="A228" s="60"/>
      <c r="B228" s="195"/>
      <c r="C228" s="196"/>
      <c r="D228" s="196"/>
      <c r="E228" s="198">
        <v>177575</v>
      </c>
      <c r="F228" s="199">
        <f>'1-5'!D10</f>
        <v>179597.3</v>
      </c>
      <c r="G228" s="199">
        <f>'1-5'!E10</f>
        <v>195553.4</v>
      </c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</row>
    <row r="229" spans="1:30" ht="15.75" customHeight="1">
      <c r="A229" s="49" t="s">
        <v>484</v>
      </c>
      <c r="B229" s="64"/>
      <c r="C229" s="69"/>
      <c r="D229" s="64"/>
      <c r="E229" s="200">
        <f t="shared" ref="E229:G229" si="11">E226-E225</f>
        <v>1049.9866899994668</v>
      </c>
      <c r="F229" s="200">
        <f t="shared" si="11"/>
        <v>1050</v>
      </c>
      <c r="G229" s="200">
        <f t="shared" si="11"/>
        <v>1049.9769999999553</v>
      </c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</row>
    <row r="230" spans="1:30" ht="15.75" customHeight="1">
      <c r="A230" s="49"/>
      <c r="B230" s="64"/>
      <c r="C230" s="69"/>
      <c r="D230" s="64"/>
      <c r="E230" s="71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</row>
    <row r="231" spans="1:30" ht="15.75" customHeight="1">
      <c r="A231" s="49"/>
      <c r="B231" s="64"/>
      <c r="C231" s="69"/>
      <c r="D231" s="64"/>
      <c r="E231" s="71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</row>
    <row r="232" spans="1:30" ht="15.75" customHeight="1">
      <c r="A232" s="49"/>
      <c r="B232" s="64"/>
      <c r="C232" s="69"/>
      <c r="D232" s="64"/>
      <c r="E232" s="71"/>
      <c r="F232" s="201"/>
      <c r="G232" s="201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</row>
    <row r="233" spans="1:30" ht="15.75" customHeight="1">
      <c r="A233" s="49"/>
      <c r="B233" s="64"/>
      <c r="C233" s="69"/>
      <c r="D233" s="64"/>
      <c r="E233" s="71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</row>
    <row r="234" spans="1:30" ht="15.75" customHeight="1">
      <c r="A234" s="49"/>
      <c r="B234" s="64"/>
      <c r="C234" s="69"/>
      <c r="D234" s="64"/>
      <c r="E234" s="71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</row>
    <row r="235" spans="1:30" ht="15.75" customHeight="1">
      <c r="A235" s="49"/>
      <c r="B235" s="64"/>
      <c r="C235" s="69"/>
      <c r="D235" s="64"/>
      <c r="E235" s="71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</row>
    <row r="236" spans="1:30" ht="15.75" customHeight="1">
      <c r="A236" s="49"/>
      <c r="B236" s="64"/>
      <c r="C236" s="69"/>
      <c r="D236" s="64"/>
      <c r="E236" s="71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</row>
    <row r="237" spans="1:30" ht="15.75" customHeight="1">
      <c r="A237" s="49"/>
      <c r="B237" s="64"/>
      <c r="C237" s="69"/>
      <c r="D237" s="64"/>
      <c r="E237" s="71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</row>
    <row r="238" spans="1:30" ht="15.75" customHeight="1">
      <c r="A238" s="49"/>
      <c r="B238" s="64"/>
      <c r="C238" s="69"/>
      <c r="D238" s="64"/>
      <c r="E238" s="71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</row>
    <row r="239" spans="1:30" ht="15.75" customHeight="1">
      <c r="A239" s="49"/>
      <c r="B239" s="64"/>
      <c r="C239" s="69"/>
      <c r="D239" s="64"/>
      <c r="E239" s="71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</row>
    <row r="240" spans="1:30" ht="15.75" customHeight="1">
      <c r="A240" s="49"/>
      <c r="B240" s="64"/>
      <c r="C240" s="69"/>
      <c r="D240" s="64"/>
      <c r="E240" s="71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</row>
    <row r="241" spans="1:30" ht="15.75" customHeight="1">
      <c r="A241" s="49"/>
      <c r="B241" s="64"/>
      <c r="C241" s="69"/>
      <c r="D241" s="64"/>
      <c r="E241" s="71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</row>
    <row r="242" spans="1:30" ht="15.75" customHeight="1">
      <c r="A242" s="49"/>
      <c r="B242" s="64"/>
      <c r="C242" s="69"/>
      <c r="D242" s="64"/>
      <c r="E242" s="71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</row>
    <row r="243" spans="1:30" ht="15.75" customHeight="1">
      <c r="A243" s="49"/>
      <c r="B243" s="64"/>
      <c r="C243" s="69"/>
      <c r="D243" s="64"/>
      <c r="E243" s="71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</row>
    <row r="244" spans="1:30" ht="15.75" customHeight="1">
      <c r="A244" s="49"/>
      <c r="B244" s="64"/>
      <c r="C244" s="69"/>
      <c r="D244" s="64"/>
      <c r="E244" s="71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</row>
    <row r="245" spans="1:30" ht="15.75" customHeight="1">
      <c r="A245" s="49"/>
      <c r="B245" s="64"/>
      <c r="C245" s="69"/>
      <c r="D245" s="64"/>
      <c r="E245" s="71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</row>
    <row r="246" spans="1:30" ht="15.75" customHeight="1">
      <c r="A246" s="49"/>
      <c r="B246" s="64"/>
      <c r="C246" s="69"/>
      <c r="D246" s="64"/>
      <c r="E246" s="71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</row>
    <row r="247" spans="1:30" ht="15.75" customHeight="1">
      <c r="A247" s="49"/>
      <c r="B247" s="64"/>
      <c r="C247" s="69"/>
      <c r="D247" s="64"/>
      <c r="E247" s="71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</row>
    <row r="248" spans="1:30" ht="15.75" customHeight="1">
      <c r="A248" s="49"/>
      <c r="B248" s="64"/>
      <c r="C248" s="69"/>
      <c r="D248" s="64"/>
      <c r="E248" s="71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</row>
    <row r="249" spans="1:30" ht="15.75" customHeight="1">
      <c r="A249" s="49"/>
      <c r="B249" s="64"/>
      <c r="C249" s="69"/>
      <c r="D249" s="64"/>
      <c r="E249" s="71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</row>
    <row r="250" spans="1:30" ht="15.75" customHeight="1">
      <c r="A250" s="49"/>
      <c r="B250" s="64"/>
      <c r="C250" s="69"/>
      <c r="D250" s="64"/>
      <c r="E250" s="71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</row>
    <row r="251" spans="1:30" ht="15.75" customHeight="1">
      <c r="A251" s="49"/>
      <c r="B251" s="64"/>
      <c r="C251" s="69"/>
      <c r="D251" s="64"/>
      <c r="E251" s="71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</row>
    <row r="252" spans="1:30" ht="15.75" customHeight="1">
      <c r="A252" s="49"/>
      <c r="B252" s="64"/>
      <c r="C252" s="69"/>
      <c r="D252" s="64"/>
      <c r="E252" s="71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</row>
    <row r="253" spans="1:30" ht="15.75" customHeight="1">
      <c r="A253" s="49"/>
      <c r="B253" s="64"/>
      <c r="C253" s="69"/>
      <c r="D253" s="64"/>
      <c r="E253" s="71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</row>
    <row r="254" spans="1:30" ht="15.75" customHeight="1">
      <c r="A254" s="49"/>
      <c r="B254" s="64"/>
      <c r="C254" s="69"/>
      <c r="D254" s="64"/>
      <c r="E254" s="71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</row>
    <row r="255" spans="1:30" ht="15.75" customHeight="1">
      <c r="A255" s="49"/>
      <c r="B255" s="64"/>
      <c r="C255" s="69"/>
      <c r="D255" s="64"/>
      <c r="E255" s="71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</row>
    <row r="256" spans="1:30" ht="15.75" customHeight="1">
      <c r="A256" s="49"/>
      <c r="B256" s="64"/>
      <c r="C256" s="69"/>
      <c r="D256" s="64"/>
      <c r="E256" s="71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</row>
    <row r="257" spans="1:30" ht="15.75" customHeight="1">
      <c r="A257" s="49"/>
      <c r="B257" s="64"/>
      <c r="C257" s="69"/>
      <c r="D257" s="64"/>
      <c r="E257" s="71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</row>
    <row r="258" spans="1:30" ht="15.75" customHeight="1">
      <c r="A258" s="49"/>
      <c r="B258" s="64"/>
      <c r="C258" s="69"/>
      <c r="D258" s="64"/>
      <c r="E258" s="71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</row>
    <row r="259" spans="1:30" ht="15.75" customHeight="1">
      <c r="A259" s="49"/>
      <c r="B259" s="64"/>
      <c r="C259" s="69"/>
      <c r="D259" s="64"/>
      <c r="E259" s="71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</row>
    <row r="260" spans="1:30" ht="15.75" customHeight="1">
      <c r="A260" s="49"/>
      <c r="B260" s="64"/>
      <c r="C260" s="69"/>
      <c r="D260" s="64"/>
      <c r="E260" s="202"/>
      <c r="F260" s="4"/>
      <c r="G260" s="4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</row>
    <row r="261" spans="1:30" ht="15.75" customHeight="1">
      <c r="A261" s="49"/>
      <c r="B261" s="64"/>
      <c r="C261" s="69"/>
      <c r="D261" s="64"/>
      <c r="E261" s="202"/>
      <c r="F261" s="4"/>
      <c r="G261" s="4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</row>
    <row r="262" spans="1:30" ht="15.75" customHeight="1">
      <c r="A262" s="49"/>
      <c r="B262" s="64"/>
      <c r="C262" s="69"/>
      <c r="D262" s="64"/>
      <c r="E262" s="202"/>
      <c r="F262" s="4"/>
      <c r="G262" s="4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</row>
    <row r="263" spans="1:30" ht="15.75" customHeight="1">
      <c r="A263" s="49"/>
      <c r="B263" s="64"/>
      <c r="C263" s="69"/>
      <c r="D263" s="64"/>
      <c r="E263" s="202"/>
      <c r="F263" s="4"/>
      <c r="G263" s="4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</row>
    <row r="264" spans="1:30" ht="15.75" customHeight="1">
      <c r="A264" s="49"/>
      <c r="B264" s="64"/>
      <c r="C264" s="69"/>
      <c r="D264" s="64"/>
      <c r="E264" s="202"/>
      <c r="F264" s="4"/>
      <c r="G264" s="4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</row>
    <row r="265" spans="1:30" ht="15.75" customHeight="1">
      <c r="A265" s="49"/>
      <c r="B265" s="64"/>
      <c r="C265" s="69"/>
      <c r="D265" s="64"/>
      <c r="E265" s="202"/>
      <c r="F265" s="4"/>
      <c r="G265" s="4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</row>
    <row r="266" spans="1:30" ht="15.75" customHeight="1">
      <c r="A266" s="49"/>
      <c r="B266" s="64"/>
      <c r="C266" s="69"/>
      <c r="D266" s="64"/>
      <c r="E266" s="202"/>
      <c r="F266" s="4"/>
      <c r="G266" s="4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</row>
    <row r="267" spans="1:30" ht="15.75" customHeight="1">
      <c r="A267" s="49"/>
      <c r="B267" s="64"/>
      <c r="C267" s="69"/>
      <c r="D267" s="64"/>
      <c r="E267" s="202"/>
      <c r="F267" s="4"/>
      <c r="G267" s="4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</row>
    <row r="268" spans="1:30" ht="15.75" customHeight="1">
      <c r="A268" s="49"/>
      <c r="B268" s="64"/>
      <c r="C268" s="69"/>
      <c r="D268" s="64"/>
      <c r="E268" s="202"/>
      <c r="F268" s="4"/>
      <c r="G268" s="4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</row>
    <row r="269" spans="1:30" ht="15.75" customHeight="1">
      <c r="A269" s="49"/>
      <c r="B269" s="64"/>
      <c r="C269" s="69"/>
      <c r="D269" s="64"/>
      <c r="E269" s="202"/>
      <c r="F269" s="4"/>
      <c r="G269" s="4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</row>
    <row r="270" spans="1:30" ht="15.75" customHeight="1">
      <c r="A270" s="49"/>
      <c r="B270" s="64"/>
      <c r="C270" s="69"/>
      <c r="D270" s="64"/>
      <c r="E270" s="202"/>
      <c r="F270" s="4"/>
      <c r="G270" s="4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</row>
    <row r="271" spans="1:30" ht="15.75" customHeight="1">
      <c r="A271" s="49"/>
      <c r="B271" s="64"/>
      <c r="C271" s="69"/>
      <c r="D271" s="64"/>
      <c r="E271" s="202"/>
      <c r="F271" s="4"/>
      <c r="G271" s="4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</row>
    <row r="272" spans="1:30" ht="15.75" customHeight="1">
      <c r="A272" s="49"/>
      <c r="B272" s="64"/>
      <c r="C272" s="69"/>
      <c r="D272" s="64"/>
      <c r="E272" s="202"/>
      <c r="F272" s="4"/>
      <c r="G272" s="4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</row>
    <row r="273" spans="1:30" ht="15.75" customHeight="1">
      <c r="A273" s="49"/>
      <c r="B273" s="64"/>
      <c r="C273" s="69"/>
      <c r="D273" s="64"/>
      <c r="E273" s="202"/>
      <c r="F273" s="4"/>
      <c r="G273" s="4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</row>
    <row r="274" spans="1:30" ht="15.75" customHeight="1">
      <c r="A274" s="49"/>
      <c r="B274" s="64"/>
      <c r="C274" s="69"/>
      <c r="D274" s="64"/>
      <c r="E274" s="202"/>
      <c r="F274" s="4"/>
      <c r="G274" s="4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</row>
    <row r="275" spans="1:30" ht="15.75" customHeight="1">
      <c r="A275" s="49"/>
      <c r="B275" s="64"/>
      <c r="C275" s="69"/>
      <c r="D275" s="64"/>
      <c r="E275" s="202"/>
      <c r="F275" s="4"/>
      <c r="G275" s="4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</row>
    <row r="276" spans="1:30" ht="15.75" customHeight="1">
      <c r="A276" s="49"/>
      <c r="B276" s="64"/>
      <c r="C276" s="69"/>
      <c r="D276" s="64"/>
      <c r="E276" s="202"/>
      <c r="F276" s="4"/>
      <c r="G276" s="4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</row>
    <row r="277" spans="1:30" ht="15.75" customHeight="1">
      <c r="A277" s="49"/>
      <c r="B277" s="64"/>
      <c r="C277" s="69"/>
      <c r="D277" s="64"/>
      <c r="E277" s="202"/>
      <c r="F277" s="4"/>
      <c r="G277" s="4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</row>
    <row r="278" spans="1:30" ht="15.75" customHeight="1">
      <c r="A278" s="49"/>
      <c r="B278" s="64"/>
      <c r="C278" s="69"/>
      <c r="D278" s="64"/>
      <c r="E278" s="202"/>
      <c r="F278" s="4"/>
      <c r="G278" s="4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</row>
    <row r="279" spans="1:30" ht="15.75" customHeight="1">
      <c r="A279" s="49"/>
      <c r="B279" s="64"/>
      <c r="C279" s="69"/>
      <c r="D279" s="64"/>
      <c r="E279" s="202"/>
      <c r="F279" s="4"/>
      <c r="G279" s="4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</row>
    <row r="280" spans="1:30" ht="15.75" customHeight="1">
      <c r="A280" s="49"/>
      <c r="B280" s="64"/>
      <c r="C280" s="69"/>
      <c r="D280" s="64"/>
      <c r="E280" s="202"/>
      <c r="F280" s="4"/>
      <c r="G280" s="4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</row>
    <row r="281" spans="1:30" ht="15.75" customHeight="1">
      <c r="A281" s="49"/>
      <c r="B281" s="64"/>
      <c r="C281" s="69"/>
      <c r="D281" s="64"/>
      <c r="E281" s="202"/>
      <c r="F281" s="4"/>
      <c r="G281" s="4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</row>
    <row r="282" spans="1:30" ht="15.75" customHeight="1">
      <c r="A282" s="49"/>
      <c r="B282" s="64"/>
      <c r="C282" s="69"/>
      <c r="D282" s="64"/>
      <c r="E282" s="202"/>
      <c r="F282" s="4"/>
      <c r="G282" s="4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</row>
    <row r="283" spans="1:30" ht="15.75" customHeight="1">
      <c r="A283" s="49"/>
      <c r="B283" s="64"/>
      <c r="C283" s="69"/>
      <c r="D283" s="64"/>
      <c r="E283" s="202"/>
      <c r="F283" s="4"/>
      <c r="G283" s="4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</row>
    <row r="284" spans="1:30" ht="15.75" customHeight="1">
      <c r="A284" s="49"/>
      <c r="B284" s="64"/>
      <c r="C284" s="69"/>
      <c r="D284" s="64"/>
      <c r="E284" s="202"/>
      <c r="F284" s="4"/>
      <c r="G284" s="4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</row>
    <row r="285" spans="1:30" ht="15.75" customHeight="1">
      <c r="A285" s="49"/>
      <c r="B285" s="64"/>
      <c r="C285" s="69"/>
      <c r="D285" s="64"/>
      <c r="E285" s="202"/>
      <c r="F285" s="4"/>
      <c r="G285" s="4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</row>
    <row r="286" spans="1:30" ht="15.75" customHeight="1">
      <c r="A286" s="49"/>
      <c r="B286" s="64"/>
      <c r="C286" s="69"/>
      <c r="D286" s="64"/>
      <c r="E286" s="202"/>
      <c r="F286" s="4"/>
      <c r="G286" s="4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</row>
    <row r="287" spans="1:30" ht="15.75" customHeight="1">
      <c r="A287" s="49"/>
      <c r="B287" s="64"/>
      <c r="C287" s="69"/>
      <c r="D287" s="64"/>
      <c r="E287" s="202"/>
      <c r="F287" s="4"/>
      <c r="G287" s="4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</row>
    <row r="288" spans="1:30" ht="15.75" customHeight="1">
      <c r="A288" s="49"/>
      <c r="B288" s="64"/>
      <c r="C288" s="69"/>
      <c r="D288" s="64"/>
      <c r="E288" s="202"/>
      <c r="F288" s="4"/>
      <c r="G288" s="4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</row>
    <row r="289" spans="1:30" ht="15.75" customHeight="1">
      <c r="A289" s="49"/>
      <c r="B289" s="64"/>
      <c r="C289" s="69"/>
      <c r="D289" s="64"/>
      <c r="E289" s="202"/>
      <c r="F289" s="4"/>
      <c r="G289" s="4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</row>
    <row r="290" spans="1:30" ht="15.75" customHeight="1">
      <c r="A290" s="49"/>
      <c r="B290" s="64"/>
      <c r="C290" s="69"/>
      <c r="D290" s="64"/>
      <c r="E290" s="202"/>
      <c r="F290" s="4"/>
      <c r="G290" s="4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</row>
    <row r="291" spans="1:30" ht="15.75" customHeight="1">
      <c r="A291" s="49"/>
      <c r="B291" s="64"/>
      <c r="C291" s="69"/>
      <c r="D291" s="64"/>
      <c r="E291" s="202"/>
      <c r="F291" s="4"/>
      <c r="G291" s="4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</row>
    <row r="292" spans="1:30" ht="15.75" customHeight="1">
      <c r="A292" s="49"/>
      <c r="B292" s="64"/>
      <c r="C292" s="69"/>
      <c r="D292" s="64"/>
      <c r="E292" s="202"/>
      <c r="F292" s="4"/>
      <c r="G292" s="4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</row>
    <row r="293" spans="1:30" ht="15.75" customHeight="1">
      <c r="A293" s="49"/>
      <c r="B293" s="64"/>
      <c r="C293" s="69"/>
      <c r="D293" s="64"/>
      <c r="E293" s="202"/>
      <c r="F293" s="4"/>
      <c r="G293" s="4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</row>
    <row r="294" spans="1:30" ht="15.75" customHeight="1">
      <c r="A294" s="49"/>
      <c r="B294" s="64"/>
      <c r="C294" s="69"/>
      <c r="D294" s="64"/>
      <c r="E294" s="202"/>
      <c r="F294" s="4"/>
      <c r="G294" s="4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</row>
    <row r="295" spans="1:30" ht="15.75" customHeight="1">
      <c r="A295" s="49"/>
      <c r="B295" s="64"/>
      <c r="C295" s="69"/>
      <c r="D295" s="64"/>
      <c r="E295" s="202"/>
      <c r="F295" s="4"/>
      <c r="G295" s="4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</row>
    <row r="296" spans="1:30" ht="15.75" customHeight="1">
      <c r="A296" s="49"/>
      <c r="B296" s="64"/>
      <c r="C296" s="69"/>
      <c r="D296" s="64"/>
      <c r="E296" s="202"/>
      <c r="F296" s="4"/>
      <c r="G296" s="4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</row>
    <row r="297" spans="1:30" ht="15.75" customHeight="1">
      <c r="A297" s="49"/>
      <c r="B297" s="64"/>
      <c r="C297" s="69"/>
      <c r="D297" s="64"/>
      <c r="E297" s="202"/>
      <c r="F297" s="4"/>
      <c r="G297" s="4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</row>
    <row r="298" spans="1:30" ht="15.75" customHeight="1">
      <c r="A298" s="49"/>
      <c r="B298" s="64"/>
      <c r="C298" s="69"/>
      <c r="D298" s="64"/>
      <c r="E298" s="202"/>
      <c r="F298" s="4"/>
      <c r="G298" s="4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</row>
    <row r="299" spans="1:30" ht="15.75" customHeight="1">
      <c r="A299" s="49"/>
      <c r="B299" s="64"/>
      <c r="C299" s="69"/>
      <c r="D299" s="64"/>
      <c r="E299" s="202"/>
      <c r="F299" s="4"/>
      <c r="G299" s="4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</row>
    <row r="300" spans="1:30" ht="15.75" customHeight="1">
      <c r="A300" s="49"/>
      <c r="B300" s="64"/>
      <c r="C300" s="69"/>
      <c r="D300" s="64"/>
      <c r="E300" s="202"/>
      <c r="F300" s="4"/>
      <c r="G300" s="4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</row>
    <row r="301" spans="1:30" ht="15.75" customHeight="1">
      <c r="A301" s="49"/>
      <c r="B301" s="64"/>
      <c r="C301" s="69"/>
      <c r="D301" s="64"/>
      <c r="E301" s="202"/>
      <c r="F301" s="4"/>
      <c r="G301" s="4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</row>
    <row r="302" spans="1:30" ht="15.75" customHeight="1">
      <c r="A302" s="49"/>
      <c r="B302" s="64"/>
      <c r="C302" s="69"/>
      <c r="D302" s="64"/>
      <c r="E302" s="202"/>
      <c r="F302" s="4"/>
      <c r="G302" s="4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</row>
    <row r="303" spans="1:30" ht="15.75" customHeight="1">
      <c r="A303" s="49"/>
      <c r="B303" s="64"/>
      <c r="C303" s="69"/>
      <c r="D303" s="64"/>
      <c r="E303" s="202"/>
      <c r="F303" s="4"/>
      <c r="G303" s="4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</row>
    <row r="304" spans="1:30" ht="15.75" customHeight="1">
      <c r="A304" s="49"/>
      <c r="B304" s="64"/>
      <c r="C304" s="69"/>
      <c r="D304" s="64"/>
      <c r="E304" s="202"/>
      <c r="F304" s="4"/>
      <c r="G304" s="4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</row>
    <row r="305" spans="1:30" ht="15.75" customHeight="1">
      <c r="A305" s="49"/>
      <c r="B305" s="64"/>
      <c r="C305" s="69"/>
      <c r="D305" s="64"/>
      <c r="E305" s="202"/>
      <c r="F305" s="4"/>
      <c r="G305" s="4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</row>
    <row r="306" spans="1:30" ht="15.75" customHeight="1">
      <c r="A306" s="49"/>
      <c r="B306" s="64"/>
      <c r="C306" s="69"/>
      <c r="D306" s="64"/>
      <c r="E306" s="202"/>
      <c r="F306" s="4"/>
      <c r="G306" s="4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</row>
    <row r="307" spans="1:30" ht="15.75" customHeight="1">
      <c r="A307" s="49"/>
      <c r="B307" s="64"/>
      <c r="C307" s="69"/>
      <c r="D307" s="64"/>
      <c r="E307" s="202"/>
      <c r="F307" s="4"/>
      <c r="G307" s="4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</row>
    <row r="308" spans="1:30" ht="15.75" customHeight="1">
      <c r="A308" s="49"/>
      <c r="B308" s="64"/>
      <c r="C308" s="69"/>
      <c r="D308" s="64"/>
      <c r="E308" s="202"/>
      <c r="F308" s="4"/>
      <c r="G308" s="4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</row>
    <row r="309" spans="1:30" ht="15.75" customHeight="1">
      <c r="A309" s="49"/>
      <c r="B309" s="64"/>
      <c r="C309" s="69"/>
      <c r="D309" s="64"/>
      <c r="E309" s="202"/>
      <c r="F309" s="4"/>
      <c r="G309" s="4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</row>
    <row r="310" spans="1:30" ht="15.75" customHeight="1">
      <c r="A310" s="49"/>
      <c r="B310" s="64"/>
      <c r="C310" s="69"/>
      <c r="D310" s="64"/>
      <c r="E310" s="202"/>
      <c r="F310" s="4"/>
      <c r="G310" s="4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</row>
    <row r="311" spans="1:30" ht="15.75" customHeight="1">
      <c r="A311" s="49"/>
      <c r="B311" s="64"/>
      <c r="C311" s="69"/>
      <c r="D311" s="64"/>
      <c r="E311" s="202"/>
      <c r="F311" s="4"/>
      <c r="G311" s="4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</row>
    <row r="312" spans="1:30" ht="15.75" customHeight="1">
      <c r="A312" s="49"/>
      <c r="B312" s="64"/>
      <c r="C312" s="69"/>
      <c r="D312" s="64"/>
      <c r="E312" s="202"/>
      <c r="F312" s="4"/>
      <c r="G312" s="4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</row>
    <row r="313" spans="1:30" ht="15.75" customHeight="1">
      <c r="A313" s="49"/>
      <c r="B313" s="64"/>
      <c r="C313" s="69"/>
      <c r="D313" s="64"/>
      <c r="E313" s="202"/>
      <c r="F313" s="4"/>
      <c r="G313" s="4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</row>
    <row r="314" spans="1:30" ht="15.75" customHeight="1">
      <c r="A314" s="49"/>
      <c r="B314" s="64"/>
      <c r="C314" s="69"/>
      <c r="D314" s="64"/>
      <c r="E314" s="202"/>
      <c r="F314" s="4"/>
      <c r="G314" s="4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</row>
    <row r="315" spans="1:30" ht="15.75" customHeight="1">
      <c r="A315" s="49"/>
      <c r="B315" s="64"/>
      <c r="C315" s="69"/>
      <c r="D315" s="64"/>
      <c r="E315" s="202"/>
      <c r="F315" s="4"/>
      <c r="G315" s="4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</row>
    <row r="316" spans="1:30" ht="15.75" customHeight="1">
      <c r="A316" s="49"/>
      <c r="B316" s="64"/>
      <c r="C316" s="69"/>
      <c r="D316" s="64"/>
      <c r="E316" s="202"/>
      <c r="F316" s="4"/>
      <c r="G316" s="4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</row>
    <row r="317" spans="1:30" ht="15.75" customHeight="1">
      <c r="A317" s="49"/>
      <c r="B317" s="64"/>
      <c r="C317" s="69"/>
      <c r="D317" s="64"/>
      <c r="E317" s="202"/>
      <c r="F317" s="4"/>
      <c r="G317" s="4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</row>
    <row r="318" spans="1:30" ht="15.75" customHeight="1">
      <c r="A318" s="49"/>
      <c r="B318" s="64"/>
      <c r="C318" s="69"/>
      <c r="D318" s="64"/>
      <c r="E318" s="202"/>
      <c r="F318" s="4"/>
      <c r="G318" s="4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</row>
    <row r="319" spans="1:30" ht="15.75" customHeight="1">
      <c r="A319" s="49"/>
      <c r="B319" s="64"/>
      <c r="C319" s="69"/>
      <c r="D319" s="64"/>
      <c r="E319" s="202"/>
      <c r="F319" s="4"/>
      <c r="G319" s="4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</row>
    <row r="320" spans="1:30" ht="15.75" customHeight="1">
      <c r="A320" s="49"/>
      <c r="B320" s="64"/>
      <c r="C320" s="69"/>
      <c r="D320" s="64"/>
      <c r="E320" s="202"/>
      <c r="F320" s="4"/>
      <c r="G320" s="4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</row>
    <row r="321" spans="1:30" ht="15.75" customHeight="1">
      <c r="A321" s="49"/>
      <c r="B321" s="64"/>
      <c r="C321" s="69"/>
      <c r="D321" s="64"/>
      <c r="E321" s="202"/>
      <c r="F321" s="4"/>
      <c r="G321" s="4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</row>
    <row r="322" spans="1:30" ht="15.75" customHeight="1">
      <c r="A322" s="49"/>
      <c r="B322" s="64"/>
      <c r="C322" s="69"/>
      <c r="D322" s="64"/>
      <c r="E322" s="202"/>
      <c r="F322" s="4"/>
      <c r="G322" s="4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</row>
    <row r="323" spans="1:30" ht="15.75" customHeight="1">
      <c r="A323" s="49"/>
      <c r="B323" s="64"/>
      <c r="C323" s="69"/>
      <c r="D323" s="64"/>
      <c r="E323" s="202"/>
      <c r="F323" s="4"/>
      <c r="G323" s="4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</row>
    <row r="324" spans="1:30" ht="15.75" customHeight="1">
      <c r="A324" s="49"/>
      <c r="B324" s="64"/>
      <c r="C324" s="69"/>
      <c r="D324" s="64"/>
      <c r="E324" s="202"/>
      <c r="F324" s="4"/>
      <c r="G324" s="4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</row>
    <row r="325" spans="1:30" ht="15.75" customHeight="1">
      <c r="A325" s="49"/>
      <c r="B325" s="64"/>
      <c r="C325" s="69"/>
      <c r="D325" s="64"/>
      <c r="E325" s="202"/>
      <c r="F325" s="4"/>
      <c r="G325" s="4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</row>
    <row r="326" spans="1:30" ht="15.75" customHeight="1">
      <c r="A326" s="49"/>
      <c r="B326" s="64"/>
      <c r="C326" s="69"/>
      <c r="D326" s="64"/>
      <c r="E326" s="202"/>
      <c r="F326" s="4"/>
      <c r="G326" s="4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</row>
    <row r="327" spans="1:30" ht="15.75" customHeight="1">
      <c r="A327" s="49"/>
      <c r="B327" s="64"/>
      <c r="C327" s="69"/>
      <c r="D327" s="64"/>
      <c r="E327" s="202"/>
      <c r="F327" s="4"/>
      <c r="G327" s="4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</row>
    <row r="328" spans="1:30" ht="15.75" customHeight="1">
      <c r="A328" s="49"/>
      <c r="B328" s="64"/>
      <c r="C328" s="69"/>
      <c r="D328" s="64"/>
      <c r="E328" s="202"/>
      <c r="F328" s="4"/>
      <c r="G328" s="4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</row>
    <row r="329" spans="1:30" ht="15.75" customHeight="1">
      <c r="A329" s="49"/>
      <c r="B329" s="64"/>
      <c r="C329" s="69"/>
      <c r="D329" s="64"/>
      <c r="E329" s="202"/>
      <c r="F329" s="4"/>
      <c r="G329" s="4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</row>
    <row r="330" spans="1:30" ht="15.75" customHeight="1">
      <c r="A330" s="49"/>
      <c r="B330" s="64"/>
      <c r="C330" s="69"/>
      <c r="D330" s="64"/>
      <c r="E330" s="202"/>
      <c r="F330" s="4"/>
      <c r="G330" s="4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</row>
    <row r="331" spans="1:30" ht="15.75" customHeight="1">
      <c r="A331" s="49"/>
      <c r="B331" s="64"/>
      <c r="C331" s="69"/>
      <c r="D331" s="64"/>
      <c r="E331" s="202"/>
      <c r="F331" s="4"/>
      <c r="G331" s="4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</row>
    <row r="332" spans="1:30" ht="15.75" customHeight="1">
      <c r="A332" s="49"/>
      <c r="B332" s="64"/>
      <c r="C332" s="69"/>
      <c r="D332" s="64"/>
      <c r="E332" s="202"/>
      <c r="F332" s="4"/>
      <c r="G332" s="4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</row>
    <row r="333" spans="1:30" ht="15.75" customHeight="1">
      <c r="A333" s="49"/>
      <c r="B333" s="64"/>
      <c r="C333" s="69"/>
      <c r="D333" s="64"/>
      <c r="E333" s="202"/>
      <c r="F333" s="4"/>
      <c r="G333" s="4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</row>
    <row r="334" spans="1:30" ht="15.75" customHeight="1">
      <c r="A334" s="49"/>
      <c r="B334" s="64"/>
      <c r="C334" s="69"/>
      <c r="D334" s="64"/>
      <c r="E334" s="202"/>
      <c r="F334" s="4"/>
      <c r="G334" s="4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</row>
    <row r="335" spans="1:30" ht="15.75" customHeight="1">
      <c r="A335" s="49"/>
      <c r="B335" s="64"/>
      <c r="C335" s="69"/>
      <c r="D335" s="64"/>
      <c r="E335" s="202"/>
      <c r="F335" s="4"/>
      <c r="G335" s="4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</row>
    <row r="336" spans="1:30" ht="15.75" customHeight="1">
      <c r="A336" s="49"/>
      <c r="B336" s="64"/>
      <c r="C336" s="69"/>
      <c r="D336" s="64"/>
      <c r="E336" s="202"/>
      <c r="F336" s="4"/>
      <c r="G336" s="4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</row>
    <row r="337" spans="1:30" ht="15.75" customHeight="1">
      <c r="A337" s="49"/>
      <c r="B337" s="64"/>
      <c r="C337" s="69"/>
      <c r="D337" s="64"/>
      <c r="E337" s="202"/>
      <c r="F337" s="4"/>
      <c r="G337" s="4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</row>
    <row r="338" spans="1:30" ht="15.75" customHeight="1">
      <c r="A338" s="49"/>
      <c r="B338" s="64"/>
      <c r="C338" s="69"/>
      <c r="D338" s="64"/>
      <c r="E338" s="202"/>
      <c r="F338" s="4"/>
      <c r="G338" s="4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</row>
    <row r="339" spans="1:30" ht="15.75" customHeight="1">
      <c r="A339" s="49"/>
      <c r="B339" s="64"/>
      <c r="C339" s="69"/>
      <c r="D339" s="64"/>
      <c r="E339" s="202"/>
      <c r="F339" s="4"/>
      <c r="G339" s="4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</row>
    <row r="340" spans="1:30" ht="15.75" customHeight="1">
      <c r="A340" s="49"/>
      <c r="B340" s="64"/>
      <c r="C340" s="69"/>
      <c r="D340" s="64"/>
      <c r="E340" s="202"/>
      <c r="F340" s="4"/>
      <c r="G340" s="4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</row>
    <row r="341" spans="1:30" ht="15.75" customHeight="1">
      <c r="A341" s="49"/>
      <c r="B341" s="64"/>
      <c r="C341" s="69"/>
      <c r="D341" s="64"/>
      <c r="E341" s="202"/>
      <c r="F341" s="4"/>
      <c r="G341" s="4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</row>
    <row r="342" spans="1:30" ht="15.75" customHeight="1">
      <c r="A342" s="49"/>
      <c r="B342" s="64"/>
      <c r="C342" s="69"/>
      <c r="D342" s="64"/>
      <c r="E342" s="202"/>
      <c r="F342" s="4"/>
      <c r="G342" s="4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</row>
    <row r="343" spans="1:30" ht="15.75" customHeight="1">
      <c r="A343" s="49"/>
      <c r="B343" s="64"/>
      <c r="C343" s="69"/>
      <c r="D343" s="64"/>
      <c r="E343" s="202"/>
      <c r="F343" s="4"/>
      <c r="G343" s="4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</row>
    <row r="344" spans="1:30" ht="15.75" customHeight="1">
      <c r="A344" s="49"/>
      <c r="B344" s="64"/>
      <c r="C344" s="69"/>
      <c r="D344" s="64"/>
      <c r="E344" s="202"/>
      <c r="F344" s="4"/>
      <c r="G344" s="4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</row>
    <row r="345" spans="1:30" ht="15.75" customHeight="1">
      <c r="A345" s="49"/>
      <c r="B345" s="64"/>
      <c r="C345" s="69"/>
      <c r="D345" s="64"/>
      <c r="E345" s="202"/>
      <c r="F345" s="4"/>
      <c r="G345" s="4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</row>
    <row r="346" spans="1:30" ht="15.75" customHeight="1">
      <c r="A346" s="49"/>
      <c r="B346" s="64"/>
      <c r="C346" s="69"/>
      <c r="D346" s="64"/>
      <c r="E346" s="202"/>
      <c r="F346" s="4"/>
      <c r="G346" s="4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</row>
    <row r="347" spans="1:30" ht="15.75" customHeight="1">
      <c r="A347" s="49"/>
      <c r="B347" s="64"/>
      <c r="C347" s="69"/>
      <c r="D347" s="64"/>
      <c r="E347" s="202"/>
      <c r="F347" s="4"/>
      <c r="G347" s="4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</row>
    <row r="348" spans="1:30" ht="15.75" customHeight="1">
      <c r="A348" s="49"/>
      <c r="B348" s="64"/>
      <c r="C348" s="69"/>
      <c r="D348" s="64"/>
      <c r="E348" s="202"/>
      <c r="F348" s="4"/>
      <c r="G348" s="4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</row>
    <row r="349" spans="1:30" ht="15.75" customHeight="1">
      <c r="A349" s="49"/>
      <c r="B349" s="64"/>
      <c r="C349" s="69"/>
      <c r="D349" s="64"/>
      <c r="E349" s="202"/>
      <c r="F349" s="4"/>
      <c r="G349" s="4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</row>
    <row r="350" spans="1:30" ht="15.75" customHeight="1">
      <c r="A350" s="49"/>
      <c r="B350" s="64"/>
      <c r="C350" s="69"/>
      <c r="D350" s="64"/>
      <c r="E350" s="202"/>
      <c r="F350" s="4"/>
      <c r="G350" s="4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</row>
    <row r="351" spans="1:30" ht="15.75" customHeight="1">
      <c r="A351" s="49"/>
      <c r="B351" s="64"/>
      <c r="C351" s="69"/>
      <c r="D351" s="64"/>
      <c r="E351" s="202"/>
      <c r="F351" s="4"/>
      <c r="G351" s="4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</row>
    <row r="352" spans="1:30" ht="15.75" customHeight="1">
      <c r="A352" s="49"/>
      <c r="B352" s="64"/>
      <c r="C352" s="69"/>
      <c r="D352" s="64"/>
      <c r="E352" s="202"/>
      <c r="F352" s="4"/>
      <c r="G352" s="4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</row>
    <row r="353" spans="1:30" ht="15.75" customHeight="1">
      <c r="A353" s="49"/>
      <c r="B353" s="64"/>
      <c r="C353" s="69"/>
      <c r="D353" s="64"/>
      <c r="E353" s="202"/>
      <c r="F353" s="4"/>
      <c r="G353" s="4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</row>
    <row r="354" spans="1:30" ht="15.75" customHeight="1">
      <c r="A354" s="49"/>
      <c r="B354" s="64"/>
      <c r="C354" s="69"/>
      <c r="D354" s="64"/>
      <c r="E354" s="202"/>
      <c r="F354" s="4"/>
      <c r="G354" s="4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</row>
    <row r="355" spans="1:30" ht="15.75" customHeight="1">
      <c r="A355" s="49"/>
      <c r="B355" s="64"/>
      <c r="C355" s="69"/>
      <c r="D355" s="64"/>
      <c r="E355" s="202"/>
      <c r="F355" s="4"/>
      <c r="G355" s="4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</row>
    <row r="356" spans="1:30" ht="15.75" customHeight="1">
      <c r="A356" s="49"/>
      <c r="B356" s="64"/>
      <c r="C356" s="69"/>
      <c r="D356" s="64"/>
      <c r="E356" s="202"/>
      <c r="F356" s="4"/>
      <c r="G356" s="4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</row>
    <row r="357" spans="1:30" ht="15.75" customHeight="1">
      <c r="A357" s="49"/>
      <c r="B357" s="64"/>
      <c r="C357" s="69"/>
      <c r="D357" s="64"/>
      <c r="E357" s="202"/>
      <c r="F357" s="4"/>
      <c r="G357" s="4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</row>
    <row r="358" spans="1:30" ht="15.75" customHeight="1">
      <c r="A358" s="49"/>
      <c r="B358" s="64"/>
      <c r="C358" s="69"/>
      <c r="D358" s="64"/>
      <c r="E358" s="202"/>
      <c r="F358" s="4"/>
      <c r="G358" s="4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</row>
    <row r="359" spans="1:30" ht="15.75" customHeight="1">
      <c r="A359" s="49"/>
      <c r="B359" s="64"/>
      <c r="C359" s="69"/>
      <c r="D359" s="64"/>
      <c r="E359" s="202"/>
      <c r="F359" s="4"/>
      <c r="G359" s="4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</row>
    <row r="360" spans="1:30" ht="15.75" customHeight="1">
      <c r="A360" s="49"/>
      <c r="B360" s="64"/>
      <c r="C360" s="69"/>
      <c r="D360" s="64"/>
      <c r="E360" s="202"/>
      <c r="F360" s="4"/>
      <c r="G360" s="4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</row>
    <row r="361" spans="1:30" ht="15.75" customHeight="1">
      <c r="A361" s="49"/>
      <c r="B361" s="64"/>
      <c r="C361" s="69"/>
      <c r="D361" s="64"/>
      <c r="E361" s="202"/>
      <c r="F361" s="4"/>
      <c r="G361" s="4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</row>
    <row r="362" spans="1:30" ht="15.75" customHeight="1">
      <c r="A362" s="49"/>
      <c r="B362" s="64"/>
      <c r="C362" s="69"/>
      <c r="D362" s="64"/>
      <c r="E362" s="202"/>
      <c r="F362" s="4"/>
      <c r="G362" s="4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</row>
    <row r="363" spans="1:30" ht="15.75" customHeight="1">
      <c r="A363" s="49"/>
      <c r="B363" s="64"/>
      <c r="C363" s="69"/>
      <c r="D363" s="64"/>
      <c r="E363" s="202"/>
      <c r="F363" s="4"/>
      <c r="G363" s="4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</row>
    <row r="364" spans="1:30" ht="15.75" customHeight="1">
      <c r="A364" s="49"/>
      <c r="B364" s="64"/>
      <c r="C364" s="69"/>
      <c r="D364" s="64"/>
      <c r="E364" s="202"/>
      <c r="F364" s="4"/>
      <c r="G364" s="4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</row>
    <row r="365" spans="1:30" ht="15.75" customHeight="1">
      <c r="A365" s="49"/>
      <c r="B365" s="64"/>
      <c r="C365" s="69"/>
      <c r="D365" s="64"/>
      <c r="E365" s="202"/>
      <c r="F365" s="4"/>
      <c r="G365" s="4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</row>
    <row r="366" spans="1:30" ht="15.75" customHeight="1">
      <c r="A366" s="49"/>
      <c r="B366" s="64"/>
      <c r="C366" s="69"/>
      <c r="D366" s="64"/>
      <c r="E366" s="202"/>
      <c r="F366" s="4"/>
      <c r="G366" s="4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</row>
    <row r="367" spans="1:30" ht="15.75" customHeight="1">
      <c r="A367" s="49"/>
      <c r="B367" s="64"/>
      <c r="C367" s="69"/>
      <c r="D367" s="64"/>
      <c r="E367" s="202"/>
      <c r="F367" s="4"/>
      <c r="G367" s="4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</row>
    <row r="368" spans="1:30" ht="15.75" customHeight="1">
      <c r="A368" s="49"/>
      <c r="B368" s="64"/>
      <c r="C368" s="69"/>
      <c r="D368" s="64"/>
      <c r="E368" s="202"/>
      <c r="F368" s="4"/>
      <c r="G368" s="4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</row>
    <row r="369" spans="1:30" ht="15.75" customHeight="1">
      <c r="A369" s="49"/>
      <c r="B369" s="64"/>
      <c r="C369" s="69"/>
      <c r="D369" s="64"/>
      <c r="E369" s="202"/>
      <c r="F369" s="4"/>
      <c r="G369" s="4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</row>
    <row r="370" spans="1:30" ht="15.75" customHeight="1">
      <c r="A370" s="49"/>
      <c r="B370" s="64"/>
      <c r="C370" s="69"/>
      <c r="D370" s="64"/>
      <c r="E370" s="202"/>
      <c r="F370" s="4"/>
      <c r="G370" s="4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</row>
    <row r="371" spans="1:30" ht="15.75" customHeight="1">
      <c r="A371" s="49"/>
      <c r="B371" s="64"/>
      <c r="C371" s="69"/>
      <c r="D371" s="64"/>
      <c r="E371" s="202"/>
      <c r="F371" s="4"/>
      <c r="G371" s="4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</row>
    <row r="372" spans="1:30" ht="15.75" customHeight="1">
      <c r="A372" s="49"/>
      <c r="B372" s="64"/>
      <c r="C372" s="69"/>
      <c r="D372" s="64"/>
      <c r="E372" s="202"/>
      <c r="F372" s="4"/>
      <c r="G372" s="4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</row>
    <row r="373" spans="1:30" ht="15.75" customHeight="1">
      <c r="A373" s="49"/>
      <c r="B373" s="64"/>
      <c r="C373" s="69"/>
      <c r="D373" s="64"/>
      <c r="E373" s="202"/>
      <c r="F373" s="4"/>
      <c r="G373" s="4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</row>
    <row r="374" spans="1:30" ht="15.75" customHeight="1">
      <c r="A374" s="49"/>
      <c r="B374" s="64"/>
      <c r="C374" s="69"/>
      <c r="D374" s="64"/>
      <c r="E374" s="202"/>
      <c r="F374" s="4"/>
      <c r="G374" s="4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</row>
    <row r="375" spans="1:30" ht="15.75" customHeight="1">
      <c r="A375" s="49"/>
      <c r="B375" s="64"/>
      <c r="C375" s="69"/>
      <c r="D375" s="64"/>
      <c r="E375" s="202"/>
      <c r="F375" s="4"/>
      <c r="G375" s="4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</row>
    <row r="376" spans="1:30" ht="15.75" customHeight="1">
      <c r="A376" s="49"/>
      <c r="B376" s="64"/>
      <c r="C376" s="69"/>
      <c r="D376" s="64"/>
      <c r="E376" s="202"/>
      <c r="F376" s="4"/>
      <c r="G376" s="4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</row>
    <row r="377" spans="1:30" ht="15.75" customHeight="1">
      <c r="A377" s="49"/>
      <c r="B377" s="64"/>
      <c r="C377" s="69"/>
      <c r="D377" s="64"/>
      <c r="E377" s="202"/>
      <c r="F377" s="4"/>
      <c r="G377" s="4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</row>
    <row r="378" spans="1:30" ht="15.75" customHeight="1">
      <c r="A378" s="49"/>
      <c r="B378" s="64"/>
      <c r="C378" s="69"/>
      <c r="D378" s="64"/>
      <c r="E378" s="202"/>
      <c r="F378" s="4"/>
      <c r="G378" s="4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</row>
    <row r="379" spans="1:30" ht="15.75" customHeight="1">
      <c r="A379" s="49"/>
      <c r="B379" s="64"/>
      <c r="C379" s="69"/>
      <c r="D379" s="64"/>
      <c r="E379" s="202"/>
      <c r="F379" s="4"/>
      <c r="G379" s="4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</row>
    <row r="380" spans="1:30" ht="15.75" customHeight="1">
      <c r="A380" s="49"/>
      <c r="B380" s="64"/>
      <c r="C380" s="69"/>
      <c r="D380" s="64"/>
      <c r="E380" s="202"/>
      <c r="F380" s="4"/>
      <c r="G380" s="4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</row>
    <row r="381" spans="1:30" ht="15.75" customHeight="1">
      <c r="A381" s="49"/>
      <c r="B381" s="64"/>
      <c r="C381" s="69"/>
      <c r="D381" s="64"/>
      <c r="E381" s="202"/>
      <c r="F381" s="4"/>
      <c r="G381" s="4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</row>
    <row r="382" spans="1:30" ht="15.75" customHeight="1">
      <c r="A382" s="49"/>
      <c r="B382" s="64"/>
      <c r="C382" s="69"/>
      <c r="D382" s="64"/>
      <c r="E382" s="202"/>
      <c r="F382" s="4"/>
      <c r="G382" s="4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</row>
    <row r="383" spans="1:30" ht="15.75" customHeight="1">
      <c r="A383" s="49"/>
      <c r="B383" s="64"/>
      <c r="C383" s="69"/>
      <c r="D383" s="64"/>
      <c r="E383" s="202"/>
      <c r="F383" s="4"/>
      <c r="G383" s="4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</row>
    <row r="384" spans="1:30" ht="15.75" customHeight="1">
      <c r="A384" s="49"/>
      <c r="B384" s="64"/>
      <c r="C384" s="69"/>
      <c r="D384" s="64"/>
      <c r="E384" s="202"/>
      <c r="F384" s="4"/>
      <c r="G384" s="4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</row>
    <row r="385" spans="1:30" ht="15.75" customHeight="1">
      <c r="A385" s="49"/>
      <c r="B385" s="64"/>
      <c r="C385" s="69"/>
      <c r="D385" s="64"/>
      <c r="E385" s="202"/>
      <c r="F385" s="4"/>
      <c r="G385" s="4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</row>
    <row r="386" spans="1:30" ht="15.75" customHeight="1">
      <c r="A386" s="49"/>
      <c r="B386" s="64"/>
      <c r="C386" s="69"/>
      <c r="D386" s="64"/>
      <c r="E386" s="202"/>
      <c r="F386" s="4"/>
      <c r="G386" s="4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</row>
    <row r="387" spans="1:30" ht="15.75" customHeight="1">
      <c r="A387" s="49"/>
      <c r="B387" s="64"/>
      <c r="C387" s="69"/>
      <c r="D387" s="64"/>
      <c r="E387" s="202"/>
      <c r="F387" s="4"/>
      <c r="G387" s="4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</row>
    <row r="388" spans="1:30" ht="15.75" customHeight="1">
      <c r="A388" s="49"/>
      <c r="B388" s="64"/>
      <c r="C388" s="69"/>
      <c r="D388" s="64"/>
      <c r="E388" s="202"/>
      <c r="F388" s="4"/>
      <c r="G388" s="4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</row>
    <row r="389" spans="1:30" ht="15.75" customHeight="1">
      <c r="A389" s="49"/>
      <c r="B389" s="64"/>
      <c r="C389" s="69"/>
      <c r="D389" s="64"/>
      <c r="E389" s="202"/>
      <c r="F389" s="4"/>
      <c r="G389" s="4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</row>
    <row r="390" spans="1:30" ht="15.75" customHeight="1">
      <c r="A390" s="49"/>
      <c r="B390" s="64"/>
      <c r="C390" s="69"/>
      <c r="D390" s="64"/>
      <c r="E390" s="202"/>
      <c r="F390" s="4"/>
      <c r="G390" s="4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</row>
    <row r="391" spans="1:30" ht="15.75" customHeight="1">
      <c r="A391" s="49"/>
      <c r="B391" s="64"/>
      <c r="C391" s="69"/>
      <c r="D391" s="64"/>
      <c r="E391" s="202"/>
      <c r="F391" s="4"/>
      <c r="G391" s="4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</row>
    <row r="392" spans="1:30" ht="15.75" customHeight="1">
      <c r="A392" s="49"/>
      <c r="B392" s="64"/>
      <c r="C392" s="69"/>
      <c r="D392" s="64"/>
      <c r="E392" s="202"/>
      <c r="F392" s="4"/>
      <c r="G392" s="4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</row>
    <row r="393" spans="1:30" ht="15.75" customHeight="1">
      <c r="A393" s="49"/>
      <c r="B393" s="64"/>
      <c r="C393" s="69"/>
      <c r="D393" s="64"/>
      <c r="E393" s="202"/>
      <c r="F393" s="4"/>
      <c r="G393" s="4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</row>
    <row r="394" spans="1:30" ht="15.75" customHeight="1">
      <c r="A394" s="49"/>
      <c r="B394" s="64"/>
      <c r="C394" s="69"/>
      <c r="D394" s="64"/>
      <c r="E394" s="202"/>
      <c r="F394" s="4"/>
      <c r="G394" s="4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</row>
    <row r="395" spans="1:30" ht="15.75" customHeight="1">
      <c r="A395" s="49"/>
      <c r="B395" s="64"/>
      <c r="C395" s="69"/>
      <c r="D395" s="64"/>
      <c r="E395" s="202"/>
      <c r="F395" s="4"/>
      <c r="G395" s="4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</row>
    <row r="396" spans="1:30" ht="15.75" customHeight="1">
      <c r="A396" s="49"/>
      <c r="B396" s="64"/>
      <c r="C396" s="69"/>
      <c r="D396" s="64"/>
      <c r="E396" s="202"/>
      <c r="F396" s="4"/>
      <c r="G396" s="4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</row>
    <row r="397" spans="1:30" ht="15.75" customHeight="1">
      <c r="A397" s="49"/>
      <c r="B397" s="64"/>
      <c r="C397" s="69"/>
      <c r="D397" s="64"/>
      <c r="E397" s="202"/>
      <c r="F397" s="4"/>
      <c r="G397" s="4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</row>
    <row r="398" spans="1:30" ht="15.75" customHeight="1">
      <c r="A398" s="49"/>
      <c r="B398" s="64"/>
      <c r="C398" s="69"/>
      <c r="D398" s="64"/>
      <c r="E398" s="202"/>
      <c r="F398" s="4"/>
      <c r="G398" s="4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</row>
    <row r="399" spans="1:30" ht="15.75" customHeight="1">
      <c r="A399" s="49"/>
      <c r="B399" s="64"/>
      <c r="C399" s="69"/>
      <c r="D399" s="64"/>
      <c r="E399" s="202"/>
      <c r="F399" s="4"/>
      <c r="G399" s="4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</row>
    <row r="400" spans="1:30" ht="15.75" customHeight="1">
      <c r="A400" s="49"/>
      <c r="B400" s="64"/>
      <c r="C400" s="69"/>
      <c r="D400" s="64"/>
      <c r="E400" s="202"/>
      <c r="F400" s="4"/>
      <c r="G400" s="4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</row>
    <row r="401" spans="1:30" ht="15.75" customHeight="1">
      <c r="A401" s="49"/>
      <c r="B401" s="64"/>
      <c r="C401" s="69"/>
      <c r="D401" s="64"/>
      <c r="E401" s="202"/>
      <c r="F401" s="4"/>
      <c r="G401" s="4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</row>
    <row r="402" spans="1:30" ht="15.75" customHeight="1">
      <c r="A402" s="49"/>
      <c r="B402" s="64"/>
      <c r="C402" s="69"/>
      <c r="D402" s="64"/>
      <c r="E402" s="202"/>
      <c r="F402" s="4"/>
      <c r="G402" s="4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</row>
    <row r="403" spans="1:30" ht="15.75" customHeight="1">
      <c r="A403" s="49"/>
      <c r="B403" s="64"/>
      <c r="C403" s="69"/>
      <c r="D403" s="64"/>
      <c r="E403" s="202"/>
      <c r="F403" s="4"/>
      <c r="G403" s="4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</row>
    <row r="404" spans="1:30" ht="15.75" customHeight="1">
      <c r="A404" s="49"/>
      <c r="B404" s="64"/>
      <c r="C404" s="69"/>
      <c r="D404" s="64"/>
      <c r="E404" s="202"/>
      <c r="F404" s="4"/>
      <c r="G404" s="4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</row>
    <row r="405" spans="1:30" ht="15.75" customHeight="1">
      <c r="A405" s="49"/>
      <c r="B405" s="64"/>
      <c r="C405" s="69"/>
      <c r="D405" s="64"/>
      <c r="E405" s="202"/>
      <c r="F405" s="4"/>
      <c r="G405" s="4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</row>
    <row r="406" spans="1:30" ht="15.75" customHeight="1">
      <c r="A406" s="49"/>
      <c r="B406" s="64"/>
      <c r="C406" s="69"/>
      <c r="D406" s="64"/>
      <c r="E406" s="202"/>
      <c r="F406" s="4"/>
      <c r="G406" s="4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</row>
    <row r="407" spans="1:30" ht="15.75" customHeight="1">
      <c r="A407" s="49"/>
      <c r="B407" s="64"/>
      <c r="C407" s="69"/>
      <c r="D407" s="64"/>
      <c r="E407" s="202"/>
      <c r="F407" s="4"/>
      <c r="G407" s="4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</row>
    <row r="408" spans="1:30" ht="15.75" customHeight="1">
      <c r="A408" s="49"/>
      <c r="B408" s="64"/>
      <c r="C408" s="69"/>
      <c r="D408" s="64"/>
      <c r="E408" s="202"/>
      <c r="F408" s="4"/>
      <c r="G408" s="4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</row>
    <row r="409" spans="1:30" ht="15.75" customHeight="1">
      <c r="A409" s="49"/>
      <c r="B409" s="64"/>
      <c r="C409" s="69"/>
      <c r="D409" s="64"/>
      <c r="E409" s="202"/>
      <c r="F409" s="4"/>
      <c r="G409" s="4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</row>
    <row r="410" spans="1:30" ht="15.75" customHeight="1">
      <c r="A410" s="49"/>
      <c r="B410" s="64"/>
      <c r="C410" s="69"/>
      <c r="D410" s="64"/>
      <c r="E410" s="202"/>
      <c r="F410" s="4"/>
      <c r="G410" s="4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</row>
    <row r="411" spans="1:30" ht="15.75" customHeight="1">
      <c r="A411" s="49"/>
      <c r="B411" s="64"/>
      <c r="C411" s="69"/>
      <c r="D411" s="64"/>
      <c r="E411" s="202"/>
      <c r="F411" s="4"/>
      <c r="G411" s="4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</row>
    <row r="412" spans="1:30" ht="15.75" customHeight="1">
      <c r="A412" s="49"/>
      <c r="B412" s="64"/>
      <c r="C412" s="69"/>
      <c r="D412" s="64"/>
      <c r="E412" s="202"/>
      <c r="F412" s="4"/>
      <c r="G412" s="4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</row>
    <row r="413" spans="1:30" ht="15.75" customHeight="1">
      <c r="A413" s="49"/>
      <c r="B413" s="64"/>
      <c r="C413" s="69"/>
      <c r="D413" s="64"/>
      <c r="E413" s="202"/>
      <c r="F413" s="4"/>
      <c r="G413" s="4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</row>
    <row r="414" spans="1:30" ht="15.75" customHeight="1">
      <c r="A414" s="49"/>
      <c r="B414" s="64"/>
      <c r="C414" s="69"/>
      <c r="D414" s="64"/>
      <c r="E414" s="202"/>
      <c r="F414" s="4"/>
      <c r="G414" s="4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</row>
    <row r="415" spans="1:30" ht="15.75" customHeight="1">
      <c r="A415" s="49"/>
      <c r="B415" s="64"/>
      <c r="C415" s="69"/>
      <c r="D415" s="64"/>
      <c r="E415" s="202"/>
      <c r="F415" s="4"/>
      <c r="G415" s="4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</row>
    <row r="416" spans="1:30" ht="15.75" customHeight="1">
      <c r="A416" s="49"/>
      <c r="B416" s="64"/>
      <c r="C416" s="69"/>
      <c r="D416" s="64"/>
      <c r="E416" s="202"/>
      <c r="F416" s="4"/>
      <c r="G416" s="4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</row>
    <row r="417" spans="1:30" ht="15.75" customHeight="1">
      <c r="A417" s="49"/>
      <c r="B417" s="64"/>
      <c r="C417" s="69"/>
      <c r="D417" s="64"/>
      <c r="E417" s="202"/>
      <c r="F417" s="4"/>
      <c r="G417" s="4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</row>
    <row r="418" spans="1:30" ht="15.75" customHeight="1">
      <c r="A418" s="49"/>
      <c r="B418" s="64"/>
      <c r="C418" s="69"/>
      <c r="D418" s="64"/>
      <c r="E418" s="202"/>
      <c r="F418" s="4"/>
      <c r="G418" s="4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</row>
    <row r="419" spans="1:30" ht="15.75" customHeight="1">
      <c r="A419" s="49"/>
      <c r="B419" s="64"/>
      <c r="C419" s="69"/>
      <c r="D419" s="64"/>
      <c r="E419" s="202"/>
      <c r="F419" s="4"/>
      <c r="G419" s="4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</row>
    <row r="420" spans="1:30" ht="15.75" customHeight="1">
      <c r="A420" s="49"/>
      <c r="B420" s="64"/>
      <c r="C420" s="69"/>
      <c r="D420" s="64"/>
      <c r="E420" s="202"/>
      <c r="F420" s="4"/>
      <c r="G420" s="4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</row>
    <row r="421" spans="1:30" ht="15.75" customHeight="1">
      <c r="A421" s="49"/>
      <c r="B421" s="64"/>
      <c r="C421" s="69"/>
      <c r="D421" s="64"/>
      <c r="E421" s="202"/>
      <c r="F421" s="4"/>
      <c r="G421" s="4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</row>
    <row r="422" spans="1:30" ht="15.75" customHeight="1">
      <c r="A422" s="49"/>
      <c r="B422" s="64"/>
      <c r="C422" s="69"/>
      <c r="D422" s="64"/>
      <c r="E422" s="202"/>
      <c r="F422" s="4"/>
      <c r="G422" s="4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</row>
    <row r="423" spans="1:30" ht="15.75" customHeight="1">
      <c r="A423" s="49"/>
      <c r="B423" s="64"/>
      <c r="C423" s="69"/>
      <c r="D423" s="64"/>
      <c r="E423" s="202"/>
      <c r="F423" s="4"/>
      <c r="G423" s="4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</row>
    <row r="424" spans="1:30" ht="15.75" customHeight="1">
      <c r="A424" s="49"/>
      <c r="B424" s="64"/>
      <c r="C424" s="69"/>
      <c r="D424" s="64"/>
      <c r="E424" s="202"/>
      <c r="F424" s="4"/>
      <c r="G424" s="4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</row>
    <row r="425" spans="1:30" ht="15.75" customHeight="1">
      <c r="A425" s="49"/>
      <c r="B425" s="64"/>
      <c r="C425" s="69"/>
      <c r="D425" s="64"/>
      <c r="E425" s="202"/>
      <c r="F425" s="4"/>
      <c r="G425" s="4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</row>
    <row r="426" spans="1:30" ht="15.75" customHeight="1">
      <c r="A426" s="49"/>
      <c r="B426" s="64"/>
      <c r="C426" s="69"/>
      <c r="D426" s="64"/>
      <c r="E426" s="202"/>
      <c r="F426" s="4"/>
      <c r="G426" s="4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</row>
    <row r="427" spans="1:30" ht="15.75" customHeight="1">
      <c r="A427" s="49"/>
      <c r="B427" s="64"/>
      <c r="C427" s="69"/>
      <c r="D427" s="64"/>
      <c r="E427" s="202"/>
      <c r="F427" s="4"/>
      <c r="G427" s="4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</row>
    <row r="428" spans="1:30" ht="15.75" customHeight="1">
      <c r="A428" s="49"/>
      <c r="B428" s="64"/>
      <c r="C428" s="69"/>
      <c r="D428" s="64"/>
      <c r="E428" s="202"/>
      <c r="F428" s="4"/>
      <c r="G428" s="4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</row>
    <row r="429" spans="1:30" ht="15.75" customHeight="1">
      <c r="A429" s="49"/>
      <c r="B429" s="64"/>
      <c r="C429" s="69"/>
      <c r="D429" s="64"/>
      <c r="E429" s="202"/>
      <c r="F429" s="4"/>
      <c r="G429" s="4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</row>
    <row r="430" spans="1:30" ht="15.75" customHeight="1"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</row>
    <row r="431" spans="1:30" ht="15.75" customHeight="1"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Z431" s="192"/>
      <c r="AA431" s="192"/>
      <c r="AB431" s="192"/>
      <c r="AC431" s="192"/>
      <c r="AD431" s="192"/>
    </row>
    <row r="432" spans="1:30" ht="15.75" customHeight="1"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2"/>
      <c r="T432" s="192"/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</row>
    <row r="433" spans="8:30" ht="15.75" customHeight="1">
      <c r="H433" s="192"/>
      <c r="I433" s="192"/>
      <c r="J433" s="192"/>
      <c r="K433" s="192"/>
      <c r="L433" s="192"/>
      <c r="M433" s="192"/>
      <c r="N433" s="19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Z433" s="192"/>
      <c r="AA433" s="192"/>
      <c r="AB433" s="192"/>
      <c r="AC433" s="192"/>
      <c r="AD433" s="192"/>
    </row>
    <row r="434" spans="8:30" ht="15.75" customHeight="1">
      <c r="H434" s="192"/>
      <c r="I434" s="192"/>
      <c r="J434" s="192"/>
      <c r="K434" s="192"/>
      <c r="L434" s="192"/>
      <c r="M434" s="192"/>
      <c r="N434" s="192"/>
      <c r="O434" s="192"/>
      <c r="P434" s="192"/>
      <c r="Q434" s="192"/>
      <c r="R434" s="192"/>
      <c r="S434" s="192"/>
      <c r="T434" s="192"/>
      <c r="U434" s="192"/>
      <c r="V434" s="192"/>
      <c r="W434" s="192"/>
      <c r="X434" s="192"/>
      <c r="Y434" s="192"/>
      <c r="Z434" s="192"/>
      <c r="AA434" s="192"/>
      <c r="AB434" s="192"/>
      <c r="AC434" s="192"/>
      <c r="AD434" s="192"/>
    </row>
    <row r="435" spans="8:30" ht="15.75" customHeight="1"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2"/>
      <c r="Z435" s="192"/>
      <c r="AA435" s="192"/>
      <c r="AB435" s="192"/>
      <c r="AC435" s="192"/>
      <c r="AD435" s="192"/>
    </row>
    <row r="436" spans="8:30" ht="15.75" customHeight="1">
      <c r="H436" s="192"/>
      <c r="I436" s="192"/>
      <c r="J436" s="192"/>
      <c r="K436" s="192"/>
      <c r="L436" s="192"/>
      <c r="M436" s="192"/>
      <c r="N436" s="192"/>
      <c r="O436" s="192"/>
      <c r="P436" s="192"/>
      <c r="Q436" s="192"/>
      <c r="R436" s="192"/>
      <c r="S436" s="192"/>
      <c r="T436" s="192"/>
      <c r="U436" s="192"/>
      <c r="V436" s="192"/>
      <c r="W436" s="192"/>
      <c r="X436" s="192"/>
      <c r="Y436" s="192"/>
      <c r="Z436" s="192"/>
      <c r="AA436" s="192"/>
      <c r="AB436" s="192"/>
      <c r="AC436" s="192"/>
      <c r="AD436" s="192"/>
    </row>
    <row r="437" spans="8:30" ht="15.75" customHeight="1"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192"/>
      <c r="S437" s="192"/>
      <c r="T437" s="192"/>
      <c r="U437" s="192"/>
      <c r="V437" s="192"/>
      <c r="W437" s="192"/>
      <c r="X437" s="192"/>
      <c r="Y437" s="192"/>
      <c r="Z437" s="192"/>
      <c r="AA437" s="192"/>
      <c r="AB437" s="192"/>
      <c r="AC437" s="192"/>
      <c r="AD437" s="192"/>
    </row>
    <row r="438" spans="8:30" ht="15.75" customHeight="1">
      <c r="H438" s="192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2"/>
      <c r="T438" s="192"/>
      <c r="U438" s="192"/>
      <c r="V438" s="192"/>
      <c r="W438" s="192"/>
      <c r="X438" s="192"/>
      <c r="Y438" s="192"/>
      <c r="Z438" s="192"/>
      <c r="AA438" s="192"/>
      <c r="AB438" s="192"/>
      <c r="AC438" s="192"/>
      <c r="AD438" s="192"/>
    </row>
    <row r="439" spans="8:30" ht="15.75" customHeight="1"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2"/>
      <c r="S439" s="192"/>
      <c r="T439" s="192"/>
      <c r="U439" s="192"/>
      <c r="V439" s="192"/>
      <c r="W439" s="192"/>
      <c r="X439" s="192"/>
      <c r="Y439" s="192"/>
      <c r="Z439" s="192"/>
      <c r="AA439" s="192"/>
      <c r="AB439" s="192"/>
      <c r="AC439" s="192"/>
      <c r="AD439" s="192"/>
    </row>
    <row r="440" spans="8:30" ht="15.75" customHeight="1"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  <c r="R440" s="192"/>
      <c r="S440" s="192"/>
      <c r="T440" s="192"/>
      <c r="U440" s="192"/>
      <c r="V440" s="192"/>
      <c r="W440" s="192"/>
      <c r="X440" s="192"/>
      <c r="Y440" s="192"/>
      <c r="Z440" s="192"/>
      <c r="AA440" s="192"/>
      <c r="AB440" s="192"/>
      <c r="AC440" s="192"/>
      <c r="AD440" s="192"/>
    </row>
    <row r="441" spans="8:30" ht="15.75" customHeight="1">
      <c r="H441" s="192"/>
      <c r="I441" s="192"/>
      <c r="J441" s="192"/>
      <c r="K441" s="192"/>
      <c r="L441" s="192"/>
      <c r="M441" s="192"/>
      <c r="N441" s="192"/>
      <c r="O441" s="192"/>
      <c r="P441" s="192"/>
      <c r="Q441" s="192"/>
      <c r="R441" s="192"/>
      <c r="S441" s="192"/>
      <c r="T441" s="192"/>
      <c r="U441" s="192"/>
      <c r="V441" s="192"/>
      <c r="W441" s="192"/>
      <c r="X441" s="192"/>
      <c r="Y441" s="192"/>
      <c r="Z441" s="192"/>
      <c r="AA441" s="192"/>
      <c r="AB441" s="192"/>
      <c r="AC441" s="192"/>
      <c r="AD441" s="192"/>
    </row>
    <row r="442" spans="8:30" ht="15.75" customHeight="1">
      <c r="H442" s="192"/>
      <c r="I442" s="192"/>
      <c r="J442" s="192"/>
      <c r="K442" s="192"/>
      <c r="L442" s="192"/>
      <c r="M442" s="192"/>
      <c r="N442" s="192"/>
      <c r="O442" s="192"/>
      <c r="P442" s="192"/>
      <c r="Q442" s="192"/>
      <c r="R442" s="192"/>
      <c r="S442" s="192"/>
      <c r="T442" s="192"/>
      <c r="U442" s="192"/>
      <c r="V442" s="192"/>
      <c r="W442" s="192"/>
      <c r="X442" s="192"/>
      <c r="Y442" s="192"/>
      <c r="Z442" s="192"/>
      <c r="AA442" s="192"/>
      <c r="AB442" s="192"/>
      <c r="AC442" s="192"/>
      <c r="AD442" s="192"/>
    </row>
    <row r="443" spans="8:30" ht="15.75" customHeight="1">
      <c r="H443" s="192"/>
      <c r="I443" s="192"/>
      <c r="J443" s="192"/>
      <c r="K443" s="192"/>
      <c r="L443" s="192"/>
      <c r="M443" s="192"/>
      <c r="N443" s="192"/>
      <c r="O443" s="192"/>
      <c r="P443" s="192"/>
      <c r="Q443" s="192"/>
      <c r="R443" s="192"/>
      <c r="S443" s="192"/>
      <c r="T443" s="192"/>
      <c r="U443" s="192"/>
      <c r="V443" s="192"/>
      <c r="W443" s="192"/>
      <c r="X443" s="192"/>
      <c r="Y443" s="192"/>
      <c r="Z443" s="192"/>
      <c r="AA443" s="192"/>
      <c r="AB443" s="192"/>
      <c r="AC443" s="192"/>
      <c r="AD443" s="192"/>
    </row>
    <row r="444" spans="8:30" ht="15.75" customHeight="1">
      <c r="H444" s="192"/>
      <c r="I444" s="192"/>
      <c r="J444" s="192"/>
      <c r="K444" s="192"/>
      <c r="L444" s="192"/>
      <c r="M444" s="192"/>
      <c r="N444" s="192"/>
      <c r="O444" s="192"/>
      <c r="P444" s="192"/>
      <c r="Q444" s="192"/>
      <c r="R444" s="192"/>
      <c r="S444" s="192"/>
      <c r="T444" s="192"/>
      <c r="U444" s="192"/>
      <c r="V444" s="192"/>
      <c r="W444" s="192"/>
      <c r="X444" s="192"/>
      <c r="Y444" s="192"/>
      <c r="Z444" s="192"/>
      <c r="AA444" s="192"/>
      <c r="AB444" s="192"/>
      <c r="AC444" s="192"/>
      <c r="AD444" s="192"/>
    </row>
    <row r="445" spans="8:30" ht="15.75" customHeight="1">
      <c r="H445" s="192"/>
      <c r="I445" s="192"/>
      <c r="J445" s="192"/>
      <c r="K445" s="192"/>
      <c r="L445" s="192"/>
      <c r="M445" s="192"/>
      <c r="N445" s="192"/>
      <c r="O445" s="192"/>
      <c r="P445" s="192"/>
      <c r="Q445" s="192"/>
      <c r="R445" s="192"/>
      <c r="S445" s="192"/>
      <c r="T445" s="192"/>
      <c r="U445" s="192"/>
      <c r="V445" s="192"/>
      <c r="W445" s="192"/>
      <c r="X445" s="192"/>
      <c r="Y445" s="192"/>
      <c r="Z445" s="192"/>
      <c r="AA445" s="192"/>
      <c r="AB445" s="192"/>
      <c r="AC445" s="192"/>
      <c r="AD445" s="192"/>
    </row>
    <row r="446" spans="8:30" ht="15.75" customHeight="1">
      <c r="H446" s="192"/>
      <c r="I446" s="192"/>
      <c r="J446" s="192"/>
      <c r="K446" s="192"/>
      <c r="L446" s="192"/>
      <c r="M446" s="192"/>
      <c r="N446" s="192"/>
      <c r="O446" s="192"/>
      <c r="P446" s="192"/>
      <c r="Q446" s="192"/>
      <c r="R446" s="192"/>
      <c r="S446" s="192"/>
      <c r="T446" s="192"/>
      <c r="U446" s="192"/>
      <c r="V446" s="192"/>
      <c r="W446" s="192"/>
      <c r="X446" s="192"/>
      <c r="Y446" s="192"/>
      <c r="Z446" s="192"/>
      <c r="AA446" s="192"/>
      <c r="AB446" s="192"/>
      <c r="AC446" s="192"/>
      <c r="AD446" s="192"/>
    </row>
    <row r="447" spans="8:30" ht="15.75" customHeight="1">
      <c r="H447" s="192"/>
      <c r="I447" s="192"/>
      <c r="J447" s="192"/>
      <c r="K447" s="192"/>
      <c r="L447" s="192"/>
      <c r="M447" s="192"/>
      <c r="N447" s="192"/>
      <c r="O447" s="192"/>
      <c r="P447" s="192"/>
      <c r="Q447" s="192"/>
      <c r="R447" s="192"/>
      <c r="S447" s="192"/>
      <c r="T447" s="192"/>
      <c r="U447" s="192"/>
      <c r="V447" s="192"/>
      <c r="W447" s="192"/>
      <c r="X447" s="192"/>
      <c r="Y447" s="192"/>
      <c r="Z447" s="192"/>
      <c r="AA447" s="192"/>
      <c r="AB447" s="192"/>
      <c r="AC447" s="192"/>
      <c r="AD447" s="192"/>
    </row>
    <row r="448" spans="8:30" ht="15.75" customHeight="1">
      <c r="H448" s="192"/>
      <c r="I448" s="192"/>
      <c r="J448" s="192"/>
      <c r="K448" s="192"/>
      <c r="L448" s="192"/>
      <c r="M448" s="192"/>
      <c r="N448" s="192"/>
      <c r="O448" s="192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Z448" s="192"/>
      <c r="AA448" s="192"/>
      <c r="AB448" s="192"/>
      <c r="AC448" s="192"/>
      <c r="AD448" s="192"/>
    </row>
    <row r="449" spans="8:30" ht="15.75" customHeight="1">
      <c r="H449" s="192"/>
      <c r="I449" s="192"/>
      <c r="J449" s="192"/>
      <c r="K449" s="192"/>
      <c r="L449" s="192"/>
      <c r="M449" s="192"/>
      <c r="N449" s="192"/>
      <c r="O449" s="192"/>
      <c r="P449" s="192"/>
      <c r="Q449" s="192"/>
      <c r="R449" s="192"/>
      <c r="S449" s="192"/>
      <c r="T449" s="192"/>
      <c r="U449" s="192"/>
      <c r="V449" s="192"/>
      <c r="W449" s="192"/>
      <c r="X449" s="192"/>
      <c r="Y449" s="192"/>
      <c r="Z449" s="192"/>
      <c r="AA449" s="192"/>
      <c r="AB449" s="192"/>
      <c r="AC449" s="192"/>
      <c r="AD449" s="192"/>
    </row>
    <row r="450" spans="8:30" ht="15.75" customHeight="1">
      <c r="H450" s="192"/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</row>
    <row r="451" spans="8:30" ht="15.75" customHeight="1">
      <c r="H451" s="192"/>
      <c r="I451" s="192"/>
      <c r="J451" s="192"/>
      <c r="K451" s="192"/>
      <c r="L451" s="192"/>
      <c r="M451" s="192"/>
      <c r="N451" s="192"/>
      <c r="O451" s="192"/>
      <c r="P451" s="192"/>
      <c r="Q451" s="192"/>
      <c r="R451" s="192"/>
      <c r="S451" s="192"/>
      <c r="T451" s="192"/>
      <c r="U451" s="192"/>
      <c r="V451" s="192"/>
      <c r="W451" s="192"/>
      <c r="X451" s="192"/>
      <c r="Y451" s="192"/>
      <c r="Z451" s="192"/>
      <c r="AA451" s="192"/>
      <c r="AB451" s="192"/>
      <c r="AC451" s="192"/>
      <c r="AD451" s="192"/>
    </row>
    <row r="452" spans="8:30" ht="15.75" customHeight="1">
      <c r="H452" s="192"/>
      <c r="I452" s="192"/>
      <c r="J452" s="192"/>
      <c r="K452" s="192"/>
      <c r="L452" s="192"/>
      <c r="M452" s="192"/>
      <c r="N452" s="192"/>
      <c r="O452" s="192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Z452" s="192"/>
      <c r="AA452" s="192"/>
      <c r="AB452" s="192"/>
      <c r="AC452" s="192"/>
      <c r="AD452" s="192"/>
    </row>
    <row r="453" spans="8:30" ht="15.75" customHeight="1">
      <c r="H453" s="192"/>
      <c r="I453" s="192"/>
      <c r="J453" s="192"/>
      <c r="K453" s="192"/>
      <c r="L453" s="192"/>
      <c r="M453" s="192"/>
      <c r="N453" s="192"/>
      <c r="O453" s="192"/>
      <c r="P453" s="192"/>
      <c r="Q453" s="192"/>
      <c r="R453" s="192"/>
      <c r="S453" s="192"/>
      <c r="T453" s="192"/>
      <c r="U453" s="192"/>
      <c r="V453" s="192"/>
      <c r="W453" s="192"/>
      <c r="X453" s="192"/>
      <c r="Y453" s="192"/>
      <c r="Z453" s="192"/>
      <c r="AA453" s="192"/>
      <c r="AB453" s="192"/>
      <c r="AC453" s="192"/>
      <c r="AD453" s="192"/>
    </row>
    <row r="454" spans="8:30" ht="15.75" customHeight="1">
      <c r="H454" s="192"/>
      <c r="I454" s="192"/>
      <c r="J454" s="192"/>
      <c r="K454" s="192"/>
      <c r="L454" s="192"/>
      <c r="M454" s="192"/>
      <c r="N454" s="192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Z454" s="192"/>
      <c r="AA454" s="192"/>
      <c r="AB454" s="192"/>
      <c r="AC454" s="192"/>
      <c r="AD454" s="192"/>
    </row>
    <row r="455" spans="8:30" ht="15.75" customHeight="1">
      <c r="H455" s="192"/>
      <c r="I455" s="192"/>
      <c r="J455" s="192"/>
      <c r="K455" s="192"/>
      <c r="L455" s="192"/>
      <c r="M455" s="192"/>
      <c r="N455" s="192"/>
      <c r="O455" s="192"/>
      <c r="P455" s="192"/>
      <c r="Q455" s="192"/>
      <c r="R455" s="192"/>
      <c r="S455" s="192"/>
      <c r="T455" s="192"/>
      <c r="U455" s="192"/>
      <c r="V455" s="192"/>
      <c r="W455" s="192"/>
      <c r="X455" s="192"/>
      <c r="Y455" s="192"/>
      <c r="Z455" s="192"/>
      <c r="AA455" s="192"/>
      <c r="AB455" s="192"/>
      <c r="AC455" s="192"/>
      <c r="AD455" s="192"/>
    </row>
    <row r="456" spans="8:30" ht="15.75" customHeight="1">
      <c r="H456" s="192"/>
      <c r="I456" s="192"/>
      <c r="J456" s="192"/>
      <c r="K456" s="192"/>
      <c r="L456" s="192"/>
      <c r="M456" s="192"/>
      <c r="N456" s="192"/>
      <c r="O456" s="192"/>
      <c r="P456" s="192"/>
      <c r="Q456" s="192"/>
      <c r="R456" s="192"/>
      <c r="S456" s="192"/>
      <c r="T456" s="192"/>
      <c r="U456" s="192"/>
      <c r="V456" s="192"/>
      <c r="W456" s="192"/>
      <c r="X456" s="192"/>
      <c r="Y456" s="192"/>
      <c r="Z456" s="192"/>
      <c r="AA456" s="192"/>
      <c r="AB456" s="192"/>
      <c r="AC456" s="192"/>
      <c r="AD456" s="192"/>
    </row>
    <row r="457" spans="8:30" ht="15.75" customHeight="1">
      <c r="H457" s="192"/>
      <c r="I457" s="192"/>
      <c r="J457" s="192"/>
      <c r="K457" s="192"/>
      <c r="L457" s="192"/>
      <c r="M457" s="192"/>
      <c r="N457" s="192"/>
      <c r="O457" s="192"/>
      <c r="P457" s="192"/>
      <c r="Q457" s="192"/>
      <c r="R457" s="192"/>
      <c r="S457" s="192"/>
      <c r="T457" s="192"/>
      <c r="U457" s="192"/>
      <c r="V457" s="192"/>
      <c r="W457" s="192"/>
      <c r="X457" s="192"/>
      <c r="Y457" s="192"/>
      <c r="Z457" s="192"/>
      <c r="AA457" s="192"/>
      <c r="AB457" s="192"/>
      <c r="AC457" s="192"/>
      <c r="AD457" s="192"/>
    </row>
    <row r="458" spans="8:30" ht="15.75" customHeight="1">
      <c r="H458" s="192"/>
      <c r="I458" s="192"/>
      <c r="J458" s="192"/>
      <c r="K458" s="192"/>
      <c r="L458" s="192"/>
      <c r="M458" s="192"/>
      <c r="N458" s="192"/>
      <c r="O458" s="192"/>
      <c r="P458" s="192"/>
      <c r="Q458" s="192"/>
      <c r="R458" s="192"/>
      <c r="S458" s="192"/>
      <c r="T458" s="192"/>
      <c r="U458" s="192"/>
      <c r="V458" s="192"/>
      <c r="W458" s="192"/>
      <c r="X458" s="192"/>
      <c r="Y458" s="192"/>
      <c r="Z458" s="192"/>
      <c r="AA458" s="192"/>
      <c r="AB458" s="192"/>
      <c r="AC458" s="192"/>
      <c r="AD458" s="192"/>
    </row>
    <row r="459" spans="8:30" ht="15.75" customHeight="1">
      <c r="H459" s="192"/>
      <c r="I459" s="192"/>
      <c r="J459" s="192"/>
      <c r="K459" s="192"/>
      <c r="L459" s="192"/>
      <c r="M459" s="192"/>
      <c r="N459" s="192"/>
      <c r="O459" s="192"/>
      <c r="P459" s="192"/>
      <c r="Q459" s="192"/>
      <c r="R459" s="192"/>
      <c r="S459" s="192"/>
      <c r="T459" s="192"/>
      <c r="U459" s="192"/>
      <c r="V459" s="192"/>
      <c r="W459" s="192"/>
      <c r="X459" s="192"/>
      <c r="Y459" s="192"/>
      <c r="Z459" s="192"/>
      <c r="AA459" s="192"/>
      <c r="AB459" s="192"/>
      <c r="AC459" s="192"/>
      <c r="AD459" s="192"/>
    </row>
    <row r="460" spans="8:30" ht="15.75" customHeight="1"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</row>
    <row r="461" spans="8:30" ht="15.75" customHeight="1"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  <c r="R461" s="192"/>
      <c r="S461" s="192"/>
      <c r="T461" s="192"/>
      <c r="U461" s="192"/>
      <c r="V461" s="192"/>
      <c r="W461" s="192"/>
      <c r="X461" s="192"/>
      <c r="Y461" s="192"/>
      <c r="Z461" s="192"/>
      <c r="AA461" s="192"/>
      <c r="AB461" s="192"/>
      <c r="AC461" s="192"/>
      <c r="AD461" s="192"/>
    </row>
    <row r="462" spans="8:30" ht="15.75" customHeight="1">
      <c r="H462" s="192"/>
      <c r="I462" s="192"/>
      <c r="J462" s="192"/>
      <c r="K462" s="192"/>
      <c r="L462" s="192"/>
      <c r="M462" s="192"/>
      <c r="N462" s="192"/>
      <c r="O462" s="192"/>
      <c r="P462" s="192"/>
      <c r="Q462" s="192"/>
      <c r="R462" s="192"/>
      <c r="S462" s="192"/>
      <c r="T462" s="192"/>
      <c r="U462" s="192"/>
      <c r="V462" s="192"/>
      <c r="W462" s="192"/>
      <c r="X462" s="192"/>
      <c r="Y462" s="192"/>
      <c r="Z462" s="192"/>
      <c r="AA462" s="192"/>
      <c r="AB462" s="192"/>
      <c r="AC462" s="192"/>
      <c r="AD462" s="192"/>
    </row>
    <row r="463" spans="8:30" ht="15.75" customHeight="1">
      <c r="H463" s="192"/>
      <c r="I463" s="192"/>
      <c r="J463" s="192"/>
      <c r="K463" s="192"/>
      <c r="L463" s="192"/>
      <c r="M463" s="192"/>
      <c r="N463" s="192"/>
      <c r="O463" s="192"/>
      <c r="P463" s="192"/>
      <c r="Q463" s="192"/>
      <c r="R463" s="192"/>
      <c r="S463" s="192"/>
      <c r="T463" s="192"/>
      <c r="U463" s="192"/>
      <c r="V463" s="192"/>
      <c r="W463" s="192"/>
      <c r="X463" s="192"/>
      <c r="Y463" s="192"/>
      <c r="Z463" s="192"/>
      <c r="AA463" s="192"/>
      <c r="AB463" s="192"/>
      <c r="AC463" s="192"/>
      <c r="AD463" s="192"/>
    </row>
    <row r="464" spans="8:30" ht="15.75" customHeight="1"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  <c r="R464" s="192"/>
      <c r="S464" s="192"/>
      <c r="T464" s="192"/>
      <c r="U464" s="192"/>
      <c r="V464" s="192"/>
      <c r="W464" s="192"/>
      <c r="X464" s="192"/>
      <c r="Y464" s="192"/>
      <c r="Z464" s="192"/>
      <c r="AA464" s="192"/>
      <c r="AB464" s="192"/>
      <c r="AC464" s="192"/>
      <c r="AD464" s="192"/>
    </row>
    <row r="465" spans="8:30" ht="15.75" customHeight="1">
      <c r="H465" s="192"/>
      <c r="I465" s="192"/>
      <c r="J465" s="192"/>
      <c r="K465" s="192"/>
      <c r="L465" s="192"/>
      <c r="M465" s="192"/>
      <c r="N465" s="192"/>
      <c r="O465" s="192"/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</row>
    <row r="466" spans="8:30" ht="15.75" customHeight="1">
      <c r="H466" s="192"/>
      <c r="I466" s="192"/>
      <c r="J466" s="192"/>
      <c r="K466" s="192"/>
      <c r="L466" s="192"/>
      <c r="M466" s="192"/>
      <c r="N466" s="192"/>
      <c r="O466" s="192"/>
      <c r="P466" s="192"/>
      <c r="Q466" s="192"/>
      <c r="R466" s="192"/>
      <c r="S466" s="192"/>
      <c r="T466" s="192"/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</row>
    <row r="467" spans="8:30" ht="15.75" customHeight="1">
      <c r="H467" s="192"/>
      <c r="I467" s="192"/>
      <c r="J467" s="192"/>
      <c r="K467" s="192"/>
      <c r="L467" s="192"/>
      <c r="M467" s="192"/>
      <c r="N467" s="192"/>
      <c r="O467" s="192"/>
      <c r="P467" s="192"/>
      <c r="Q467" s="192"/>
      <c r="R467" s="192"/>
      <c r="S467" s="192"/>
      <c r="T467" s="192"/>
      <c r="U467" s="192"/>
      <c r="V467" s="192"/>
      <c r="W467" s="192"/>
      <c r="X467" s="192"/>
      <c r="Y467" s="192"/>
      <c r="Z467" s="192"/>
      <c r="AA467" s="192"/>
      <c r="AB467" s="192"/>
      <c r="AC467" s="192"/>
      <c r="AD467" s="192"/>
    </row>
    <row r="468" spans="8:30" ht="15.75" customHeight="1">
      <c r="H468" s="192"/>
      <c r="I468" s="192"/>
      <c r="J468" s="192"/>
      <c r="K468" s="192"/>
      <c r="L468" s="192"/>
      <c r="M468" s="192"/>
      <c r="N468" s="192"/>
      <c r="O468" s="192"/>
      <c r="P468" s="192"/>
      <c r="Q468" s="192"/>
      <c r="R468" s="192"/>
      <c r="S468" s="192"/>
      <c r="T468" s="192"/>
      <c r="U468" s="192"/>
      <c r="V468" s="192"/>
      <c r="W468" s="192"/>
      <c r="X468" s="192"/>
      <c r="Y468" s="192"/>
      <c r="Z468" s="192"/>
      <c r="AA468" s="192"/>
      <c r="AB468" s="192"/>
      <c r="AC468" s="192"/>
      <c r="AD468" s="192"/>
    </row>
    <row r="469" spans="8:30" ht="15.75" customHeight="1">
      <c r="H469" s="192"/>
      <c r="I469" s="192"/>
      <c r="J469" s="192"/>
      <c r="K469" s="192"/>
      <c r="L469" s="192"/>
      <c r="M469" s="192"/>
      <c r="N469" s="192"/>
      <c r="O469" s="192"/>
      <c r="P469" s="192"/>
      <c r="Q469" s="192"/>
      <c r="R469" s="192"/>
      <c r="S469" s="192"/>
      <c r="T469" s="192"/>
      <c r="U469" s="192"/>
      <c r="V469" s="192"/>
      <c r="W469" s="192"/>
      <c r="X469" s="192"/>
      <c r="Y469" s="192"/>
      <c r="Z469" s="192"/>
      <c r="AA469" s="192"/>
      <c r="AB469" s="192"/>
      <c r="AC469" s="192"/>
      <c r="AD469" s="192"/>
    </row>
    <row r="470" spans="8:30" ht="15.75" customHeight="1">
      <c r="H470" s="192"/>
      <c r="I470" s="192"/>
      <c r="J470" s="192"/>
      <c r="K470" s="192"/>
      <c r="L470" s="192"/>
      <c r="M470" s="192"/>
      <c r="N470" s="192"/>
      <c r="O470" s="192"/>
      <c r="P470" s="192"/>
      <c r="Q470" s="192"/>
      <c r="R470" s="192"/>
      <c r="S470" s="192"/>
      <c r="T470" s="192"/>
      <c r="U470" s="192"/>
      <c r="V470" s="192"/>
      <c r="W470" s="192"/>
      <c r="X470" s="192"/>
      <c r="Y470" s="192"/>
      <c r="Z470" s="192"/>
      <c r="AA470" s="192"/>
      <c r="AB470" s="192"/>
      <c r="AC470" s="192"/>
      <c r="AD470" s="192"/>
    </row>
    <row r="471" spans="8:30" ht="15.75" customHeight="1">
      <c r="H471" s="192"/>
      <c r="I471" s="192"/>
      <c r="J471" s="192"/>
      <c r="K471" s="192"/>
      <c r="L471" s="192"/>
      <c r="M471" s="192"/>
      <c r="N471" s="192"/>
      <c r="O471" s="192"/>
      <c r="P471" s="192"/>
      <c r="Q471" s="192"/>
      <c r="R471" s="192"/>
      <c r="S471" s="192"/>
      <c r="T471" s="192"/>
      <c r="U471" s="192"/>
      <c r="V471" s="192"/>
      <c r="W471" s="192"/>
      <c r="X471" s="192"/>
      <c r="Y471" s="192"/>
      <c r="Z471" s="192"/>
      <c r="AA471" s="192"/>
      <c r="AB471" s="192"/>
      <c r="AC471" s="192"/>
      <c r="AD471" s="192"/>
    </row>
    <row r="472" spans="8:30" ht="15.75" customHeight="1">
      <c r="H472" s="192"/>
      <c r="I472" s="192"/>
      <c r="J472" s="192"/>
      <c r="K472" s="192"/>
      <c r="L472" s="192"/>
      <c r="M472" s="192"/>
      <c r="N472" s="192"/>
      <c r="O472" s="192"/>
      <c r="P472" s="192"/>
      <c r="Q472" s="192"/>
      <c r="R472" s="192"/>
      <c r="S472" s="192"/>
      <c r="T472" s="192"/>
      <c r="U472" s="192"/>
      <c r="V472" s="192"/>
      <c r="W472" s="192"/>
      <c r="X472" s="192"/>
      <c r="Y472" s="192"/>
      <c r="Z472" s="192"/>
      <c r="AA472" s="192"/>
      <c r="AB472" s="192"/>
      <c r="AC472" s="192"/>
      <c r="AD472" s="192"/>
    </row>
    <row r="473" spans="8:30" ht="15.75" customHeight="1">
      <c r="H473" s="192"/>
      <c r="I473" s="192"/>
      <c r="J473" s="192"/>
      <c r="K473" s="192"/>
      <c r="L473" s="192"/>
      <c r="M473" s="192"/>
      <c r="N473" s="192"/>
      <c r="O473" s="192"/>
      <c r="P473" s="192"/>
      <c r="Q473" s="192"/>
      <c r="R473" s="192"/>
      <c r="S473" s="192"/>
      <c r="T473" s="192"/>
      <c r="U473" s="192"/>
      <c r="V473" s="192"/>
      <c r="W473" s="192"/>
      <c r="X473" s="192"/>
      <c r="Y473" s="192"/>
      <c r="Z473" s="192"/>
      <c r="AA473" s="192"/>
      <c r="AB473" s="192"/>
      <c r="AC473" s="192"/>
      <c r="AD473" s="192"/>
    </row>
    <row r="474" spans="8:30" ht="15.75" customHeight="1">
      <c r="H474" s="192"/>
      <c r="I474" s="192"/>
      <c r="J474" s="192"/>
      <c r="K474" s="192"/>
      <c r="L474" s="192"/>
      <c r="M474" s="192"/>
      <c r="N474" s="192"/>
      <c r="O474" s="192"/>
      <c r="P474" s="192"/>
      <c r="Q474" s="192"/>
      <c r="R474" s="192"/>
      <c r="S474" s="192"/>
      <c r="T474" s="192"/>
      <c r="U474" s="192"/>
      <c r="V474" s="192"/>
      <c r="W474" s="192"/>
      <c r="X474" s="192"/>
      <c r="Y474" s="192"/>
      <c r="Z474" s="192"/>
      <c r="AA474" s="192"/>
      <c r="AB474" s="192"/>
      <c r="AC474" s="192"/>
      <c r="AD474" s="192"/>
    </row>
    <row r="475" spans="8:30" ht="15.75" customHeight="1">
      <c r="H475" s="192"/>
      <c r="I475" s="192"/>
      <c r="J475" s="192"/>
      <c r="K475" s="192"/>
      <c r="L475" s="192"/>
      <c r="M475" s="192"/>
      <c r="N475" s="192"/>
      <c r="O475" s="192"/>
      <c r="P475" s="192"/>
      <c r="Q475" s="192"/>
      <c r="R475" s="192"/>
      <c r="S475" s="192"/>
      <c r="T475" s="192"/>
      <c r="U475" s="192"/>
      <c r="V475" s="192"/>
      <c r="W475" s="192"/>
      <c r="X475" s="192"/>
      <c r="Y475" s="192"/>
      <c r="Z475" s="192"/>
      <c r="AA475" s="192"/>
      <c r="AB475" s="192"/>
      <c r="AC475" s="192"/>
      <c r="AD475" s="192"/>
    </row>
    <row r="476" spans="8:30" ht="15.75" customHeight="1">
      <c r="H476" s="192"/>
      <c r="I476" s="192"/>
      <c r="J476" s="192"/>
      <c r="K476" s="192"/>
      <c r="L476" s="192"/>
      <c r="M476" s="192"/>
      <c r="N476" s="192"/>
      <c r="O476" s="192"/>
      <c r="P476" s="192"/>
      <c r="Q476" s="192"/>
      <c r="R476" s="192"/>
      <c r="S476" s="192"/>
      <c r="T476" s="192"/>
      <c r="U476" s="192"/>
      <c r="V476" s="192"/>
      <c r="W476" s="192"/>
      <c r="X476" s="192"/>
      <c r="Y476" s="192"/>
      <c r="Z476" s="192"/>
      <c r="AA476" s="192"/>
      <c r="AB476" s="192"/>
      <c r="AC476" s="192"/>
      <c r="AD476" s="192"/>
    </row>
    <row r="477" spans="8:30" ht="15.75" customHeight="1">
      <c r="H477" s="192"/>
      <c r="I477" s="192"/>
      <c r="J477" s="192"/>
      <c r="K477" s="192"/>
      <c r="L477" s="192"/>
      <c r="M477" s="192"/>
      <c r="N477" s="192"/>
      <c r="O477" s="192"/>
      <c r="P477" s="192"/>
      <c r="Q477" s="192"/>
      <c r="R477" s="192"/>
      <c r="S477" s="192"/>
      <c r="T477" s="192"/>
      <c r="U477" s="192"/>
      <c r="V477" s="192"/>
      <c r="W477" s="192"/>
      <c r="X477" s="192"/>
      <c r="Y477" s="192"/>
      <c r="Z477" s="192"/>
      <c r="AA477" s="192"/>
      <c r="AB477" s="192"/>
      <c r="AC477" s="192"/>
      <c r="AD477" s="192"/>
    </row>
    <row r="478" spans="8:30" ht="15.75" customHeight="1">
      <c r="H478" s="192"/>
      <c r="I478" s="192"/>
      <c r="J478" s="192"/>
      <c r="K478" s="192"/>
      <c r="L478" s="192"/>
      <c r="M478" s="192"/>
      <c r="N478" s="192"/>
      <c r="O478" s="192"/>
      <c r="P478" s="192"/>
      <c r="Q478" s="192"/>
      <c r="R478" s="192"/>
      <c r="S478" s="192"/>
      <c r="T478" s="192"/>
      <c r="U478" s="192"/>
      <c r="V478" s="192"/>
      <c r="W478" s="192"/>
      <c r="X478" s="192"/>
      <c r="Y478" s="192"/>
      <c r="Z478" s="192"/>
      <c r="AA478" s="192"/>
      <c r="AB478" s="192"/>
      <c r="AC478" s="192"/>
      <c r="AD478" s="192"/>
    </row>
    <row r="479" spans="8:30" ht="15.75" customHeight="1">
      <c r="H479" s="192"/>
      <c r="I479" s="192"/>
      <c r="J479" s="192"/>
      <c r="K479" s="192"/>
      <c r="L479" s="192"/>
      <c r="M479" s="192"/>
      <c r="N479" s="192"/>
      <c r="O479" s="192"/>
      <c r="P479" s="192"/>
      <c r="Q479" s="192"/>
      <c r="R479" s="192"/>
      <c r="S479" s="192"/>
      <c r="T479" s="192"/>
      <c r="U479" s="192"/>
      <c r="V479" s="192"/>
      <c r="W479" s="192"/>
      <c r="X479" s="192"/>
      <c r="Y479" s="192"/>
      <c r="Z479" s="192"/>
      <c r="AA479" s="192"/>
      <c r="AB479" s="192"/>
      <c r="AC479" s="192"/>
      <c r="AD479" s="192"/>
    </row>
    <row r="480" spans="8:30" ht="15.75" customHeight="1">
      <c r="H480" s="192"/>
      <c r="I480" s="192"/>
      <c r="J480" s="192"/>
      <c r="K480" s="192"/>
      <c r="L480" s="192"/>
      <c r="M480" s="192"/>
      <c r="N480" s="192"/>
      <c r="O480" s="192"/>
      <c r="P480" s="192"/>
      <c r="Q480" s="192"/>
      <c r="R480" s="192"/>
      <c r="S480" s="192"/>
      <c r="T480" s="192"/>
      <c r="U480" s="192"/>
      <c r="V480" s="192"/>
      <c r="W480" s="192"/>
      <c r="X480" s="192"/>
      <c r="Y480" s="192"/>
      <c r="Z480" s="192"/>
      <c r="AA480" s="192"/>
      <c r="AB480" s="192"/>
      <c r="AC480" s="192"/>
      <c r="AD480" s="192"/>
    </row>
    <row r="481" spans="8:30" ht="15.75" customHeight="1">
      <c r="H481" s="192"/>
      <c r="I481" s="192"/>
      <c r="J481" s="192"/>
      <c r="K481" s="192"/>
      <c r="L481" s="192"/>
      <c r="M481" s="192"/>
      <c r="N481" s="192"/>
      <c r="O481" s="192"/>
      <c r="P481" s="192"/>
      <c r="Q481" s="192"/>
      <c r="R481" s="192"/>
      <c r="S481" s="192"/>
      <c r="T481" s="192"/>
      <c r="U481" s="192"/>
      <c r="V481" s="192"/>
      <c r="W481" s="192"/>
      <c r="X481" s="192"/>
      <c r="Y481" s="192"/>
      <c r="Z481" s="192"/>
      <c r="AA481" s="192"/>
      <c r="AB481" s="192"/>
      <c r="AC481" s="192"/>
      <c r="AD481" s="192"/>
    </row>
    <row r="482" spans="8:30" ht="15.75" customHeight="1">
      <c r="H482" s="192"/>
      <c r="I482" s="192"/>
      <c r="J482" s="192"/>
      <c r="K482" s="192"/>
      <c r="L482" s="192"/>
      <c r="M482" s="192"/>
      <c r="N482" s="192"/>
      <c r="O482" s="192"/>
      <c r="P482" s="192"/>
      <c r="Q482" s="192"/>
      <c r="R482" s="192"/>
      <c r="S482" s="192"/>
      <c r="T482" s="192"/>
      <c r="U482" s="192"/>
      <c r="V482" s="192"/>
      <c r="W482" s="192"/>
      <c r="X482" s="192"/>
      <c r="Y482" s="192"/>
      <c r="Z482" s="192"/>
      <c r="AA482" s="192"/>
      <c r="AB482" s="192"/>
      <c r="AC482" s="192"/>
      <c r="AD482" s="192"/>
    </row>
    <row r="483" spans="8:30" ht="15.75" customHeight="1">
      <c r="H483" s="192"/>
      <c r="I483" s="192"/>
      <c r="J483" s="192"/>
      <c r="K483" s="192"/>
      <c r="L483" s="192"/>
      <c r="M483" s="192"/>
      <c r="N483" s="192"/>
      <c r="O483" s="192"/>
      <c r="P483" s="192"/>
      <c r="Q483" s="192"/>
      <c r="R483" s="192"/>
      <c r="S483" s="192"/>
      <c r="T483" s="192"/>
      <c r="U483" s="192"/>
      <c r="V483" s="192"/>
      <c r="W483" s="192"/>
      <c r="X483" s="192"/>
      <c r="Y483" s="192"/>
      <c r="Z483" s="192"/>
      <c r="AA483" s="192"/>
      <c r="AB483" s="192"/>
      <c r="AC483" s="192"/>
      <c r="AD483" s="192"/>
    </row>
    <row r="484" spans="8:30" ht="15.75" customHeight="1">
      <c r="H484" s="192"/>
      <c r="I484" s="192"/>
      <c r="J484" s="192"/>
      <c r="K484" s="192"/>
      <c r="L484" s="192"/>
      <c r="M484" s="192"/>
      <c r="N484" s="192"/>
      <c r="O484" s="192"/>
      <c r="P484" s="192"/>
      <c r="Q484" s="192"/>
      <c r="R484" s="192"/>
      <c r="S484" s="192"/>
      <c r="T484" s="192"/>
      <c r="U484" s="192"/>
      <c r="V484" s="192"/>
      <c r="W484" s="192"/>
      <c r="X484" s="192"/>
      <c r="Y484" s="192"/>
      <c r="Z484" s="192"/>
      <c r="AA484" s="192"/>
      <c r="AB484" s="192"/>
      <c r="AC484" s="192"/>
      <c r="AD484" s="192"/>
    </row>
    <row r="485" spans="8:30" ht="15.75" customHeight="1">
      <c r="H485" s="192"/>
      <c r="I485" s="192"/>
      <c r="J485" s="192"/>
      <c r="K485" s="192"/>
      <c r="L485" s="192"/>
      <c r="M485" s="192"/>
      <c r="N485" s="192"/>
      <c r="O485" s="192"/>
      <c r="P485" s="192"/>
      <c r="Q485" s="192"/>
      <c r="R485" s="192"/>
      <c r="S485" s="192"/>
      <c r="T485" s="192"/>
      <c r="U485" s="192"/>
      <c r="V485" s="192"/>
      <c r="W485" s="192"/>
      <c r="X485" s="192"/>
      <c r="Y485" s="192"/>
      <c r="Z485" s="192"/>
      <c r="AA485" s="192"/>
      <c r="AB485" s="192"/>
      <c r="AC485" s="192"/>
      <c r="AD485" s="192"/>
    </row>
    <row r="486" spans="8:30" ht="15.75" customHeight="1">
      <c r="H486" s="192"/>
      <c r="I486" s="192"/>
      <c r="J486" s="192"/>
      <c r="K486" s="192"/>
      <c r="L486" s="192"/>
      <c r="M486" s="192"/>
      <c r="N486" s="192"/>
      <c r="O486" s="192"/>
      <c r="P486" s="192"/>
      <c r="Q486" s="192"/>
      <c r="R486" s="192"/>
      <c r="S486" s="192"/>
      <c r="T486" s="192"/>
      <c r="U486" s="192"/>
      <c r="V486" s="192"/>
      <c r="W486" s="192"/>
      <c r="X486" s="192"/>
      <c r="Y486" s="192"/>
      <c r="Z486" s="192"/>
      <c r="AA486" s="192"/>
      <c r="AB486" s="192"/>
      <c r="AC486" s="192"/>
      <c r="AD486" s="192"/>
    </row>
    <row r="487" spans="8:30" ht="15.75" customHeight="1">
      <c r="H487" s="192"/>
      <c r="I487" s="192"/>
      <c r="J487" s="192"/>
      <c r="K487" s="192"/>
      <c r="L487" s="192"/>
      <c r="M487" s="192"/>
      <c r="N487" s="192"/>
      <c r="O487" s="192"/>
      <c r="P487" s="192"/>
      <c r="Q487" s="192"/>
      <c r="R487" s="192"/>
      <c r="S487" s="192"/>
      <c r="T487" s="192"/>
      <c r="U487" s="192"/>
      <c r="V487" s="192"/>
      <c r="W487" s="192"/>
      <c r="X487" s="192"/>
      <c r="Y487" s="192"/>
      <c r="Z487" s="192"/>
      <c r="AA487" s="192"/>
      <c r="AB487" s="192"/>
      <c r="AC487" s="192"/>
      <c r="AD487" s="192"/>
    </row>
    <row r="488" spans="8:30" ht="15.75" customHeight="1">
      <c r="H488" s="192"/>
      <c r="I488" s="192"/>
      <c r="J488" s="192"/>
      <c r="K488" s="192"/>
      <c r="L488" s="192"/>
      <c r="M488" s="192"/>
      <c r="N488" s="192"/>
      <c r="O488" s="192"/>
      <c r="P488" s="192"/>
      <c r="Q488" s="192"/>
      <c r="R488" s="192"/>
      <c r="S488" s="192"/>
      <c r="T488" s="192"/>
      <c r="U488" s="192"/>
      <c r="V488" s="192"/>
      <c r="W488" s="192"/>
      <c r="X488" s="192"/>
      <c r="Y488" s="192"/>
      <c r="Z488" s="192"/>
      <c r="AA488" s="192"/>
      <c r="AB488" s="192"/>
      <c r="AC488" s="192"/>
      <c r="AD488" s="192"/>
    </row>
    <row r="489" spans="8:30" ht="15.75" customHeight="1">
      <c r="H489" s="192"/>
      <c r="I489" s="192"/>
      <c r="J489" s="192"/>
      <c r="K489" s="192"/>
      <c r="L489" s="192"/>
      <c r="M489" s="192"/>
      <c r="N489" s="192"/>
      <c r="O489" s="192"/>
      <c r="P489" s="192"/>
      <c r="Q489" s="192"/>
      <c r="R489" s="192"/>
      <c r="S489" s="192"/>
      <c r="T489" s="192"/>
      <c r="U489" s="192"/>
      <c r="V489" s="192"/>
      <c r="W489" s="192"/>
      <c r="X489" s="192"/>
      <c r="Y489" s="192"/>
      <c r="Z489" s="192"/>
      <c r="AA489" s="192"/>
      <c r="AB489" s="192"/>
      <c r="AC489" s="192"/>
      <c r="AD489" s="192"/>
    </row>
    <row r="490" spans="8:30" ht="15.75" customHeight="1">
      <c r="H490" s="192"/>
      <c r="I490" s="192"/>
      <c r="J490" s="192"/>
      <c r="K490" s="192"/>
      <c r="L490" s="192"/>
      <c r="M490" s="192"/>
      <c r="N490" s="192"/>
      <c r="O490" s="192"/>
      <c r="P490" s="192"/>
      <c r="Q490" s="192"/>
      <c r="R490" s="192"/>
      <c r="S490" s="192"/>
      <c r="T490" s="192"/>
      <c r="U490" s="192"/>
      <c r="V490" s="192"/>
      <c r="W490" s="192"/>
      <c r="X490" s="192"/>
      <c r="Y490" s="192"/>
      <c r="Z490" s="192"/>
      <c r="AA490" s="192"/>
      <c r="AB490" s="192"/>
      <c r="AC490" s="192"/>
      <c r="AD490" s="192"/>
    </row>
    <row r="491" spans="8:30" ht="15.75" customHeight="1">
      <c r="H491" s="192"/>
      <c r="I491" s="192"/>
      <c r="J491" s="192"/>
      <c r="K491" s="192"/>
      <c r="L491" s="192"/>
      <c r="M491" s="192"/>
      <c r="N491" s="192"/>
      <c r="O491" s="192"/>
      <c r="P491" s="192"/>
      <c r="Q491" s="192"/>
      <c r="R491" s="192"/>
      <c r="S491" s="192"/>
      <c r="T491" s="192"/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</row>
    <row r="492" spans="8:30" ht="15.75" customHeight="1">
      <c r="H492" s="192"/>
      <c r="I492" s="192"/>
      <c r="J492" s="192"/>
      <c r="K492" s="192"/>
      <c r="L492" s="192"/>
      <c r="M492" s="192"/>
      <c r="N492" s="192"/>
      <c r="O492" s="192"/>
      <c r="P492" s="192"/>
      <c r="Q492" s="192"/>
      <c r="R492" s="192"/>
      <c r="S492" s="192"/>
      <c r="T492" s="192"/>
      <c r="U492" s="192"/>
      <c r="V492" s="192"/>
      <c r="W492" s="192"/>
      <c r="X492" s="192"/>
      <c r="Y492" s="192"/>
      <c r="Z492" s="192"/>
      <c r="AA492" s="192"/>
      <c r="AB492" s="192"/>
      <c r="AC492" s="192"/>
      <c r="AD492" s="192"/>
    </row>
    <row r="493" spans="8:30" ht="15.75" customHeight="1">
      <c r="H493" s="192"/>
      <c r="I493" s="192"/>
      <c r="J493" s="192"/>
      <c r="K493" s="192"/>
      <c r="L493" s="192"/>
      <c r="M493" s="192"/>
      <c r="N493" s="192"/>
      <c r="O493" s="192"/>
      <c r="P493" s="192"/>
      <c r="Q493" s="192"/>
      <c r="R493" s="192"/>
      <c r="S493" s="192"/>
      <c r="T493" s="192"/>
      <c r="U493" s="192"/>
      <c r="V493" s="192"/>
      <c r="W493" s="192"/>
      <c r="X493" s="192"/>
      <c r="Y493" s="192"/>
      <c r="Z493" s="192"/>
      <c r="AA493" s="192"/>
      <c r="AB493" s="192"/>
      <c r="AC493" s="192"/>
      <c r="AD493" s="192"/>
    </row>
    <row r="494" spans="8:30" ht="15.75" customHeight="1">
      <c r="H494" s="192"/>
      <c r="I494" s="192"/>
      <c r="J494" s="192"/>
      <c r="K494" s="192"/>
      <c r="L494" s="192"/>
      <c r="M494" s="192"/>
      <c r="N494" s="192"/>
      <c r="O494" s="192"/>
      <c r="P494" s="192"/>
      <c r="Q494" s="192"/>
      <c r="R494" s="192"/>
      <c r="S494" s="192"/>
      <c r="T494" s="192"/>
      <c r="U494" s="192"/>
      <c r="V494" s="192"/>
      <c r="W494" s="192"/>
      <c r="X494" s="192"/>
      <c r="Y494" s="192"/>
      <c r="Z494" s="192"/>
      <c r="AA494" s="192"/>
      <c r="AB494" s="192"/>
      <c r="AC494" s="192"/>
      <c r="AD494" s="192"/>
    </row>
    <row r="495" spans="8:30" ht="15.75" customHeight="1">
      <c r="H495" s="192"/>
      <c r="I495" s="192"/>
      <c r="J495" s="192"/>
      <c r="K495" s="192"/>
      <c r="L495" s="192"/>
      <c r="M495" s="192"/>
      <c r="N495" s="192"/>
      <c r="O495" s="192"/>
      <c r="P495" s="192"/>
      <c r="Q495" s="192"/>
      <c r="R495" s="192"/>
      <c r="S495" s="192"/>
      <c r="T495" s="192"/>
      <c r="U495" s="192"/>
      <c r="V495" s="192"/>
      <c r="W495" s="192"/>
      <c r="X495" s="192"/>
      <c r="Y495" s="192"/>
      <c r="Z495" s="192"/>
      <c r="AA495" s="192"/>
      <c r="AB495" s="192"/>
      <c r="AC495" s="192"/>
      <c r="AD495" s="192"/>
    </row>
    <row r="496" spans="8:30" ht="15.75" customHeight="1">
      <c r="H496" s="192"/>
      <c r="I496" s="192"/>
      <c r="J496" s="192"/>
      <c r="K496" s="192"/>
      <c r="L496" s="192"/>
      <c r="M496" s="192"/>
      <c r="N496" s="192"/>
      <c r="O496" s="192"/>
      <c r="P496" s="192"/>
      <c r="Q496" s="192"/>
      <c r="R496" s="192"/>
      <c r="S496" s="192"/>
      <c r="T496" s="192"/>
      <c r="U496" s="192"/>
      <c r="V496" s="192"/>
      <c r="W496" s="192"/>
      <c r="X496" s="192"/>
      <c r="Y496" s="192"/>
      <c r="Z496" s="192"/>
      <c r="AA496" s="192"/>
      <c r="AB496" s="192"/>
      <c r="AC496" s="192"/>
      <c r="AD496" s="192"/>
    </row>
    <row r="497" spans="8:30" ht="15.75" customHeight="1">
      <c r="H497" s="192"/>
      <c r="I497" s="192"/>
      <c r="J497" s="192"/>
      <c r="K497" s="192"/>
      <c r="L497" s="192"/>
      <c r="M497" s="192"/>
      <c r="N497" s="192"/>
      <c r="O497" s="192"/>
      <c r="P497" s="192"/>
      <c r="Q497" s="192"/>
      <c r="R497" s="192"/>
      <c r="S497" s="192"/>
      <c r="T497" s="192"/>
      <c r="U497" s="192"/>
      <c r="V497" s="192"/>
      <c r="W497" s="192"/>
      <c r="X497" s="192"/>
      <c r="Y497" s="192"/>
      <c r="Z497" s="192"/>
      <c r="AA497" s="192"/>
      <c r="AB497" s="192"/>
      <c r="AC497" s="192"/>
      <c r="AD497" s="192"/>
    </row>
    <row r="498" spans="8:30" ht="15.75" customHeight="1">
      <c r="H498" s="192"/>
      <c r="I498" s="192"/>
      <c r="J498" s="192"/>
      <c r="K498" s="192"/>
      <c r="L498" s="192"/>
      <c r="M498" s="192"/>
      <c r="N498" s="192"/>
      <c r="O498" s="192"/>
      <c r="P498" s="192"/>
      <c r="Q498" s="192"/>
      <c r="R498" s="192"/>
      <c r="S498" s="192"/>
      <c r="T498" s="192"/>
      <c r="U498" s="192"/>
      <c r="V498" s="192"/>
      <c r="W498" s="192"/>
      <c r="X498" s="192"/>
      <c r="Y498" s="192"/>
      <c r="Z498" s="192"/>
      <c r="AA498" s="192"/>
      <c r="AB498" s="192"/>
      <c r="AC498" s="192"/>
      <c r="AD498" s="192"/>
    </row>
    <row r="499" spans="8:30" ht="15.75" customHeight="1">
      <c r="H499" s="192"/>
      <c r="I499" s="192"/>
      <c r="J499" s="192"/>
      <c r="K499" s="192"/>
      <c r="L499" s="192"/>
      <c r="M499" s="192"/>
      <c r="N499" s="192"/>
      <c r="O499" s="192"/>
      <c r="P499" s="192"/>
      <c r="Q499" s="192"/>
      <c r="R499" s="192"/>
      <c r="S499" s="192"/>
      <c r="T499" s="192"/>
      <c r="U499" s="192"/>
      <c r="V499" s="192"/>
      <c r="W499" s="192"/>
      <c r="X499" s="192"/>
      <c r="Y499" s="192"/>
      <c r="Z499" s="192"/>
      <c r="AA499" s="192"/>
      <c r="AB499" s="192"/>
      <c r="AC499" s="192"/>
      <c r="AD499" s="192"/>
    </row>
    <row r="500" spans="8:30" ht="15.75" customHeight="1">
      <c r="H500" s="192"/>
      <c r="I500" s="192"/>
      <c r="J500" s="192"/>
      <c r="K500" s="192"/>
      <c r="L500" s="192"/>
      <c r="M500" s="192"/>
      <c r="N500" s="192"/>
      <c r="O500" s="192"/>
      <c r="P500" s="192"/>
      <c r="Q500" s="192"/>
      <c r="R500" s="192"/>
      <c r="S500" s="192"/>
      <c r="T500" s="192"/>
      <c r="U500" s="192"/>
      <c r="V500" s="192"/>
      <c r="W500" s="192"/>
      <c r="X500" s="192"/>
      <c r="Y500" s="192"/>
      <c r="Z500" s="192"/>
      <c r="AA500" s="192"/>
      <c r="AB500" s="192"/>
      <c r="AC500" s="192"/>
      <c r="AD500" s="192"/>
    </row>
    <row r="501" spans="8:30" ht="15.75" customHeight="1">
      <c r="H501" s="192"/>
      <c r="I501" s="192"/>
      <c r="J501" s="192"/>
      <c r="K501" s="192"/>
      <c r="L501" s="192"/>
      <c r="M501" s="192"/>
      <c r="N501" s="192"/>
      <c r="O501" s="192"/>
      <c r="P501" s="192"/>
      <c r="Q501" s="192"/>
      <c r="R501" s="192"/>
      <c r="S501" s="192"/>
      <c r="T501" s="192"/>
      <c r="U501" s="192"/>
      <c r="V501" s="192"/>
      <c r="W501" s="192"/>
      <c r="X501" s="192"/>
      <c r="Y501" s="192"/>
      <c r="Z501" s="192"/>
      <c r="AA501" s="192"/>
      <c r="AB501" s="192"/>
      <c r="AC501" s="192"/>
      <c r="AD501" s="192"/>
    </row>
    <row r="502" spans="8:30" ht="15.75" customHeight="1">
      <c r="H502" s="192"/>
      <c r="I502" s="192"/>
      <c r="J502" s="192"/>
      <c r="K502" s="192"/>
      <c r="L502" s="192"/>
      <c r="M502" s="192"/>
      <c r="N502" s="192"/>
      <c r="O502" s="192"/>
      <c r="P502" s="192"/>
      <c r="Q502" s="192"/>
      <c r="R502" s="192"/>
      <c r="S502" s="192"/>
      <c r="T502" s="192"/>
      <c r="U502" s="192"/>
      <c r="V502" s="192"/>
      <c r="W502" s="192"/>
      <c r="X502" s="192"/>
      <c r="Y502" s="192"/>
      <c r="Z502" s="192"/>
      <c r="AA502" s="192"/>
      <c r="AB502" s="192"/>
      <c r="AC502" s="192"/>
      <c r="AD502" s="192"/>
    </row>
    <row r="503" spans="8:30" ht="15.75" customHeight="1">
      <c r="H503" s="192"/>
      <c r="I503" s="192"/>
      <c r="J503" s="192"/>
      <c r="K503" s="192"/>
      <c r="L503" s="192"/>
      <c r="M503" s="192"/>
      <c r="N503" s="192"/>
      <c r="O503" s="192"/>
      <c r="P503" s="192"/>
      <c r="Q503" s="192"/>
      <c r="R503" s="192"/>
      <c r="S503" s="192"/>
      <c r="T503" s="192"/>
      <c r="U503" s="192"/>
      <c r="V503" s="192"/>
      <c r="W503" s="192"/>
      <c r="X503" s="192"/>
      <c r="Y503" s="192"/>
      <c r="Z503" s="192"/>
      <c r="AA503" s="192"/>
      <c r="AB503" s="192"/>
      <c r="AC503" s="192"/>
      <c r="AD503" s="192"/>
    </row>
    <row r="504" spans="8:30" ht="15.75" customHeight="1">
      <c r="H504" s="192"/>
      <c r="I504" s="192"/>
      <c r="J504" s="192"/>
      <c r="K504" s="192"/>
      <c r="L504" s="192"/>
      <c r="M504" s="192"/>
      <c r="N504" s="192"/>
      <c r="O504" s="192"/>
      <c r="P504" s="192"/>
      <c r="Q504" s="192"/>
      <c r="R504" s="192"/>
      <c r="S504" s="192"/>
      <c r="T504" s="192"/>
      <c r="U504" s="192"/>
      <c r="V504" s="192"/>
      <c r="W504" s="192"/>
      <c r="X504" s="192"/>
      <c r="Y504" s="192"/>
      <c r="Z504" s="192"/>
      <c r="AA504" s="192"/>
      <c r="AB504" s="192"/>
      <c r="AC504" s="192"/>
      <c r="AD504" s="192"/>
    </row>
    <row r="505" spans="8:30" ht="15.75" customHeight="1">
      <c r="H505" s="192"/>
      <c r="I505" s="192"/>
      <c r="J505" s="192"/>
      <c r="K505" s="192"/>
      <c r="L505" s="192"/>
      <c r="M505" s="192"/>
      <c r="N505" s="192"/>
      <c r="O505" s="192"/>
      <c r="P505" s="192"/>
      <c r="Q505" s="192"/>
      <c r="R505" s="192"/>
      <c r="S505" s="192"/>
      <c r="T505" s="192"/>
      <c r="U505" s="192"/>
      <c r="V505" s="192"/>
      <c r="W505" s="192"/>
      <c r="X505" s="192"/>
      <c r="Y505" s="192"/>
      <c r="Z505" s="192"/>
      <c r="AA505" s="192"/>
      <c r="AB505" s="192"/>
      <c r="AC505" s="192"/>
      <c r="AD505" s="192"/>
    </row>
    <row r="506" spans="8:30" ht="15.75" customHeight="1">
      <c r="H506" s="192"/>
      <c r="I506" s="192"/>
      <c r="J506" s="192"/>
      <c r="K506" s="192"/>
      <c r="L506" s="192"/>
      <c r="M506" s="192"/>
      <c r="N506" s="192"/>
      <c r="O506" s="192"/>
      <c r="P506" s="192"/>
      <c r="Q506" s="192"/>
      <c r="R506" s="192"/>
      <c r="S506" s="192"/>
      <c r="T506" s="192"/>
      <c r="U506" s="192"/>
      <c r="V506" s="192"/>
      <c r="W506" s="192"/>
      <c r="X506" s="192"/>
      <c r="Y506" s="192"/>
      <c r="Z506" s="192"/>
      <c r="AA506" s="192"/>
      <c r="AB506" s="192"/>
      <c r="AC506" s="192"/>
      <c r="AD506" s="192"/>
    </row>
    <row r="507" spans="8:30" ht="15.75" customHeight="1">
      <c r="H507" s="192"/>
      <c r="I507" s="192"/>
      <c r="J507" s="192"/>
      <c r="K507" s="192"/>
      <c r="L507" s="192"/>
      <c r="M507" s="192"/>
      <c r="N507" s="192"/>
      <c r="O507" s="192"/>
      <c r="P507" s="192"/>
      <c r="Q507" s="192"/>
      <c r="R507" s="192"/>
      <c r="S507" s="192"/>
      <c r="T507" s="192"/>
      <c r="U507" s="192"/>
      <c r="V507" s="192"/>
      <c r="W507" s="192"/>
      <c r="X507" s="192"/>
      <c r="Y507" s="192"/>
      <c r="Z507" s="192"/>
      <c r="AA507" s="192"/>
      <c r="AB507" s="192"/>
      <c r="AC507" s="192"/>
      <c r="AD507" s="192"/>
    </row>
    <row r="508" spans="8:30" ht="15.75" customHeight="1">
      <c r="H508" s="192"/>
      <c r="I508" s="192"/>
      <c r="J508" s="192"/>
      <c r="K508" s="192"/>
      <c r="L508" s="192"/>
      <c r="M508" s="192"/>
      <c r="N508" s="192"/>
      <c r="O508" s="192"/>
      <c r="P508" s="192"/>
      <c r="Q508" s="192"/>
      <c r="R508" s="192"/>
      <c r="S508" s="192"/>
      <c r="T508" s="192"/>
      <c r="U508" s="192"/>
      <c r="V508" s="192"/>
      <c r="W508" s="192"/>
      <c r="X508" s="192"/>
      <c r="Y508" s="192"/>
      <c r="Z508" s="192"/>
      <c r="AA508" s="192"/>
      <c r="AB508" s="192"/>
      <c r="AC508" s="192"/>
      <c r="AD508" s="192"/>
    </row>
    <row r="509" spans="8:30" ht="15.75" customHeight="1">
      <c r="H509" s="192"/>
      <c r="I509" s="192"/>
      <c r="J509" s="192"/>
      <c r="K509" s="192"/>
      <c r="L509" s="192"/>
      <c r="M509" s="192"/>
      <c r="N509" s="192"/>
      <c r="O509" s="192"/>
      <c r="P509" s="192"/>
      <c r="Q509" s="192"/>
      <c r="R509" s="192"/>
      <c r="S509" s="192"/>
      <c r="T509" s="192"/>
      <c r="U509" s="192"/>
      <c r="V509" s="192"/>
      <c r="W509" s="192"/>
      <c r="X509" s="192"/>
      <c r="Y509" s="192"/>
      <c r="Z509" s="192"/>
      <c r="AA509" s="192"/>
      <c r="AB509" s="192"/>
      <c r="AC509" s="192"/>
      <c r="AD509" s="192"/>
    </row>
    <row r="510" spans="8:30" ht="15.75" customHeight="1">
      <c r="H510" s="192"/>
      <c r="I510" s="192"/>
      <c r="J510" s="192"/>
      <c r="K510" s="192"/>
      <c r="L510" s="192"/>
      <c r="M510" s="192"/>
      <c r="N510" s="192"/>
      <c r="O510" s="192"/>
      <c r="P510" s="192"/>
      <c r="Q510" s="192"/>
      <c r="R510" s="192"/>
      <c r="S510" s="192"/>
      <c r="T510" s="192"/>
      <c r="U510" s="192"/>
      <c r="V510" s="192"/>
      <c r="W510" s="192"/>
      <c r="X510" s="192"/>
      <c r="Y510" s="192"/>
      <c r="Z510" s="192"/>
      <c r="AA510" s="192"/>
      <c r="AB510" s="192"/>
      <c r="AC510" s="192"/>
      <c r="AD510" s="192"/>
    </row>
    <row r="511" spans="8:30" ht="15.75" customHeight="1">
      <c r="H511" s="192"/>
      <c r="I511" s="192"/>
      <c r="J511" s="192"/>
      <c r="K511" s="192"/>
      <c r="L511" s="192"/>
      <c r="M511" s="192"/>
      <c r="N511" s="192"/>
      <c r="O511" s="192"/>
      <c r="P511" s="192"/>
      <c r="Q511" s="192"/>
      <c r="R511" s="192"/>
      <c r="S511" s="192"/>
      <c r="T511" s="192"/>
      <c r="U511" s="192"/>
      <c r="V511" s="192"/>
      <c r="W511" s="192"/>
      <c r="X511" s="192"/>
      <c r="Y511" s="192"/>
      <c r="Z511" s="192"/>
      <c r="AA511" s="192"/>
      <c r="AB511" s="192"/>
      <c r="AC511" s="192"/>
      <c r="AD511" s="192"/>
    </row>
    <row r="512" spans="8:30" ht="15.75" customHeight="1">
      <c r="H512" s="192"/>
      <c r="I512" s="192"/>
      <c r="J512" s="192"/>
      <c r="K512" s="192"/>
      <c r="L512" s="192"/>
      <c r="M512" s="192"/>
      <c r="N512" s="192"/>
      <c r="O512" s="192"/>
      <c r="P512" s="192"/>
      <c r="Q512" s="192"/>
      <c r="R512" s="192"/>
      <c r="S512" s="192"/>
      <c r="T512" s="192"/>
      <c r="U512" s="192"/>
      <c r="V512" s="192"/>
      <c r="W512" s="192"/>
      <c r="X512" s="192"/>
      <c r="Y512" s="192"/>
      <c r="Z512" s="192"/>
      <c r="AA512" s="192"/>
      <c r="AB512" s="192"/>
      <c r="AC512" s="192"/>
      <c r="AD512" s="192"/>
    </row>
    <row r="513" spans="8:30" ht="15.75" customHeight="1">
      <c r="H513" s="192"/>
      <c r="I513" s="192"/>
      <c r="J513" s="192"/>
      <c r="K513" s="192"/>
      <c r="L513" s="192"/>
      <c r="M513" s="192"/>
      <c r="N513" s="192"/>
      <c r="O513" s="192"/>
      <c r="P513" s="192"/>
      <c r="Q513" s="192"/>
      <c r="R513" s="192"/>
      <c r="S513" s="192"/>
      <c r="T513" s="192"/>
      <c r="U513" s="192"/>
      <c r="V513" s="192"/>
      <c r="W513" s="192"/>
      <c r="X513" s="192"/>
      <c r="Y513" s="192"/>
      <c r="Z513" s="192"/>
      <c r="AA513" s="192"/>
      <c r="AB513" s="192"/>
      <c r="AC513" s="192"/>
      <c r="AD513" s="192"/>
    </row>
    <row r="514" spans="8:30" ht="15.75" customHeight="1">
      <c r="H514" s="192"/>
      <c r="I514" s="192"/>
      <c r="J514" s="192"/>
      <c r="K514" s="192"/>
      <c r="L514" s="192"/>
      <c r="M514" s="192"/>
      <c r="N514" s="192"/>
      <c r="O514" s="192"/>
      <c r="P514" s="192"/>
      <c r="Q514" s="192"/>
      <c r="R514" s="192"/>
      <c r="S514" s="192"/>
      <c r="T514" s="192"/>
      <c r="U514" s="192"/>
      <c r="V514" s="192"/>
      <c r="W514" s="192"/>
      <c r="X514" s="192"/>
      <c r="Y514" s="192"/>
      <c r="Z514" s="192"/>
      <c r="AA514" s="192"/>
      <c r="AB514" s="192"/>
      <c r="AC514" s="192"/>
      <c r="AD514" s="192"/>
    </row>
    <row r="515" spans="8:30" ht="15.75" customHeight="1">
      <c r="H515" s="192"/>
      <c r="I515" s="192"/>
      <c r="J515" s="192"/>
      <c r="K515" s="192"/>
      <c r="L515" s="192"/>
      <c r="M515" s="192"/>
      <c r="N515" s="192"/>
      <c r="O515" s="192"/>
      <c r="P515" s="192"/>
      <c r="Q515" s="192"/>
      <c r="R515" s="192"/>
      <c r="S515" s="192"/>
      <c r="T515" s="192"/>
      <c r="U515" s="192"/>
      <c r="V515" s="192"/>
      <c r="W515" s="192"/>
      <c r="X515" s="192"/>
      <c r="Y515" s="192"/>
      <c r="Z515" s="192"/>
      <c r="AA515" s="192"/>
      <c r="AB515" s="192"/>
      <c r="AC515" s="192"/>
      <c r="AD515" s="192"/>
    </row>
    <row r="516" spans="8:30" ht="15.75" customHeight="1">
      <c r="H516" s="192"/>
      <c r="I516" s="192"/>
      <c r="J516" s="192"/>
      <c r="K516" s="192"/>
      <c r="L516" s="192"/>
      <c r="M516" s="192"/>
      <c r="N516" s="192"/>
      <c r="O516" s="192"/>
      <c r="P516" s="192"/>
      <c r="Q516" s="192"/>
      <c r="R516" s="192"/>
      <c r="S516" s="192"/>
      <c r="T516" s="192"/>
      <c r="U516" s="192"/>
      <c r="V516" s="192"/>
      <c r="W516" s="192"/>
      <c r="X516" s="192"/>
      <c r="Y516" s="192"/>
      <c r="Z516" s="192"/>
      <c r="AA516" s="192"/>
      <c r="AB516" s="192"/>
      <c r="AC516" s="192"/>
      <c r="AD516" s="192"/>
    </row>
    <row r="517" spans="8:30" ht="15.75" customHeight="1">
      <c r="H517" s="192"/>
      <c r="I517" s="192"/>
      <c r="J517" s="192"/>
      <c r="K517" s="192"/>
      <c r="L517" s="192"/>
      <c r="M517" s="192"/>
      <c r="N517" s="192"/>
      <c r="O517" s="192"/>
      <c r="P517" s="192"/>
      <c r="Q517" s="192"/>
      <c r="R517" s="192"/>
      <c r="S517" s="192"/>
      <c r="T517" s="192"/>
      <c r="U517" s="192"/>
      <c r="V517" s="192"/>
      <c r="W517" s="192"/>
      <c r="X517" s="192"/>
      <c r="Y517" s="192"/>
      <c r="Z517" s="192"/>
      <c r="AA517" s="192"/>
      <c r="AB517" s="192"/>
      <c r="AC517" s="192"/>
      <c r="AD517" s="192"/>
    </row>
    <row r="518" spans="8:30" ht="15.75" customHeight="1">
      <c r="H518" s="192"/>
      <c r="I518" s="192"/>
      <c r="J518" s="192"/>
      <c r="K518" s="192"/>
      <c r="L518" s="192"/>
      <c r="M518" s="192"/>
      <c r="N518" s="192"/>
      <c r="O518" s="192"/>
      <c r="P518" s="192"/>
      <c r="Q518" s="192"/>
      <c r="R518" s="192"/>
      <c r="S518" s="192"/>
      <c r="T518" s="192"/>
      <c r="U518" s="192"/>
      <c r="V518" s="192"/>
      <c r="W518" s="192"/>
      <c r="X518" s="192"/>
      <c r="Y518" s="192"/>
      <c r="Z518" s="192"/>
      <c r="AA518" s="192"/>
      <c r="AB518" s="192"/>
      <c r="AC518" s="192"/>
      <c r="AD518" s="192"/>
    </row>
    <row r="519" spans="8:30" ht="15.75" customHeight="1"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92"/>
      <c r="S519" s="192"/>
      <c r="T519" s="192"/>
      <c r="U519" s="192"/>
      <c r="V519" s="192"/>
      <c r="W519" s="192"/>
      <c r="X519" s="192"/>
      <c r="Y519" s="192"/>
      <c r="Z519" s="192"/>
      <c r="AA519" s="192"/>
      <c r="AB519" s="192"/>
      <c r="AC519" s="192"/>
      <c r="AD519" s="192"/>
    </row>
    <row r="520" spans="8:30" ht="15.75" customHeight="1">
      <c r="H520" s="192"/>
      <c r="I520" s="192"/>
      <c r="J520" s="192"/>
      <c r="K520" s="192"/>
      <c r="L520" s="192"/>
      <c r="M520" s="192"/>
      <c r="N520" s="192"/>
      <c r="O520" s="192"/>
      <c r="P520" s="192"/>
      <c r="Q520" s="192"/>
      <c r="R520" s="192"/>
      <c r="S520" s="192"/>
      <c r="T520" s="192"/>
      <c r="U520" s="192"/>
      <c r="V520" s="192"/>
      <c r="W520" s="192"/>
      <c r="X520" s="192"/>
      <c r="Y520" s="192"/>
      <c r="Z520" s="192"/>
      <c r="AA520" s="192"/>
      <c r="AB520" s="192"/>
      <c r="AC520" s="192"/>
      <c r="AD520" s="192"/>
    </row>
    <row r="521" spans="8:30" ht="15.75" customHeight="1">
      <c r="H521" s="192"/>
      <c r="I521" s="192"/>
      <c r="J521" s="192"/>
      <c r="K521" s="192"/>
      <c r="L521" s="192"/>
      <c r="M521" s="192"/>
      <c r="N521" s="192"/>
      <c r="O521" s="192"/>
      <c r="P521" s="192"/>
      <c r="Q521" s="192"/>
      <c r="R521" s="192"/>
      <c r="S521" s="192"/>
      <c r="T521" s="192"/>
      <c r="U521" s="192"/>
      <c r="V521" s="192"/>
      <c r="W521" s="192"/>
      <c r="X521" s="192"/>
      <c r="Y521" s="192"/>
      <c r="Z521" s="192"/>
      <c r="AA521" s="192"/>
      <c r="AB521" s="192"/>
      <c r="AC521" s="192"/>
      <c r="AD521" s="192"/>
    </row>
    <row r="522" spans="8:30" ht="15.75" customHeight="1">
      <c r="H522" s="192"/>
      <c r="I522" s="192"/>
      <c r="J522" s="192"/>
      <c r="K522" s="192"/>
      <c r="L522" s="192"/>
      <c r="M522" s="192"/>
      <c r="N522" s="192"/>
      <c r="O522" s="192"/>
      <c r="P522" s="192"/>
      <c r="Q522" s="192"/>
      <c r="R522" s="192"/>
      <c r="S522" s="192"/>
      <c r="T522" s="192"/>
      <c r="U522" s="192"/>
      <c r="V522" s="192"/>
      <c r="W522" s="192"/>
      <c r="X522" s="192"/>
      <c r="Y522" s="192"/>
      <c r="Z522" s="192"/>
      <c r="AA522" s="192"/>
      <c r="AB522" s="192"/>
      <c r="AC522" s="192"/>
      <c r="AD522" s="192"/>
    </row>
    <row r="523" spans="8:30" ht="15.75" customHeight="1">
      <c r="H523" s="192"/>
      <c r="I523" s="192"/>
      <c r="J523" s="192"/>
      <c r="K523" s="192"/>
      <c r="L523" s="192"/>
      <c r="M523" s="192"/>
      <c r="N523" s="192"/>
      <c r="O523" s="192"/>
      <c r="P523" s="192"/>
      <c r="Q523" s="192"/>
      <c r="R523" s="192"/>
      <c r="S523" s="192"/>
      <c r="T523" s="192"/>
      <c r="U523" s="192"/>
      <c r="V523" s="192"/>
      <c r="W523" s="192"/>
      <c r="X523" s="192"/>
      <c r="Y523" s="192"/>
      <c r="Z523" s="192"/>
      <c r="AA523" s="192"/>
      <c r="AB523" s="192"/>
      <c r="AC523" s="192"/>
      <c r="AD523" s="192"/>
    </row>
    <row r="524" spans="8:30" ht="15.75" customHeight="1">
      <c r="H524" s="192"/>
      <c r="I524" s="192"/>
      <c r="J524" s="192"/>
      <c r="K524" s="192"/>
      <c r="L524" s="192"/>
      <c r="M524" s="192"/>
      <c r="N524" s="192"/>
      <c r="O524" s="192"/>
      <c r="P524" s="192"/>
      <c r="Q524" s="192"/>
      <c r="R524" s="192"/>
      <c r="S524" s="192"/>
      <c r="T524" s="192"/>
      <c r="U524" s="192"/>
      <c r="V524" s="192"/>
      <c r="W524" s="192"/>
      <c r="X524" s="192"/>
      <c r="Y524" s="192"/>
      <c r="Z524" s="192"/>
      <c r="AA524" s="192"/>
      <c r="AB524" s="192"/>
      <c r="AC524" s="192"/>
      <c r="AD524" s="192"/>
    </row>
    <row r="525" spans="8:30" ht="15.75" customHeight="1">
      <c r="H525" s="192"/>
      <c r="I525" s="192"/>
      <c r="J525" s="192"/>
      <c r="K525" s="192"/>
      <c r="L525" s="192"/>
      <c r="M525" s="192"/>
      <c r="N525" s="192"/>
      <c r="O525" s="192"/>
      <c r="P525" s="192"/>
      <c r="Q525" s="192"/>
      <c r="R525" s="192"/>
      <c r="S525" s="192"/>
      <c r="T525" s="192"/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</row>
    <row r="526" spans="8:30" ht="15.75" customHeight="1">
      <c r="H526" s="192"/>
      <c r="I526" s="192"/>
      <c r="J526" s="192"/>
      <c r="K526" s="192"/>
      <c r="L526" s="192"/>
      <c r="M526" s="192"/>
      <c r="N526" s="192"/>
      <c r="O526" s="192"/>
      <c r="P526" s="192"/>
      <c r="Q526" s="192"/>
      <c r="R526" s="192"/>
      <c r="S526" s="192"/>
      <c r="T526" s="192"/>
      <c r="U526" s="192"/>
      <c r="V526" s="192"/>
      <c r="W526" s="192"/>
      <c r="X526" s="192"/>
      <c r="Y526" s="192"/>
      <c r="Z526" s="192"/>
      <c r="AA526" s="192"/>
      <c r="AB526" s="192"/>
      <c r="AC526" s="192"/>
      <c r="AD526" s="192"/>
    </row>
    <row r="527" spans="8:30" ht="15.75" customHeight="1">
      <c r="H527" s="192"/>
      <c r="I527" s="192"/>
      <c r="J527" s="192"/>
      <c r="K527" s="192"/>
      <c r="L527" s="192"/>
      <c r="M527" s="192"/>
      <c r="N527" s="192"/>
      <c r="O527" s="192"/>
      <c r="P527" s="192"/>
      <c r="Q527" s="192"/>
      <c r="R527" s="192"/>
      <c r="S527" s="192"/>
      <c r="T527" s="192"/>
      <c r="U527" s="192"/>
      <c r="V527" s="192"/>
      <c r="W527" s="192"/>
      <c r="X527" s="192"/>
      <c r="Y527" s="192"/>
      <c r="Z527" s="192"/>
      <c r="AA527" s="192"/>
      <c r="AB527" s="192"/>
      <c r="AC527" s="192"/>
      <c r="AD527" s="192"/>
    </row>
    <row r="528" spans="8:30" ht="15.75" customHeight="1">
      <c r="H528" s="192"/>
      <c r="I528" s="192"/>
      <c r="J528" s="192"/>
      <c r="K528" s="192"/>
      <c r="L528" s="192"/>
      <c r="M528" s="192"/>
      <c r="N528" s="192"/>
      <c r="O528" s="192"/>
      <c r="P528" s="192"/>
      <c r="Q528" s="192"/>
      <c r="R528" s="192"/>
      <c r="S528" s="192"/>
      <c r="T528" s="192"/>
      <c r="U528" s="192"/>
      <c r="V528" s="192"/>
      <c r="W528" s="192"/>
      <c r="X528" s="192"/>
      <c r="Y528" s="192"/>
      <c r="Z528" s="192"/>
      <c r="AA528" s="192"/>
      <c r="AB528" s="192"/>
      <c r="AC528" s="192"/>
      <c r="AD528" s="192"/>
    </row>
    <row r="529" spans="8:30" ht="15.75" customHeight="1">
      <c r="H529" s="192"/>
      <c r="I529" s="192"/>
      <c r="J529" s="192"/>
      <c r="K529" s="192"/>
      <c r="L529" s="192"/>
      <c r="M529" s="192"/>
      <c r="N529" s="192"/>
      <c r="O529" s="192"/>
      <c r="P529" s="192"/>
      <c r="Q529" s="192"/>
      <c r="R529" s="192"/>
      <c r="S529" s="192"/>
      <c r="T529" s="192"/>
      <c r="U529" s="192"/>
      <c r="V529" s="192"/>
      <c r="W529" s="192"/>
      <c r="X529" s="192"/>
      <c r="Y529" s="192"/>
      <c r="Z529" s="192"/>
      <c r="AA529" s="192"/>
      <c r="AB529" s="192"/>
      <c r="AC529" s="192"/>
      <c r="AD529" s="192"/>
    </row>
    <row r="530" spans="8:30" ht="15.75" customHeight="1">
      <c r="H530" s="192"/>
      <c r="I530" s="192"/>
      <c r="J530" s="192"/>
      <c r="K530" s="192"/>
      <c r="L530" s="192"/>
      <c r="M530" s="192"/>
      <c r="N530" s="192"/>
      <c r="O530" s="192"/>
      <c r="P530" s="192"/>
      <c r="Q530" s="192"/>
      <c r="R530" s="192"/>
      <c r="S530" s="192"/>
      <c r="T530" s="192"/>
      <c r="U530" s="192"/>
      <c r="V530" s="192"/>
      <c r="W530" s="192"/>
      <c r="X530" s="192"/>
      <c r="Y530" s="192"/>
      <c r="Z530" s="192"/>
      <c r="AA530" s="192"/>
      <c r="AB530" s="192"/>
      <c r="AC530" s="192"/>
      <c r="AD530" s="192"/>
    </row>
    <row r="531" spans="8:30" ht="15.75" customHeight="1">
      <c r="H531" s="192"/>
      <c r="I531" s="192"/>
      <c r="J531" s="192"/>
      <c r="K531" s="192"/>
      <c r="L531" s="192"/>
      <c r="M531" s="192"/>
      <c r="N531" s="192"/>
      <c r="O531" s="192"/>
      <c r="P531" s="192"/>
      <c r="Q531" s="192"/>
      <c r="R531" s="192"/>
      <c r="S531" s="192"/>
      <c r="T531" s="192"/>
      <c r="U531" s="192"/>
      <c r="V531" s="192"/>
      <c r="W531" s="192"/>
      <c r="X531" s="192"/>
      <c r="Y531" s="192"/>
      <c r="Z531" s="192"/>
      <c r="AA531" s="192"/>
      <c r="AB531" s="192"/>
      <c r="AC531" s="192"/>
      <c r="AD531" s="192"/>
    </row>
    <row r="532" spans="8:30" ht="15.75" customHeight="1">
      <c r="H532" s="192"/>
      <c r="I532" s="192"/>
      <c r="J532" s="192"/>
      <c r="K532" s="192"/>
      <c r="L532" s="192"/>
      <c r="M532" s="192"/>
      <c r="N532" s="192"/>
      <c r="O532" s="192"/>
      <c r="P532" s="192"/>
      <c r="Q532" s="192"/>
      <c r="R532" s="192"/>
      <c r="S532" s="192"/>
      <c r="T532" s="192"/>
      <c r="U532" s="192"/>
      <c r="V532" s="192"/>
      <c r="W532" s="192"/>
      <c r="X532" s="192"/>
      <c r="Y532" s="192"/>
      <c r="Z532" s="192"/>
      <c r="AA532" s="192"/>
      <c r="AB532" s="192"/>
      <c r="AC532" s="192"/>
      <c r="AD532" s="192"/>
    </row>
    <row r="533" spans="8:30" ht="15.75" customHeight="1">
      <c r="H533" s="192"/>
      <c r="I533" s="192"/>
      <c r="J533" s="192"/>
      <c r="K533" s="192"/>
      <c r="L533" s="192"/>
      <c r="M533" s="192"/>
      <c r="N533" s="192"/>
      <c r="O533" s="192"/>
      <c r="P533" s="192"/>
      <c r="Q533" s="192"/>
      <c r="R533" s="192"/>
      <c r="S533" s="192"/>
      <c r="T533" s="192"/>
      <c r="U533" s="192"/>
      <c r="V533" s="192"/>
      <c r="W533" s="192"/>
      <c r="X533" s="192"/>
      <c r="Y533" s="192"/>
      <c r="Z533" s="192"/>
      <c r="AA533" s="192"/>
      <c r="AB533" s="192"/>
      <c r="AC533" s="192"/>
      <c r="AD533" s="192"/>
    </row>
    <row r="534" spans="8:30" ht="15.75" customHeight="1">
      <c r="H534" s="192"/>
      <c r="I534" s="192"/>
      <c r="J534" s="192"/>
      <c r="K534" s="192"/>
      <c r="L534" s="192"/>
      <c r="M534" s="192"/>
      <c r="N534" s="192"/>
      <c r="O534" s="192"/>
      <c r="P534" s="192"/>
      <c r="Q534" s="192"/>
      <c r="R534" s="192"/>
      <c r="S534" s="192"/>
      <c r="T534" s="192"/>
      <c r="U534" s="192"/>
      <c r="V534" s="192"/>
      <c r="W534" s="192"/>
      <c r="X534" s="192"/>
      <c r="Y534" s="192"/>
      <c r="Z534" s="192"/>
      <c r="AA534" s="192"/>
      <c r="AB534" s="192"/>
      <c r="AC534" s="192"/>
      <c r="AD534" s="192"/>
    </row>
    <row r="535" spans="8:30" ht="15.75" customHeight="1">
      <c r="H535" s="192"/>
      <c r="I535" s="192"/>
      <c r="J535" s="192"/>
      <c r="K535" s="192"/>
      <c r="L535" s="192"/>
      <c r="M535" s="192"/>
      <c r="N535" s="192"/>
      <c r="O535" s="192"/>
      <c r="P535" s="192"/>
      <c r="Q535" s="192"/>
      <c r="R535" s="192"/>
      <c r="S535" s="192"/>
      <c r="T535" s="192"/>
      <c r="U535" s="192"/>
      <c r="V535" s="192"/>
      <c r="W535" s="192"/>
      <c r="X535" s="192"/>
      <c r="Y535" s="192"/>
      <c r="Z535" s="192"/>
      <c r="AA535" s="192"/>
      <c r="AB535" s="192"/>
      <c r="AC535" s="192"/>
      <c r="AD535" s="192"/>
    </row>
    <row r="536" spans="8:30" ht="15.75" customHeight="1">
      <c r="H536" s="192"/>
      <c r="I536" s="192"/>
      <c r="J536" s="192"/>
      <c r="K536" s="192"/>
      <c r="L536" s="192"/>
      <c r="M536" s="192"/>
      <c r="N536" s="192"/>
      <c r="O536" s="192"/>
      <c r="P536" s="192"/>
      <c r="Q536" s="192"/>
      <c r="R536" s="192"/>
      <c r="S536" s="192"/>
      <c r="T536" s="192"/>
      <c r="U536" s="192"/>
      <c r="V536" s="192"/>
      <c r="W536" s="192"/>
      <c r="X536" s="192"/>
      <c r="Y536" s="192"/>
      <c r="Z536" s="192"/>
      <c r="AA536" s="192"/>
      <c r="AB536" s="192"/>
      <c r="AC536" s="192"/>
      <c r="AD536" s="192"/>
    </row>
    <row r="537" spans="8:30" ht="15.75" customHeight="1">
      <c r="H537" s="192"/>
      <c r="I537" s="192"/>
      <c r="J537" s="192"/>
      <c r="K537" s="192"/>
      <c r="L537" s="192"/>
      <c r="M537" s="192"/>
      <c r="N537" s="192"/>
      <c r="O537" s="192"/>
      <c r="P537" s="192"/>
      <c r="Q537" s="192"/>
      <c r="R537" s="192"/>
      <c r="S537" s="192"/>
      <c r="T537" s="192"/>
      <c r="U537" s="192"/>
      <c r="V537" s="192"/>
      <c r="W537" s="192"/>
      <c r="X537" s="192"/>
      <c r="Y537" s="192"/>
      <c r="Z537" s="192"/>
      <c r="AA537" s="192"/>
      <c r="AB537" s="192"/>
      <c r="AC537" s="192"/>
      <c r="AD537" s="192"/>
    </row>
    <row r="538" spans="8:30" ht="15.75" customHeight="1">
      <c r="H538" s="192"/>
      <c r="I538" s="192"/>
      <c r="J538" s="192"/>
      <c r="K538" s="192"/>
      <c r="L538" s="192"/>
      <c r="M538" s="192"/>
      <c r="N538" s="192"/>
      <c r="O538" s="192"/>
      <c r="P538" s="192"/>
      <c r="Q538" s="192"/>
      <c r="R538" s="192"/>
      <c r="S538" s="192"/>
      <c r="T538" s="192"/>
      <c r="U538" s="192"/>
      <c r="V538" s="192"/>
      <c r="W538" s="192"/>
      <c r="X538" s="192"/>
      <c r="Y538" s="192"/>
      <c r="Z538" s="192"/>
      <c r="AA538" s="192"/>
      <c r="AB538" s="192"/>
      <c r="AC538" s="192"/>
      <c r="AD538" s="192"/>
    </row>
    <row r="539" spans="8:30" ht="15.75" customHeight="1">
      <c r="H539" s="192"/>
      <c r="I539" s="192"/>
      <c r="J539" s="192"/>
      <c r="K539" s="192"/>
      <c r="L539" s="192"/>
      <c r="M539" s="192"/>
      <c r="N539" s="192"/>
      <c r="O539" s="192"/>
      <c r="P539" s="192"/>
      <c r="Q539" s="192"/>
      <c r="R539" s="192"/>
      <c r="S539" s="192"/>
      <c r="T539" s="192"/>
      <c r="U539" s="192"/>
      <c r="V539" s="192"/>
      <c r="W539" s="192"/>
      <c r="X539" s="192"/>
      <c r="Y539" s="192"/>
      <c r="Z539" s="192"/>
      <c r="AA539" s="192"/>
      <c r="AB539" s="192"/>
      <c r="AC539" s="192"/>
      <c r="AD539" s="192"/>
    </row>
    <row r="540" spans="8:30" ht="15.75" customHeight="1">
      <c r="H540" s="192"/>
      <c r="I540" s="192"/>
      <c r="J540" s="192"/>
      <c r="K540" s="192"/>
      <c r="L540" s="192"/>
      <c r="M540" s="192"/>
      <c r="N540" s="192"/>
      <c r="O540" s="192"/>
      <c r="P540" s="192"/>
      <c r="Q540" s="192"/>
      <c r="R540" s="192"/>
      <c r="S540" s="192"/>
      <c r="T540" s="192"/>
      <c r="U540" s="192"/>
      <c r="V540" s="192"/>
      <c r="W540" s="192"/>
      <c r="X540" s="192"/>
      <c r="Y540" s="192"/>
      <c r="Z540" s="192"/>
      <c r="AA540" s="192"/>
      <c r="AB540" s="192"/>
      <c r="AC540" s="192"/>
      <c r="AD540" s="192"/>
    </row>
    <row r="541" spans="8:30" ht="15.75" customHeight="1">
      <c r="H541" s="192"/>
      <c r="I541" s="192"/>
      <c r="J541" s="192"/>
      <c r="K541" s="192"/>
      <c r="L541" s="192"/>
      <c r="M541" s="192"/>
      <c r="N541" s="192"/>
      <c r="O541" s="192"/>
      <c r="P541" s="192"/>
      <c r="Q541" s="192"/>
      <c r="R541" s="192"/>
      <c r="S541" s="192"/>
      <c r="T541" s="192"/>
      <c r="U541" s="192"/>
      <c r="V541" s="192"/>
      <c r="W541" s="192"/>
      <c r="X541" s="192"/>
      <c r="Y541" s="192"/>
      <c r="Z541" s="192"/>
      <c r="AA541" s="192"/>
      <c r="AB541" s="192"/>
      <c r="AC541" s="192"/>
      <c r="AD541" s="192"/>
    </row>
    <row r="542" spans="8:30" ht="15.75" customHeight="1">
      <c r="H542" s="192"/>
      <c r="I542" s="192"/>
      <c r="J542" s="192"/>
      <c r="K542" s="192"/>
      <c r="L542" s="192"/>
      <c r="M542" s="192"/>
      <c r="N542" s="192"/>
      <c r="O542" s="192"/>
      <c r="P542" s="192"/>
      <c r="Q542" s="192"/>
      <c r="R542" s="192"/>
      <c r="S542" s="192"/>
      <c r="T542" s="192"/>
      <c r="U542" s="192"/>
      <c r="V542" s="192"/>
      <c r="W542" s="192"/>
      <c r="X542" s="192"/>
      <c r="Y542" s="192"/>
      <c r="Z542" s="192"/>
      <c r="AA542" s="192"/>
      <c r="AB542" s="192"/>
      <c r="AC542" s="192"/>
      <c r="AD542" s="192"/>
    </row>
    <row r="543" spans="8:30" ht="15.75" customHeight="1">
      <c r="H543" s="192"/>
      <c r="I543" s="192"/>
      <c r="J543" s="192"/>
      <c r="K543" s="192"/>
      <c r="L543" s="192"/>
      <c r="M543" s="192"/>
      <c r="N543" s="192"/>
      <c r="O543" s="192"/>
      <c r="P543" s="192"/>
      <c r="Q543" s="192"/>
      <c r="R543" s="192"/>
      <c r="S543" s="192"/>
      <c r="T543" s="192"/>
      <c r="U543" s="192"/>
      <c r="V543" s="192"/>
      <c r="W543" s="192"/>
      <c r="X543" s="192"/>
      <c r="Y543" s="192"/>
      <c r="Z543" s="192"/>
      <c r="AA543" s="192"/>
      <c r="AB543" s="192"/>
      <c r="AC543" s="192"/>
      <c r="AD543" s="192"/>
    </row>
    <row r="544" spans="8:30" ht="15.75" customHeight="1">
      <c r="H544" s="192"/>
      <c r="I544" s="192"/>
      <c r="J544" s="192"/>
      <c r="K544" s="192"/>
      <c r="L544" s="192"/>
      <c r="M544" s="192"/>
      <c r="N544" s="192"/>
      <c r="O544" s="192"/>
      <c r="P544" s="192"/>
      <c r="Q544" s="192"/>
      <c r="R544" s="192"/>
      <c r="S544" s="192"/>
      <c r="T544" s="192"/>
      <c r="U544" s="192"/>
      <c r="V544" s="192"/>
      <c r="W544" s="192"/>
      <c r="X544" s="192"/>
      <c r="Y544" s="192"/>
      <c r="Z544" s="192"/>
      <c r="AA544" s="192"/>
      <c r="AB544" s="192"/>
      <c r="AC544" s="192"/>
      <c r="AD544" s="192"/>
    </row>
    <row r="545" spans="8:30" ht="15.75" customHeight="1">
      <c r="H545" s="192"/>
      <c r="I545" s="192"/>
      <c r="J545" s="192"/>
      <c r="K545" s="192"/>
      <c r="L545" s="192"/>
      <c r="M545" s="192"/>
      <c r="N545" s="192"/>
      <c r="O545" s="192"/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</row>
    <row r="546" spans="8:30" ht="15.75" customHeight="1">
      <c r="H546" s="192"/>
      <c r="I546" s="192"/>
      <c r="J546" s="192"/>
      <c r="K546" s="192"/>
      <c r="L546" s="192"/>
      <c r="M546" s="192"/>
      <c r="N546" s="192"/>
      <c r="O546" s="192"/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</row>
    <row r="547" spans="8:30" ht="15.75" customHeight="1">
      <c r="H547" s="192"/>
      <c r="I547" s="192"/>
      <c r="J547" s="192"/>
      <c r="K547" s="192"/>
      <c r="L547" s="192"/>
      <c r="M547" s="192"/>
      <c r="N547" s="192"/>
      <c r="O547" s="192"/>
      <c r="P547" s="192"/>
      <c r="Q547" s="192"/>
      <c r="R547" s="192"/>
      <c r="S547" s="192"/>
      <c r="T547" s="192"/>
      <c r="U547" s="192"/>
      <c r="V547" s="192"/>
      <c r="W547" s="192"/>
      <c r="X547" s="192"/>
      <c r="Y547" s="192"/>
      <c r="Z547" s="192"/>
      <c r="AA547" s="192"/>
      <c r="AB547" s="192"/>
      <c r="AC547" s="192"/>
      <c r="AD547" s="192"/>
    </row>
    <row r="548" spans="8:30" ht="15.75" customHeight="1">
      <c r="H548" s="192"/>
      <c r="I548" s="192"/>
      <c r="J548" s="192"/>
      <c r="K548" s="192"/>
      <c r="L548" s="192"/>
      <c r="M548" s="192"/>
      <c r="N548" s="192"/>
      <c r="O548" s="192"/>
      <c r="P548" s="192"/>
      <c r="Q548" s="192"/>
      <c r="R548" s="192"/>
      <c r="S548" s="192"/>
      <c r="T548" s="192"/>
      <c r="U548" s="192"/>
      <c r="V548" s="192"/>
      <c r="W548" s="192"/>
      <c r="X548" s="192"/>
      <c r="Y548" s="192"/>
      <c r="Z548" s="192"/>
      <c r="AA548" s="192"/>
      <c r="AB548" s="192"/>
      <c r="AC548" s="192"/>
      <c r="AD548" s="192"/>
    </row>
    <row r="549" spans="8:30" ht="15.75" customHeight="1">
      <c r="H549" s="192"/>
      <c r="I549" s="192"/>
      <c r="J549" s="192"/>
      <c r="K549" s="192"/>
      <c r="L549" s="192"/>
      <c r="M549" s="192"/>
      <c r="N549" s="192"/>
      <c r="O549" s="192"/>
      <c r="P549" s="192"/>
      <c r="Q549" s="192"/>
      <c r="R549" s="192"/>
      <c r="S549" s="192"/>
      <c r="T549" s="192"/>
      <c r="U549" s="192"/>
      <c r="V549" s="192"/>
      <c r="W549" s="192"/>
      <c r="X549" s="192"/>
      <c r="Y549" s="192"/>
      <c r="Z549" s="192"/>
      <c r="AA549" s="192"/>
      <c r="AB549" s="192"/>
      <c r="AC549" s="192"/>
      <c r="AD549" s="192"/>
    </row>
    <row r="550" spans="8:30" ht="15.75" customHeight="1">
      <c r="H550" s="192"/>
      <c r="I550" s="192"/>
      <c r="J550" s="192"/>
      <c r="K550" s="192"/>
      <c r="L550" s="192"/>
      <c r="M550" s="192"/>
      <c r="N550" s="192"/>
      <c r="O550" s="192"/>
      <c r="P550" s="192"/>
      <c r="Q550" s="192"/>
      <c r="R550" s="192"/>
      <c r="S550" s="192"/>
      <c r="T550" s="192"/>
      <c r="U550" s="192"/>
      <c r="V550" s="192"/>
      <c r="W550" s="192"/>
      <c r="X550" s="192"/>
      <c r="Y550" s="192"/>
      <c r="Z550" s="192"/>
      <c r="AA550" s="192"/>
      <c r="AB550" s="192"/>
      <c r="AC550" s="192"/>
      <c r="AD550" s="192"/>
    </row>
    <row r="551" spans="8:30" ht="15.75" customHeight="1">
      <c r="H551" s="192"/>
      <c r="I551" s="192"/>
      <c r="J551" s="192"/>
      <c r="K551" s="192"/>
      <c r="L551" s="192"/>
      <c r="M551" s="192"/>
      <c r="N551" s="192"/>
      <c r="O551" s="192"/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</row>
    <row r="552" spans="8:30" ht="15.75" customHeight="1">
      <c r="H552" s="192"/>
      <c r="I552" s="192"/>
      <c r="J552" s="192"/>
      <c r="K552" s="192"/>
      <c r="L552" s="192"/>
      <c r="M552" s="192"/>
      <c r="N552" s="192"/>
      <c r="O552" s="192"/>
      <c r="P552" s="192"/>
      <c r="Q552" s="192"/>
      <c r="R552" s="192"/>
      <c r="S552" s="192"/>
      <c r="T552" s="192"/>
      <c r="U552" s="192"/>
      <c r="V552" s="192"/>
      <c r="W552" s="192"/>
      <c r="X552" s="192"/>
      <c r="Y552" s="192"/>
      <c r="Z552" s="192"/>
      <c r="AA552" s="192"/>
      <c r="AB552" s="192"/>
      <c r="AC552" s="192"/>
      <c r="AD552" s="192"/>
    </row>
    <row r="553" spans="8:30" ht="15.75" customHeight="1">
      <c r="H553" s="192"/>
      <c r="I553" s="192"/>
      <c r="J553" s="192"/>
      <c r="K553" s="192"/>
      <c r="L553" s="192"/>
      <c r="M553" s="192"/>
      <c r="N553" s="192"/>
      <c r="O553" s="192"/>
      <c r="P553" s="192"/>
      <c r="Q553" s="192"/>
      <c r="R553" s="192"/>
      <c r="S553" s="192"/>
      <c r="T553" s="192"/>
      <c r="U553" s="192"/>
      <c r="V553" s="192"/>
      <c r="W553" s="192"/>
      <c r="X553" s="192"/>
      <c r="Y553" s="192"/>
      <c r="Z553" s="192"/>
      <c r="AA553" s="192"/>
      <c r="AB553" s="192"/>
      <c r="AC553" s="192"/>
      <c r="AD553" s="192"/>
    </row>
    <row r="554" spans="8:30" ht="15.75" customHeight="1"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</row>
    <row r="555" spans="8:30" ht="15.75" customHeight="1"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</row>
    <row r="556" spans="8:30" ht="15.75" customHeight="1"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</row>
    <row r="557" spans="8:30" ht="15.75" customHeight="1">
      <c r="H557" s="192"/>
      <c r="I557" s="192"/>
      <c r="J557" s="192"/>
      <c r="K557" s="192"/>
      <c r="L557" s="192"/>
      <c r="M557" s="192"/>
      <c r="N557" s="192"/>
      <c r="O557" s="192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</row>
    <row r="558" spans="8:30" ht="15.75" customHeight="1">
      <c r="H558" s="192"/>
      <c r="I558" s="192"/>
      <c r="J558" s="192"/>
      <c r="K558" s="192"/>
      <c r="L558" s="192"/>
      <c r="M558" s="192"/>
      <c r="N558" s="192"/>
      <c r="O558" s="192"/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</row>
    <row r="559" spans="8:30" ht="15.75" customHeight="1">
      <c r="H559" s="192"/>
      <c r="I559" s="192"/>
      <c r="J559" s="192"/>
      <c r="K559" s="192"/>
      <c r="L559" s="192"/>
      <c r="M559" s="192"/>
      <c r="N559" s="192"/>
      <c r="O559" s="19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</row>
    <row r="560" spans="8:30" ht="15.75" customHeight="1">
      <c r="H560" s="192"/>
      <c r="I560" s="192"/>
      <c r="J560" s="192"/>
      <c r="K560" s="192"/>
      <c r="L560" s="192"/>
      <c r="M560" s="192"/>
      <c r="N560" s="192"/>
      <c r="O560" s="192"/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</row>
    <row r="561" spans="8:30" ht="15.75" customHeight="1">
      <c r="H561" s="192"/>
      <c r="I561" s="192"/>
      <c r="J561" s="192"/>
      <c r="K561" s="192"/>
      <c r="L561" s="192"/>
      <c r="M561" s="192"/>
      <c r="N561" s="192"/>
      <c r="O561" s="192"/>
      <c r="P561" s="192"/>
      <c r="Q561" s="192"/>
      <c r="R561" s="192"/>
      <c r="S561" s="192"/>
      <c r="T561" s="192"/>
      <c r="U561" s="192"/>
      <c r="V561" s="192"/>
      <c r="W561" s="192"/>
      <c r="X561" s="192"/>
      <c r="Y561" s="192"/>
      <c r="Z561" s="192"/>
      <c r="AA561" s="192"/>
      <c r="AB561" s="192"/>
      <c r="AC561" s="192"/>
      <c r="AD561" s="192"/>
    </row>
    <row r="562" spans="8:30" ht="15.75" customHeight="1">
      <c r="H562" s="192"/>
      <c r="I562" s="192"/>
      <c r="J562" s="192"/>
      <c r="K562" s="192"/>
      <c r="L562" s="192"/>
      <c r="M562" s="192"/>
      <c r="N562" s="192"/>
      <c r="O562" s="192"/>
      <c r="P562" s="192"/>
      <c r="Q562" s="192"/>
      <c r="R562" s="192"/>
      <c r="S562" s="192"/>
      <c r="T562" s="192"/>
      <c r="U562" s="192"/>
      <c r="V562" s="192"/>
      <c r="W562" s="192"/>
      <c r="X562" s="192"/>
      <c r="Y562" s="192"/>
      <c r="Z562" s="192"/>
      <c r="AA562" s="192"/>
      <c r="AB562" s="192"/>
      <c r="AC562" s="192"/>
      <c r="AD562" s="192"/>
    </row>
    <row r="563" spans="8:30" ht="15.75" customHeight="1">
      <c r="H563" s="192"/>
      <c r="I563" s="192"/>
      <c r="J563" s="192"/>
      <c r="K563" s="192"/>
      <c r="L563" s="192"/>
      <c r="M563" s="192"/>
      <c r="N563" s="192"/>
      <c r="O563" s="192"/>
      <c r="P563" s="192"/>
      <c r="Q563" s="192"/>
      <c r="R563" s="192"/>
      <c r="S563" s="192"/>
      <c r="T563" s="192"/>
      <c r="U563" s="192"/>
      <c r="V563" s="192"/>
      <c r="W563" s="192"/>
      <c r="X563" s="192"/>
      <c r="Y563" s="192"/>
      <c r="Z563" s="192"/>
      <c r="AA563" s="192"/>
      <c r="AB563" s="192"/>
      <c r="AC563" s="192"/>
      <c r="AD563" s="192"/>
    </row>
    <row r="564" spans="8:30" ht="15.75" customHeight="1">
      <c r="H564" s="192"/>
      <c r="I564" s="192"/>
      <c r="J564" s="192"/>
      <c r="K564" s="192"/>
      <c r="L564" s="192"/>
      <c r="M564" s="192"/>
      <c r="N564" s="192"/>
      <c r="O564" s="192"/>
      <c r="P564" s="192"/>
      <c r="Q564" s="192"/>
      <c r="R564" s="192"/>
      <c r="S564" s="192"/>
      <c r="T564" s="192"/>
      <c r="U564" s="192"/>
      <c r="V564" s="192"/>
      <c r="W564" s="192"/>
      <c r="X564" s="192"/>
      <c r="Y564" s="192"/>
      <c r="Z564" s="192"/>
      <c r="AA564" s="192"/>
      <c r="AB564" s="192"/>
      <c r="AC564" s="192"/>
      <c r="AD564" s="192"/>
    </row>
    <row r="565" spans="8:30" ht="15.75" customHeight="1">
      <c r="H565" s="192"/>
      <c r="I565" s="192"/>
      <c r="J565" s="192"/>
      <c r="K565" s="192"/>
      <c r="L565" s="192"/>
      <c r="M565" s="192"/>
      <c r="N565" s="192"/>
      <c r="O565" s="192"/>
      <c r="P565" s="192"/>
      <c r="Q565" s="192"/>
      <c r="R565" s="192"/>
      <c r="S565" s="192"/>
      <c r="T565" s="192"/>
      <c r="U565" s="192"/>
      <c r="V565" s="192"/>
      <c r="W565" s="192"/>
      <c r="X565" s="192"/>
      <c r="Y565" s="192"/>
      <c r="Z565" s="192"/>
      <c r="AA565" s="192"/>
      <c r="AB565" s="192"/>
      <c r="AC565" s="192"/>
      <c r="AD565" s="192"/>
    </row>
    <row r="566" spans="8:30" ht="15.75" customHeight="1">
      <c r="H566" s="192"/>
      <c r="I566" s="192"/>
      <c r="J566" s="192"/>
      <c r="K566" s="192"/>
      <c r="L566" s="192"/>
      <c r="M566" s="192"/>
      <c r="N566" s="192"/>
      <c r="O566" s="192"/>
      <c r="P566" s="192"/>
      <c r="Q566" s="192"/>
      <c r="R566" s="192"/>
      <c r="S566" s="192"/>
      <c r="T566" s="192"/>
      <c r="U566" s="192"/>
      <c r="V566" s="192"/>
      <c r="W566" s="192"/>
      <c r="X566" s="192"/>
      <c r="Y566" s="192"/>
      <c r="Z566" s="192"/>
      <c r="AA566" s="192"/>
      <c r="AB566" s="192"/>
      <c r="AC566" s="192"/>
      <c r="AD566" s="192"/>
    </row>
    <row r="567" spans="8:30" ht="15.75" customHeight="1">
      <c r="H567" s="192"/>
      <c r="I567" s="192"/>
      <c r="J567" s="192"/>
      <c r="K567" s="192"/>
      <c r="L567" s="192"/>
      <c r="M567" s="192"/>
      <c r="N567" s="192"/>
      <c r="O567" s="192"/>
      <c r="P567" s="192"/>
      <c r="Q567" s="192"/>
      <c r="R567" s="192"/>
      <c r="S567" s="192"/>
      <c r="T567" s="192"/>
      <c r="U567" s="192"/>
      <c r="V567" s="192"/>
      <c r="W567" s="192"/>
      <c r="X567" s="192"/>
      <c r="Y567" s="192"/>
      <c r="Z567" s="192"/>
      <c r="AA567" s="192"/>
      <c r="AB567" s="192"/>
      <c r="AC567" s="192"/>
      <c r="AD567" s="192"/>
    </row>
    <row r="568" spans="8:30" ht="15.75" customHeight="1">
      <c r="H568" s="192"/>
      <c r="I568" s="192"/>
      <c r="J568" s="192"/>
      <c r="K568" s="192"/>
      <c r="L568" s="192"/>
      <c r="M568" s="192"/>
      <c r="N568" s="192"/>
      <c r="O568" s="192"/>
      <c r="P568" s="192"/>
      <c r="Q568" s="192"/>
      <c r="R568" s="192"/>
      <c r="S568" s="192"/>
      <c r="T568" s="192"/>
      <c r="U568" s="192"/>
      <c r="V568" s="192"/>
      <c r="W568" s="192"/>
      <c r="X568" s="192"/>
      <c r="Y568" s="192"/>
      <c r="Z568" s="192"/>
      <c r="AA568" s="192"/>
      <c r="AB568" s="192"/>
      <c r="AC568" s="192"/>
      <c r="AD568" s="192"/>
    </row>
    <row r="569" spans="8:30" ht="15.75" customHeight="1">
      <c r="H569" s="192"/>
      <c r="I569" s="192"/>
      <c r="J569" s="192"/>
      <c r="K569" s="192"/>
      <c r="L569" s="192"/>
      <c r="M569" s="192"/>
      <c r="N569" s="192"/>
      <c r="O569" s="192"/>
      <c r="P569" s="192"/>
      <c r="Q569" s="192"/>
      <c r="R569" s="192"/>
      <c r="S569" s="192"/>
      <c r="T569" s="192"/>
      <c r="U569" s="192"/>
      <c r="V569" s="192"/>
      <c r="W569" s="192"/>
      <c r="X569" s="192"/>
      <c r="Y569" s="192"/>
      <c r="Z569" s="192"/>
      <c r="AA569" s="192"/>
      <c r="AB569" s="192"/>
      <c r="AC569" s="192"/>
      <c r="AD569" s="192"/>
    </row>
    <row r="570" spans="8:30" ht="15.75" customHeight="1">
      <c r="H570" s="192"/>
      <c r="I570" s="192"/>
      <c r="J570" s="192"/>
      <c r="K570" s="192"/>
      <c r="L570" s="192"/>
      <c r="M570" s="192"/>
      <c r="N570" s="192"/>
      <c r="O570" s="192"/>
      <c r="P570" s="192"/>
      <c r="Q570" s="192"/>
      <c r="R570" s="192"/>
      <c r="S570" s="192"/>
      <c r="T570" s="192"/>
      <c r="U570" s="192"/>
      <c r="V570" s="192"/>
      <c r="W570" s="192"/>
      <c r="X570" s="192"/>
      <c r="Y570" s="192"/>
      <c r="Z570" s="192"/>
      <c r="AA570" s="192"/>
      <c r="AB570" s="192"/>
      <c r="AC570" s="192"/>
      <c r="AD570" s="192"/>
    </row>
    <row r="571" spans="8:30" ht="15.75" customHeight="1">
      <c r="H571" s="192"/>
      <c r="I571" s="192"/>
      <c r="J571" s="192"/>
      <c r="K571" s="192"/>
      <c r="L571" s="192"/>
      <c r="M571" s="192"/>
      <c r="N571" s="192"/>
      <c r="O571" s="192"/>
      <c r="P571" s="192"/>
      <c r="Q571" s="192"/>
      <c r="R571" s="192"/>
      <c r="S571" s="192"/>
      <c r="T571" s="192"/>
      <c r="U571" s="192"/>
      <c r="V571" s="192"/>
      <c r="W571" s="192"/>
      <c r="X571" s="192"/>
      <c r="Y571" s="192"/>
      <c r="Z571" s="192"/>
      <c r="AA571" s="192"/>
      <c r="AB571" s="192"/>
      <c r="AC571" s="192"/>
      <c r="AD571" s="192"/>
    </row>
    <row r="572" spans="8:30" ht="15.75" customHeight="1">
      <c r="H572" s="192"/>
      <c r="I572" s="192"/>
      <c r="J572" s="192"/>
      <c r="K572" s="192"/>
      <c r="L572" s="192"/>
      <c r="M572" s="192"/>
      <c r="N572" s="192"/>
      <c r="O572" s="192"/>
      <c r="P572" s="192"/>
      <c r="Q572" s="192"/>
      <c r="R572" s="192"/>
      <c r="S572" s="192"/>
      <c r="T572" s="192"/>
      <c r="U572" s="192"/>
      <c r="V572" s="192"/>
      <c r="W572" s="192"/>
      <c r="X572" s="192"/>
      <c r="Y572" s="192"/>
      <c r="Z572" s="192"/>
      <c r="AA572" s="192"/>
      <c r="AB572" s="192"/>
      <c r="AC572" s="192"/>
      <c r="AD572" s="192"/>
    </row>
    <row r="573" spans="8:30" ht="15.75" customHeight="1">
      <c r="H573" s="192"/>
      <c r="I573" s="192"/>
      <c r="J573" s="192"/>
      <c r="K573" s="192"/>
      <c r="L573" s="192"/>
      <c r="M573" s="192"/>
      <c r="N573" s="192"/>
      <c r="O573" s="192"/>
      <c r="P573" s="192"/>
      <c r="Q573" s="192"/>
      <c r="R573" s="192"/>
      <c r="S573" s="192"/>
      <c r="T573" s="192"/>
      <c r="U573" s="192"/>
      <c r="V573" s="192"/>
      <c r="W573" s="192"/>
      <c r="X573" s="192"/>
      <c r="Y573" s="192"/>
      <c r="Z573" s="192"/>
      <c r="AA573" s="192"/>
      <c r="AB573" s="192"/>
      <c r="AC573" s="192"/>
      <c r="AD573" s="192"/>
    </row>
    <row r="574" spans="8:30" ht="15.75" customHeight="1">
      <c r="H574" s="192"/>
      <c r="I574" s="192"/>
      <c r="J574" s="192"/>
      <c r="K574" s="192"/>
      <c r="L574" s="192"/>
      <c r="M574" s="192"/>
      <c r="N574" s="192"/>
      <c r="O574" s="192"/>
      <c r="P574" s="192"/>
      <c r="Q574" s="192"/>
      <c r="R574" s="192"/>
      <c r="S574" s="192"/>
      <c r="T574" s="192"/>
      <c r="U574" s="192"/>
      <c r="V574" s="192"/>
      <c r="W574" s="192"/>
      <c r="X574" s="192"/>
      <c r="Y574" s="192"/>
      <c r="Z574" s="192"/>
      <c r="AA574" s="192"/>
      <c r="AB574" s="192"/>
      <c r="AC574" s="192"/>
      <c r="AD574" s="192"/>
    </row>
    <row r="575" spans="8:30" ht="15.75" customHeight="1">
      <c r="H575" s="192"/>
      <c r="I575" s="192"/>
      <c r="J575" s="192"/>
      <c r="K575" s="192"/>
      <c r="L575" s="192"/>
      <c r="M575" s="192"/>
      <c r="N575" s="192"/>
      <c r="O575" s="192"/>
      <c r="P575" s="192"/>
      <c r="Q575" s="192"/>
      <c r="R575" s="192"/>
      <c r="S575" s="192"/>
      <c r="T575" s="192"/>
      <c r="U575" s="192"/>
      <c r="V575" s="192"/>
      <c r="W575" s="192"/>
      <c r="X575" s="192"/>
      <c r="Y575" s="192"/>
      <c r="Z575" s="192"/>
      <c r="AA575" s="192"/>
      <c r="AB575" s="192"/>
      <c r="AC575" s="192"/>
      <c r="AD575" s="192"/>
    </row>
    <row r="576" spans="8:30" ht="15.75" customHeight="1">
      <c r="H576" s="192"/>
      <c r="I576" s="192"/>
      <c r="J576" s="192"/>
      <c r="K576" s="192"/>
      <c r="L576" s="192"/>
      <c r="M576" s="192"/>
      <c r="N576" s="192"/>
      <c r="O576" s="192"/>
      <c r="P576" s="192"/>
      <c r="Q576" s="192"/>
      <c r="R576" s="192"/>
      <c r="S576" s="192"/>
      <c r="T576" s="192"/>
      <c r="U576" s="192"/>
      <c r="V576" s="192"/>
      <c r="W576" s="192"/>
      <c r="X576" s="192"/>
      <c r="Y576" s="192"/>
      <c r="Z576" s="192"/>
      <c r="AA576" s="192"/>
      <c r="AB576" s="192"/>
      <c r="AC576" s="192"/>
      <c r="AD576" s="192"/>
    </row>
    <row r="577" spans="8:30" ht="15.75" customHeight="1">
      <c r="H577" s="192"/>
      <c r="I577" s="192"/>
      <c r="J577" s="192"/>
      <c r="K577" s="192"/>
      <c r="L577" s="192"/>
      <c r="M577" s="192"/>
      <c r="N577" s="192"/>
      <c r="O577" s="192"/>
      <c r="P577" s="192"/>
      <c r="Q577" s="192"/>
      <c r="R577" s="192"/>
      <c r="S577" s="192"/>
      <c r="T577" s="192"/>
      <c r="U577" s="192"/>
      <c r="V577" s="192"/>
      <c r="W577" s="192"/>
      <c r="X577" s="192"/>
      <c r="Y577" s="192"/>
      <c r="Z577" s="192"/>
      <c r="AA577" s="192"/>
      <c r="AB577" s="192"/>
      <c r="AC577" s="192"/>
      <c r="AD577" s="192"/>
    </row>
    <row r="578" spans="8:30" ht="15.75" customHeight="1">
      <c r="H578" s="192"/>
      <c r="I578" s="192"/>
      <c r="J578" s="192"/>
      <c r="K578" s="192"/>
      <c r="L578" s="192"/>
      <c r="M578" s="192"/>
      <c r="N578" s="192"/>
      <c r="O578" s="192"/>
      <c r="P578" s="192"/>
      <c r="Q578" s="192"/>
      <c r="R578" s="192"/>
      <c r="S578" s="192"/>
      <c r="T578" s="192"/>
      <c r="U578" s="192"/>
      <c r="V578" s="192"/>
      <c r="W578" s="192"/>
      <c r="X578" s="192"/>
      <c r="Y578" s="192"/>
      <c r="Z578" s="192"/>
      <c r="AA578" s="192"/>
      <c r="AB578" s="192"/>
      <c r="AC578" s="192"/>
      <c r="AD578" s="192"/>
    </row>
    <row r="579" spans="8:30" ht="15.75" customHeight="1">
      <c r="H579" s="192"/>
      <c r="I579" s="192"/>
      <c r="J579" s="192"/>
      <c r="K579" s="192"/>
      <c r="L579" s="192"/>
      <c r="M579" s="192"/>
      <c r="N579" s="192"/>
      <c r="O579" s="192"/>
      <c r="P579" s="192"/>
      <c r="Q579" s="192"/>
      <c r="R579" s="192"/>
      <c r="S579" s="192"/>
      <c r="T579" s="192"/>
      <c r="U579" s="192"/>
      <c r="V579" s="192"/>
      <c r="W579" s="192"/>
      <c r="X579" s="192"/>
      <c r="Y579" s="192"/>
      <c r="Z579" s="192"/>
      <c r="AA579" s="192"/>
      <c r="AB579" s="192"/>
      <c r="AC579" s="192"/>
      <c r="AD579" s="192"/>
    </row>
    <row r="580" spans="8:30" ht="15.75" customHeight="1">
      <c r="H580" s="192"/>
      <c r="I580" s="192"/>
      <c r="J580" s="192"/>
      <c r="K580" s="192"/>
      <c r="L580" s="192"/>
      <c r="M580" s="192"/>
      <c r="N580" s="192"/>
      <c r="O580" s="192"/>
      <c r="P580" s="192"/>
      <c r="Q580" s="192"/>
      <c r="R580" s="192"/>
      <c r="S580" s="192"/>
      <c r="T580" s="192"/>
      <c r="U580" s="192"/>
      <c r="V580" s="192"/>
      <c r="W580" s="192"/>
      <c r="X580" s="192"/>
      <c r="Y580" s="192"/>
      <c r="Z580" s="192"/>
      <c r="AA580" s="192"/>
      <c r="AB580" s="192"/>
      <c r="AC580" s="192"/>
      <c r="AD580" s="192"/>
    </row>
    <row r="581" spans="8:30" ht="15.75" customHeight="1">
      <c r="H581" s="192"/>
      <c r="I581" s="192"/>
      <c r="J581" s="192"/>
      <c r="K581" s="192"/>
      <c r="L581" s="192"/>
      <c r="M581" s="192"/>
      <c r="N581" s="192"/>
      <c r="O581" s="192"/>
      <c r="P581" s="192"/>
      <c r="Q581" s="192"/>
      <c r="R581" s="192"/>
      <c r="S581" s="192"/>
      <c r="T581" s="192"/>
      <c r="U581" s="192"/>
      <c r="V581" s="192"/>
      <c r="W581" s="192"/>
      <c r="X581" s="192"/>
      <c r="Y581" s="192"/>
      <c r="Z581" s="192"/>
      <c r="AA581" s="192"/>
      <c r="AB581" s="192"/>
      <c r="AC581" s="192"/>
      <c r="AD581" s="192"/>
    </row>
    <row r="582" spans="8:30" ht="15.75" customHeight="1">
      <c r="H582" s="192"/>
      <c r="I582" s="192"/>
      <c r="J582" s="192"/>
      <c r="K582" s="192"/>
      <c r="L582" s="192"/>
      <c r="M582" s="192"/>
      <c r="N582" s="192"/>
      <c r="O582" s="192"/>
      <c r="P582" s="192"/>
      <c r="Q582" s="192"/>
      <c r="R582" s="192"/>
      <c r="S582" s="192"/>
      <c r="T582" s="192"/>
      <c r="U582" s="192"/>
      <c r="V582" s="192"/>
      <c r="W582" s="192"/>
      <c r="X582" s="192"/>
      <c r="Y582" s="192"/>
      <c r="Z582" s="192"/>
      <c r="AA582" s="192"/>
      <c r="AB582" s="192"/>
      <c r="AC582" s="192"/>
      <c r="AD582" s="192"/>
    </row>
    <row r="583" spans="8:30" ht="15.75" customHeight="1">
      <c r="H583" s="192"/>
      <c r="I583" s="192"/>
      <c r="J583" s="192"/>
      <c r="K583" s="192"/>
      <c r="L583" s="192"/>
      <c r="M583" s="192"/>
      <c r="N583" s="192"/>
      <c r="O583" s="192"/>
      <c r="P583" s="192"/>
      <c r="Q583" s="192"/>
      <c r="R583" s="192"/>
      <c r="S583" s="192"/>
      <c r="T583" s="192"/>
      <c r="U583" s="192"/>
      <c r="V583" s="192"/>
      <c r="W583" s="192"/>
      <c r="X583" s="192"/>
      <c r="Y583" s="192"/>
      <c r="Z583" s="192"/>
      <c r="AA583" s="192"/>
      <c r="AB583" s="192"/>
      <c r="AC583" s="192"/>
      <c r="AD583" s="192"/>
    </row>
    <row r="584" spans="8:30" ht="15.75" customHeight="1">
      <c r="H584" s="192"/>
      <c r="I584" s="192"/>
      <c r="J584" s="192"/>
      <c r="K584" s="192"/>
      <c r="L584" s="192"/>
      <c r="M584" s="192"/>
      <c r="N584" s="192"/>
      <c r="O584" s="192"/>
      <c r="P584" s="192"/>
      <c r="Q584" s="192"/>
      <c r="R584" s="192"/>
      <c r="S584" s="192"/>
      <c r="T584" s="192"/>
      <c r="U584" s="192"/>
      <c r="V584" s="192"/>
      <c r="W584" s="192"/>
      <c r="X584" s="192"/>
      <c r="Y584" s="192"/>
      <c r="Z584" s="192"/>
      <c r="AA584" s="192"/>
      <c r="AB584" s="192"/>
      <c r="AC584" s="192"/>
      <c r="AD584" s="192"/>
    </row>
    <row r="585" spans="8:30" ht="15.75" customHeight="1">
      <c r="H585" s="192"/>
      <c r="I585" s="192"/>
      <c r="J585" s="192"/>
      <c r="K585" s="192"/>
      <c r="L585" s="192"/>
      <c r="M585" s="192"/>
      <c r="N585" s="192"/>
      <c r="O585" s="192"/>
      <c r="P585" s="192"/>
      <c r="Q585" s="192"/>
      <c r="R585" s="192"/>
      <c r="S585" s="192"/>
      <c r="T585" s="192"/>
      <c r="U585" s="192"/>
      <c r="V585" s="192"/>
      <c r="W585" s="192"/>
      <c r="X585" s="192"/>
      <c r="Y585" s="192"/>
      <c r="Z585" s="192"/>
      <c r="AA585" s="192"/>
      <c r="AB585" s="192"/>
      <c r="AC585" s="192"/>
      <c r="AD585" s="192"/>
    </row>
    <row r="586" spans="8:30" ht="15.75" customHeight="1">
      <c r="H586" s="192"/>
      <c r="I586" s="192"/>
      <c r="J586" s="192"/>
      <c r="K586" s="192"/>
      <c r="L586" s="192"/>
      <c r="M586" s="192"/>
      <c r="N586" s="192"/>
      <c r="O586" s="192"/>
      <c r="P586" s="192"/>
      <c r="Q586" s="192"/>
      <c r="R586" s="192"/>
      <c r="S586" s="192"/>
      <c r="T586" s="192"/>
      <c r="U586" s="192"/>
      <c r="V586" s="192"/>
      <c r="W586" s="192"/>
      <c r="X586" s="192"/>
      <c r="Y586" s="192"/>
      <c r="Z586" s="192"/>
      <c r="AA586" s="192"/>
      <c r="AB586" s="192"/>
      <c r="AC586" s="192"/>
      <c r="AD586" s="192"/>
    </row>
    <row r="587" spans="8:30" ht="15.75" customHeight="1">
      <c r="H587" s="192"/>
      <c r="I587" s="192"/>
      <c r="J587" s="192"/>
      <c r="K587" s="192"/>
      <c r="L587" s="192"/>
      <c r="M587" s="192"/>
      <c r="N587" s="192"/>
      <c r="O587" s="192"/>
      <c r="P587" s="192"/>
      <c r="Q587" s="192"/>
      <c r="R587" s="192"/>
      <c r="S587" s="192"/>
      <c r="T587" s="192"/>
      <c r="U587" s="192"/>
      <c r="V587" s="192"/>
      <c r="W587" s="192"/>
      <c r="X587" s="192"/>
      <c r="Y587" s="192"/>
      <c r="Z587" s="192"/>
      <c r="AA587" s="192"/>
      <c r="AB587" s="192"/>
      <c r="AC587" s="192"/>
      <c r="AD587" s="192"/>
    </row>
    <row r="588" spans="8:30" ht="15.75" customHeight="1">
      <c r="H588" s="192"/>
      <c r="I588" s="192"/>
      <c r="J588" s="192"/>
      <c r="K588" s="192"/>
      <c r="L588" s="192"/>
      <c r="M588" s="192"/>
      <c r="N588" s="192"/>
      <c r="O588" s="192"/>
      <c r="P588" s="192"/>
      <c r="Q588" s="192"/>
      <c r="R588" s="192"/>
      <c r="S588" s="192"/>
      <c r="T588" s="192"/>
      <c r="U588" s="192"/>
      <c r="V588" s="192"/>
      <c r="W588" s="192"/>
      <c r="X588" s="192"/>
      <c r="Y588" s="192"/>
      <c r="Z588" s="192"/>
      <c r="AA588" s="192"/>
      <c r="AB588" s="192"/>
      <c r="AC588" s="192"/>
      <c r="AD588" s="192"/>
    </row>
    <row r="589" spans="8:30" ht="15.75" customHeight="1">
      <c r="H589" s="192"/>
      <c r="I589" s="192"/>
      <c r="J589" s="192"/>
      <c r="K589" s="192"/>
      <c r="L589" s="192"/>
      <c r="M589" s="192"/>
      <c r="N589" s="192"/>
      <c r="O589" s="192"/>
      <c r="P589" s="192"/>
      <c r="Q589" s="192"/>
      <c r="R589" s="192"/>
      <c r="S589" s="192"/>
      <c r="T589" s="192"/>
      <c r="U589" s="192"/>
      <c r="V589" s="192"/>
      <c r="W589" s="192"/>
      <c r="X589" s="192"/>
      <c r="Y589" s="192"/>
      <c r="Z589" s="192"/>
      <c r="AA589" s="192"/>
      <c r="AB589" s="192"/>
      <c r="AC589" s="192"/>
      <c r="AD589" s="192"/>
    </row>
    <row r="590" spans="8:30" ht="15.75" customHeight="1">
      <c r="H590" s="192"/>
      <c r="I590" s="192"/>
      <c r="J590" s="192"/>
      <c r="K590" s="192"/>
      <c r="L590" s="192"/>
      <c r="M590" s="192"/>
      <c r="N590" s="192"/>
      <c r="O590" s="192"/>
      <c r="P590" s="192"/>
      <c r="Q590" s="192"/>
      <c r="R590" s="192"/>
      <c r="S590" s="192"/>
      <c r="T590" s="192"/>
      <c r="U590" s="192"/>
      <c r="V590" s="192"/>
      <c r="W590" s="192"/>
      <c r="X590" s="192"/>
      <c r="Y590" s="192"/>
      <c r="Z590" s="192"/>
      <c r="AA590" s="192"/>
      <c r="AB590" s="192"/>
      <c r="AC590" s="192"/>
      <c r="AD590" s="192"/>
    </row>
    <row r="591" spans="8:30" ht="15.75" customHeight="1">
      <c r="H591" s="192"/>
      <c r="I591" s="192"/>
      <c r="J591" s="192"/>
      <c r="K591" s="192"/>
      <c r="L591" s="192"/>
      <c r="M591" s="192"/>
      <c r="N591" s="192"/>
      <c r="O591" s="192"/>
      <c r="P591" s="192"/>
      <c r="Q591" s="192"/>
      <c r="R591" s="192"/>
      <c r="S591" s="192"/>
      <c r="T591" s="192"/>
      <c r="U591" s="192"/>
      <c r="V591" s="192"/>
      <c r="W591" s="192"/>
      <c r="X591" s="192"/>
      <c r="Y591" s="192"/>
      <c r="Z591" s="192"/>
      <c r="AA591" s="192"/>
      <c r="AB591" s="192"/>
      <c r="AC591" s="192"/>
      <c r="AD591" s="192"/>
    </row>
    <row r="592" spans="8:30" ht="15.75" customHeight="1">
      <c r="H592" s="192"/>
      <c r="I592" s="192"/>
      <c r="J592" s="192"/>
      <c r="K592" s="192"/>
      <c r="L592" s="192"/>
      <c r="M592" s="192"/>
      <c r="N592" s="192"/>
      <c r="O592" s="192"/>
      <c r="P592" s="192"/>
      <c r="Q592" s="192"/>
      <c r="R592" s="192"/>
      <c r="S592" s="192"/>
      <c r="T592" s="192"/>
      <c r="U592" s="192"/>
      <c r="V592" s="192"/>
      <c r="W592" s="192"/>
      <c r="X592" s="192"/>
      <c r="Y592" s="192"/>
      <c r="Z592" s="192"/>
      <c r="AA592" s="192"/>
      <c r="AB592" s="192"/>
      <c r="AC592" s="192"/>
      <c r="AD592" s="192"/>
    </row>
    <row r="593" spans="8:30" ht="15.75" customHeight="1">
      <c r="H593" s="192"/>
      <c r="I593" s="192"/>
      <c r="J593" s="192"/>
      <c r="K593" s="192"/>
      <c r="L593" s="192"/>
      <c r="M593" s="192"/>
      <c r="N593" s="192"/>
      <c r="O593" s="192"/>
      <c r="P593" s="192"/>
      <c r="Q593" s="192"/>
      <c r="R593" s="192"/>
      <c r="S593" s="192"/>
      <c r="T593" s="192"/>
      <c r="U593" s="192"/>
      <c r="V593" s="192"/>
      <c r="W593" s="192"/>
      <c r="X593" s="192"/>
      <c r="Y593" s="192"/>
      <c r="Z593" s="192"/>
      <c r="AA593" s="192"/>
      <c r="AB593" s="192"/>
      <c r="AC593" s="192"/>
      <c r="AD593" s="192"/>
    </row>
    <row r="594" spans="8:30" ht="15.75" customHeight="1">
      <c r="H594" s="192"/>
      <c r="I594" s="192"/>
      <c r="J594" s="192"/>
      <c r="K594" s="192"/>
      <c r="L594" s="192"/>
      <c r="M594" s="192"/>
      <c r="N594" s="192"/>
      <c r="O594" s="192"/>
      <c r="P594" s="192"/>
      <c r="Q594" s="192"/>
      <c r="R594" s="192"/>
      <c r="S594" s="192"/>
      <c r="T594" s="192"/>
      <c r="U594" s="192"/>
      <c r="V594" s="192"/>
      <c r="W594" s="192"/>
      <c r="X594" s="192"/>
      <c r="Y594" s="192"/>
      <c r="Z594" s="192"/>
      <c r="AA594" s="192"/>
      <c r="AB594" s="192"/>
      <c r="AC594" s="192"/>
      <c r="AD594" s="192"/>
    </row>
    <row r="595" spans="8:30" ht="15.75" customHeight="1">
      <c r="H595" s="192"/>
      <c r="I595" s="192"/>
      <c r="J595" s="192"/>
      <c r="K595" s="192"/>
      <c r="L595" s="192"/>
      <c r="M595" s="192"/>
      <c r="N595" s="192"/>
      <c r="O595" s="192"/>
      <c r="P595" s="192"/>
      <c r="Q595" s="192"/>
      <c r="R595" s="192"/>
      <c r="S595" s="192"/>
      <c r="T595" s="192"/>
      <c r="U595" s="192"/>
      <c r="V595" s="192"/>
      <c r="W595" s="192"/>
      <c r="X595" s="192"/>
      <c r="Y595" s="192"/>
      <c r="Z595" s="192"/>
      <c r="AA595" s="192"/>
      <c r="AB595" s="192"/>
      <c r="AC595" s="192"/>
      <c r="AD595" s="192"/>
    </row>
    <row r="596" spans="8:30" ht="15.75" customHeight="1">
      <c r="H596" s="192"/>
      <c r="I596" s="192"/>
      <c r="J596" s="192"/>
      <c r="K596" s="192"/>
      <c r="L596" s="192"/>
      <c r="M596" s="192"/>
      <c r="N596" s="192"/>
      <c r="O596" s="192"/>
      <c r="P596" s="192"/>
      <c r="Q596" s="192"/>
      <c r="R596" s="192"/>
      <c r="S596" s="192"/>
      <c r="T596" s="192"/>
      <c r="U596" s="192"/>
      <c r="V596" s="192"/>
      <c r="W596" s="192"/>
      <c r="X596" s="192"/>
      <c r="Y596" s="192"/>
      <c r="Z596" s="192"/>
      <c r="AA596" s="192"/>
      <c r="AB596" s="192"/>
      <c r="AC596" s="192"/>
      <c r="AD596" s="192"/>
    </row>
    <row r="597" spans="8:30" ht="15.75" customHeight="1">
      <c r="H597" s="192"/>
      <c r="I597" s="192"/>
      <c r="J597" s="192"/>
      <c r="K597" s="192"/>
      <c r="L597" s="192"/>
      <c r="M597" s="192"/>
      <c r="N597" s="192"/>
      <c r="O597" s="192"/>
      <c r="P597" s="192"/>
      <c r="Q597" s="192"/>
      <c r="R597" s="192"/>
      <c r="S597" s="192"/>
      <c r="T597" s="192"/>
      <c r="U597" s="192"/>
      <c r="V597" s="192"/>
      <c r="W597" s="192"/>
      <c r="X597" s="192"/>
      <c r="Y597" s="192"/>
      <c r="Z597" s="192"/>
      <c r="AA597" s="192"/>
      <c r="AB597" s="192"/>
      <c r="AC597" s="192"/>
      <c r="AD597" s="192"/>
    </row>
    <row r="598" spans="8:30" ht="15.75" customHeight="1">
      <c r="H598" s="192"/>
      <c r="I598" s="192"/>
      <c r="J598" s="192"/>
      <c r="K598" s="192"/>
      <c r="L598" s="192"/>
      <c r="M598" s="192"/>
      <c r="N598" s="192"/>
      <c r="O598" s="192"/>
      <c r="P598" s="192"/>
      <c r="Q598" s="192"/>
      <c r="R598" s="192"/>
      <c r="S598" s="192"/>
      <c r="T598" s="192"/>
      <c r="U598" s="192"/>
      <c r="V598" s="192"/>
      <c r="W598" s="192"/>
      <c r="X598" s="192"/>
      <c r="Y598" s="192"/>
      <c r="Z598" s="192"/>
      <c r="AA598" s="192"/>
      <c r="AB598" s="192"/>
      <c r="AC598" s="192"/>
      <c r="AD598" s="192"/>
    </row>
    <row r="599" spans="8:30" ht="15.75" customHeight="1">
      <c r="H599" s="192"/>
      <c r="I599" s="192"/>
      <c r="J599" s="192"/>
      <c r="K599" s="192"/>
      <c r="L599" s="192"/>
      <c r="M599" s="192"/>
      <c r="N599" s="192"/>
      <c r="O599" s="192"/>
      <c r="P599" s="192"/>
      <c r="Q599" s="192"/>
      <c r="R599" s="192"/>
      <c r="S599" s="192"/>
      <c r="T599" s="192"/>
      <c r="U599" s="192"/>
      <c r="V599" s="192"/>
      <c r="W599" s="192"/>
      <c r="X599" s="192"/>
      <c r="Y599" s="192"/>
      <c r="Z599" s="192"/>
      <c r="AA599" s="192"/>
      <c r="AB599" s="192"/>
      <c r="AC599" s="192"/>
      <c r="AD599" s="192"/>
    </row>
    <row r="600" spans="8:30" ht="15.75" customHeight="1">
      <c r="H600" s="192"/>
      <c r="I600" s="192"/>
      <c r="J600" s="192"/>
      <c r="K600" s="192"/>
      <c r="L600" s="192"/>
      <c r="M600" s="192"/>
      <c r="N600" s="192"/>
      <c r="O600" s="192"/>
      <c r="P600" s="192"/>
      <c r="Q600" s="192"/>
      <c r="R600" s="192"/>
      <c r="S600" s="192"/>
      <c r="T600" s="192"/>
      <c r="U600" s="192"/>
      <c r="V600" s="192"/>
      <c r="W600" s="192"/>
      <c r="X600" s="192"/>
      <c r="Y600" s="192"/>
      <c r="Z600" s="192"/>
      <c r="AA600" s="192"/>
      <c r="AB600" s="192"/>
      <c r="AC600" s="192"/>
      <c r="AD600" s="192"/>
    </row>
    <row r="601" spans="8:30" ht="15.75" customHeight="1">
      <c r="H601" s="192"/>
      <c r="I601" s="192"/>
      <c r="J601" s="192"/>
      <c r="K601" s="192"/>
      <c r="L601" s="192"/>
      <c r="M601" s="192"/>
      <c r="N601" s="192"/>
      <c r="O601" s="192"/>
      <c r="P601" s="192"/>
      <c r="Q601" s="192"/>
      <c r="R601" s="192"/>
      <c r="S601" s="192"/>
      <c r="T601" s="192"/>
      <c r="U601" s="192"/>
      <c r="V601" s="192"/>
      <c r="W601" s="192"/>
      <c r="X601" s="192"/>
      <c r="Y601" s="192"/>
      <c r="Z601" s="192"/>
      <c r="AA601" s="192"/>
      <c r="AB601" s="192"/>
      <c r="AC601" s="192"/>
      <c r="AD601" s="192"/>
    </row>
    <row r="602" spans="8:30" ht="15.75" customHeight="1">
      <c r="H602" s="192"/>
      <c r="I602" s="192"/>
      <c r="J602" s="192"/>
      <c r="K602" s="192"/>
      <c r="L602" s="192"/>
      <c r="M602" s="192"/>
      <c r="N602" s="192"/>
      <c r="O602" s="192"/>
      <c r="P602" s="192"/>
      <c r="Q602" s="192"/>
      <c r="R602" s="192"/>
      <c r="S602" s="192"/>
      <c r="T602" s="192"/>
      <c r="U602" s="192"/>
      <c r="V602" s="192"/>
      <c r="W602" s="192"/>
      <c r="X602" s="192"/>
      <c r="Y602" s="192"/>
      <c r="Z602" s="192"/>
      <c r="AA602" s="192"/>
      <c r="AB602" s="192"/>
      <c r="AC602" s="192"/>
      <c r="AD602" s="192"/>
    </row>
    <row r="603" spans="8:30" ht="15.75" customHeight="1">
      <c r="H603" s="192"/>
      <c r="I603" s="192"/>
      <c r="J603" s="192"/>
      <c r="K603" s="192"/>
      <c r="L603" s="192"/>
      <c r="M603" s="192"/>
      <c r="N603" s="192"/>
      <c r="O603" s="192"/>
      <c r="P603" s="192"/>
      <c r="Q603" s="192"/>
      <c r="R603" s="192"/>
      <c r="S603" s="192"/>
      <c r="T603" s="192"/>
      <c r="U603" s="192"/>
      <c r="V603" s="192"/>
      <c r="W603" s="192"/>
      <c r="X603" s="192"/>
      <c r="Y603" s="192"/>
      <c r="Z603" s="192"/>
      <c r="AA603" s="192"/>
      <c r="AB603" s="192"/>
      <c r="AC603" s="192"/>
      <c r="AD603" s="192"/>
    </row>
    <row r="604" spans="8:30" ht="15.75" customHeight="1">
      <c r="H604" s="192"/>
      <c r="I604" s="192"/>
      <c r="J604" s="192"/>
      <c r="K604" s="192"/>
      <c r="L604" s="192"/>
      <c r="M604" s="192"/>
      <c r="N604" s="192"/>
      <c r="O604" s="192"/>
      <c r="P604" s="192"/>
      <c r="Q604" s="192"/>
      <c r="R604" s="192"/>
      <c r="S604" s="192"/>
      <c r="T604" s="192"/>
      <c r="U604" s="192"/>
      <c r="V604" s="192"/>
      <c r="W604" s="192"/>
      <c r="X604" s="192"/>
      <c r="Y604" s="192"/>
      <c r="Z604" s="192"/>
      <c r="AA604" s="192"/>
      <c r="AB604" s="192"/>
      <c r="AC604" s="192"/>
      <c r="AD604" s="192"/>
    </row>
    <row r="605" spans="8:30" ht="15.75" customHeight="1">
      <c r="H605" s="192"/>
      <c r="I605" s="192"/>
      <c r="J605" s="192"/>
      <c r="K605" s="192"/>
      <c r="L605" s="192"/>
      <c r="M605" s="192"/>
      <c r="N605" s="192"/>
      <c r="O605" s="192"/>
      <c r="P605" s="192"/>
      <c r="Q605" s="192"/>
      <c r="R605" s="192"/>
      <c r="S605" s="192"/>
      <c r="T605" s="192"/>
      <c r="U605" s="192"/>
      <c r="V605" s="192"/>
      <c r="W605" s="192"/>
      <c r="X605" s="192"/>
      <c r="Y605" s="192"/>
      <c r="Z605" s="192"/>
      <c r="AA605" s="192"/>
      <c r="AB605" s="192"/>
      <c r="AC605" s="192"/>
      <c r="AD605" s="192"/>
    </row>
    <row r="606" spans="8:30" ht="15.75" customHeight="1">
      <c r="H606" s="192"/>
      <c r="I606" s="192"/>
      <c r="J606" s="192"/>
      <c r="K606" s="192"/>
      <c r="L606" s="192"/>
      <c r="M606" s="192"/>
      <c r="N606" s="192"/>
      <c r="O606" s="192"/>
      <c r="P606" s="192"/>
      <c r="Q606" s="192"/>
      <c r="R606" s="192"/>
      <c r="S606" s="192"/>
      <c r="T606" s="192"/>
      <c r="U606" s="192"/>
      <c r="V606" s="192"/>
      <c r="W606" s="192"/>
      <c r="X606" s="192"/>
      <c r="Y606" s="192"/>
      <c r="Z606" s="192"/>
      <c r="AA606" s="192"/>
      <c r="AB606" s="192"/>
      <c r="AC606" s="192"/>
      <c r="AD606" s="192"/>
    </row>
    <row r="607" spans="8:30" ht="15.75" customHeight="1">
      <c r="H607" s="192"/>
      <c r="I607" s="192"/>
      <c r="J607" s="192"/>
      <c r="K607" s="192"/>
      <c r="L607" s="192"/>
      <c r="M607" s="192"/>
      <c r="N607" s="192"/>
      <c r="O607" s="192"/>
      <c r="P607" s="192"/>
      <c r="Q607" s="192"/>
      <c r="R607" s="192"/>
      <c r="S607" s="192"/>
      <c r="T607" s="192"/>
      <c r="U607" s="192"/>
      <c r="V607" s="192"/>
      <c r="W607" s="192"/>
      <c r="X607" s="192"/>
      <c r="Y607" s="192"/>
      <c r="Z607" s="192"/>
      <c r="AA607" s="192"/>
      <c r="AB607" s="192"/>
      <c r="AC607" s="192"/>
      <c r="AD607" s="192"/>
    </row>
    <row r="608" spans="8:30" ht="15.75" customHeight="1">
      <c r="H608" s="192"/>
      <c r="I608" s="192"/>
      <c r="J608" s="192"/>
      <c r="K608" s="192"/>
      <c r="L608" s="192"/>
      <c r="M608" s="192"/>
      <c r="N608" s="192"/>
      <c r="O608" s="192"/>
      <c r="P608" s="192"/>
      <c r="Q608" s="192"/>
      <c r="R608" s="192"/>
      <c r="S608" s="192"/>
      <c r="T608" s="192"/>
      <c r="U608" s="192"/>
      <c r="V608" s="192"/>
      <c r="W608" s="192"/>
      <c r="X608" s="192"/>
      <c r="Y608" s="192"/>
      <c r="Z608" s="192"/>
      <c r="AA608" s="192"/>
      <c r="AB608" s="192"/>
      <c r="AC608" s="192"/>
      <c r="AD608" s="192"/>
    </row>
    <row r="609" spans="8:30" ht="15.75" customHeight="1">
      <c r="H609" s="192"/>
      <c r="I609" s="192"/>
      <c r="J609" s="192"/>
      <c r="K609" s="192"/>
      <c r="L609" s="192"/>
      <c r="M609" s="192"/>
      <c r="N609" s="192"/>
      <c r="O609" s="192"/>
      <c r="P609" s="192"/>
      <c r="Q609" s="192"/>
      <c r="R609" s="192"/>
      <c r="S609" s="192"/>
      <c r="T609" s="192"/>
      <c r="U609" s="192"/>
      <c r="V609" s="192"/>
      <c r="W609" s="192"/>
      <c r="X609" s="192"/>
      <c r="Y609" s="192"/>
      <c r="Z609" s="192"/>
      <c r="AA609" s="192"/>
      <c r="AB609" s="192"/>
      <c r="AC609" s="192"/>
      <c r="AD609" s="192"/>
    </row>
    <row r="610" spans="8:30" ht="15.75" customHeight="1">
      <c r="H610" s="192"/>
      <c r="I610" s="192"/>
      <c r="J610" s="192"/>
      <c r="K610" s="192"/>
      <c r="L610" s="192"/>
      <c r="M610" s="192"/>
      <c r="N610" s="192"/>
      <c r="O610" s="192"/>
      <c r="P610" s="192"/>
      <c r="Q610" s="192"/>
      <c r="R610" s="192"/>
      <c r="S610" s="192"/>
      <c r="T610" s="192"/>
      <c r="U610" s="192"/>
      <c r="V610" s="192"/>
      <c r="W610" s="192"/>
      <c r="X610" s="192"/>
      <c r="Y610" s="192"/>
      <c r="Z610" s="192"/>
      <c r="AA610" s="192"/>
      <c r="AB610" s="192"/>
      <c r="AC610" s="192"/>
      <c r="AD610" s="192"/>
    </row>
    <row r="611" spans="8:30" ht="15.75" customHeight="1">
      <c r="H611" s="192"/>
      <c r="I611" s="192"/>
      <c r="J611" s="192"/>
      <c r="K611" s="192"/>
      <c r="L611" s="192"/>
      <c r="M611" s="192"/>
      <c r="N611" s="192"/>
      <c r="O611" s="192"/>
      <c r="P611" s="192"/>
      <c r="Q611" s="192"/>
      <c r="R611" s="192"/>
      <c r="S611" s="192"/>
      <c r="T611" s="192"/>
      <c r="U611" s="192"/>
      <c r="V611" s="192"/>
      <c r="W611" s="192"/>
      <c r="X611" s="192"/>
      <c r="Y611" s="192"/>
      <c r="Z611" s="192"/>
      <c r="AA611" s="192"/>
      <c r="AB611" s="192"/>
      <c r="AC611" s="192"/>
      <c r="AD611" s="192"/>
    </row>
    <row r="612" spans="8:30" ht="15.75" customHeight="1">
      <c r="H612" s="192"/>
      <c r="I612" s="192"/>
      <c r="J612" s="192"/>
      <c r="K612" s="192"/>
      <c r="L612" s="192"/>
      <c r="M612" s="192"/>
      <c r="N612" s="192"/>
      <c r="O612" s="192"/>
      <c r="P612" s="192"/>
      <c r="Q612" s="192"/>
      <c r="R612" s="192"/>
      <c r="S612" s="192"/>
      <c r="T612" s="192"/>
      <c r="U612" s="192"/>
      <c r="V612" s="192"/>
      <c r="W612" s="192"/>
      <c r="X612" s="192"/>
      <c r="Y612" s="192"/>
      <c r="Z612" s="192"/>
      <c r="AA612" s="192"/>
      <c r="AB612" s="192"/>
      <c r="AC612" s="192"/>
      <c r="AD612" s="192"/>
    </row>
    <row r="613" spans="8:30" ht="15.75" customHeight="1">
      <c r="H613" s="192"/>
      <c r="I613" s="192"/>
      <c r="J613" s="192"/>
      <c r="K613" s="192"/>
      <c r="L613" s="192"/>
      <c r="M613" s="192"/>
      <c r="N613" s="192"/>
      <c r="O613" s="192"/>
      <c r="P613" s="192"/>
      <c r="Q613" s="192"/>
      <c r="R613" s="192"/>
      <c r="S613" s="192"/>
      <c r="T613" s="192"/>
      <c r="U613" s="192"/>
      <c r="V613" s="192"/>
      <c r="W613" s="192"/>
      <c r="X613" s="192"/>
      <c r="Y613" s="192"/>
      <c r="Z613" s="192"/>
      <c r="AA613" s="192"/>
      <c r="AB613" s="192"/>
      <c r="AC613" s="192"/>
      <c r="AD613" s="192"/>
    </row>
    <row r="614" spans="8:30" ht="15.75" customHeight="1">
      <c r="H614" s="192"/>
      <c r="I614" s="192"/>
      <c r="J614" s="192"/>
      <c r="K614" s="192"/>
      <c r="L614" s="192"/>
      <c r="M614" s="192"/>
      <c r="N614" s="192"/>
      <c r="O614" s="192"/>
      <c r="P614" s="192"/>
      <c r="Q614" s="192"/>
      <c r="R614" s="192"/>
      <c r="S614" s="192"/>
      <c r="T614" s="192"/>
      <c r="U614" s="192"/>
      <c r="V614" s="192"/>
      <c r="W614" s="192"/>
      <c r="X614" s="192"/>
      <c r="Y614" s="192"/>
      <c r="Z614" s="192"/>
      <c r="AA614" s="192"/>
      <c r="AB614" s="192"/>
      <c r="AC614" s="192"/>
      <c r="AD614" s="192"/>
    </row>
    <row r="615" spans="8:30" ht="15.75" customHeight="1">
      <c r="H615" s="192"/>
      <c r="I615" s="192"/>
      <c r="J615" s="192"/>
      <c r="K615" s="192"/>
      <c r="L615" s="192"/>
      <c r="M615" s="192"/>
      <c r="N615" s="192"/>
      <c r="O615" s="192"/>
      <c r="P615" s="192"/>
      <c r="Q615" s="192"/>
      <c r="R615" s="192"/>
      <c r="S615" s="192"/>
      <c r="T615" s="192"/>
      <c r="U615" s="192"/>
      <c r="V615" s="192"/>
      <c r="W615" s="192"/>
      <c r="X615" s="192"/>
      <c r="Y615" s="192"/>
      <c r="Z615" s="192"/>
      <c r="AA615" s="192"/>
      <c r="AB615" s="192"/>
      <c r="AC615" s="192"/>
      <c r="AD615" s="192"/>
    </row>
    <row r="616" spans="8:30" ht="15.75" customHeight="1">
      <c r="H616" s="192"/>
      <c r="I616" s="192"/>
      <c r="J616" s="192"/>
      <c r="K616" s="192"/>
      <c r="L616" s="192"/>
      <c r="M616" s="192"/>
      <c r="N616" s="192"/>
      <c r="O616" s="192"/>
      <c r="P616" s="192"/>
      <c r="Q616" s="192"/>
      <c r="R616" s="192"/>
      <c r="S616" s="192"/>
      <c r="T616" s="192"/>
      <c r="U616" s="192"/>
      <c r="V616" s="192"/>
      <c r="W616" s="192"/>
      <c r="X616" s="192"/>
      <c r="Y616" s="192"/>
      <c r="Z616" s="192"/>
      <c r="AA616" s="192"/>
      <c r="AB616" s="192"/>
      <c r="AC616" s="192"/>
      <c r="AD616" s="192"/>
    </row>
    <row r="617" spans="8:30" ht="15.75" customHeight="1">
      <c r="H617" s="192"/>
      <c r="I617" s="192"/>
      <c r="J617" s="192"/>
      <c r="K617" s="192"/>
      <c r="L617" s="192"/>
      <c r="M617" s="192"/>
      <c r="N617" s="192"/>
      <c r="O617" s="192"/>
      <c r="P617" s="192"/>
      <c r="Q617" s="192"/>
      <c r="R617" s="192"/>
      <c r="S617" s="192"/>
      <c r="T617" s="192"/>
      <c r="U617" s="192"/>
      <c r="V617" s="192"/>
      <c r="W617" s="192"/>
      <c r="X617" s="192"/>
      <c r="Y617" s="192"/>
      <c r="Z617" s="192"/>
      <c r="AA617" s="192"/>
      <c r="AB617" s="192"/>
      <c r="AC617" s="192"/>
      <c r="AD617" s="192"/>
    </row>
    <row r="618" spans="8:30" ht="15.75" customHeight="1">
      <c r="H618" s="192"/>
      <c r="I618" s="192"/>
      <c r="J618" s="192"/>
      <c r="K618" s="192"/>
      <c r="L618" s="192"/>
      <c r="M618" s="192"/>
      <c r="N618" s="192"/>
      <c r="O618" s="192"/>
      <c r="P618" s="192"/>
      <c r="Q618" s="192"/>
      <c r="R618" s="192"/>
      <c r="S618" s="192"/>
      <c r="T618" s="192"/>
      <c r="U618" s="192"/>
      <c r="V618" s="192"/>
      <c r="W618" s="192"/>
      <c r="X618" s="192"/>
      <c r="Y618" s="192"/>
      <c r="Z618" s="192"/>
      <c r="AA618" s="192"/>
      <c r="AB618" s="192"/>
      <c r="AC618" s="192"/>
      <c r="AD618" s="192"/>
    </row>
    <row r="619" spans="8:30" ht="15.75" customHeight="1">
      <c r="H619" s="192"/>
      <c r="I619" s="192"/>
      <c r="J619" s="192"/>
      <c r="K619" s="192"/>
      <c r="L619" s="192"/>
      <c r="M619" s="192"/>
      <c r="N619" s="192"/>
      <c r="O619" s="192"/>
      <c r="P619" s="192"/>
      <c r="Q619" s="192"/>
      <c r="R619" s="192"/>
      <c r="S619" s="192"/>
      <c r="T619" s="192"/>
      <c r="U619" s="192"/>
      <c r="V619" s="192"/>
      <c r="W619" s="192"/>
      <c r="X619" s="192"/>
      <c r="Y619" s="192"/>
      <c r="Z619" s="192"/>
      <c r="AA619" s="192"/>
      <c r="AB619" s="192"/>
      <c r="AC619" s="192"/>
      <c r="AD619" s="192"/>
    </row>
    <row r="620" spans="8:30" ht="15.75" customHeight="1">
      <c r="H620" s="192"/>
      <c r="I620" s="192"/>
      <c r="J620" s="192"/>
      <c r="K620" s="192"/>
      <c r="L620" s="192"/>
      <c r="M620" s="192"/>
      <c r="N620" s="192"/>
      <c r="O620" s="192"/>
      <c r="P620" s="192"/>
      <c r="Q620" s="192"/>
      <c r="R620" s="192"/>
      <c r="S620" s="192"/>
      <c r="T620" s="192"/>
      <c r="U620" s="192"/>
      <c r="V620" s="192"/>
      <c r="W620" s="192"/>
      <c r="X620" s="192"/>
      <c r="Y620" s="192"/>
      <c r="Z620" s="192"/>
      <c r="AA620" s="192"/>
      <c r="AB620" s="192"/>
      <c r="AC620" s="192"/>
      <c r="AD620" s="192"/>
    </row>
    <row r="621" spans="8:30" ht="15.75" customHeight="1">
      <c r="H621" s="192"/>
      <c r="I621" s="192"/>
      <c r="J621" s="192"/>
      <c r="K621" s="192"/>
      <c r="L621" s="192"/>
      <c r="M621" s="192"/>
      <c r="N621" s="192"/>
      <c r="O621" s="192"/>
      <c r="P621" s="192"/>
      <c r="Q621" s="192"/>
      <c r="R621" s="192"/>
      <c r="S621" s="192"/>
      <c r="T621" s="192"/>
      <c r="U621" s="192"/>
      <c r="V621" s="192"/>
      <c r="W621" s="192"/>
      <c r="X621" s="192"/>
      <c r="Y621" s="192"/>
      <c r="Z621" s="192"/>
      <c r="AA621" s="192"/>
      <c r="AB621" s="192"/>
      <c r="AC621" s="192"/>
      <c r="AD621" s="192"/>
    </row>
    <row r="622" spans="8:30" ht="15.75" customHeight="1">
      <c r="H622" s="192"/>
      <c r="I622" s="192"/>
      <c r="J622" s="192"/>
      <c r="K622" s="192"/>
      <c r="L622" s="192"/>
      <c r="M622" s="192"/>
      <c r="N622" s="192"/>
      <c r="O622" s="192"/>
      <c r="P622" s="192"/>
      <c r="Q622" s="192"/>
      <c r="R622" s="192"/>
      <c r="S622" s="192"/>
      <c r="T622" s="192"/>
      <c r="U622" s="192"/>
      <c r="V622" s="192"/>
      <c r="W622" s="192"/>
      <c r="X622" s="192"/>
      <c r="Y622" s="192"/>
      <c r="Z622" s="192"/>
      <c r="AA622" s="192"/>
      <c r="AB622" s="192"/>
      <c r="AC622" s="192"/>
      <c r="AD622" s="192"/>
    </row>
    <row r="623" spans="8:30" ht="15.75" customHeight="1">
      <c r="H623" s="192"/>
      <c r="I623" s="192"/>
      <c r="J623" s="192"/>
      <c r="K623" s="192"/>
      <c r="L623" s="192"/>
      <c r="M623" s="192"/>
      <c r="N623" s="192"/>
      <c r="O623" s="192"/>
      <c r="P623" s="192"/>
      <c r="Q623" s="192"/>
      <c r="R623" s="192"/>
      <c r="S623" s="192"/>
      <c r="T623" s="192"/>
      <c r="U623" s="192"/>
      <c r="V623" s="192"/>
      <c r="W623" s="192"/>
      <c r="X623" s="192"/>
      <c r="Y623" s="192"/>
      <c r="Z623" s="192"/>
      <c r="AA623" s="192"/>
      <c r="AB623" s="192"/>
      <c r="AC623" s="192"/>
      <c r="AD623" s="192"/>
    </row>
    <row r="624" spans="8:30" ht="15.75" customHeight="1">
      <c r="H624" s="192"/>
      <c r="I624" s="192"/>
      <c r="J624" s="192"/>
      <c r="K624" s="192"/>
      <c r="L624" s="192"/>
      <c r="M624" s="192"/>
      <c r="N624" s="192"/>
      <c r="O624" s="192"/>
      <c r="P624" s="192"/>
      <c r="Q624" s="192"/>
      <c r="R624" s="192"/>
      <c r="S624" s="192"/>
      <c r="T624" s="192"/>
      <c r="U624" s="192"/>
      <c r="V624" s="192"/>
      <c r="W624" s="192"/>
      <c r="X624" s="192"/>
      <c r="Y624" s="192"/>
      <c r="Z624" s="192"/>
      <c r="AA624" s="192"/>
      <c r="AB624" s="192"/>
      <c r="AC624" s="192"/>
      <c r="AD624" s="192"/>
    </row>
    <row r="625" spans="8:30" ht="15.75" customHeight="1">
      <c r="H625" s="192"/>
      <c r="I625" s="192"/>
      <c r="J625" s="192"/>
      <c r="K625" s="192"/>
      <c r="L625" s="192"/>
      <c r="M625" s="192"/>
      <c r="N625" s="192"/>
      <c r="O625" s="192"/>
      <c r="P625" s="192"/>
      <c r="Q625" s="192"/>
      <c r="R625" s="192"/>
      <c r="S625" s="192"/>
      <c r="T625" s="192"/>
      <c r="U625" s="192"/>
      <c r="V625" s="192"/>
      <c r="W625" s="192"/>
      <c r="X625" s="192"/>
      <c r="Y625" s="192"/>
      <c r="Z625" s="192"/>
      <c r="AA625" s="192"/>
      <c r="AB625" s="192"/>
      <c r="AC625" s="192"/>
      <c r="AD625" s="192"/>
    </row>
    <row r="626" spans="8:30" ht="15.75" customHeight="1">
      <c r="H626" s="192"/>
      <c r="I626" s="192"/>
      <c r="J626" s="192"/>
      <c r="K626" s="192"/>
      <c r="L626" s="192"/>
      <c r="M626" s="192"/>
      <c r="N626" s="192"/>
      <c r="O626" s="192"/>
      <c r="P626" s="192"/>
      <c r="Q626" s="192"/>
      <c r="R626" s="192"/>
      <c r="S626" s="192"/>
      <c r="T626" s="192"/>
      <c r="U626" s="192"/>
      <c r="V626" s="192"/>
      <c r="W626" s="192"/>
      <c r="X626" s="192"/>
      <c r="Y626" s="192"/>
      <c r="Z626" s="192"/>
      <c r="AA626" s="192"/>
      <c r="AB626" s="192"/>
      <c r="AC626" s="192"/>
      <c r="AD626" s="192"/>
    </row>
    <row r="627" spans="8:30" ht="15.75" customHeight="1">
      <c r="H627" s="192"/>
      <c r="I627" s="192"/>
      <c r="J627" s="192"/>
      <c r="K627" s="192"/>
      <c r="L627" s="192"/>
      <c r="M627" s="192"/>
      <c r="N627" s="192"/>
      <c r="O627" s="192"/>
      <c r="P627" s="192"/>
      <c r="Q627" s="192"/>
      <c r="R627" s="192"/>
      <c r="S627" s="192"/>
      <c r="T627" s="192"/>
      <c r="U627" s="192"/>
      <c r="V627" s="192"/>
      <c r="W627" s="192"/>
      <c r="X627" s="192"/>
      <c r="Y627" s="192"/>
      <c r="Z627" s="192"/>
      <c r="AA627" s="192"/>
      <c r="AB627" s="192"/>
      <c r="AC627" s="192"/>
      <c r="AD627" s="192"/>
    </row>
    <row r="628" spans="8:30" ht="15.75" customHeight="1">
      <c r="H628" s="192"/>
      <c r="I628" s="192"/>
      <c r="J628" s="192"/>
      <c r="K628" s="192"/>
      <c r="L628" s="192"/>
      <c r="M628" s="192"/>
      <c r="N628" s="192"/>
      <c r="O628" s="192"/>
      <c r="P628" s="192"/>
      <c r="Q628" s="192"/>
      <c r="R628" s="192"/>
      <c r="S628" s="192"/>
      <c r="T628" s="192"/>
      <c r="U628" s="192"/>
      <c r="V628" s="192"/>
      <c r="W628" s="192"/>
      <c r="X628" s="192"/>
      <c r="Y628" s="192"/>
      <c r="Z628" s="192"/>
      <c r="AA628" s="192"/>
      <c r="AB628" s="192"/>
      <c r="AC628" s="192"/>
      <c r="AD628" s="192"/>
    </row>
    <row r="629" spans="8:30" ht="15.75" customHeight="1">
      <c r="H629" s="192"/>
      <c r="I629" s="192"/>
      <c r="J629" s="192"/>
      <c r="K629" s="192"/>
      <c r="L629" s="192"/>
      <c r="M629" s="192"/>
      <c r="N629" s="192"/>
      <c r="O629" s="192"/>
      <c r="P629" s="192"/>
      <c r="Q629" s="192"/>
      <c r="R629" s="192"/>
      <c r="S629" s="192"/>
      <c r="T629" s="192"/>
      <c r="U629" s="192"/>
      <c r="V629" s="192"/>
      <c r="W629" s="192"/>
      <c r="X629" s="192"/>
      <c r="Y629" s="192"/>
      <c r="Z629" s="192"/>
      <c r="AA629" s="192"/>
      <c r="AB629" s="192"/>
      <c r="AC629" s="192"/>
      <c r="AD629" s="192"/>
    </row>
    <row r="630" spans="8:30" ht="15.75" customHeight="1">
      <c r="H630" s="192"/>
      <c r="I630" s="192"/>
      <c r="J630" s="192"/>
      <c r="K630" s="192"/>
      <c r="L630" s="192"/>
      <c r="M630" s="192"/>
      <c r="N630" s="192"/>
      <c r="O630" s="192"/>
      <c r="P630" s="192"/>
      <c r="Q630" s="192"/>
      <c r="R630" s="192"/>
      <c r="S630" s="192"/>
      <c r="T630" s="192"/>
      <c r="U630" s="192"/>
      <c r="V630" s="192"/>
      <c r="W630" s="192"/>
      <c r="X630" s="192"/>
      <c r="Y630" s="192"/>
      <c r="Z630" s="192"/>
      <c r="AA630" s="192"/>
      <c r="AB630" s="192"/>
      <c r="AC630" s="192"/>
      <c r="AD630" s="192"/>
    </row>
    <row r="631" spans="8:30" ht="15.75" customHeight="1">
      <c r="H631" s="192"/>
      <c r="I631" s="192"/>
      <c r="J631" s="192"/>
      <c r="K631" s="192"/>
      <c r="L631" s="192"/>
      <c r="M631" s="192"/>
      <c r="N631" s="192"/>
      <c r="O631" s="192"/>
      <c r="P631" s="192"/>
      <c r="Q631" s="192"/>
      <c r="R631" s="192"/>
      <c r="S631" s="192"/>
      <c r="T631" s="192"/>
      <c r="U631" s="192"/>
      <c r="V631" s="192"/>
      <c r="W631" s="192"/>
      <c r="X631" s="192"/>
      <c r="Y631" s="192"/>
      <c r="Z631" s="192"/>
      <c r="AA631" s="192"/>
      <c r="AB631" s="192"/>
      <c r="AC631" s="192"/>
      <c r="AD631" s="192"/>
    </row>
    <row r="632" spans="8:30" ht="15.75" customHeight="1">
      <c r="H632" s="192"/>
      <c r="I632" s="192"/>
      <c r="J632" s="192"/>
      <c r="K632" s="192"/>
      <c r="L632" s="192"/>
      <c r="M632" s="192"/>
      <c r="N632" s="192"/>
      <c r="O632" s="192"/>
      <c r="P632" s="192"/>
      <c r="Q632" s="192"/>
      <c r="R632" s="192"/>
      <c r="S632" s="192"/>
      <c r="T632" s="192"/>
      <c r="U632" s="192"/>
      <c r="V632" s="192"/>
      <c r="W632" s="192"/>
      <c r="X632" s="192"/>
      <c r="Y632" s="192"/>
      <c r="Z632" s="192"/>
      <c r="AA632" s="192"/>
      <c r="AB632" s="192"/>
      <c r="AC632" s="192"/>
      <c r="AD632" s="192"/>
    </row>
    <row r="633" spans="8:30" ht="15.75" customHeight="1">
      <c r="H633" s="192"/>
      <c r="I633" s="192"/>
      <c r="J633" s="192"/>
      <c r="K633" s="192"/>
      <c r="L633" s="192"/>
      <c r="M633" s="192"/>
      <c r="N633" s="192"/>
      <c r="O633" s="192"/>
      <c r="P633" s="192"/>
      <c r="Q633" s="192"/>
      <c r="R633" s="192"/>
      <c r="S633" s="192"/>
      <c r="T633" s="192"/>
      <c r="U633" s="192"/>
      <c r="V633" s="192"/>
      <c r="W633" s="192"/>
      <c r="X633" s="192"/>
      <c r="Y633" s="192"/>
      <c r="Z633" s="192"/>
      <c r="AA633" s="192"/>
      <c r="AB633" s="192"/>
      <c r="AC633" s="192"/>
      <c r="AD633" s="192"/>
    </row>
    <row r="634" spans="8:30" ht="15.75" customHeight="1">
      <c r="H634" s="192"/>
      <c r="I634" s="192"/>
      <c r="J634" s="192"/>
      <c r="K634" s="192"/>
      <c r="L634" s="192"/>
      <c r="M634" s="192"/>
      <c r="N634" s="192"/>
      <c r="O634" s="192"/>
      <c r="P634" s="192"/>
      <c r="Q634" s="192"/>
      <c r="R634" s="192"/>
      <c r="S634" s="192"/>
      <c r="T634" s="192"/>
      <c r="U634" s="192"/>
      <c r="V634" s="192"/>
      <c r="W634" s="192"/>
      <c r="X634" s="192"/>
      <c r="Y634" s="192"/>
      <c r="Z634" s="192"/>
      <c r="AA634" s="192"/>
      <c r="AB634" s="192"/>
      <c r="AC634" s="192"/>
      <c r="AD634" s="192"/>
    </row>
    <row r="635" spans="8:30" ht="15.75" customHeight="1">
      <c r="H635" s="192"/>
      <c r="I635" s="192"/>
      <c r="J635" s="192"/>
      <c r="K635" s="192"/>
      <c r="L635" s="192"/>
      <c r="M635" s="192"/>
      <c r="N635" s="192"/>
      <c r="O635" s="192"/>
      <c r="P635" s="192"/>
      <c r="Q635" s="192"/>
      <c r="R635" s="192"/>
      <c r="S635" s="192"/>
      <c r="T635" s="192"/>
      <c r="U635" s="192"/>
      <c r="V635" s="192"/>
      <c r="W635" s="192"/>
      <c r="X635" s="192"/>
      <c r="Y635" s="192"/>
      <c r="Z635" s="192"/>
      <c r="AA635" s="192"/>
      <c r="AB635" s="192"/>
      <c r="AC635" s="192"/>
      <c r="AD635" s="192"/>
    </row>
    <row r="636" spans="8:30" ht="15.75" customHeight="1">
      <c r="H636" s="192"/>
      <c r="I636" s="192"/>
      <c r="J636" s="192"/>
      <c r="K636" s="192"/>
      <c r="L636" s="192"/>
      <c r="M636" s="192"/>
      <c r="N636" s="192"/>
      <c r="O636" s="192"/>
      <c r="P636" s="192"/>
      <c r="Q636" s="192"/>
      <c r="R636" s="192"/>
      <c r="S636" s="192"/>
      <c r="T636" s="192"/>
      <c r="U636" s="192"/>
      <c r="V636" s="192"/>
      <c r="W636" s="192"/>
      <c r="X636" s="192"/>
      <c r="Y636" s="192"/>
      <c r="Z636" s="192"/>
      <c r="AA636" s="192"/>
      <c r="AB636" s="192"/>
      <c r="AC636" s="192"/>
      <c r="AD636" s="192"/>
    </row>
    <row r="637" spans="8:30" ht="15.75" customHeight="1">
      <c r="H637" s="192"/>
      <c r="I637" s="192"/>
      <c r="J637" s="192"/>
      <c r="K637" s="192"/>
      <c r="L637" s="192"/>
      <c r="M637" s="192"/>
      <c r="N637" s="192"/>
      <c r="O637" s="192"/>
      <c r="P637" s="192"/>
      <c r="Q637" s="192"/>
      <c r="R637" s="192"/>
      <c r="S637" s="192"/>
      <c r="T637" s="192"/>
      <c r="U637" s="192"/>
      <c r="V637" s="192"/>
      <c r="W637" s="192"/>
      <c r="X637" s="192"/>
      <c r="Y637" s="192"/>
      <c r="Z637" s="192"/>
      <c r="AA637" s="192"/>
      <c r="AB637" s="192"/>
      <c r="AC637" s="192"/>
      <c r="AD637" s="192"/>
    </row>
    <row r="638" spans="8:30" ht="15.75" customHeight="1">
      <c r="H638" s="192"/>
      <c r="I638" s="192"/>
      <c r="J638" s="192"/>
      <c r="K638" s="192"/>
      <c r="L638" s="192"/>
      <c r="M638" s="192"/>
      <c r="N638" s="192"/>
      <c r="O638" s="192"/>
      <c r="P638" s="192"/>
      <c r="Q638" s="192"/>
      <c r="R638" s="192"/>
      <c r="S638" s="192"/>
      <c r="T638" s="192"/>
      <c r="U638" s="192"/>
      <c r="V638" s="192"/>
      <c r="W638" s="192"/>
      <c r="X638" s="192"/>
      <c r="Y638" s="192"/>
      <c r="Z638" s="192"/>
      <c r="AA638" s="192"/>
      <c r="AB638" s="192"/>
      <c r="AC638" s="192"/>
      <c r="AD638" s="192"/>
    </row>
    <row r="639" spans="8:30" ht="15.75" customHeight="1">
      <c r="H639" s="192"/>
      <c r="I639" s="192"/>
      <c r="J639" s="192"/>
      <c r="K639" s="192"/>
      <c r="L639" s="192"/>
      <c r="M639" s="192"/>
      <c r="N639" s="192"/>
      <c r="O639" s="192"/>
      <c r="P639" s="192"/>
      <c r="Q639" s="192"/>
      <c r="R639" s="192"/>
      <c r="S639" s="192"/>
      <c r="T639" s="192"/>
      <c r="U639" s="192"/>
      <c r="V639" s="192"/>
      <c r="W639" s="192"/>
      <c r="X639" s="192"/>
      <c r="Y639" s="192"/>
      <c r="Z639" s="192"/>
      <c r="AA639" s="192"/>
      <c r="AB639" s="192"/>
      <c r="AC639" s="192"/>
      <c r="AD639" s="192"/>
    </row>
    <row r="640" spans="8:30" ht="15.75" customHeight="1">
      <c r="H640" s="192"/>
      <c r="I640" s="192"/>
      <c r="J640" s="192"/>
      <c r="K640" s="192"/>
      <c r="L640" s="192"/>
      <c r="M640" s="192"/>
      <c r="N640" s="192"/>
      <c r="O640" s="192"/>
      <c r="P640" s="192"/>
      <c r="Q640" s="192"/>
      <c r="R640" s="192"/>
      <c r="S640" s="192"/>
      <c r="T640" s="192"/>
      <c r="U640" s="192"/>
      <c r="V640" s="192"/>
      <c r="W640" s="192"/>
      <c r="X640" s="192"/>
      <c r="Y640" s="192"/>
      <c r="Z640" s="192"/>
      <c r="AA640" s="192"/>
      <c r="AB640" s="192"/>
      <c r="AC640" s="192"/>
      <c r="AD640" s="192"/>
    </row>
    <row r="641" spans="8:30" ht="15.75" customHeight="1">
      <c r="H641" s="192"/>
      <c r="I641" s="192"/>
      <c r="J641" s="192"/>
      <c r="K641" s="192"/>
      <c r="L641" s="192"/>
      <c r="M641" s="192"/>
      <c r="N641" s="192"/>
      <c r="O641" s="192"/>
      <c r="P641" s="192"/>
      <c r="Q641" s="192"/>
      <c r="R641" s="192"/>
      <c r="S641" s="192"/>
      <c r="T641" s="192"/>
      <c r="U641" s="192"/>
      <c r="V641" s="192"/>
      <c r="W641" s="192"/>
      <c r="X641" s="192"/>
      <c r="Y641" s="192"/>
      <c r="Z641" s="192"/>
      <c r="AA641" s="192"/>
      <c r="AB641" s="192"/>
      <c r="AC641" s="192"/>
      <c r="AD641" s="192"/>
    </row>
    <row r="642" spans="8:30" ht="15.75" customHeight="1">
      <c r="H642" s="192"/>
      <c r="I642" s="192"/>
      <c r="J642" s="192"/>
      <c r="K642" s="192"/>
      <c r="L642" s="192"/>
      <c r="M642" s="192"/>
      <c r="N642" s="192"/>
      <c r="O642" s="192"/>
      <c r="P642" s="192"/>
      <c r="Q642" s="192"/>
      <c r="R642" s="192"/>
      <c r="S642" s="192"/>
      <c r="T642" s="192"/>
      <c r="U642" s="192"/>
      <c r="V642" s="192"/>
      <c r="W642" s="192"/>
      <c r="X642" s="192"/>
      <c r="Y642" s="192"/>
      <c r="Z642" s="192"/>
      <c r="AA642" s="192"/>
      <c r="AB642" s="192"/>
      <c r="AC642" s="192"/>
      <c r="AD642" s="192"/>
    </row>
    <row r="643" spans="8:30" ht="15.75" customHeight="1">
      <c r="H643" s="192"/>
      <c r="I643" s="192"/>
      <c r="J643" s="192"/>
      <c r="K643" s="192"/>
      <c r="L643" s="192"/>
      <c r="M643" s="192"/>
      <c r="N643" s="192"/>
      <c r="O643" s="192"/>
      <c r="P643" s="192"/>
      <c r="Q643" s="192"/>
      <c r="R643" s="192"/>
      <c r="S643" s="192"/>
      <c r="T643" s="192"/>
      <c r="U643" s="192"/>
      <c r="V643" s="192"/>
      <c r="W643" s="192"/>
      <c r="X643" s="192"/>
      <c r="Y643" s="192"/>
      <c r="Z643" s="192"/>
      <c r="AA643" s="192"/>
      <c r="AB643" s="192"/>
      <c r="AC643" s="192"/>
      <c r="AD643" s="192"/>
    </row>
    <row r="644" spans="8:30" ht="15.75" customHeight="1">
      <c r="H644" s="192"/>
      <c r="I644" s="192"/>
      <c r="J644" s="192"/>
      <c r="K644" s="192"/>
      <c r="L644" s="192"/>
      <c r="M644" s="192"/>
      <c r="N644" s="192"/>
      <c r="O644" s="192"/>
      <c r="P644" s="192"/>
      <c r="Q644" s="192"/>
      <c r="R644" s="192"/>
      <c r="S644" s="192"/>
      <c r="T644" s="192"/>
      <c r="U644" s="192"/>
      <c r="V644" s="192"/>
      <c r="W644" s="192"/>
      <c r="X644" s="192"/>
      <c r="Y644" s="192"/>
      <c r="Z644" s="192"/>
      <c r="AA644" s="192"/>
      <c r="AB644" s="192"/>
      <c r="AC644" s="192"/>
      <c r="AD644" s="192"/>
    </row>
    <row r="645" spans="8:30" ht="15.75" customHeight="1">
      <c r="H645" s="192"/>
      <c r="I645" s="192"/>
      <c r="J645" s="192"/>
      <c r="K645" s="192"/>
      <c r="L645" s="192"/>
      <c r="M645" s="192"/>
      <c r="N645" s="192"/>
      <c r="O645" s="192"/>
      <c r="P645" s="192"/>
      <c r="Q645" s="192"/>
      <c r="R645" s="192"/>
      <c r="S645" s="192"/>
      <c r="T645" s="192"/>
      <c r="U645" s="192"/>
      <c r="V645" s="192"/>
      <c r="W645" s="192"/>
      <c r="X645" s="192"/>
      <c r="Y645" s="192"/>
      <c r="Z645" s="192"/>
      <c r="AA645" s="192"/>
      <c r="AB645" s="192"/>
      <c r="AC645" s="192"/>
      <c r="AD645" s="192"/>
    </row>
    <row r="646" spans="8:30" ht="15.75" customHeight="1">
      <c r="H646" s="192"/>
      <c r="I646" s="192"/>
      <c r="J646" s="192"/>
      <c r="K646" s="192"/>
      <c r="L646" s="192"/>
      <c r="M646" s="192"/>
      <c r="N646" s="192"/>
      <c r="O646" s="192"/>
      <c r="P646" s="192"/>
      <c r="Q646" s="192"/>
      <c r="R646" s="192"/>
      <c r="S646" s="192"/>
      <c r="T646" s="192"/>
      <c r="U646" s="192"/>
      <c r="V646" s="192"/>
      <c r="W646" s="192"/>
      <c r="X646" s="192"/>
      <c r="Y646" s="192"/>
      <c r="Z646" s="192"/>
      <c r="AA646" s="192"/>
      <c r="AB646" s="192"/>
      <c r="AC646" s="192"/>
      <c r="AD646" s="192"/>
    </row>
    <row r="647" spans="8:30" ht="15.75" customHeight="1">
      <c r="H647" s="192"/>
      <c r="I647" s="192"/>
      <c r="J647" s="192"/>
      <c r="K647" s="192"/>
      <c r="L647" s="192"/>
      <c r="M647" s="192"/>
      <c r="N647" s="192"/>
      <c r="O647" s="192"/>
      <c r="P647" s="192"/>
      <c r="Q647" s="192"/>
      <c r="R647" s="192"/>
      <c r="S647" s="192"/>
      <c r="T647" s="192"/>
      <c r="U647" s="192"/>
      <c r="V647" s="192"/>
      <c r="W647" s="192"/>
      <c r="X647" s="192"/>
      <c r="Y647" s="192"/>
      <c r="Z647" s="192"/>
      <c r="AA647" s="192"/>
      <c r="AB647" s="192"/>
      <c r="AC647" s="192"/>
      <c r="AD647" s="192"/>
    </row>
    <row r="648" spans="8:30" ht="15.75" customHeight="1">
      <c r="H648" s="192"/>
      <c r="I648" s="192"/>
      <c r="J648" s="192"/>
      <c r="K648" s="192"/>
      <c r="L648" s="192"/>
      <c r="M648" s="192"/>
      <c r="N648" s="192"/>
      <c r="O648" s="192"/>
      <c r="P648" s="192"/>
      <c r="Q648" s="192"/>
      <c r="R648" s="192"/>
      <c r="S648" s="192"/>
      <c r="T648" s="192"/>
      <c r="U648" s="192"/>
      <c r="V648" s="192"/>
      <c r="W648" s="192"/>
      <c r="X648" s="192"/>
      <c r="Y648" s="192"/>
      <c r="Z648" s="192"/>
      <c r="AA648" s="192"/>
      <c r="AB648" s="192"/>
      <c r="AC648" s="192"/>
      <c r="AD648" s="192"/>
    </row>
    <row r="649" spans="8:30" ht="15.75" customHeight="1">
      <c r="H649" s="192"/>
      <c r="I649" s="192"/>
      <c r="J649" s="192"/>
      <c r="K649" s="192"/>
      <c r="L649" s="192"/>
      <c r="M649" s="192"/>
      <c r="N649" s="192"/>
      <c r="O649" s="192"/>
      <c r="P649" s="192"/>
      <c r="Q649" s="192"/>
      <c r="R649" s="192"/>
      <c r="S649" s="192"/>
      <c r="T649" s="192"/>
      <c r="U649" s="192"/>
      <c r="V649" s="192"/>
      <c r="W649" s="192"/>
      <c r="X649" s="192"/>
      <c r="Y649" s="192"/>
      <c r="Z649" s="192"/>
      <c r="AA649" s="192"/>
      <c r="AB649" s="192"/>
      <c r="AC649" s="192"/>
      <c r="AD649" s="192"/>
    </row>
    <row r="650" spans="8:30" ht="15.75" customHeight="1">
      <c r="H650" s="192"/>
      <c r="I650" s="192"/>
      <c r="J650" s="192"/>
      <c r="K650" s="192"/>
      <c r="L650" s="192"/>
      <c r="M650" s="192"/>
      <c r="N650" s="192"/>
      <c r="O650" s="192"/>
      <c r="P650" s="192"/>
      <c r="Q650" s="192"/>
      <c r="R650" s="192"/>
      <c r="S650" s="192"/>
      <c r="T650" s="192"/>
      <c r="U650" s="192"/>
      <c r="V650" s="192"/>
      <c r="W650" s="192"/>
      <c r="X650" s="192"/>
      <c r="Y650" s="192"/>
      <c r="Z650" s="192"/>
      <c r="AA650" s="192"/>
      <c r="AB650" s="192"/>
      <c r="AC650" s="192"/>
      <c r="AD650" s="192"/>
    </row>
    <row r="651" spans="8:30" ht="15.75" customHeight="1">
      <c r="H651" s="192"/>
      <c r="I651" s="192"/>
      <c r="J651" s="192"/>
      <c r="K651" s="192"/>
      <c r="L651" s="192"/>
      <c r="M651" s="192"/>
      <c r="N651" s="192"/>
      <c r="O651" s="192"/>
      <c r="P651" s="192"/>
      <c r="Q651" s="192"/>
      <c r="R651" s="192"/>
      <c r="S651" s="192"/>
      <c r="T651" s="192"/>
      <c r="U651" s="192"/>
      <c r="V651" s="192"/>
      <c r="W651" s="192"/>
      <c r="X651" s="192"/>
      <c r="Y651" s="192"/>
      <c r="Z651" s="192"/>
      <c r="AA651" s="192"/>
      <c r="AB651" s="192"/>
      <c r="AC651" s="192"/>
      <c r="AD651" s="192"/>
    </row>
    <row r="652" spans="8:30" ht="15.75" customHeight="1">
      <c r="H652" s="192"/>
      <c r="I652" s="192"/>
      <c r="J652" s="192"/>
      <c r="K652" s="192"/>
      <c r="L652" s="192"/>
      <c r="M652" s="192"/>
      <c r="N652" s="192"/>
      <c r="O652" s="192"/>
      <c r="P652" s="192"/>
      <c r="Q652" s="192"/>
      <c r="R652" s="192"/>
      <c r="S652" s="192"/>
      <c r="T652" s="192"/>
      <c r="U652" s="192"/>
      <c r="V652" s="192"/>
      <c r="W652" s="192"/>
      <c r="X652" s="192"/>
      <c r="Y652" s="192"/>
      <c r="Z652" s="192"/>
      <c r="AA652" s="192"/>
      <c r="AB652" s="192"/>
      <c r="AC652" s="192"/>
      <c r="AD652" s="192"/>
    </row>
    <row r="653" spans="8:30" ht="15.75" customHeight="1">
      <c r="H653" s="192"/>
      <c r="I653" s="192"/>
      <c r="J653" s="192"/>
      <c r="K653" s="192"/>
      <c r="L653" s="192"/>
      <c r="M653" s="192"/>
      <c r="N653" s="192"/>
      <c r="O653" s="192"/>
      <c r="P653" s="192"/>
      <c r="Q653" s="192"/>
      <c r="R653" s="192"/>
      <c r="S653" s="192"/>
      <c r="T653" s="192"/>
      <c r="U653" s="192"/>
      <c r="V653" s="192"/>
      <c r="W653" s="192"/>
      <c r="X653" s="192"/>
      <c r="Y653" s="192"/>
      <c r="Z653" s="192"/>
      <c r="AA653" s="192"/>
      <c r="AB653" s="192"/>
      <c r="AC653" s="192"/>
      <c r="AD653" s="192"/>
    </row>
    <row r="654" spans="8:30" ht="15.75" customHeight="1">
      <c r="H654" s="192"/>
      <c r="I654" s="192"/>
      <c r="J654" s="192"/>
      <c r="K654" s="192"/>
      <c r="L654" s="192"/>
      <c r="M654" s="192"/>
      <c r="N654" s="192"/>
      <c r="O654" s="192"/>
      <c r="P654" s="192"/>
      <c r="Q654" s="192"/>
      <c r="R654" s="192"/>
      <c r="S654" s="192"/>
      <c r="T654" s="192"/>
      <c r="U654" s="192"/>
      <c r="V654" s="192"/>
      <c r="W654" s="192"/>
      <c r="X654" s="192"/>
      <c r="Y654" s="192"/>
      <c r="Z654" s="192"/>
      <c r="AA654" s="192"/>
      <c r="AB654" s="192"/>
      <c r="AC654" s="192"/>
      <c r="AD654" s="192"/>
    </row>
    <row r="655" spans="8:30" ht="15.75" customHeight="1">
      <c r="H655" s="192"/>
      <c r="I655" s="192"/>
      <c r="J655" s="192"/>
      <c r="K655" s="192"/>
      <c r="L655" s="192"/>
      <c r="M655" s="192"/>
      <c r="N655" s="192"/>
      <c r="O655" s="192"/>
      <c r="P655" s="192"/>
      <c r="Q655" s="192"/>
      <c r="R655" s="192"/>
      <c r="S655" s="192"/>
      <c r="T655" s="192"/>
      <c r="U655" s="192"/>
      <c r="V655" s="192"/>
      <c r="W655" s="192"/>
      <c r="X655" s="192"/>
      <c r="Y655" s="192"/>
      <c r="Z655" s="192"/>
      <c r="AA655" s="192"/>
      <c r="AB655" s="192"/>
      <c r="AC655" s="192"/>
      <c r="AD655" s="192"/>
    </row>
    <row r="656" spans="8:30" ht="15.75" customHeight="1">
      <c r="H656" s="192"/>
      <c r="I656" s="192"/>
      <c r="J656" s="192"/>
      <c r="K656" s="192"/>
      <c r="L656" s="192"/>
      <c r="M656" s="192"/>
      <c r="N656" s="192"/>
      <c r="O656" s="192"/>
      <c r="P656" s="192"/>
      <c r="Q656" s="192"/>
      <c r="R656" s="192"/>
      <c r="S656" s="192"/>
      <c r="T656" s="192"/>
      <c r="U656" s="192"/>
      <c r="V656" s="192"/>
      <c r="W656" s="192"/>
      <c r="X656" s="192"/>
      <c r="Y656" s="192"/>
      <c r="Z656" s="192"/>
      <c r="AA656" s="192"/>
      <c r="AB656" s="192"/>
      <c r="AC656" s="192"/>
      <c r="AD656" s="192"/>
    </row>
    <row r="657" spans="8:30" ht="15.75" customHeight="1">
      <c r="H657" s="192"/>
      <c r="I657" s="192"/>
      <c r="J657" s="192"/>
      <c r="K657" s="192"/>
      <c r="L657" s="192"/>
      <c r="M657" s="192"/>
      <c r="N657" s="192"/>
      <c r="O657" s="192"/>
      <c r="P657" s="192"/>
      <c r="Q657" s="192"/>
      <c r="R657" s="192"/>
      <c r="S657" s="192"/>
      <c r="T657" s="192"/>
      <c r="U657" s="192"/>
      <c r="V657" s="192"/>
      <c r="W657" s="192"/>
      <c r="X657" s="192"/>
      <c r="Y657" s="192"/>
      <c r="Z657" s="192"/>
      <c r="AA657" s="192"/>
      <c r="AB657" s="192"/>
      <c r="AC657" s="192"/>
      <c r="AD657" s="192"/>
    </row>
    <row r="658" spans="8:30" ht="15.75" customHeight="1">
      <c r="H658" s="192"/>
      <c r="I658" s="192"/>
      <c r="J658" s="192"/>
      <c r="K658" s="192"/>
      <c r="L658" s="192"/>
      <c r="M658" s="192"/>
      <c r="N658" s="192"/>
      <c r="O658" s="192"/>
      <c r="P658" s="192"/>
      <c r="Q658" s="192"/>
      <c r="R658" s="192"/>
      <c r="S658" s="192"/>
      <c r="T658" s="192"/>
      <c r="U658" s="192"/>
      <c r="V658" s="192"/>
      <c r="W658" s="192"/>
      <c r="X658" s="192"/>
      <c r="Y658" s="192"/>
      <c r="Z658" s="192"/>
      <c r="AA658" s="192"/>
      <c r="AB658" s="192"/>
      <c r="AC658" s="192"/>
      <c r="AD658" s="192"/>
    </row>
    <row r="659" spans="8:30" ht="15.75" customHeight="1">
      <c r="H659" s="192"/>
      <c r="I659" s="192"/>
      <c r="J659" s="192"/>
      <c r="K659" s="192"/>
      <c r="L659" s="192"/>
      <c r="M659" s="192"/>
      <c r="N659" s="192"/>
      <c r="O659" s="192"/>
      <c r="P659" s="192"/>
      <c r="Q659" s="192"/>
      <c r="R659" s="192"/>
      <c r="S659" s="192"/>
      <c r="T659" s="192"/>
      <c r="U659" s="192"/>
      <c r="V659" s="192"/>
      <c r="W659" s="192"/>
      <c r="X659" s="192"/>
      <c r="Y659" s="192"/>
      <c r="Z659" s="192"/>
      <c r="AA659" s="192"/>
      <c r="AB659" s="192"/>
      <c r="AC659" s="192"/>
      <c r="AD659" s="192"/>
    </row>
    <row r="660" spans="8:30" ht="15.75" customHeight="1">
      <c r="H660" s="192"/>
      <c r="I660" s="192"/>
      <c r="J660" s="192"/>
      <c r="K660" s="192"/>
      <c r="L660" s="192"/>
      <c r="M660" s="192"/>
      <c r="N660" s="192"/>
      <c r="O660" s="192"/>
      <c r="P660" s="192"/>
      <c r="Q660" s="192"/>
      <c r="R660" s="192"/>
      <c r="S660" s="192"/>
      <c r="T660" s="192"/>
      <c r="U660" s="192"/>
      <c r="V660" s="192"/>
      <c r="W660" s="192"/>
      <c r="X660" s="192"/>
      <c r="Y660" s="192"/>
      <c r="Z660" s="192"/>
      <c r="AA660" s="192"/>
      <c r="AB660" s="192"/>
      <c r="AC660" s="192"/>
      <c r="AD660" s="192"/>
    </row>
    <row r="661" spans="8:30" ht="15.75" customHeight="1">
      <c r="H661" s="192"/>
      <c r="I661" s="192"/>
      <c r="J661" s="192"/>
      <c r="K661" s="192"/>
      <c r="L661" s="192"/>
      <c r="M661" s="192"/>
      <c r="N661" s="192"/>
      <c r="O661" s="192"/>
      <c r="P661" s="192"/>
      <c r="Q661" s="192"/>
      <c r="R661" s="192"/>
      <c r="S661" s="192"/>
      <c r="T661" s="192"/>
      <c r="U661" s="192"/>
      <c r="V661" s="192"/>
      <c r="W661" s="192"/>
      <c r="X661" s="192"/>
      <c r="Y661" s="192"/>
      <c r="Z661" s="192"/>
      <c r="AA661" s="192"/>
      <c r="AB661" s="192"/>
      <c r="AC661" s="192"/>
      <c r="AD661" s="192"/>
    </row>
    <row r="662" spans="8:30" ht="15.75" customHeight="1">
      <c r="H662" s="192"/>
      <c r="I662" s="192"/>
      <c r="J662" s="192"/>
      <c r="K662" s="192"/>
      <c r="L662" s="192"/>
      <c r="M662" s="192"/>
      <c r="N662" s="192"/>
      <c r="O662" s="192"/>
      <c r="P662" s="192"/>
      <c r="Q662" s="192"/>
      <c r="R662" s="192"/>
      <c r="S662" s="192"/>
      <c r="T662" s="192"/>
      <c r="U662" s="192"/>
      <c r="V662" s="192"/>
      <c r="W662" s="192"/>
      <c r="X662" s="192"/>
      <c r="Y662" s="192"/>
      <c r="Z662" s="192"/>
      <c r="AA662" s="192"/>
      <c r="AB662" s="192"/>
      <c r="AC662" s="192"/>
      <c r="AD662" s="192"/>
    </row>
    <row r="663" spans="8:30" ht="15.75" customHeight="1">
      <c r="H663" s="192"/>
      <c r="I663" s="192"/>
      <c r="J663" s="192"/>
      <c r="K663" s="192"/>
      <c r="L663" s="192"/>
      <c r="M663" s="192"/>
      <c r="N663" s="192"/>
      <c r="O663" s="192"/>
      <c r="P663" s="192"/>
      <c r="Q663" s="192"/>
      <c r="R663" s="192"/>
      <c r="S663" s="192"/>
      <c r="T663" s="192"/>
      <c r="U663" s="192"/>
      <c r="V663" s="192"/>
      <c r="W663" s="192"/>
      <c r="X663" s="192"/>
      <c r="Y663" s="192"/>
      <c r="Z663" s="192"/>
      <c r="AA663" s="192"/>
      <c r="AB663" s="192"/>
      <c r="AC663" s="192"/>
      <c r="AD663" s="192"/>
    </row>
    <row r="664" spans="8:30" ht="15.75" customHeight="1">
      <c r="H664" s="192"/>
      <c r="I664" s="192"/>
      <c r="J664" s="192"/>
      <c r="K664" s="192"/>
      <c r="L664" s="192"/>
      <c r="M664" s="192"/>
      <c r="N664" s="192"/>
      <c r="O664" s="192"/>
      <c r="P664" s="192"/>
      <c r="Q664" s="192"/>
      <c r="R664" s="192"/>
      <c r="S664" s="192"/>
      <c r="T664" s="192"/>
      <c r="U664" s="192"/>
      <c r="V664" s="192"/>
      <c r="W664" s="192"/>
      <c r="X664" s="192"/>
      <c r="Y664" s="192"/>
      <c r="Z664" s="192"/>
      <c r="AA664" s="192"/>
      <c r="AB664" s="192"/>
      <c r="AC664" s="192"/>
      <c r="AD664" s="192"/>
    </row>
    <row r="665" spans="8:30" ht="15.75" customHeight="1">
      <c r="H665" s="192"/>
      <c r="I665" s="192"/>
      <c r="J665" s="192"/>
      <c r="K665" s="192"/>
      <c r="L665" s="192"/>
      <c r="M665" s="192"/>
      <c r="N665" s="192"/>
      <c r="O665" s="192"/>
      <c r="P665" s="192"/>
      <c r="Q665" s="192"/>
      <c r="R665" s="192"/>
      <c r="S665" s="192"/>
      <c r="T665" s="192"/>
      <c r="U665" s="192"/>
      <c r="V665" s="192"/>
      <c r="W665" s="192"/>
      <c r="X665" s="192"/>
      <c r="Y665" s="192"/>
      <c r="Z665" s="192"/>
      <c r="AA665" s="192"/>
      <c r="AB665" s="192"/>
      <c r="AC665" s="192"/>
      <c r="AD665" s="192"/>
    </row>
    <row r="666" spans="8:30" ht="15.75" customHeight="1">
      <c r="H666" s="192"/>
      <c r="I666" s="192"/>
      <c r="J666" s="192"/>
      <c r="K666" s="192"/>
      <c r="L666" s="192"/>
      <c r="M666" s="192"/>
      <c r="N666" s="192"/>
      <c r="O666" s="192"/>
      <c r="P666" s="192"/>
      <c r="Q666" s="192"/>
      <c r="R666" s="192"/>
      <c r="S666" s="192"/>
      <c r="T666" s="192"/>
      <c r="U666" s="192"/>
      <c r="V666" s="192"/>
      <c r="W666" s="192"/>
      <c r="X666" s="192"/>
      <c r="Y666" s="192"/>
      <c r="Z666" s="192"/>
      <c r="AA666" s="192"/>
      <c r="AB666" s="192"/>
      <c r="AC666" s="192"/>
      <c r="AD666" s="192"/>
    </row>
    <row r="667" spans="8:30" ht="15.75" customHeight="1">
      <c r="H667" s="192"/>
      <c r="I667" s="192"/>
      <c r="J667" s="192"/>
      <c r="K667" s="192"/>
      <c r="L667" s="192"/>
      <c r="M667" s="192"/>
      <c r="N667" s="192"/>
      <c r="O667" s="192"/>
      <c r="P667" s="192"/>
      <c r="Q667" s="192"/>
      <c r="R667" s="192"/>
      <c r="S667" s="192"/>
      <c r="T667" s="192"/>
      <c r="U667" s="192"/>
      <c r="V667" s="192"/>
      <c r="W667" s="192"/>
      <c r="X667" s="192"/>
      <c r="Y667" s="192"/>
      <c r="Z667" s="192"/>
      <c r="AA667" s="192"/>
      <c r="AB667" s="192"/>
      <c r="AC667" s="192"/>
      <c r="AD667" s="192"/>
    </row>
    <row r="668" spans="8:30" ht="15.75" customHeight="1">
      <c r="H668" s="192"/>
      <c r="I668" s="192"/>
      <c r="J668" s="192"/>
      <c r="K668" s="192"/>
      <c r="L668" s="192"/>
      <c r="M668" s="192"/>
      <c r="N668" s="192"/>
      <c r="O668" s="192"/>
      <c r="P668" s="192"/>
      <c r="Q668" s="192"/>
      <c r="R668" s="192"/>
      <c r="S668" s="192"/>
      <c r="T668" s="192"/>
      <c r="U668" s="192"/>
      <c r="V668" s="192"/>
      <c r="W668" s="192"/>
      <c r="X668" s="192"/>
      <c r="Y668" s="192"/>
      <c r="Z668" s="192"/>
      <c r="AA668" s="192"/>
      <c r="AB668" s="192"/>
      <c r="AC668" s="192"/>
      <c r="AD668" s="192"/>
    </row>
    <row r="669" spans="8:30" ht="15.75" customHeight="1">
      <c r="H669" s="192"/>
      <c r="I669" s="192"/>
      <c r="J669" s="192"/>
      <c r="K669" s="192"/>
      <c r="L669" s="192"/>
      <c r="M669" s="192"/>
      <c r="N669" s="192"/>
      <c r="O669" s="192"/>
      <c r="P669" s="192"/>
      <c r="Q669" s="192"/>
      <c r="R669" s="192"/>
      <c r="S669" s="192"/>
      <c r="T669" s="192"/>
      <c r="U669" s="192"/>
      <c r="V669" s="192"/>
      <c r="W669" s="192"/>
      <c r="X669" s="192"/>
      <c r="Y669" s="192"/>
      <c r="Z669" s="192"/>
      <c r="AA669" s="192"/>
      <c r="AB669" s="192"/>
      <c r="AC669" s="192"/>
      <c r="AD669" s="192"/>
    </row>
    <row r="670" spans="8:30" ht="15.75" customHeight="1">
      <c r="H670" s="192"/>
      <c r="I670" s="192"/>
      <c r="J670" s="192"/>
      <c r="K670" s="192"/>
      <c r="L670" s="192"/>
      <c r="M670" s="192"/>
      <c r="N670" s="192"/>
      <c r="O670" s="192"/>
      <c r="P670" s="192"/>
      <c r="Q670" s="192"/>
      <c r="R670" s="192"/>
      <c r="S670" s="192"/>
      <c r="T670" s="192"/>
      <c r="U670" s="192"/>
      <c r="V670" s="192"/>
      <c r="W670" s="192"/>
      <c r="X670" s="192"/>
      <c r="Y670" s="192"/>
      <c r="Z670" s="192"/>
      <c r="AA670" s="192"/>
      <c r="AB670" s="192"/>
      <c r="AC670" s="192"/>
      <c r="AD670" s="192"/>
    </row>
    <row r="671" spans="8:30" ht="15.75" customHeight="1">
      <c r="H671" s="192"/>
      <c r="I671" s="192"/>
      <c r="J671" s="192"/>
      <c r="K671" s="192"/>
      <c r="L671" s="192"/>
      <c r="M671" s="192"/>
      <c r="N671" s="192"/>
      <c r="O671" s="192"/>
      <c r="P671" s="192"/>
      <c r="Q671" s="192"/>
      <c r="R671" s="192"/>
      <c r="S671" s="192"/>
      <c r="T671" s="192"/>
      <c r="U671" s="192"/>
      <c r="V671" s="192"/>
      <c r="W671" s="192"/>
      <c r="X671" s="192"/>
      <c r="Y671" s="192"/>
      <c r="Z671" s="192"/>
      <c r="AA671" s="192"/>
      <c r="AB671" s="192"/>
      <c r="AC671" s="192"/>
      <c r="AD671" s="192"/>
    </row>
    <row r="672" spans="8:30" ht="15.75" customHeight="1">
      <c r="H672" s="192"/>
      <c r="I672" s="192"/>
      <c r="J672" s="192"/>
      <c r="K672" s="192"/>
      <c r="L672" s="192"/>
      <c r="M672" s="192"/>
      <c r="N672" s="192"/>
      <c r="O672" s="192"/>
      <c r="P672" s="192"/>
      <c r="Q672" s="192"/>
      <c r="R672" s="192"/>
      <c r="S672" s="192"/>
      <c r="T672" s="192"/>
      <c r="U672" s="192"/>
      <c r="V672" s="192"/>
      <c r="W672" s="192"/>
      <c r="X672" s="192"/>
      <c r="Y672" s="192"/>
      <c r="Z672" s="192"/>
      <c r="AA672" s="192"/>
      <c r="AB672" s="192"/>
      <c r="AC672" s="192"/>
      <c r="AD672" s="192"/>
    </row>
    <row r="673" spans="8:30" ht="15.75" customHeight="1">
      <c r="H673" s="192"/>
      <c r="I673" s="192"/>
      <c r="J673" s="192"/>
      <c r="K673" s="192"/>
      <c r="L673" s="192"/>
      <c r="M673" s="192"/>
      <c r="N673" s="192"/>
      <c r="O673" s="192"/>
      <c r="P673" s="192"/>
      <c r="Q673" s="192"/>
      <c r="R673" s="192"/>
      <c r="S673" s="192"/>
      <c r="T673" s="192"/>
      <c r="U673" s="192"/>
      <c r="V673" s="192"/>
      <c r="W673" s="192"/>
      <c r="X673" s="192"/>
      <c r="Y673" s="192"/>
      <c r="Z673" s="192"/>
      <c r="AA673" s="192"/>
      <c r="AB673" s="192"/>
      <c r="AC673" s="192"/>
      <c r="AD673" s="192"/>
    </row>
    <row r="674" spans="8:30" ht="15.75" customHeight="1">
      <c r="H674" s="192"/>
      <c r="I674" s="192"/>
      <c r="J674" s="192"/>
      <c r="K674" s="192"/>
      <c r="L674" s="192"/>
      <c r="M674" s="192"/>
      <c r="N674" s="192"/>
      <c r="O674" s="192"/>
      <c r="P674" s="192"/>
      <c r="Q674" s="192"/>
      <c r="R674" s="192"/>
      <c r="S674" s="192"/>
      <c r="T674" s="192"/>
      <c r="U674" s="192"/>
      <c r="V674" s="192"/>
      <c r="W674" s="192"/>
      <c r="X674" s="192"/>
      <c r="Y674" s="192"/>
      <c r="Z674" s="192"/>
      <c r="AA674" s="192"/>
      <c r="AB674" s="192"/>
      <c r="AC674" s="192"/>
      <c r="AD674" s="192"/>
    </row>
    <row r="675" spans="8:30" ht="15.75" customHeight="1">
      <c r="H675" s="192"/>
      <c r="I675" s="192"/>
      <c r="J675" s="192"/>
      <c r="K675" s="192"/>
      <c r="L675" s="192"/>
      <c r="M675" s="192"/>
      <c r="N675" s="192"/>
      <c r="O675" s="192"/>
      <c r="P675" s="192"/>
      <c r="Q675" s="192"/>
      <c r="R675" s="192"/>
      <c r="S675" s="192"/>
      <c r="T675" s="192"/>
      <c r="U675" s="192"/>
      <c r="V675" s="192"/>
      <c r="W675" s="192"/>
      <c r="X675" s="192"/>
      <c r="Y675" s="192"/>
      <c r="Z675" s="192"/>
      <c r="AA675" s="192"/>
      <c r="AB675" s="192"/>
      <c r="AC675" s="192"/>
      <c r="AD675" s="192"/>
    </row>
    <row r="676" spans="8:30" ht="15.75" customHeight="1">
      <c r="H676" s="192"/>
      <c r="I676" s="192"/>
      <c r="J676" s="192"/>
      <c r="K676" s="192"/>
      <c r="L676" s="192"/>
      <c r="M676" s="192"/>
      <c r="N676" s="192"/>
      <c r="O676" s="192"/>
      <c r="P676" s="192"/>
      <c r="Q676" s="192"/>
      <c r="R676" s="192"/>
      <c r="S676" s="192"/>
      <c r="T676" s="192"/>
      <c r="U676" s="192"/>
      <c r="V676" s="192"/>
      <c r="W676" s="192"/>
      <c r="X676" s="192"/>
      <c r="Y676" s="192"/>
      <c r="Z676" s="192"/>
      <c r="AA676" s="192"/>
      <c r="AB676" s="192"/>
      <c r="AC676" s="192"/>
      <c r="AD676" s="192"/>
    </row>
    <row r="677" spans="8:30" ht="15.75" customHeight="1">
      <c r="H677" s="192"/>
      <c r="I677" s="192"/>
      <c r="J677" s="192"/>
      <c r="K677" s="192"/>
      <c r="L677" s="192"/>
      <c r="M677" s="192"/>
      <c r="N677" s="192"/>
      <c r="O677" s="192"/>
      <c r="P677" s="192"/>
      <c r="Q677" s="192"/>
      <c r="R677" s="192"/>
      <c r="S677" s="192"/>
      <c r="T677" s="192"/>
      <c r="U677" s="192"/>
      <c r="V677" s="192"/>
      <c r="W677" s="192"/>
      <c r="X677" s="192"/>
      <c r="Y677" s="192"/>
      <c r="Z677" s="192"/>
      <c r="AA677" s="192"/>
      <c r="AB677" s="192"/>
      <c r="AC677" s="192"/>
      <c r="AD677" s="192"/>
    </row>
    <row r="678" spans="8:30" ht="15.75" customHeight="1">
      <c r="H678" s="192"/>
      <c r="I678" s="192"/>
      <c r="J678" s="192"/>
      <c r="K678" s="192"/>
      <c r="L678" s="192"/>
      <c r="M678" s="192"/>
      <c r="N678" s="192"/>
      <c r="O678" s="192"/>
      <c r="P678" s="192"/>
      <c r="Q678" s="192"/>
      <c r="R678" s="192"/>
      <c r="S678" s="192"/>
      <c r="T678" s="192"/>
      <c r="U678" s="192"/>
      <c r="V678" s="192"/>
      <c r="W678" s="192"/>
      <c r="X678" s="192"/>
      <c r="Y678" s="192"/>
      <c r="Z678" s="192"/>
      <c r="AA678" s="192"/>
      <c r="AB678" s="192"/>
      <c r="AC678" s="192"/>
      <c r="AD678" s="192"/>
    </row>
    <row r="679" spans="8:30" ht="15.75" customHeight="1">
      <c r="H679" s="192"/>
      <c r="I679" s="192"/>
      <c r="J679" s="192"/>
      <c r="K679" s="192"/>
      <c r="L679" s="192"/>
      <c r="M679" s="192"/>
      <c r="N679" s="192"/>
      <c r="O679" s="192"/>
      <c r="P679" s="192"/>
      <c r="Q679" s="192"/>
      <c r="R679" s="192"/>
      <c r="S679" s="192"/>
      <c r="T679" s="192"/>
      <c r="U679" s="192"/>
      <c r="V679" s="192"/>
      <c r="W679" s="192"/>
      <c r="X679" s="192"/>
      <c r="Y679" s="192"/>
      <c r="Z679" s="192"/>
      <c r="AA679" s="192"/>
      <c r="AB679" s="192"/>
      <c r="AC679" s="192"/>
      <c r="AD679" s="192"/>
    </row>
    <row r="680" spans="8:30" ht="15.75" customHeight="1">
      <c r="H680" s="192"/>
      <c r="I680" s="192"/>
      <c r="J680" s="192"/>
      <c r="K680" s="192"/>
      <c r="L680" s="192"/>
      <c r="M680" s="192"/>
      <c r="N680" s="192"/>
      <c r="O680" s="192"/>
      <c r="P680" s="192"/>
      <c r="Q680" s="192"/>
      <c r="R680" s="192"/>
      <c r="S680" s="192"/>
      <c r="T680" s="192"/>
      <c r="U680" s="192"/>
      <c r="V680" s="192"/>
      <c r="W680" s="192"/>
      <c r="X680" s="192"/>
      <c r="Y680" s="192"/>
      <c r="Z680" s="192"/>
      <c r="AA680" s="192"/>
      <c r="AB680" s="192"/>
      <c r="AC680" s="192"/>
      <c r="AD680" s="192"/>
    </row>
    <row r="681" spans="8:30" ht="15.75" customHeight="1">
      <c r="H681" s="192"/>
      <c r="I681" s="192"/>
      <c r="J681" s="192"/>
      <c r="K681" s="192"/>
      <c r="L681" s="192"/>
      <c r="M681" s="192"/>
      <c r="N681" s="192"/>
      <c r="O681" s="192"/>
      <c r="P681" s="192"/>
      <c r="Q681" s="192"/>
      <c r="R681" s="192"/>
      <c r="S681" s="192"/>
      <c r="T681" s="192"/>
      <c r="U681" s="192"/>
      <c r="V681" s="192"/>
      <c r="W681" s="192"/>
      <c r="X681" s="192"/>
      <c r="Y681" s="192"/>
      <c r="Z681" s="192"/>
      <c r="AA681" s="192"/>
      <c r="AB681" s="192"/>
      <c r="AC681" s="192"/>
      <c r="AD681" s="192"/>
    </row>
    <row r="682" spans="8:30" ht="15.75" customHeight="1">
      <c r="H682" s="192"/>
      <c r="I682" s="192"/>
      <c r="J682" s="192"/>
      <c r="K682" s="192"/>
      <c r="L682" s="192"/>
      <c r="M682" s="192"/>
      <c r="N682" s="192"/>
      <c r="O682" s="192"/>
      <c r="P682" s="192"/>
      <c r="Q682" s="192"/>
      <c r="R682" s="192"/>
      <c r="S682" s="192"/>
      <c r="T682" s="192"/>
      <c r="U682" s="192"/>
      <c r="V682" s="192"/>
      <c r="W682" s="192"/>
      <c r="X682" s="192"/>
      <c r="Y682" s="192"/>
      <c r="Z682" s="192"/>
      <c r="AA682" s="192"/>
      <c r="AB682" s="192"/>
      <c r="AC682" s="192"/>
      <c r="AD682" s="192"/>
    </row>
    <row r="683" spans="8:30" ht="15.75" customHeight="1">
      <c r="H683" s="192"/>
      <c r="I683" s="192"/>
      <c r="J683" s="192"/>
      <c r="K683" s="192"/>
      <c r="L683" s="192"/>
      <c r="M683" s="192"/>
      <c r="N683" s="192"/>
      <c r="O683" s="192"/>
      <c r="P683" s="192"/>
      <c r="Q683" s="192"/>
      <c r="R683" s="192"/>
      <c r="S683" s="192"/>
      <c r="T683" s="192"/>
      <c r="U683" s="192"/>
      <c r="V683" s="192"/>
      <c r="W683" s="192"/>
      <c r="X683" s="192"/>
      <c r="Y683" s="192"/>
      <c r="Z683" s="192"/>
      <c r="AA683" s="192"/>
      <c r="AB683" s="192"/>
      <c r="AC683" s="192"/>
      <c r="AD683" s="192"/>
    </row>
    <row r="684" spans="8:30" ht="15.75" customHeight="1">
      <c r="H684" s="192"/>
      <c r="I684" s="192"/>
      <c r="J684" s="192"/>
      <c r="K684" s="192"/>
      <c r="L684" s="192"/>
      <c r="M684" s="192"/>
      <c r="N684" s="192"/>
      <c r="O684" s="192"/>
      <c r="P684" s="192"/>
      <c r="Q684" s="192"/>
      <c r="R684" s="192"/>
      <c r="S684" s="192"/>
      <c r="T684" s="192"/>
      <c r="U684" s="192"/>
      <c r="V684" s="192"/>
      <c r="W684" s="192"/>
      <c r="X684" s="192"/>
      <c r="Y684" s="192"/>
      <c r="Z684" s="192"/>
      <c r="AA684" s="192"/>
      <c r="AB684" s="192"/>
      <c r="AC684" s="192"/>
      <c r="AD684" s="192"/>
    </row>
    <row r="685" spans="8:30" ht="15.75" customHeight="1">
      <c r="H685" s="192"/>
      <c r="I685" s="192"/>
      <c r="J685" s="192"/>
      <c r="K685" s="192"/>
      <c r="L685" s="192"/>
      <c r="M685" s="192"/>
      <c r="N685" s="192"/>
      <c r="O685" s="192"/>
      <c r="P685" s="192"/>
      <c r="Q685" s="192"/>
      <c r="R685" s="192"/>
      <c r="S685" s="192"/>
      <c r="T685" s="192"/>
      <c r="U685" s="192"/>
      <c r="V685" s="192"/>
      <c r="W685" s="192"/>
      <c r="X685" s="192"/>
      <c r="Y685" s="192"/>
      <c r="Z685" s="192"/>
      <c r="AA685" s="192"/>
      <c r="AB685" s="192"/>
      <c r="AC685" s="192"/>
      <c r="AD685" s="192"/>
    </row>
    <row r="686" spans="8:30" ht="15.75" customHeight="1">
      <c r="H686" s="192"/>
      <c r="I686" s="192"/>
      <c r="J686" s="192"/>
      <c r="K686" s="192"/>
      <c r="L686" s="192"/>
      <c r="M686" s="192"/>
      <c r="N686" s="192"/>
      <c r="O686" s="192"/>
      <c r="P686" s="192"/>
      <c r="Q686" s="192"/>
      <c r="R686" s="192"/>
      <c r="S686" s="192"/>
      <c r="T686" s="192"/>
      <c r="U686" s="192"/>
      <c r="V686" s="192"/>
      <c r="W686" s="192"/>
      <c r="X686" s="192"/>
      <c r="Y686" s="192"/>
      <c r="Z686" s="192"/>
      <c r="AA686" s="192"/>
      <c r="AB686" s="192"/>
      <c r="AC686" s="192"/>
      <c r="AD686" s="192"/>
    </row>
    <row r="687" spans="8:30" ht="15.75" customHeight="1">
      <c r="H687" s="192"/>
      <c r="I687" s="192"/>
      <c r="J687" s="192"/>
      <c r="K687" s="192"/>
      <c r="L687" s="192"/>
      <c r="M687" s="192"/>
      <c r="N687" s="192"/>
      <c r="O687" s="192"/>
      <c r="P687" s="192"/>
      <c r="Q687" s="192"/>
      <c r="R687" s="192"/>
      <c r="S687" s="192"/>
      <c r="T687" s="192"/>
      <c r="U687" s="192"/>
      <c r="V687" s="192"/>
      <c r="W687" s="192"/>
      <c r="X687" s="192"/>
      <c r="Y687" s="192"/>
      <c r="Z687" s="192"/>
      <c r="AA687" s="192"/>
      <c r="AB687" s="192"/>
      <c r="AC687" s="192"/>
      <c r="AD687" s="192"/>
    </row>
    <row r="688" spans="8:30" ht="15.75" customHeight="1">
      <c r="H688" s="192"/>
      <c r="I688" s="192"/>
      <c r="J688" s="192"/>
      <c r="K688" s="192"/>
      <c r="L688" s="192"/>
      <c r="M688" s="192"/>
      <c r="N688" s="192"/>
      <c r="O688" s="192"/>
      <c r="P688" s="192"/>
      <c r="Q688" s="192"/>
      <c r="R688" s="192"/>
      <c r="S688" s="192"/>
      <c r="T688" s="192"/>
      <c r="U688" s="192"/>
      <c r="V688" s="192"/>
      <c r="W688" s="192"/>
      <c r="X688" s="192"/>
      <c r="Y688" s="192"/>
      <c r="Z688" s="192"/>
      <c r="AA688" s="192"/>
      <c r="AB688" s="192"/>
      <c r="AC688" s="192"/>
      <c r="AD688" s="192"/>
    </row>
    <row r="689" spans="8:30" ht="15.75" customHeight="1">
      <c r="H689" s="192"/>
      <c r="I689" s="192"/>
      <c r="J689" s="192"/>
      <c r="K689" s="192"/>
      <c r="L689" s="192"/>
      <c r="M689" s="192"/>
      <c r="N689" s="192"/>
      <c r="O689" s="192"/>
      <c r="P689" s="192"/>
      <c r="Q689" s="192"/>
      <c r="R689" s="192"/>
      <c r="S689" s="192"/>
      <c r="T689" s="192"/>
      <c r="U689" s="192"/>
      <c r="V689" s="192"/>
      <c r="W689" s="192"/>
      <c r="X689" s="192"/>
      <c r="Y689" s="192"/>
      <c r="Z689" s="192"/>
      <c r="AA689" s="192"/>
      <c r="AB689" s="192"/>
      <c r="AC689" s="192"/>
      <c r="AD689" s="192"/>
    </row>
    <row r="690" spans="8:30" ht="15.75" customHeight="1">
      <c r="H690" s="192"/>
      <c r="I690" s="192"/>
      <c r="J690" s="192"/>
      <c r="K690" s="192"/>
      <c r="L690" s="192"/>
      <c r="M690" s="192"/>
      <c r="N690" s="192"/>
      <c r="O690" s="192"/>
      <c r="P690" s="192"/>
      <c r="Q690" s="192"/>
      <c r="R690" s="192"/>
      <c r="S690" s="192"/>
      <c r="T690" s="192"/>
      <c r="U690" s="192"/>
      <c r="V690" s="192"/>
      <c r="W690" s="192"/>
      <c r="X690" s="192"/>
      <c r="Y690" s="192"/>
      <c r="Z690" s="192"/>
      <c r="AA690" s="192"/>
      <c r="AB690" s="192"/>
      <c r="AC690" s="192"/>
      <c r="AD690" s="192"/>
    </row>
    <row r="691" spans="8:30" ht="15.75" customHeight="1">
      <c r="H691" s="192"/>
      <c r="I691" s="192"/>
      <c r="J691" s="192"/>
      <c r="K691" s="192"/>
      <c r="L691" s="192"/>
      <c r="M691" s="192"/>
      <c r="N691" s="192"/>
      <c r="O691" s="192"/>
      <c r="P691" s="192"/>
      <c r="Q691" s="192"/>
      <c r="R691" s="192"/>
      <c r="S691" s="192"/>
      <c r="T691" s="192"/>
      <c r="U691" s="192"/>
      <c r="V691" s="192"/>
      <c r="W691" s="192"/>
      <c r="X691" s="192"/>
      <c r="Y691" s="192"/>
      <c r="Z691" s="192"/>
      <c r="AA691" s="192"/>
      <c r="AB691" s="192"/>
      <c r="AC691" s="192"/>
      <c r="AD691" s="192"/>
    </row>
    <row r="692" spans="8:30" ht="15.75" customHeight="1">
      <c r="H692" s="192"/>
      <c r="I692" s="192"/>
      <c r="J692" s="192"/>
      <c r="K692" s="192"/>
      <c r="L692" s="192"/>
      <c r="M692" s="192"/>
      <c r="N692" s="192"/>
      <c r="O692" s="192"/>
      <c r="P692" s="192"/>
      <c r="Q692" s="192"/>
      <c r="R692" s="192"/>
      <c r="S692" s="192"/>
      <c r="T692" s="192"/>
      <c r="U692" s="192"/>
      <c r="V692" s="192"/>
      <c r="W692" s="192"/>
      <c r="X692" s="192"/>
      <c r="Y692" s="192"/>
      <c r="Z692" s="192"/>
      <c r="AA692" s="192"/>
      <c r="AB692" s="192"/>
      <c r="AC692" s="192"/>
      <c r="AD692" s="192"/>
    </row>
    <row r="693" spans="8:30" ht="15.75" customHeight="1">
      <c r="H693" s="192"/>
      <c r="I693" s="192"/>
      <c r="J693" s="192"/>
      <c r="K693" s="192"/>
      <c r="L693" s="192"/>
      <c r="M693" s="192"/>
      <c r="N693" s="192"/>
      <c r="O693" s="192"/>
      <c r="P693" s="192"/>
      <c r="Q693" s="192"/>
      <c r="R693" s="192"/>
      <c r="S693" s="192"/>
      <c r="T693" s="192"/>
      <c r="U693" s="192"/>
      <c r="V693" s="192"/>
      <c r="W693" s="192"/>
      <c r="X693" s="192"/>
      <c r="Y693" s="192"/>
      <c r="Z693" s="192"/>
      <c r="AA693" s="192"/>
      <c r="AB693" s="192"/>
      <c r="AC693" s="192"/>
      <c r="AD693" s="192"/>
    </row>
    <row r="694" spans="8:30" ht="15.75" customHeight="1">
      <c r="H694" s="192"/>
      <c r="I694" s="192"/>
      <c r="J694" s="192"/>
      <c r="K694" s="192"/>
      <c r="L694" s="192"/>
      <c r="M694" s="192"/>
      <c r="N694" s="192"/>
      <c r="O694" s="192"/>
      <c r="P694" s="192"/>
      <c r="Q694" s="192"/>
      <c r="R694" s="192"/>
      <c r="S694" s="192"/>
      <c r="T694" s="192"/>
      <c r="U694" s="192"/>
      <c r="V694" s="192"/>
      <c r="W694" s="192"/>
      <c r="X694" s="192"/>
      <c r="Y694" s="192"/>
      <c r="Z694" s="192"/>
      <c r="AA694" s="192"/>
      <c r="AB694" s="192"/>
      <c r="AC694" s="192"/>
      <c r="AD694" s="192"/>
    </row>
    <row r="695" spans="8:30" ht="15.75" customHeight="1">
      <c r="H695" s="192"/>
      <c r="I695" s="192"/>
      <c r="J695" s="192"/>
      <c r="K695" s="192"/>
      <c r="L695" s="192"/>
      <c r="M695" s="192"/>
      <c r="N695" s="192"/>
      <c r="O695" s="192"/>
      <c r="P695" s="192"/>
      <c r="Q695" s="192"/>
      <c r="R695" s="192"/>
      <c r="S695" s="192"/>
      <c r="T695" s="192"/>
      <c r="U695" s="192"/>
      <c r="V695" s="192"/>
      <c r="W695" s="192"/>
      <c r="X695" s="192"/>
      <c r="Y695" s="192"/>
      <c r="Z695" s="192"/>
      <c r="AA695" s="192"/>
      <c r="AB695" s="192"/>
      <c r="AC695" s="192"/>
      <c r="AD695" s="192"/>
    </row>
    <row r="696" spans="8:30" ht="15.75" customHeight="1">
      <c r="H696" s="192"/>
      <c r="I696" s="192"/>
      <c r="J696" s="192"/>
      <c r="K696" s="192"/>
      <c r="L696" s="192"/>
      <c r="M696" s="192"/>
      <c r="N696" s="192"/>
      <c r="O696" s="192"/>
      <c r="P696" s="192"/>
      <c r="Q696" s="192"/>
      <c r="R696" s="192"/>
      <c r="S696" s="192"/>
      <c r="T696" s="192"/>
      <c r="U696" s="192"/>
      <c r="V696" s="192"/>
      <c r="W696" s="192"/>
      <c r="X696" s="192"/>
      <c r="Y696" s="192"/>
      <c r="Z696" s="192"/>
      <c r="AA696" s="192"/>
      <c r="AB696" s="192"/>
      <c r="AC696" s="192"/>
      <c r="AD696" s="192"/>
    </row>
    <row r="697" spans="8:30" ht="15.75" customHeight="1">
      <c r="H697" s="192"/>
      <c r="I697" s="192"/>
      <c r="J697" s="192"/>
      <c r="K697" s="192"/>
      <c r="L697" s="192"/>
      <c r="M697" s="192"/>
      <c r="N697" s="192"/>
      <c r="O697" s="192"/>
      <c r="P697" s="192"/>
      <c r="Q697" s="192"/>
      <c r="R697" s="192"/>
      <c r="S697" s="192"/>
      <c r="T697" s="192"/>
      <c r="U697" s="192"/>
      <c r="V697" s="192"/>
      <c r="W697" s="192"/>
      <c r="X697" s="192"/>
      <c r="Y697" s="192"/>
      <c r="Z697" s="192"/>
      <c r="AA697" s="192"/>
      <c r="AB697" s="192"/>
      <c r="AC697" s="192"/>
      <c r="AD697" s="192"/>
    </row>
    <row r="698" spans="8:30" ht="15.75" customHeight="1">
      <c r="H698" s="192"/>
      <c r="I698" s="192"/>
      <c r="J698" s="192"/>
      <c r="K698" s="192"/>
      <c r="L698" s="192"/>
      <c r="M698" s="192"/>
      <c r="N698" s="192"/>
      <c r="O698" s="192"/>
      <c r="P698" s="192"/>
      <c r="Q698" s="192"/>
      <c r="R698" s="192"/>
      <c r="S698" s="192"/>
      <c r="T698" s="192"/>
      <c r="U698" s="192"/>
      <c r="V698" s="192"/>
      <c r="W698" s="192"/>
      <c r="X698" s="192"/>
      <c r="Y698" s="192"/>
      <c r="Z698" s="192"/>
      <c r="AA698" s="192"/>
      <c r="AB698" s="192"/>
      <c r="AC698" s="192"/>
      <c r="AD698" s="192"/>
    </row>
    <row r="699" spans="8:30" ht="15.75" customHeight="1">
      <c r="H699" s="192"/>
      <c r="I699" s="192"/>
      <c r="J699" s="192"/>
      <c r="K699" s="192"/>
      <c r="L699" s="192"/>
      <c r="M699" s="192"/>
      <c r="N699" s="192"/>
      <c r="O699" s="192"/>
      <c r="P699" s="192"/>
      <c r="Q699" s="192"/>
      <c r="R699" s="192"/>
      <c r="S699" s="192"/>
      <c r="T699" s="192"/>
      <c r="U699" s="192"/>
      <c r="V699" s="192"/>
      <c r="W699" s="192"/>
      <c r="X699" s="192"/>
      <c r="Y699" s="192"/>
      <c r="Z699" s="192"/>
      <c r="AA699" s="192"/>
      <c r="AB699" s="192"/>
      <c r="AC699" s="192"/>
      <c r="AD699" s="192"/>
    </row>
    <row r="700" spans="8:30" ht="15.75" customHeight="1">
      <c r="H700" s="192"/>
      <c r="I700" s="192"/>
      <c r="J700" s="192"/>
      <c r="K700" s="192"/>
      <c r="L700" s="192"/>
      <c r="M700" s="192"/>
      <c r="N700" s="192"/>
      <c r="O700" s="192"/>
      <c r="P700" s="192"/>
      <c r="Q700" s="192"/>
      <c r="R700" s="192"/>
      <c r="S700" s="192"/>
      <c r="T700" s="192"/>
      <c r="U700" s="192"/>
      <c r="V700" s="192"/>
      <c r="W700" s="192"/>
      <c r="X700" s="192"/>
      <c r="Y700" s="192"/>
      <c r="Z700" s="192"/>
      <c r="AA700" s="192"/>
      <c r="AB700" s="192"/>
      <c r="AC700" s="192"/>
      <c r="AD700" s="192"/>
    </row>
    <row r="701" spans="8:30" ht="15.75" customHeight="1">
      <c r="H701" s="192"/>
      <c r="I701" s="192"/>
      <c r="J701" s="192"/>
      <c r="K701" s="192"/>
      <c r="L701" s="192"/>
      <c r="M701" s="192"/>
      <c r="N701" s="192"/>
      <c r="O701" s="192"/>
      <c r="P701" s="192"/>
      <c r="Q701" s="192"/>
      <c r="R701" s="192"/>
      <c r="S701" s="192"/>
      <c r="T701" s="192"/>
      <c r="U701" s="192"/>
      <c r="V701" s="192"/>
      <c r="W701" s="192"/>
      <c r="X701" s="192"/>
      <c r="Y701" s="192"/>
      <c r="Z701" s="192"/>
      <c r="AA701" s="192"/>
      <c r="AB701" s="192"/>
      <c r="AC701" s="192"/>
      <c r="AD701" s="192"/>
    </row>
    <row r="702" spans="8:30" ht="15.75" customHeight="1">
      <c r="H702" s="192"/>
      <c r="I702" s="192"/>
      <c r="J702" s="192"/>
      <c r="K702" s="192"/>
      <c r="L702" s="192"/>
      <c r="M702" s="192"/>
      <c r="N702" s="192"/>
      <c r="O702" s="192"/>
      <c r="P702" s="192"/>
      <c r="Q702" s="192"/>
      <c r="R702" s="192"/>
      <c r="S702" s="192"/>
      <c r="T702" s="192"/>
      <c r="U702" s="192"/>
      <c r="V702" s="192"/>
      <c r="W702" s="192"/>
      <c r="X702" s="192"/>
      <c r="Y702" s="192"/>
      <c r="Z702" s="192"/>
      <c r="AA702" s="192"/>
      <c r="AB702" s="192"/>
      <c r="AC702" s="192"/>
      <c r="AD702" s="192"/>
    </row>
    <row r="703" spans="8:30" ht="15.75" customHeight="1">
      <c r="H703" s="192"/>
      <c r="I703" s="192"/>
      <c r="J703" s="192"/>
      <c r="K703" s="192"/>
      <c r="L703" s="192"/>
      <c r="M703" s="192"/>
      <c r="N703" s="192"/>
      <c r="O703" s="192"/>
      <c r="P703" s="192"/>
      <c r="Q703" s="192"/>
      <c r="R703" s="192"/>
      <c r="S703" s="192"/>
      <c r="T703" s="192"/>
      <c r="U703" s="192"/>
      <c r="V703" s="192"/>
      <c r="W703" s="192"/>
      <c r="X703" s="192"/>
      <c r="Y703" s="192"/>
      <c r="Z703" s="192"/>
      <c r="AA703" s="192"/>
      <c r="AB703" s="192"/>
      <c r="AC703" s="192"/>
      <c r="AD703" s="192"/>
    </row>
    <row r="704" spans="8:30" ht="15.75" customHeight="1">
      <c r="H704" s="192"/>
      <c r="I704" s="192"/>
      <c r="J704" s="192"/>
      <c r="K704" s="192"/>
      <c r="L704" s="192"/>
      <c r="M704" s="192"/>
      <c r="N704" s="192"/>
      <c r="O704" s="192"/>
      <c r="P704" s="192"/>
      <c r="Q704" s="192"/>
      <c r="R704" s="192"/>
      <c r="S704" s="192"/>
      <c r="T704" s="192"/>
      <c r="U704" s="192"/>
      <c r="V704" s="192"/>
      <c r="W704" s="192"/>
      <c r="X704" s="192"/>
      <c r="Y704" s="192"/>
      <c r="Z704" s="192"/>
      <c r="AA704" s="192"/>
      <c r="AB704" s="192"/>
      <c r="AC704" s="192"/>
      <c r="AD704" s="192"/>
    </row>
    <row r="705" spans="8:30" ht="15.75" customHeight="1">
      <c r="H705" s="192"/>
      <c r="I705" s="192"/>
      <c r="J705" s="192"/>
      <c r="K705" s="192"/>
      <c r="L705" s="192"/>
      <c r="M705" s="192"/>
      <c r="N705" s="192"/>
      <c r="O705" s="192"/>
      <c r="P705" s="192"/>
      <c r="Q705" s="192"/>
      <c r="R705" s="192"/>
      <c r="S705" s="192"/>
      <c r="T705" s="192"/>
      <c r="U705" s="192"/>
      <c r="V705" s="192"/>
      <c r="W705" s="192"/>
      <c r="X705" s="192"/>
      <c r="Y705" s="192"/>
      <c r="Z705" s="192"/>
      <c r="AA705" s="192"/>
      <c r="AB705" s="192"/>
      <c r="AC705" s="192"/>
      <c r="AD705" s="192"/>
    </row>
    <row r="706" spans="8:30" ht="15.75" customHeight="1">
      <c r="H706" s="192"/>
      <c r="I706" s="192"/>
      <c r="J706" s="192"/>
      <c r="K706" s="192"/>
      <c r="L706" s="192"/>
      <c r="M706" s="192"/>
      <c r="N706" s="192"/>
      <c r="O706" s="192"/>
      <c r="P706" s="192"/>
      <c r="Q706" s="192"/>
      <c r="R706" s="192"/>
      <c r="S706" s="192"/>
      <c r="T706" s="192"/>
      <c r="U706" s="192"/>
      <c r="V706" s="192"/>
      <c r="W706" s="192"/>
      <c r="X706" s="192"/>
      <c r="Y706" s="192"/>
      <c r="Z706" s="192"/>
      <c r="AA706" s="192"/>
      <c r="AB706" s="192"/>
      <c r="AC706" s="192"/>
      <c r="AD706" s="192"/>
    </row>
    <row r="707" spans="8:30" ht="15.75" customHeight="1">
      <c r="H707" s="192"/>
      <c r="I707" s="192"/>
      <c r="J707" s="192"/>
      <c r="K707" s="192"/>
      <c r="L707" s="192"/>
      <c r="M707" s="192"/>
      <c r="N707" s="192"/>
      <c r="O707" s="192"/>
      <c r="P707" s="192"/>
      <c r="Q707" s="192"/>
      <c r="R707" s="192"/>
      <c r="S707" s="192"/>
      <c r="T707" s="192"/>
      <c r="U707" s="192"/>
      <c r="V707" s="192"/>
      <c r="W707" s="192"/>
      <c r="X707" s="192"/>
      <c r="Y707" s="192"/>
      <c r="Z707" s="192"/>
      <c r="AA707" s="192"/>
      <c r="AB707" s="192"/>
      <c r="AC707" s="192"/>
      <c r="AD707" s="192"/>
    </row>
    <row r="708" spans="8:30" ht="15.75" customHeight="1">
      <c r="H708" s="192"/>
      <c r="I708" s="192"/>
      <c r="J708" s="192"/>
      <c r="K708" s="192"/>
      <c r="L708" s="192"/>
      <c r="M708" s="192"/>
      <c r="N708" s="192"/>
      <c r="O708" s="192"/>
      <c r="P708" s="192"/>
      <c r="Q708" s="192"/>
      <c r="R708" s="192"/>
      <c r="S708" s="192"/>
      <c r="T708" s="192"/>
      <c r="U708" s="192"/>
      <c r="V708" s="192"/>
      <c r="W708" s="192"/>
      <c r="X708" s="192"/>
      <c r="Y708" s="192"/>
      <c r="Z708" s="192"/>
      <c r="AA708" s="192"/>
      <c r="AB708" s="192"/>
      <c r="AC708" s="192"/>
      <c r="AD708" s="192"/>
    </row>
    <row r="709" spans="8:30" ht="15.75" customHeight="1">
      <c r="H709" s="192"/>
      <c r="I709" s="192"/>
      <c r="J709" s="192"/>
      <c r="K709" s="192"/>
      <c r="L709" s="192"/>
      <c r="M709" s="192"/>
      <c r="N709" s="192"/>
      <c r="O709" s="192"/>
      <c r="P709" s="192"/>
      <c r="Q709" s="192"/>
      <c r="R709" s="192"/>
      <c r="S709" s="192"/>
      <c r="T709" s="192"/>
      <c r="U709" s="192"/>
      <c r="V709" s="192"/>
      <c r="W709" s="192"/>
      <c r="X709" s="192"/>
      <c r="Y709" s="192"/>
      <c r="Z709" s="192"/>
      <c r="AA709" s="192"/>
      <c r="AB709" s="192"/>
      <c r="AC709" s="192"/>
      <c r="AD709" s="192"/>
    </row>
    <row r="710" spans="8:30" ht="15.75" customHeight="1">
      <c r="H710" s="192"/>
      <c r="I710" s="192"/>
      <c r="J710" s="192"/>
      <c r="K710" s="192"/>
      <c r="L710" s="192"/>
      <c r="M710" s="192"/>
      <c r="N710" s="192"/>
      <c r="O710" s="192"/>
      <c r="P710" s="192"/>
      <c r="Q710" s="192"/>
      <c r="R710" s="192"/>
      <c r="S710" s="192"/>
      <c r="T710" s="192"/>
      <c r="U710" s="192"/>
      <c r="V710" s="192"/>
      <c r="W710" s="192"/>
      <c r="X710" s="192"/>
      <c r="Y710" s="192"/>
      <c r="Z710" s="192"/>
      <c r="AA710" s="192"/>
      <c r="AB710" s="192"/>
      <c r="AC710" s="192"/>
      <c r="AD710" s="192"/>
    </row>
    <row r="711" spans="8:30" ht="15.75" customHeight="1">
      <c r="H711" s="192"/>
      <c r="I711" s="192"/>
      <c r="J711" s="192"/>
      <c r="K711" s="192"/>
      <c r="L711" s="192"/>
      <c r="M711" s="192"/>
      <c r="N711" s="192"/>
      <c r="O711" s="192"/>
      <c r="P711" s="192"/>
      <c r="Q711" s="192"/>
      <c r="R711" s="192"/>
      <c r="S711" s="192"/>
      <c r="T711" s="192"/>
      <c r="U711" s="192"/>
      <c r="V711" s="192"/>
      <c r="W711" s="192"/>
      <c r="X711" s="192"/>
      <c r="Y711" s="192"/>
      <c r="Z711" s="192"/>
      <c r="AA711" s="192"/>
      <c r="AB711" s="192"/>
      <c r="AC711" s="192"/>
      <c r="AD711" s="192"/>
    </row>
    <row r="712" spans="8:30" ht="15.75" customHeight="1">
      <c r="H712" s="192"/>
      <c r="I712" s="192"/>
      <c r="J712" s="192"/>
      <c r="K712" s="192"/>
      <c r="L712" s="192"/>
      <c r="M712" s="192"/>
      <c r="N712" s="192"/>
      <c r="O712" s="192"/>
      <c r="P712" s="192"/>
      <c r="Q712" s="192"/>
      <c r="R712" s="192"/>
      <c r="S712" s="192"/>
      <c r="T712" s="192"/>
      <c r="U712" s="192"/>
      <c r="V712" s="192"/>
      <c r="W712" s="192"/>
      <c r="X712" s="192"/>
      <c r="Y712" s="192"/>
      <c r="Z712" s="192"/>
      <c r="AA712" s="192"/>
      <c r="AB712" s="192"/>
      <c r="AC712" s="192"/>
      <c r="AD712" s="192"/>
    </row>
    <row r="713" spans="8:30" ht="15.75" customHeight="1">
      <c r="H713" s="192"/>
      <c r="I713" s="192"/>
      <c r="J713" s="192"/>
      <c r="K713" s="192"/>
      <c r="L713" s="192"/>
      <c r="M713" s="192"/>
      <c r="N713" s="192"/>
      <c r="O713" s="192"/>
      <c r="P713" s="192"/>
      <c r="Q713" s="192"/>
      <c r="R713" s="192"/>
      <c r="S713" s="192"/>
      <c r="T713" s="192"/>
      <c r="U713" s="192"/>
      <c r="V713" s="192"/>
      <c r="W713" s="192"/>
      <c r="X713" s="192"/>
      <c r="Y713" s="192"/>
      <c r="Z713" s="192"/>
      <c r="AA713" s="192"/>
      <c r="AB713" s="192"/>
      <c r="AC713" s="192"/>
      <c r="AD713" s="192"/>
    </row>
    <row r="714" spans="8:30" ht="15.75" customHeight="1">
      <c r="H714" s="192"/>
      <c r="I714" s="192"/>
      <c r="J714" s="192"/>
      <c r="K714" s="192"/>
      <c r="L714" s="192"/>
      <c r="M714" s="192"/>
      <c r="N714" s="192"/>
      <c r="O714" s="192"/>
      <c r="P714" s="192"/>
      <c r="Q714" s="192"/>
      <c r="R714" s="192"/>
      <c r="S714" s="192"/>
      <c r="T714" s="192"/>
      <c r="U714" s="192"/>
      <c r="V714" s="192"/>
      <c r="W714" s="192"/>
      <c r="X714" s="192"/>
      <c r="Y714" s="192"/>
      <c r="Z714" s="192"/>
      <c r="AA714" s="192"/>
      <c r="AB714" s="192"/>
      <c r="AC714" s="192"/>
      <c r="AD714" s="192"/>
    </row>
    <row r="715" spans="8:30" ht="15.75" customHeight="1">
      <c r="H715" s="192"/>
      <c r="I715" s="192"/>
      <c r="J715" s="192"/>
      <c r="K715" s="192"/>
      <c r="L715" s="192"/>
      <c r="M715" s="192"/>
      <c r="N715" s="192"/>
      <c r="O715" s="192"/>
      <c r="P715" s="192"/>
      <c r="Q715" s="192"/>
      <c r="R715" s="192"/>
      <c r="S715" s="192"/>
      <c r="T715" s="192"/>
      <c r="U715" s="192"/>
      <c r="V715" s="192"/>
      <c r="W715" s="192"/>
      <c r="X715" s="192"/>
      <c r="Y715" s="192"/>
      <c r="Z715" s="192"/>
      <c r="AA715" s="192"/>
      <c r="AB715" s="192"/>
      <c r="AC715" s="192"/>
      <c r="AD715" s="192"/>
    </row>
    <row r="716" spans="8:30" ht="15.75" customHeight="1">
      <c r="H716" s="192"/>
      <c r="I716" s="192"/>
      <c r="J716" s="192"/>
      <c r="K716" s="192"/>
      <c r="L716" s="192"/>
      <c r="M716" s="192"/>
      <c r="N716" s="192"/>
      <c r="O716" s="192"/>
      <c r="P716" s="192"/>
      <c r="Q716" s="192"/>
      <c r="R716" s="192"/>
      <c r="S716" s="192"/>
      <c r="T716" s="192"/>
      <c r="U716" s="192"/>
      <c r="V716" s="192"/>
      <c r="W716" s="192"/>
      <c r="X716" s="192"/>
      <c r="Y716" s="192"/>
      <c r="Z716" s="192"/>
      <c r="AA716" s="192"/>
      <c r="AB716" s="192"/>
      <c r="AC716" s="192"/>
      <c r="AD716" s="192"/>
    </row>
    <row r="717" spans="8:30" ht="15.75" customHeight="1">
      <c r="H717" s="192"/>
      <c r="I717" s="192"/>
      <c r="J717" s="192"/>
      <c r="K717" s="192"/>
      <c r="L717" s="192"/>
      <c r="M717" s="192"/>
      <c r="N717" s="192"/>
      <c r="O717" s="192"/>
      <c r="P717" s="192"/>
      <c r="Q717" s="192"/>
      <c r="R717" s="192"/>
      <c r="S717" s="192"/>
      <c r="T717" s="192"/>
      <c r="U717" s="192"/>
      <c r="V717" s="192"/>
      <c r="W717" s="192"/>
      <c r="X717" s="192"/>
      <c r="Y717" s="192"/>
      <c r="Z717" s="192"/>
      <c r="AA717" s="192"/>
      <c r="AB717" s="192"/>
      <c r="AC717" s="192"/>
      <c r="AD717" s="192"/>
    </row>
    <row r="718" spans="8:30" ht="15.75" customHeight="1">
      <c r="H718" s="192"/>
      <c r="I718" s="192"/>
      <c r="J718" s="192"/>
      <c r="K718" s="192"/>
      <c r="L718" s="192"/>
      <c r="M718" s="192"/>
      <c r="N718" s="192"/>
      <c r="O718" s="192"/>
      <c r="P718" s="192"/>
      <c r="Q718" s="192"/>
      <c r="R718" s="192"/>
      <c r="S718" s="192"/>
      <c r="T718" s="192"/>
      <c r="U718" s="192"/>
      <c r="V718" s="192"/>
      <c r="W718" s="192"/>
      <c r="X718" s="192"/>
      <c r="Y718" s="192"/>
      <c r="Z718" s="192"/>
      <c r="AA718" s="192"/>
      <c r="AB718" s="192"/>
      <c r="AC718" s="192"/>
      <c r="AD718" s="192"/>
    </row>
    <row r="719" spans="8:30" ht="15.75" customHeight="1">
      <c r="H719" s="192"/>
      <c r="I719" s="192"/>
      <c r="J719" s="192"/>
      <c r="K719" s="192"/>
      <c r="L719" s="192"/>
      <c r="M719" s="192"/>
      <c r="N719" s="192"/>
      <c r="O719" s="192"/>
      <c r="P719" s="192"/>
      <c r="Q719" s="192"/>
      <c r="R719" s="192"/>
      <c r="S719" s="192"/>
      <c r="T719" s="192"/>
      <c r="U719" s="192"/>
      <c r="V719" s="192"/>
      <c r="W719" s="192"/>
      <c r="X719" s="192"/>
      <c r="Y719" s="192"/>
      <c r="Z719" s="192"/>
      <c r="AA719" s="192"/>
      <c r="AB719" s="192"/>
      <c r="AC719" s="192"/>
      <c r="AD719" s="192"/>
    </row>
    <row r="720" spans="8:30" ht="15.75" customHeight="1">
      <c r="H720" s="192"/>
      <c r="I720" s="192"/>
      <c r="J720" s="192"/>
      <c r="K720" s="192"/>
      <c r="L720" s="192"/>
      <c r="M720" s="192"/>
      <c r="N720" s="192"/>
      <c r="O720" s="192"/>
      <c r="P720" s="192"/>
      <c r="Q720" s="192"/>
      <c r="R720" s="192"/>
      <c r="S720" s="192"/>
      <c r="T720" s="192"/>
      <c r="U720" s="192"/>
      <c r="V720" s="192"/>
      <c r="W720" s="192"/>
      <c r="X720" s="192"/>
      <c r="Y720" s="192"/>
      <c r="Z720" s="192"/>
      <c r="AA720" s="192"/>
      <c r="AB720" s="192"/>
      <c r="AC720" s="192"/>
      <c r="AD720" s="192"/>
    </row>
    <row r="721" spans="8:30" ht="15.75" customHeight="1">
      <c r="H721" s="192"/>
      <c r="I721" s="192"/>
      <c r="J721" s="192"/>
      <c r="K721" s="192"/>
      <c r="L721" s="192"/>
      <c r="M721" s="192"/>
      <c r="N721" s="192"/>
      <c r="O721" s="192"/>
      <c r="P721" s="192"/>
      <c r="Q721" s="192"/>
      <c r="R721" s="192"/>
      <c r="S721" s="192"/>
      <c r="T721" s="192"/>
      <c r="U721" s="192"/>
      <c r="V721" s="192"/>
      <c r="W721" s="192"/>
      <c r="X721" s="192"/>
      <c r="Y721" s="192"/>
      <c r="Z721" s="192"/>
      <c r="AA721" s="192"/>
      <c r="AB721" s="192"/>
      <c r="AC721" s="192"/>
      <c r="AD721" s="192"/>
    </row>
    <row r="722" spans="8:30" ht="15.75" customHeight="1">
      <c r="H722" s="192"/>
      <c r="I722" s="192"/>
      <c r="J722" s="192"/>
      <c r="K722" s="192"/>
      <c r="L722" s="192"/>
      <c r="M722" s="192"/>
      <c r="N722" s="192"/>
      <c r="O722" s="192"/>
      <c r="P722" s="192"/>
      <c r="Q722" s="192"/>
      <c r="R722" s="192"/>
      <c r="S722" s="192"/>
      <c r="T722" s="192"/>
      <c r="U722" s="192"/>
      <c r="V722" s="192"/>
      <c r="W722" s="192"/>
      <c r="X722" s="192"/>
      <c r="Y722" s="192"/>
      <c r="Z722" s="192"/>
      <c r="AA722" s="192"/>
      <c r="AB722" s="192"/>
      <c r="AC722" s="192"/>
      <c r="AD722" s="192"/>
    </row>
    <row r="723" spans="8:30" ht="15.75" customHeight="1">
      <c r="H723" s="192"/>
      <c r="I723" s="192"/>
      <c r="J723" s="192"/>
      <c r="K723" s="192"/>
      <c r="L723" s="192"/>
      <c r="M723" s="192"/>
      <c r="N723" s="192"/>
      <c r="O723" s="192"/>
      <c r="P723" s="192"/>
      <c r="Q723" s="192"/>
      <c r="R723" s="192"/>
      <c r="S723" s="192"/>
      <c r="T723" s="192"/>
      <c r="U723" s="192"/>
      <c r="V723" s="192"/>
      <c r="W723" s="192"/>
      <c r="X723" s="192"/>
      <c r="Y723" s="192"/>
      <c r="Z723" s="192"/>
      <c r="AA723" s="192"/>
      <c r="AB723" s="192"/>
      <c r="AC723" s="192"/>
      <c r="AD723" s="192"/>
    </row>
    <row r="724" spans="8:30" ht="15.75" customHeight="1">
      <c r="H724" s="192"/>
      <c r="I724" s="192"/>
      <c r="J724" s="192"/>
      <c r="K724" s="192"/>
      <c r="L724" s="192"/>
      <c r="M724" s="192"/>
      <c r="N724" s="192"/>
      <c r="O724" s="192"/>
      <c r="P724" s="192"/>
      <c r="Q724" s="192"/>
      <c r="R724" s="192"/>
      <c r="S724" s="192"/>
      <c r="T724" s="192"/>
      <c r="U724" s="192"/>
      <c r="V724" s="192"/>
      <c r="W724" s="192"/>
      <c r="X724" s="192"/>
      <c r="Y724" s="192"/>
      <c r="Z724" s="192"/>
      <c r="AA724" s="192"/>
      <c r="AB724" s="192"/>
      <c r="AC724" s="192"/>
      <c r="AD724" s="192"/>
    </row>
    <row r="725" spans="8:30" ht="15.75" customHeight="1">
      <c r="H725" s="192"/>
      <c r="I725" s="192"/>
      <c r="J725" s="192"/>
      <c r="K725" s="192"/>
      <c r="L725" s="192"/>
      <c r="M725" s="192"/>
      <c r="N725" s="192"/>
      <c r="O725" s="192"/>
      <c r="P725" s="192"/>
      <c r="Q725" s="192"/>
      <c r="R725" s="192"/>
      <c r="S725" s="192"/>
      <c r="T725" s="192"/>
      <c r="U725" s="192"/>
      <c r="V725" s="192"/>
      <c r="W725" s="192"/>
      <c r="X725" s="192"/>
      <c r="Y725" s="192"/>
      <c r="Z725" s="192"/>
      <c r="AA725" s="192"/>
      <c r="AB725" s="192"/>
      <c r="AC725" s="192"/>
      <c r="AD725" s="192"/>
    </row>
    <row r="726" spans="8:30" ht="15.75" customHeight="1">
      <c r="H726" s="192"/>
      <c r="I726" s="192"/>
      <c r="J726" s="192"/>
      <c r="K726" s="192"/>
      <c r="L726" s="192"/>
      <c r="M726" s="192"/>
      <c r="N726" s="192"/>
      <c r="O726" s="192"/>
      <c r="P726" s="192"/>
      <c r="Q726" s="192"/>
      <c r="R726" s="192"/>
      <c r="S726" s="192"/>
      <c r="T726" s="192"/>
      <c r="U726" s="192"/>
      <c r="V726" s="192"/>
      <c r="W726" s="192"/>
      <c r="X726" s="192"/>
      <c r="Y726" s="192"/>
      <c r="Z726" s="192"/>
      <c r="AA726" s="192"/>
      <c r="AB726" s="192"/>
      <c r="AC726" s="192"/>
      <c r="AD726" s="192"/>
    </row>
    <row r="727" spans="8:30" ht="15.75" customHeight="1">
      <c r="H727" s="192"/>
      <c r="I727" s="192"/>
      <c r="J727" s="192"/>
      <c r="K727" s="192"/>
      <c r="L727" s="192"/>
      <c r="M727" s="192"/>
      <c r="N727" s="192"/>
      <c r="O727" s="192"/>
      <c r="P727" s="192"/>
      <c r="Q727" s="192"/>
      <c r="R727" s="192"/>
      <c r="S727" s="192"/>
      <c r="T727" s="192"/>
      <c r="U727" s="192"/>
      <c r="V727" s="192"/>
      <c r="W727" s="192"/>
      <c r="X727" s="192"/>
      <c r="Y727" s="192"/>
      <c r="Z727" s="192"/>
      <c r="AA727" s="192"/>
      <c r="AB727" s="192"/>
      <c r="AC727" s="192"/>
      <c r="AD727" s="192"/>
    </row>
    <row r="728" spans="8:30" ht="15.75" customHeight="1">
      <c r="H728" s="192"/>
      <c r="I728" s="192"/>
      <c r="J728" s="192"/>
      <c r="K728" s="192"/>
      <c r="L728" s="192"/>
      <c r="M728" s="192"/>
      <c r="N728" s="192"/>
      <c r="O728" s="192"/>
      <c r="P728" s="192"/>
      <c r="Q728" s="192"/>
      <c r="R728" s="192"/>
      <c r="S728" s="192"/>
      <c r="T728" s="192"/>
      <c r="U728" s="192"/>
      <c r="V728" s="192"/>
      <c r="W728" s="192"/>
      <c r="X728" s="192"/>
      <c r="Y728" s="192"/>
      <c r="Z728" s="192"/>
      <c r="AA728" s="192"/>
      <c r="AB728" s="192"/>
      <c r="AC728" s="192"/>
      <c r="AD728" s="192"/>
    </row>
    <row r="729" spans="8:30" ht="15.75" customHeight="1">
      <c r="H729" s="192"/>
      <c r="I729" s="192"/>
      <c r="J729" s="192"/>
      <c r="K729" s="192"/>
      <c r="L729" s="192"/>
      <c r="M729" s="192"/>
      <c r="N729" s="192"/>
      <c r="O729" s="192"/>
      <c r="P729" s="192"/>
      <c r="Q729" s="192"/>
      <c r="R729" s="192"/>
      <c r="S729" s="192"/>
      <c r="T729" s="192"/>
      <c r="U729" s="192"/>
      <c r="V729" s="192"/>
      <c r="W729" s="192"/>
      <c r="X729" s="192"/>
      <c r="Y729" s="192"/>
      <c r="Z729" s="192"/>
      <c r="AA729" s="192"/>
      <c r="AB729" s="192"/>
      <c r="AC729" s="192"/>
      <c r="AD729" s="192"/>
    </row>
    <row r="730" spans="8:30" ht="15.75" customHeight="1">
      <c r="H730" s="192"/>
      <c r="I730" s="192"/>
      <c r="J730" s="192"/>
      <c r="K730" s="192"/>
      <c r="L730" s="192"/>
      <c r="M730" s="192"/>
      <c r="N730" s="192"/>
      <c r="O730" s="192"/>
      <c r="P730" s="192"/>
      <c r="Q730" s="192"/>
      <c r="R730" s="192"/>
      <c r="S730" s="192"/>
      <c r="T730" s="192"/>
      <c r="U730" s="192"/>
      <c r="V730" s="192"/>
      <c r="W730" s="192"/>
      <c r="X730" s="192"/>
      <c r="Y730" s="192"/>
      <c r="Z730" s="192"/>
      <c r="AA730" s="192"/>
      <c r="AB730" s="192"/>
      <c r="AC730" s="192"/>
      <c r="AD730" s="192"/>
    </row>
    <row r="731" spans="8:30" ht="15.75" customHeight="1">
      <c r="H731" s="192"/>
      <c r="I731" s="192"/>
      <c r="J731" s="192"/>
      <c r="K731" s="192"/>
      <c r="L731" s="192"/>
      <c r="M731" s="192"/>
      <c r="N731" s="192"/>
      <c r="O731" s="192"/>
      <c r="P731" s="192"/>
      <c r="Q731" s="192"/>
      <c r="R731" s="192"/>
      <c r="S731" s="192"/>
      <c r="T731" s="192"/>
      <c r="U731" s="192"/>
      <c r="V731" s="192"/>
      <c r="W731" s="192"/>
      <c r="X731" s="192"/>
      <c r="Y731" s="192"/>
      <c r="Z731" s="192"/>
      <c r="AA731" s="192"/>
      <c r="AB731" s="192"/>
      <c r="AC731" s="192"/>
      <c r="AD731" s="192"/>
    </row>
    <row r="732" spans="8:30" ht="15.75" customHeight="1">
      <c r="H732" s="192"/>
      <c r="I732" s="192"/>
      <c r="J732" s="192"/>
      <c r="K732" s="192"/>
      <c r="L732" s="192"/>
      <c r="M732" s="192"/>
      <c r="N732" s="192"/>
      <c r="O732" s="192"/>
      <c r="P732" s="192"/>
      <c r="Q732" s="192"/>
      <c r="R732" s="192"/>
      <c r="S732" s="192"/>
      <c r="T732" s="192"/>
      <c r="U732" s="192"/>
      <c r="V732" s="192"/>
      <c r="W732" s="192"/>
      <c r="X732" s="192"/>
      <c r="Y732" s="192"/>
      <c r="Z732" s="192"/>
      <c r="AA732" s="192"/>
      <c r="AB732" s="192"/>
      <c r="AC732" s="192"/>
      <c r="AD732" s="192"/>
    </row>
    <row r="733" spans="8:30" ht="15.75" customHeight="1">
      <c r="H733" s="192"/>
      <c r="I733" s="192"/>
      <c r="J733" s="192"/>
      <c r="K733" s="192"/>
      <c r="L733" s="192"/>
      <c r="M733" s="192"/>
      <c r="N733" s="192"/>
      <c r="O733" s="192"/>
      <c r="P733" s="192"/>
      <c r="Q733" s="192"/>
      <c r="R733" s="192"/>
      <c r="S733" s="192"/>
      <c r="T733" s="192"/>
      <c r="U733" s="192"/>
      <c r="V733" s="192"/>
      <c r="W733" s="192"/>
      <c r="X733" s="192"/>
      <c r="Y733" s="192"/>
      <c r="Z733" s="192"/>
      <c r="AA733" s="192"/>
      <c r="AB733" s="192"/>
      <c r="AC733" s="192"/>
      <c r="AD733" s="192"/>
    </row>
    <row r="734" spans="8:30" ht="15.75" customHeight="1">
      <c r="H734" s="192"/>
      <c r="I734" s="192"/>
      <c r="J734" s="192"/>
      <c r="K734" s="192"/>
      <c r="L734" s="192"/>
      <c r="M734" s="192"/>
      <c r="N734" s="192"/>
      <c r="O734" s="192"/>
      <c r="P734" s="192"/>
      <c r="Q734" s="192"/>
      <c r="R734" s="192"/>
      <c r="S734" s="192"/>
      <c r="T734" s="192"/>
      <c r="U734" s="192"/>
      <c r="V734" s="192"/>
      <c r="W734" s="192"/>
      <c r="X734" s="192"/>
      <c r="Y734" s="192"/>
      <c r="Z734" s="192"/>
      <c r="AA734" s="192"/>
      <c r="AB734" s="192"/>
      <c r="AC734" s="192"/>
      <c r="AD734" s="192"/>
    </row>
    <row r="735" spans="8:30" ht="15.75" customHeight="1">
      <c r="H735" s="192"/>
      <c r="I735" s="192"/>
      <c r="J735" s="192"/>
      <c r="K735" s="192"/>
      <c r="L735" s="192"/>
      <c r="M735" s="192"/>
      <c r="N735" s="192"/>
      <c r="O735" s="192"/>
      <c r="P735" s="192"/>
      <c r="Q735" s="192"/>
      <c r="R735" s="192"/>
      <c r="S735" s="192"/>
      <c r="T735" s="192"/>
      <c r="U735" s="192"/>
      <c r="V735" s="192"/>
      <c r="W735" s="192"/>
      <c r="X735" s="192"/>
      <c r="Y735" s="192"/>
      <c r="Z735" s="192"/>
      <c r="AA735" s="192"/>
      <c r="AB735" s="192"/>
      <c r="AC735" s="192"/>
      <c r="AD735" s="192"/>
    </row>
    <row r="736" spans="8:30" ht="15.75" customHeight="1">
      <c r="H736" s="192"/>
      <c r="I736" s="192"/>
      <c r="J736" s="192"/>
      <c r="K736" s="192"/>
      <c r="L736" s="192"/>
      <c r="M736" s="192"/>
      <c r="N736" s="192"/>
      <c r="O736" s="192"/>
      <c r="P736" s="192"/>
      <c r="Q736" s="192"/>
      <c r="R736" s="192"/>
      <c r="S736" s="192"/>
      <c r="T736" s="192"/>
      <c r="U736" s="192"/>
      <c r="V736" s="192"/>
      <c r="W736" s="192"/>
      <c r="X736" s="192"/>
      <c r="Y736" s="192"/>
      <c r="Z736" s="192"/>
      <c r="AA736" s="192"/>
      <c r="AB736" s="192"/>
      <c r="AC736" s="192"/>
      <c r="AD736" s="192"/>
    </row>
    <row r="737" spans="8:30" ht="15.75" customHeight="1">
      <c r="H737" s="192"/>
      <c r="I737" s="192"/>
      <c r="J737" s="192"/>
      <c r="K737" s="192"/>
      <c r="L737" s="192"/>
      <c r="M737" s="192"/>
      <c r="N737" s="192"/>
      <c r="O737" s="192"/>
      <c r="P737" s="192"/>
      <c r="Q737" s="192"/>
      <c r="R737" s="192"/>
      <c r="S737" s="192"/>
      <c r="T737" s="192"/>
      <c r="U737" s="192"/>
      <c r="V737" s="192"/>
      <c r="W737" s="192"/>
      <c r="X737" s="192"/>
      <c r="Y737" s="192"/>
      <c r="Z737" s="192"/>
      <c r="AA737" s="192"/>
      <c r="AB737" s="192"/>
      <c r="AC737" s="192"/>
      <c r="AD737" s="192"/>
    </row>
    <row r="738" spans="8:30" ht="15.75" customHeight="1">
      <c r="H738" s="192"/>
      <c r="I738" s="192"/>
      <c r="J738" s="192"/>
      <c r="K738" s="192"/>
      <c r="L738" s="192"/>
      <c r="M738" s="192"/>
      <c r="N738" s="192"/>
      <c r="O738" s="192"/>
      <c r="P738" s="192"/>
      <c r="Q738" s="192"/>
      <c r="R738" s="192"/>
      <c r="S738" s="192"/>
      <c r="T738" s="192"/>
      <c r="U738" s="192"/>
      <c r="V738" s="192"/>
      <c r="W738" s="192"/>
      <c r="X738" s="192"/>
      <c r="Y738" s="192"/>
      <c r="Z738" s="192"/>
      <c r="AA738" s="192"/>
      <c r="AB738" s="192"/>
      <c r="AC738" s="192"/>
      <c r="AD738" s="192"/>
    </row>
    <row r="739" spans="8:30" ht="15.75" customHeight="1">
      <c r="H739" s="192"/>
      <c r="I739" s="192"/>
      <c r="J739" s="192"/>
      <c r="K739" s="192"/>
      <c r="L739" s="192"/>
      <c r="M739" s="192"/>
      <c r="N739" s="192"/>
      <c r="O739" s="192"/>
      <c r="P739" s="192"/>
      <c r="Q739" s="192"/>
      <c r="R739" s="192"/>
      <c r="S739" s="192"/>
      <c r="T739" s="192"/>
      <c r="U739" s="192"/>
      <c r="V739" s="192"/>
      <c r="W739" s="192"/>
      <c r="X739" s="192"/>
      <c r="Y739" s="192"/>
      <c r="Z739" s="192"/>
      <c r="AA739" s="192"/>
      <c r="AB739" s="192"/>
      <c r="AC739" s="192"/>
      <c r="AD739" s="192"/>
    </row>
    <row r="740" spans="8:30" ht="15.75" customHeight="1">
      <c r="H740" s="192"/>
      <c r="I740" s="192"/>
      <c r="J740" s="192"/>
      <c r="K740" s="192"/>
      <c r="L740" s="192"/>
      <c r="M740" s="192"/>
      <c r="N740" s="192"/>
      <c r="O740" s="192"/>
      <c r="P740" s="192"/>
      <c r="Q740" s="192"/>
      <c r="R740" s="192"/>
      <c r="S740" s="192"/>
      <c r="T740" s="192"/>
      <c r="U740" s="192"/>
      <c r="V740" s="192"/>
      <c r="W740" s="192"/>
      <c r="X740" s="192"/>
      <c r="Y740" s="192"/>
      <c r="Z740" s="192"/>
      <c r="AA740" s="192"/>
      <c r="AB740" s="192"/>
      <c r="AC740" s="192"/>
      <c r="AD740" s="192"/>
    </row>
    <row r="741" spans="8:30" ht="15.75" customHeight="1">
      <c r="H741" s="192"/>
      <c r="I741" s="192"/>
      <c r="J741" s="192"/>
      <c r="K741" s="192"/>
      <c r="L741" s="192"/>
      <c r="M741" s="192"/>
      <c r="N741" s="192"/>
      <c r="O741" s="192"/>
      <c r="P741" s="192"/>
      <c r="Q741" s="192"/>
      <c r="R741" s="192"/>
      <c r="S741" s="192"/>
      <c r="T741" s="192"/>
      <c r="U741" s="192"/>
      <c r="V741" s="192"/>
      <c r="W741" s="192"/>
      <c r="X741" s="192"/>
      <c r="Y741" s="192"/>
      <c r="Z741" s="192"/>
      <c r="AA741" s="192"/>
      <c r="AB741" s="192"/>
      <c r="AC741" s="192"/>
      <c r="AD741" s="192"/>
    </row>
    <row r="742" spans="8:30" ht="15.75" customHeight="1">
      <c r="H742" s="192"/>
      <c r="I742" s="192"/>
      <c r="J742" s="192"/>
      <c r="K742" s="192"/>
      <c r="L742" s="192"/>
      <c r="M742" s="192"/>
      <c r="N742" s="192"/>
      <c r="O742" s="192"/>
      <c r="P742" s="192"/>
      <c r="Q742" s="192"/>
      <c r="R742" s="192"/>
      <c r="S742" s="192"/>
      <c r="T742" s="192"/>
      <c r="U742" s="192"/>
      <c r="V742" s="192"/>
      <c r="W742" s="192"/>
      <c r="X742" s="192"/>
      <c r="Y742" s="192"/>
      <c r="Z742" s="192"/>
      <c r="AA742" s="192"/>
      <c r="AB742" s="192"/>
      <c r="AC742" s="192"/>
      <c r="AD742" s="192"/>
    </row>
    <row r="743" spans="8:30" ht="15.75" customHeight="1">
      <c r="H743" s="192"/>
      <c r="I743" s="192"/>
      <c r="J743" s="192"/>
      <c r="K743" s="192"/>
      <c r="L743" s="192"/>
      <c r="M743" s="192"/>
      <c r="N743" s="192"/>
      <c r="O743" s="192"/>
      <c r="P743" s="192"/>
      <c r="Q743" s="192"/>
      <c r="R743" s="192"/>
      <c r="S743" s="192"/>
      <c r="T743" s="192"/>
      <c r="U743" s="192"/>
      <c r="V743" s="192"/>
      <c r="W743" s="192"/>
      <c r="X743" s="192"/>
      <c r="Y743" s="192"/>
      <c r="Z743" s="192"/>
      <c r="AA743" s="192"/>
      <c r="AB743" s="192"/>
      <c r="AC743" s="192"/>
      <c r="AD743" s="192"/>
    </row>
    <row r="744" spans="8:30" ht="15.75" customHeight="1">
      <c r="H744" s="192"/>
      <c r="I744" s="192"/>
      <c r="J744" s="192"/>
      <c r="K744" s="192"/>
      <c r="L744" s="192"/>
      <c r="M744" s="192"/>
      <c r="N744" s="192"/>
      <c r="O744" s="192"/>
      <c r="P744" s="192"/>
      <c r="Q744" s="192"/>
      <c r="R744" s="192"/>
      <c r="S744" s="192"/>
      <c r="T744" s="192"/>
      <c r="U744" s="192"/>
      <c r="V744" s="192"/>
      <c r="W744" s="192"/>
      <c r="X744" s="192"/>
      <c r="Y744" s="192"/>
      <c r="Z744" s="192"/>
      <c r="AA744" s="192"/>
      <c r="AB744" s="192"/>
      <c r="AC744" s="192"/>
      <c r="AD744" s="192"/>
    </row>
    <row r="745" spans="8:30" ht="15.75" customHeight="1">
      <c r="H745" s="192"/>
      <c r="I745" s="192"/>
      <c r="J745" s="192"/>
      <c r="K745" s="192"/>
      <c r="L745" s="192"/>
      <c r="M745" s="192"/>
      <c r="N745" s="192"/>
      <c r="O745" s="192"/>
      <c r="P745" s="192"/>
      <c r="Q745" s="192"/>
      <c r="R745" s="192"/>
      <c r="S745" s="192"/>
      <c r="T745" s="192"/>
      <c r="U745" s="192"/>
      <c r="V745" s="192"/>
      <c r="W745" s="192"/>
      <c r="X745" s="192"/>
      <c r="Y745" s="192"/>
      <c r="Z745" s="192"/>
      <c r="AA745" s="192"/>
      <c r="AB745" s="192"/>
      <c r="AC745" s="192"/>
      <c r="AD745" s="192"/>
    </row>
    <row r="746" spans="8:30" ht="15.75" customHeight="1">
      <c r="H746" s="192"/>
      <c r="I746" s="192"/>
      <c r="J746" s="192"/>
      <c r="K746" s="192"/>
      <c r="L746" s="192"/>
      <c r="M746" s="192"/>
      <c r="N746" s="192"/>
      <c r="O746" s="192"/>
      <c r="P746" s="192"/>
      <c r="Q746" s="192"/>
      <c r="R746" s="192"/>
      <c r="S746" s="192"/>
      <c r="T746" s="192"/>
      <c r="U746" s="192"/>
      <c r="V746" s="192"/>
      <c r="W746" s="192"/>
      <c r="X746" s="192"/>
      <c r="Y746" s="192"/>
      <c r="Z746" s="192"/>
      <c r="AA746" s="192"/>
      <c r="AB746" s="192"/>
      <c r="AC746" s="192"/>
      <c r="AD746" s="192"/>
    </row>
    <row r="747" spans="8:30" ht="15.75" customHeight="1">
      <c r="H747" s="192"/>
      <c r="I747" s="192"/>
      <c r="J747" s="192"/>
      <c r="K747" s="192"/>
      <c r="L747" s="192"/>
      <c r="M747" s="192"/>
      <c r="N747" s="192"/>
      <c r="O747" s="192"/>
      <c r="P747" s="192"/>
      <c r="Q747" s="192"/>
      <c r="R747" s="192"/>
      <c r="S747" s="192"/>
      <c r="T747" s="192"/>
      <c r="U747" s="192"/>
      <c r="V747" s="192"/>
      <c r="W747" s="192"/>
      <c r="X747" s="192"/>
      <c r="Y747" s="192"/>
      <c r="Z747" s="192"/>
      <c r="AA747" s="192"/>
      <c r="AB747" s="192"/>
      <c r="AC747" s="192"/>
      <c r="AD747" s="192"/>
    </row>
    <row r="748" spans="8:30" ht="15.75" customHeight="1">
      <c r="H748" s="192"/>
      <c r="I748" s="192"/>
      <c r="J748" s="192"/>
      <c r="K748" s="192"/>
      <c r="L748" s="192"/>
      <c r="M748" s="192"/>
      <c r="N748" s="192"/>
      <c r="O748" s="192"/>
      <c r="P748" s="192"/>
      <c r="Q748" s="192"/>
      <c r="R748" s="192"/>
      <c r="S748" s="192"/>
      <c r="T748" s="192"/>
      <c r="U748" s="192"/>
      <c r="V748" s="192"/>
      <c r="W748" s="192"/>
      <c r="X748" s="192"/>
      <c r="Y748" s="192"/>
      <c r="Z748" s="192"/>
      <c r="AA748" s="192"/>
      <c r="AB748" s="192"/>
      <c r="AC748" s="192"/>
      <c r="AD748" s="192"/>
    </row>
    <row r="749" spans="8:30" ht="15.75" customHeight="1">
      <c r="H749" s="192"/>
      <c r="I749" s="192"/>
      <c r="J749" s="192"/>
      <c r="K749" s="192"/>
      <c r="L749" s="192"/>
      <c r="M749" s="192"/>
      <c r="N749" s="192"/>
      <c r="O749" s="192"/>
      <c r="P749" s="192"/>
      <c r="Q749" s="192"/>
      <c r="R749" s="192"/>
      <c r="S749" s="192"/>
      <c r="T749" s="192"/>
      <c r="U749" s="192"/>
      <c r="V749" s="192"/>
      <c r="W749" s="192"/>
      <c r="X749" s="192"/>
      <c r="Y749" s="192"/>
      <c r="Z749" s="192"/>
      <c r="AA749" s="192"/>
      <c r="AB749" s="192"/>
      <c r="AC749" s="192"/>
      <c r="AD749" s="192"/>
    </row>
    <row r="750" spans="8:30" ht="15.75" customHeight="1">
      <c r="H750" s="192"/>
      <c r="I750" s="192"/>
      <c r="J750" s="192"/>
      <c r="K750" s="192"/>
      <c r="L750" s="192"/>
      <c r="M750" s="192"/>
      <c r="N750" s="192"/>
      <c r="O750" s="192"/>
      <c r="P750" s="192"/>
      <c r="Q750" s="192"/>
      <c r="R750" s="192"/>
      <c r="S750" s="192"/>
      <c r="T750" s="192"/>
      <c r="U750" s="192"/>
      <c r="V750" s="192"/>
      <c r="W750" s="192"/>
      <c r="X750" s="192"/>
      <c r="Y750" s="192"/>
      <c r="Z750" s="192"/>
      <c r="AA750" s="192"/>
      <c r="AB750" s="192"/>
      <c r="AC750" s="192"/>
      <c r="AD750" s="192"/>
    </row>
    <row r="751" spans="8:30" ht="15.75" customHeight="1">
      <c r="H751" s="192"/>
      <c r="I751" s="192"/>
      <c r="J751" s="192"/>
      <c r="K751" s="192"/>
      <c r="L751" s="192"/>
      <c r="M751" s="192"/>
      <c r="N751" s="192"/>
      <c r="O751" s="192"/>
      <c r="P751" s="192"/>
      <c r="Q751" s="192"/>
      <c r="R751" s="192"/>
      <c r="S751" s="192"/>
      <c r="T751" s="192"/>
      <c r="U751" s="192"/>
      <c r="V751" s="192"/>
      <c r="W751" s="192"/>
      <c r="X751" s="192"/>
      <c r="Y751" s="192"/>
      <c r="Z751" s="192"/>
      <c r="AA751" s="192"/>
      <c r="AB751" s="192"/>
      <c r="AC751" s="192"/>
      <c r="AD751" s="192"/>
    </row>
    <row r="752" spans="8:30" ht="15.75" customHeight="1">
      <c r="H752" s="192"/>
      <c r="I752" s="192"/>
      <c r="J752" s="192"/>
      <c r="K752" s="192"/>
      <c r="L752" s="192"/>
      <c r="M752" s="192"/>
      <c r="N752" s="192"/>
      <c r="O752" s="192"/>
      <c r="P752" s="192"/>
      <c r="Q752" s="192"/>
      <c r="R752" s="192"/>
      <c r="S752" s="192"/>
      <c r="T752" s="192"/>
      <c r="U752" s="192"/>
      <c r="V752" s="192"/>
      <c r="W752" s="192"/>
      <c r="X752" s="192"/>
      <c r="Y752" s="192"/>
      <c r="Z752" s="192"/>
      <c r="AA752" s="192"/>
      <c r="AB752" s="192"/>
      <c r="AC752" s="192"/>
      <c r="AD752" s="192"/>
    </row>
    <row r="753" spans="8:30" ht="15.75" customHeight="1">
      <c r="H753" s="192"/>
      <c r="I753" s="192"/>
      <c r="J753" s="192"/>
      <c r="K753" s="192"/>
      <c r="L753" s="192"/>
      <c r="M753" s="192"/>
      <c r="N753" s="192"/>
      <c r="O753" s="192"/>
      <c r="P753" s="192"/>
      <c r="Q753" s="192"/>
      <c r="R753" s="192"/>
      <c r="S753" s="192"/>
      <c r="T753" s="192"/>
      <c r="U753" s="192"/>
      <c r="V753" s="192"/>
      <c r="W753" s="192"/>
      <c r="X753" s="192"/>
      <c r="Y753" s="192"/>
      <c r="Z753" s="192"/>
      <c r="AA753" s="192"/>
      <c r="AB753" s="192"/>
      <c r="AC753" s="192"/>
      <c r="AD753" s="192"/>
    </row>
    <row r="754" spans="8:30" ht="15.75" customHeight="1">
      <c r="H754" s="192"/>
      <c r="I754" s="192"/>
      <c r="J754" s="192"/>
      <c r="K754" s="192"/>
      <c r="L754" s="192"/>
      <c r="M754" s="192"/>
      <c r="N754" s="192"/>
      <c r="O754" s="192"/>
      <c r="P754" s="192"/>
      <c r="Q754" s="192"/>
      <c r="R754" s="192"/>
      <c r="S754" s="192"/>
      <c r="T754" s="192"/>
      <c r="U754" s="192"/>
      <c r="V754" s="192"/>
      <c r="W754" s="192"/>
      <c r="X754" s="192"/>
      <c r="Y754" s="192"/>
      <c r="Z754" s="192"/>
      <c r="AA754" s="192"/>
      <c r="AB754" s="192"/>
      <c r="AC754" s="192"/>
      <c r="AD754" s="192"/>
    </row>
    <row r="755" spans="8:30" ht="15.75" customHeight="1">
      <c r="H755" s="192"/>
      <c r="I755" s="192"/>
      <c r="J755" s="192"/>
      <c r="K755" s="192"/>
      <c r="L755" s="192"/>
      <c r="M755" s="192"/>
      <c r="N755" s="192"/>
      <c r="O755" s="192"/>
      <c r="P755" s="192"/>
      <c r="Q755" s="192"/>
      <c r="R755" s="192"/>
      <c r="S755" s="192"/>
      <c r="T755" s="192"/>
      <c r="U755" s="192"/>
      <c r="V755" s="192"/>
      <c r="W755" s="192"/>
      <c r="X755" s="192"/>
      <c r="Y755" s="192"/>
      <c r="Z755" s="192"/>
      <c r="AA755" s="192"/>
      <c r="AB755" s="192"/>
      <c r="AC755" s="192"/>
      <c r="AD755" s="192"/>
    </row>
    <row r="756" spans="8:30" ht="15.75" customHeight="1">
      <c r="H756" s="192"/>
      <c r="I756" s="192"/>
      <c r="J756" s="192"/>
      <c r="K756" s="192"/>
      <c r="L756" s="192"/>
      <c r="M756" s="192"/>
      <c r="N756" s="192"/>
      <c r="O756" s="192"/>
      <c r="P756" s="192"/>
      <c r="Q756" s="192"/>
      <c r="R756" s="192"/>
      <c r="S756" s="192"/>
      <c r="T756" s="192"/>
      <c r="U756" s="192"/>
      <c r="V756" s="192"/>
      <c r="W756" s="192"/>
      <c r="X756" s="192"/>
      <c r="Y756" s="192"/>
      <c r="Z756" s="192"/>
      <c r="AA756" s="192"/>
      <c r="AB756" s="192"/>
      <c r="AC756" s="192"/>
      <c r="AD756" s="192"/>
    </row>
    <row r="757" spans="8:30" ht="15.75" customHeight="1">
      <c r="H757" s="192"/>
      <c r="I757" s="192"/>
      <c r="J757" s="192"/>
      <c r="K757" s="192"/>
      <c r="L757" s="192"/>
      <c r="M757" s="192"/>
      <c r="N757" s="192"/>
      <c r="O757" s="192"/>
      <c r="P757" s="192"/>
      <c r="Q757" s="192"/>
      <c r="R757" s="192"/>
      <c r="S757" s="192"/>
      <c r="T757" s="192"/>
      <c r="U757" s="192"/>
      <c r="V757" s="192"/>
      <c r="W757" s="192"/>
      <c r="X757" s="192"/>
      <c r="Y757" s="192"/>
      <c r="Z757" s="192"/>
      <c r="AA757" s="192"/>
      <c r="AB757" s="192"/>
      <c r="AC757" s="192"/>
      <c r="AD757" s="192"/>
    </row>
    <row r="758" spans="8:30" ht="15.75" customHeight="1">
      <c r="H758" s="192"/>
      <c r="I758" s="192"/>
      <c r="J758" s="192"/>
      <c r="K758" s="192"/>
      <c r="L758" s="192"/>
      <c r="M758" s="192"/>
      <c r="N758" s="192"/>
      <c r="O758" s="192"/>
      <c r="P758" s="192"/>
      <c r="Q758" s="192"/>
      <c r="R758" s="192"/>
      <c r="S758" s="192"/>
      <c r="T758" s="192"/>
      <c r="U758" s="192"/>
      <c r="V758" s="192"/>
      <c r="W758" s="192"/>
      <c r="X758" s="192"/>
      <c r="Y758" s="192"/>
      <c r="Z758" s="192"/>
      <c r="AA758" s="192"/>
      <c r="AB758" s="192"/>
      <c r="AC758" s="192"/>
      <c r="AD758" s="192"/>
    </row>
    <row r="759" spans="8:30" ht="15.75" customHeight="1">
      <c r="H759" s="192"/>
      <c r="I759" s="192"/>
      <c r="J759" s="192"/>
      <c r="K759" s="192"/>
      <c r="L759" s="192"/>
      <c r="M759" s="192"/>
      <c r="N759" s="192"/>
      <c r="O759" s="192"/>
      <c r="P759" s="192"/>
      <c r="Q759" s="192"/>
      <c r="R759" s="192"/>
      <c r="S759" s="192"/>
      <c r="T759" s="192"/>
      <c r="U759" s="192"/>
      <c r="V759" s="192"/>
      <c r="W759" s="192"/>
      <c r="X759" s="192"/>
      <c r="Y759" s="192"/>
      <c r="Z759" s="192"/>
      <c r="AA759" s="192"/>
      <c r="AB759" s="192"/>
      <c r="AC759" s="192"/>
      <c r="AD759" s="192"/>
    </row>
    <row r="760" spans="8:30" ht="15.75" customHeight="1">
      <c r="H760" s="192"/>
      <c r="I760" s="192"/>
      <c r="J760" s="192"/>
      <c r="K760" s="192"/>
      <c r="L760" s="192"/>
      <c r="M760" s="192"/>
      <c r="N760" s="192"/>
      <c r="O760" s="192"/>
      <c r="P760" s="192"/>
      <c r="Q760" s="192"/>
      <c r="R760" s="192"/>
      <c r="S760" s="192"/>
      <c r="T760" s="192"/>
      <c r="U760" s="192"/>
      <c r="V760" s="192"/>
      <c r="W760" s="192"/>
      <c r="X760" s="192"/>
      <c r="Y760" s="192"/>
      <c r="Z760" s="192"/>
      <c r="AA760" s="192"/>
      <c r="AB760" s="192"/>
      <c r="AC760" s="192"/>
      <c r="AD760" s="192"/>
    </row>
    <row r="761" spans="8:30" ht="15.75" customHeight="1">
      <c r="H761" s="192"/>
      <c r="I761" s="192"/>
      <c r="J761" s="192"/>
      <c r="K761" s="192"/>
      <c r="L761" s="192"/>
      <c r="M761" s="192"/>
      <c r="N761" s="192"/>
      <c r="O761" s="192"/>
      <c r="P761" s="192"/>
      <c r="Q761" s="192"/>
      <c r="R761" s="192"/>
      <c r="S761" s="192"/>
      <c r="T761" s="192"/>
      <c r="U761" s="192"/>
      <c r="V761" s="192"/>
      <c r="W761" s="192"/>
      <c r="X761" s="192"/>
      <c r="Y761" s="192"/>
      <c r="Z761" s="192"/>
      <c r="AA761" s="192"/>
      <c r="AB761" s="192"/>
      <c r="AC761" s="192"/>
      <c r="AD761" s="192"/>
    </row>
    <row r="762" spans="8:30" ht="15.75" customHeight="1">
      <c r="H762" s="192"/>
      <c r="I762" s="192"/>
      <c r="J762" s="192"/>
      <c r="K762" s="192"/>
      <c r="L762" s="192"/>
      <c r="M762" s="192"/>
      <c r="N762" s="192"/>
      <c r="O762" s="192"/>
      <c r="P762" s="192"/>
      <c r="Q762" s="192"/>
      <c r="R762" s="192"/>
      <c r="S762" s="192"/>
      <c r="T762" s="192"/>
      <c r="U762" s="192"/>
      <c r="V762" s="192"/>
      <c r="W762" s="192"/>
      <c r="X762" s="192"/>
      <c r="Y762" s="192"/>
      <c r="Z762" s="192"/>
      <c r="AA762" s="192"/>
      <c r="AB762" s="192"/>
      <c r="AC762" s="192"/>
      <c r="AD762" s="192"/>
    </row>
    <row r="763" spans="8:30" ht="15.75" customHeight="1">
      <c r="H763" s="192"/>
      <c r="I763" s="192"/>
      <c r="J763" s="192"/>
      <c r="K763" s="192"/>
      <c r="L763" s="192"/>
      <c r="M763" s="192"/>
      <c r="N763" s="192"/>
      <c r="O763" s="192"/>
      <c r="P763" s="192"/>
      <c r="Q763" s="192"/>
      <c r="R763" s="192"/>
      <c r="S763" s="192"/>
      <c r="T763" s="192"/>
      <c r="U763" s="192"/>
      <c r="V763" s="192"/>
      <c r="W763" s="192"/>
      <c r="X763" s="192"/>
      <c r="Y763" s="192"/>
      <c r="Z763" s="192"/>
      <c r="AA763" s="192"/>
      <c r="AB763" s="192"/>
      <c r="AC763" s="192"/>
      <c r="AD763" s="192"/>
    </row>
    <row r="764" spans="8:30" ht="15.75" customHeight="1">
      <c r="H764" s="192"/>
      <c r="I764" s="192"/>
      <c r="J764" s="192"/>
      <c r="K764" s="192"/>
      <c r="L764" s="192"/>
      <c r="M764" s="192"/>
      <c r="N764" s="192"/>
      <c r="O764" s="192"/>
      <c r="P764" s="192"/>
      <c r="Q764" s="192"/>
      <c r="R764" s="192"/>
      <c r="S764" s="192"/>
      <c r="T764" s="192"/>
      <c r="U764" s="192"/>
      <c r="V764" s="192"/>
      <c r="W764" s="192"/>
      <c r="X764" s="192"/>
      <c r="Y764" s="192"/>
      <c r="Z764" s="192"/>
      <c r="AA764" s="192"/>
      <c r="AB764" s="192"/>
      <c r="AC764" s="192"/>
      <c r="AD764" s="192"/>
    </row>
    <row r="765" spans="8:30" ht="15.75" customHeight="1">
      <c r="H765" s="192"/>
      <c r="I765" s="192"/>
      <c r="J765" s="192"/>
      <c r="K765" s="192"/>
      <c r="L765" s="192"/>
      <c r="M765" s="192"/>
      <c r="N765" s="192"/>
      <c r="O765" s="192"/>
      <c r="P765" s="192"/>
      <c r="Q765" s="192"/>
      <c r="R765" s="192"/>
      <c r="S765" s="192"/>
      <c r="T765" s="192"/>
      <c r="U765" s="192"/>
      <c r="V765" s="192"/>
      <c r="W765" s="192"/>
      <c r="X765" s="192"/>
      <c r="Y765" s="192"/>
      <c r="Z765" s="192"/>
      <c r="AA765" s="192"/>
      <c r="AB765" s="192"/>
      <c r="AC765" s="192"/>
      <c r="AD765" s="192"/>
    </row>
    <row r="766" spans="8:30" ht="15.75" customHeight="1">
      <c r="H766" s="192"/>
      <c r="I766" s="192"/>
      <c r="J766" s="192"/>
      <c r="K766" s="192"/>
      <c r="L766" s="192"/>
      <c r="M766" s="192"/>
      <c r="N766" s="192"/>
      <c r="O766" s="192"/>
      <c r="P766" s="192"/>
      <c r="Q766" s="192"/>
      <c r="R766" s="192"/>
      <c r="S766" s="192"/>
      <c r="T766" s="192"/>
      <c r="U766" s="192"/>
      <c r="V766" s="192"/>
      <c r="W766" s="192"/>
      <c r="X766" s="192"/>
      <c r="Y766" s="192"/>
      <c r="Z766" s="192"/>
      <c r="AA766" s="192"/>
      <c r="AB766" s="192"/>
      <c r="AC766" s="192"/>
      <c r="AD766" s="192"/>
    </row>
    <row r="767" spans="8:30" ht="15.75" customHeight="1">
      <c r="H767" s="192"/>
      <c r="I767" s="192"/>
      <c r="J767" s="192"/>
      <c r="K767" s="192"/>
      <c r="L767" s="192"/>
      <c r="M767" s="192"/>
      <c r="N767" s="192"/>
      <c r="O767" s="192"/>
      <c r="P767" s="192"/>
      <c r="Q767" s="192"/>
      <c r="R767" s="192"/>
      <c r="S767" s="192"/>
      <c r="T767" s="192"/>
      <c r="U767" s="192"/>
      <c r="V767" s="192"/>
      <c r="W767" s="192"/>
      <c r="X767" s="192"/>
      <c r="Y767" s="192"/>
      <c r="Z767" s="192"/>
      <c r="AA767" s="192"/>
      <c r="AB767" s="192"/>
      <c r="AC767" s="192"/>
      <c r="AD767" s="192"/>
    </row>
    <row r="768" spans="8:30" ht="15.75" customHeight="1">
      <c r="H768" s="192"/>
      <c r="I768" s="192"/>
      <c r="J768" s="192"/>
      <c r="K768" s="192"/>
      <c r="L768" s="192"/>
      <c r="M768" s="192"/>
      <c r="N768" s="192"/>
      <c r="O768" s="192"/>
      <c r="P768" s="192"/>
      <c r="Q768" s="192"/>
      <c r="R768" s="192"/>
      <c r="S768" s="192"/>
      <c r="T768" s="192"/>
      <c r="U768" s="192"/>
      <c r="V768" s="192"/>
      <c r="W768" s="192"/>
      <c r="X768" s="192"/>
      <c r="Y768" s="192"/>
      <c r="Z768" s="192"/>
      <c r="AA768" s="192"/>
      <c r="AB768" s="192"/>
      <c r="AC768" s="192"/>
      <c r="AD768" s="192"/>
    </row>
    <row r="769" spans="8:30" ht="15.75" customHeight="1">
      <c r="H769" s="192"/>
      <c r="I769" s="192"/>
      <c r="J769" s="192"/>
      <c r="K769" s="192"/>
      <c r="L769" s="192"/>
      <c r="M769" s="192"/>
      <c r="N769" s="192"/>
      <c r="O769" s="192"/>
      <c r="P769" s="192"/>
      <c r="Q769" s="192"/>
      <c r="R769" s="192"/>
      <c r="S769" s="192"/>
      <c r="T769" s="192"/>
      <c r="U769" s="192"/>
      <c r="V769" s="192"/>
      <c r="W769" s="192"/>
      <c r="X769" s="192"/>
      <c r="Y769" s="192"/>
      <c r="Z769" s="192"/>
      <c r="AA769" s="192"/>
      <c r="AB769" s="192"/>
      <c r="AC769" s="192"/>
      <c r="AD769" s="192"/>
    </row>
    <row r="770" spans="8:30" ht="15.75" customHeight="1">
      <c r="H770" s="192"/>
      <c r="I770" s="192"/>
      <c r="J770" s="192"/>
      <c r="K770" s="192"/>
      <c r="L770" s="192"/>
      <c r="M770" s="192"/>
      <c r="N770" s="192"/>
      <c r="O770" s="192"/>
      <c r="P770" s="192"/>
      <c r="Q770" s="192"/>
      <c r="R770" s="192"/>
      <c r="S770" s="192"/>
      <c r="T770" s="192"/>
      <c r="U770" s="192"/>
      <c r="V770" s="192"/>
      <c r="W770" s="192"/>
      <c r="X770" s="192"/>
      <c r="Y770" s="192"/>
      <c r="Z770" s="192"/>
      <c r="AA770" s="192"/>
      <c r="AB770" s="192"/>
      <c r="AC770" s="192"/>
      <c r="AD770" s="192"/>
    </row>
    <row r="771" spans="8:30" ht="15.75" customHeight="1">
      <c r="H771" s="192"/>
      <c r="I771" s="192"/>
      <c r="J771" s="192"/>
      <c r="K771" s="192"/>
      <c r="L771" s="192"/>
      <c r="M771" s="192"/>
      <c r="N771" s="192"/>
      <c r="O771" s="192"/>
      <c r="P771" s="192"/>
      <c r="Q771" s="192"/>
      <c r="R771" s="192"/>
      <c r="S771" s="192"/>
      <c r="T771" s="192"/>
      <c r="U771" s="192"/>
      <c r="V771" s="192"/>
      <c r="W771" s="192"/>
      <c r="X771" s="192"/>
      <c r="Y771" s="192"/>
      <c r="Z771" s="192"/>
      <c r="AA771" s="192"/>
      <c r="AB771" s="192"/>
      <c r="AC771" s="192"/>
      <c r="AD771" s="192"/>
    </row>
    <row r="772" spans="8:30" ht="15.75" customHeight="1">
      <c r="H772" s="192"/>
      <c r="I772" s="192"/>
      <c r="J772" s="192"/>
      <c r="K772" s="192"/>
      <c r="L772" s="192"/>
      <c r="M772" s="192"/>
      <c r="N772" s="192"/>
      <c r="O772" s="192"/>
      <c r="P772" s="192"/>
      <c r="Q772" s="192"/>
      <c r="R772" s="192"/>
      <c r="S772" s="192"/>
      <c r="T772" s="192"/>
      <c r="U772" s="192"/>
      <c r="V772" s="192"/>
      <c r="W772" s="192"/>
      <c r="X772" s="192"/>
      <c r="Y772" s="192"/>
      <c r="Z772" s="192"/>
      <c r="AA772" s="192"/>
      <c r="AB772" s="192"/>
      <c r="AC772" s="192"/>
      <c r="AD772" s="192"/>
    </row>
    <row r="773" spans="8:30" ht="15.75" customHeight="1">
      <c r="H773" s="192"/>
      <c r="I773" s="192"/>
      <c r="J773" s="192"/>
      <c r="K773" s="192"/>
      <c r="L773" s="192"/>
      <c r="M773" s="192"/>
      <c r="N773" s="192"/>
      <c r="O773" s="192"/>
      <c r="P773" s="192"/>
      <c r="Q773" s="192"/>
      <c r="R773" s="192"/>
      <c r="S773" s="192"/>
      <c r="T773" s="192"/>
      <c r="U773" s="192"/>
      <c r="V773" s="192"/>
      <c r="W773" s="192"/>
      <c r="X773" s="192"/>
      <c r="Y773" s="192"/>
      <c r="Z773" s="192"/>
      <c r="AA773" s="192"/>
      <c r="AB773" s="192"/>
      <c r="AC773" s="192"/>
      <c r="AD773" s="192"/>
    </row>
    <row r="774" spans="8:30" ht="15.75" customHeight="1">
      <c r="H774" s="192"/>
      <c r="I774" s="192"/>
      <c r="J774" s="192"/>
      <c r="K774" s="192"/>
      <c r="L774" s="192"/>
      <c r="M774" s="192"/>
      <c r="N774" s="192"/>
      <c r="O774" s="192"/>
      <c r="P774" s="192"/>
      <c r="Q774" s="192"/>
      <c r="R774" s="192"/>
      <c r="S774" s="192"/>
      <c r="T774" s="192"/>
      <c r="U774" s="192"/>
      <c r="V774" s="192"/>
      <c r="W774" s="192"/>
      <c r="X774" s="192"/>
      <c r="Y774" s="192"/>
      <c r="Z774" s="192"/>
      <c r="AA774" s="192"/>
      <c r="AB774" s="192"/>
      <c r="AC774" s="192"/>
      <c r="AD774" s="192"/>
    </row>
    <row r="775" spans="8:30" ht="15.75" customHeight="1">
      <c r="H775" s="192"/>
      <c r="I775" s="192"/>
      <c r="J775" s="192"/>
      <c r="K775" s="192"/>
      <c r="L775" s="192"/>
      <c r="M775" s="192"/>
      <c r="N775" s="192"/>
      <c r="O775" s="192"/>
      <c r="P775" s="192"/>
      <c r="Q775" s="192"/>
      <c r="R775" s="192"/>
      <c r="S775" s="192"/>
      <c r="T775" s="192"/>
      <c r="U775" s="192"/>
      <c r="V775" s="192"/>
      <c r="W775" s="192"/>
      <c r="X775" s="192"/>
      <c r="Y775" s="192"/>
      <c r="Z775" s="192"/>
      <c r="AA775" s="192"/>
      <c r="AB775" s="192"/>
      <c r="AC775" s="192"/>
      <c r="AD775" s="192"/>
    </row>
    <row r="776" spans="8:30" ht="15.75" customHeight="1">
      <c r="H776" s="192"/>
      <c r="I776" s="192"/>
      <c r="J776" s="192"/>
      <c r="K776" s="192"/>
      <c r="L776" s="192"/>
      <c r="M776" s="192"/>
      <c r="N776" s="192"/>
      <c r="O776" s="192"/>
      <c r="P776" s="192"/>
      <c r="Q776" s="192"/>
      <c r="R776" s="192"/>
      <c r="S776" s="192"/>
      <c r="T776" s="192"/>
      <c r="U776" s="192"/>
      <c r="V776" s="192"/>
      <c r="W776" s="192"/>
      <c r="X776" s="192"/>
      <c r="Y776" s="192"/>
      <c r="Z776" s="192"/>
      <c r="AA776" s="192"/>
      <c r="AB776" s="192"/>
      <c r="AC776" s="192"/>
      <c r="AD776" s="192"/>
    </row>
    <row r="777" spans="8:30" ht="15.75" customHeight="1">
      <c r="H777" s="192"/>
      <c r="I777" s="192"/>
      <c r="J777" s="192"/>
      <c r="K777" s="192"/>
      <c r="L777" s="192"/>
      <c r="M777" s="192"/>
      <c r="N777" s="192"/>
      <c r="O777" s="192"/>
      <c r="P777" s="192"/>
      <c r="Q777" s="192"/>
      <c r="R777" s="192"/>
      <c r="S777" s="192"/>
      <c r="T777" s="192"/>
      <c r="U777" s="192"/>
      <c r="V777" s="192"/>
      <c r="W777" s="192"/>
      <c r="X777" s="192"/>
      <c r="Y777" s="192"/>
      <c r="Z777" s="192"/>
      <c r="AA777" s="192"/>
      <c r="AB777" s="192"/>
      <c r="AC777" s="192"/>
      <c r="AD777" s="192"/>
    </row>
    <row r="778" spans="8:30" ht="15.75" customHeight="1">
      <c r="H778" s="192"/>
      <c r="I778" s="192"/>
      <c r="J778" s="192"/>
      <c r="K778" s="192"/>
      <c r="L778" s="192"/>
      <c r="M778" s="192"/>
      <c r="N778" s="192"/>
      <c r="O778" s="192"/>
      <c r="P778" s="192"/>
      <c r="Q778" s="192"/>
      <c r="R778" s="192"/>
      <c r="S778" s="192"/>
      <c r="T778" s="192"/>
      <c r="U778" s="192"/>
      <c r="V778" s="192"/>
      <c r="W778" s="192"/>
      <c r="X778" s="192"/>
      <c r="Y778" s="192"/>
      <c r="Z778" s="192"/>
      <c r="AA778" s="192"/>
      <c r="AB778" s="192"/>
      <c r="AC778" s="192"/>
      <c r="AD778" s="192"/>
    </row>
    <row r="779" spans="8:30" ht="15.75" customHeight="1">
      <c r="H779" s="192"/>
      <c r="I779" s="192"/>
      <c r="J779" s="192"/>
      <c r="K779" s="192"/>
      <c r="L779" s="192"/>
      <c r="M779" s="192"/>
      <c r="N779" s="192"/>
      <c r="O779" s="192"/>
      <c r="P779" s="192"/>
      <c r="Q779" s="192"/>
      <c r="R779" s="192"/>
      <c r="S779" s="192"/>
      <c r="T779" s="192"/>
      <c r="U779" s="192"/>
      <c r="V779" s="192"/>
      <c r="W779" s="192"/>
      <c r="X779" s="192"/>
      <c r="Y779" s="192"/>
      <c r="Z779" s="192"/>
      <c r="AA779" s="192"/>
      <c r="AB779" s="192"/>
      <c r="AC779" s="192"/>
      <c r="AD779" s="192"/>
    </row>
    <row r="780" spans="8:30" ht="15.75" customHeight="1">
      <c r="H780" s="192"/>
      <c r="I780" s="192"/>
      <c r="J780" s="192"/>
      <c r="K780" s="192"/>
      <c r="L780" s="192"/>
      <c r="M780" s="192"/>
      <c r="N780" s="192"/>
      <c r="O780" s="192"/>
      <c r="P780" s="192"/>
      <c r="Q780" s="192"/>
      <c r="R780" s="192"/>
      <c r="S780" s="192"/>
      <c r="T780" s="192"/>
      <c r="U780" s="192"/>
      <c r="V780" s="192"/>
      <c r="W780" s="192"/>
      <c r="X780" s="192"/>
      <c r="Y780" s="192"/>
      <c r="Z780" s="192"/>
      <c r="AA780" s="192"/>
      <c r="AB780" s="192"/>
      <c r="AC780" s="192"/>
      <c r="AD780" s="192"/>
    </row>
    <row r="781" spans="8:30" ht="15.75" customHeight="1">
      <c r="H781" s="192"/>
      <c r="I781" s="192"/>
      <c r="J781" s="192"/>
      <c r="K781" s="192"/>
      <c r="L781" s="192"/>
      <c r="M781" s="192"/>
      <c r="N781" s="192"/>
      <c r="O781" s="192"/>
      <c r="P781" s="192"/>
      <c r="Q781" s="192"/>
      <c r="R781" s="192"/>
      <c r="S781" s="192"/>
      <c r="T781" s="192"/>
      <c r="U781" s="192"/>
      <c r="V781" s="192"/>
      <c r="W781" s="192"/>
      <c r="X781" s="192"/>
      <c r="Y781" s="192"/>
      <c r="Z781" s="192"/>
      <c r="AA781" s="192"/>
      <c r="AB781" s="192"/>
      <c r="AC781" s="192"/>
      <c r="AD781" s="192"/>
    </row>
    <row r="782" spans="8:30" ht="15.75" customHeight="1">
      <c r="H782" s="192"/>
      <c r="I782" s="192"/>
      <c r="J782" s="192"/>
      <c r="K782" s="192"/>
      <c r="L782" s="192"/>
      <c r="M782" s="192"/>
      <c r="N782" s="192"/>
      <c r="O782" s="192"/>
      <c r="P782" s="192"/>
      <c r="Q782" s="192"/>
      <c r="R782" s="192"/>
      <c r="S782" s="192"/>
      <c r="T782" s="192"/>
      <c r="U782" s="192"/>
      <c r="V782" s="192"/>
      <c r="W782" s="192"/>
      <c r="X782" s="192"/>
      <c r="Y782" s="192"/>
      <c r="Z782" s="192"/>
      <c r="AA782" s="192"/>
      <c r="AB782" s="192"/>
      <c r="AC782" s="192"/>
      <c r="AD782" s="192"/>
    </row>
    <row r="783" spans="8:30" ht="15.75" customHeight="1">
      <c r="H783" s="192"/>
      <c r="I783" s="192"/>
      <c r="J783" s="192"/>
      <c r="K783" s="192"/>
      <c r="L783" s="192"/>
      <c r="M783" s="192"/>
      <c r="N783" s="192"/>
      <c r="O783" s="192"/>
      <c r="P783" s="192"/>
      <c r="Q783" s="192"/>
      <c r="R783" s="192"/>
      <c r="S783" s="192"/>
      <c r="T783" s="192"/>
      <c r="U783" s="192"/>
      <c r="V783" s="192"/>
      <c r="W783" s="192"/>
      <c r="X783" s="192"/>
      <c r="Y783" s="192"/>
      <c r="Z783" s="192"/>
      <c r="AA783" s="192"/>
      <c r="AB783" s="192"/>
      <c r="AC783" s="192"/>
      <c r="AD783" s="192"/>
    </row>
    <row r="784" spans="8:30" ht="15.75" customHeight="1">
      <c r="H784" s="192"/>
      <c r="I784" s="192"/>
      <c r="J784" s="192"/>
      <c r="K784" s="192"/>
      <c r="L784" s="192"/>
      <c r="M784" s="192"/>
      <c r="N784" s="192"/>
      <c r="O784" s="192"/>
      <c r="P784" s="192"/>
      <c r="Q784" s="192"/>
      <c r="R784" s="192"/>
      <c r="S784" s="192"/>
      <c r="T784" s="192"/>
      <c r="U784" s="192"/>
      <c r="V784" s="192"/>
      <c r="W784" s="192"/>
      <c r="X784" s="192"/>
      <c r="Y784" s="192"/>
      <c r="Z784" s="192"/>
      <c r="AA784" s="192"/>
      <c r="AB784" s="192"/>
      <c r="AC784" s="192"/>
      <c r="AD784" s="192"/>
    </row>
    <row r="785" spans="8:30" ht="15.75" customHeight="1">
      <c r="H785" s="192"/>
      <c r="I785" s="192"/>
      <c r="J785" s="192"/>
      <c r="K785" s="192"/>
      <c r="L785" s="192"/>
      <c r="M785" s="192"/>
      <c r="N785" s="192"/>
      <c r="O785" s="192"/>
      <c r="P785" s="192"/>
      <c r="Q785" s="192"/>
      <c r="R785" s="192"/>
      <c r="S785" s="192"/>
      <c r="T785" s="192"/>
      <c r="U785" s="192"/>
      <c r="V785" s="192"/>
      <c r="W785" s="192"/>
      <c r="X785" s="192"/>
      <c r="Y785" s="192"/>
      <c r="Z785" s="192"/>
      <c r="AA785" s="192"/>
      <c r="AB785" s="192"/>
      <c r="AC785" s="192"/>
      <c r="AD785" s="192"/>
    </row>
    <row r="786" spans="8:30" ht="15.75" customHeight="1">
      <c r="H786" s="192"/>
      <c r="I786" s="192"/>
      <c r="J786" s="192"/>
      <c r="K786" s="192"/>
      <c r="L786" s="192"/>
      <c r="M786" s="192"/>
      <c r="N786" s="192"/>
      <c r="O786" s="192"/>
      <c r="P786" s="192"/>
      <c r="Q786" s="192"/>
      <c r="R786" s="192"/>
      <c r="S786" s="192"/>
      <c r="T786" s="192"/>
      <c r="U786" s="192"/>
      <c r="V786" s="192"/>
      <c r="W786" s="192"/>
      <c r="X786" s="192"/>
      <c r="Y786" s="192"/>
      <c r="Z786" s="192"/>
      <c r="AA786" s="192"/>
      <c r="AB786" s="192"/>
      <c r="AC786" s="192"/>
      <c r="AD786" s="192"/>
    </row>
    <row r="787" spans="8:30" ht="15.75" customHeight="1">
      <c r="H787" s="192"/>
      <c r="I787" s="192"/>
      <c r="J787" s="192"/>
      <c r="K787" s="192"/>
      <c r="L787" s="192"/>
      <c r="M787" s="192"/>
      <c r="N787" s="192"/>
      <c r="O787" s="192"/>
      <c r="P787" s="192"/>
      <c r="Q787" s="192"/>
      <c r="R787" s="192"/>
      <c r="S787" s="192"/>
      <c r="T787" s="192"/>
      <c r="U787" s="192"/>
      <c r="V787" s="192"/>
      <c r="W787" s="192"/>
      <c r="X787" s="192"/>
      <c r="Y787" s="192"/>
      <c r="Z787" s="192"/>
      <c r="AA787" s="192"/>
      <c r="AB787" s="192"/>
      <c r="AC787" s="192"/>
      <c r="AD787" s="192"/>
    </row>
    <row r="788" spans="8:30" ht="15.75" customHeight="1">
      <c r="H788" s="192"/>
      <c r="I788" s="192"/>
      <c r="J788" s="192"/>
      <c r="K788" s="192"/>
      <c r="L788" s="192"/>
      <c r="M788" s="192"/>
      <c r="N788" s="192"/>
      <c r="O788" s="192"/>
      <c r="P788" s="192"/>
      <c r="Q788" s="192"/>
      <c r="R788" s="192"/>
      <c r="S788" s="192"/>
      <c r="T788" s="192"/>
      <c r="U788" s="192"/>
      <c r="V788" s="192"/>
      <c r="W788" s="192"/>
      <c r="X788" s="192"/>
      <c r="Y788" s="192"/>
      <c r="Z788" s="192"/>
      <c r="AA788" s="192"/>
      <c r="AB788" s="192"/>
      <c r="AC788" s="192"/>
      <c r="AD788" s="192"/>
    </row>
    <row r="789" spans="8:30" ht="15.75" customHeight="1">
      <c r="H789" s="192"/>
      <c r="I789" s="192"/>
      <c r="J789" s="192"/>
      <c r="K789" s="192"/>
      <c r="L789" s="192"/>
      <c r="M789" s="192"/>
      <c r="N789" s="192"/>
      <c r="O789" s="192"/>
      <c r="P789" s="192"/>
      <c r="Q789" s="192"/>
      <c r="R789" s="192"/>
      <c r="S789" s="192"/>
      <c r="T789" s="192"/>
      <c r="U789" s="192"/>
      <c r="V789" s="192"/>
      <c r="W789" s="192"/>
      <c r="X789" s="192"/>
      <c r="Y789" s="192"/>
      <c r="Z789" s="192"/>
      <c r="AA789" s="192"/>
      <c r="AB789" s="192"/>
      <c r="AC789" s="192"/>
      <c r="AD789" s="192"/>
    </row>
    <row r="790" spans="8:30" ht="15.75" customHeight="1">
      <c r="H790" s="192"/>
      <c r="I790" s="192"/>
      <c r="J790" s="192"/>
      <c r="K790" s="192"/>
      <c r="L790" s="192"/>
      <c r="M790" s="192"/>
      <c r="N790" s="192"/>
      <c r="O790" s="192"/>
      <c r="P790" s="192"/>
      <c r="Q790" s="192"/>
      <c r="R790" s="192"/>
      <c r="S790" s="192"/>
      <c r="T790" s="192"/>
      <c r="U790" s="192"/>
      <c r="V790" s="192"/>
      <c r="W790" s="192"/>
      <c r="X790" s="192"/>
      <c r="Y790" s="192"/>
      <c r="Z790" s="192"/>
      <c r="AA790" s="192"/>
      <c r="AB790" s="192"/>
      <c r="AC790" s="192"/>
      <c r="AD790" s="192"/>
    </row>
    <row r="791" spans="8:30" ht="15.75" customHeight="1">
      <c r="H791" s="192"/>
      <c r="I791" s="192"/>
      <c r="J791" s="192"/>
      <c r="K791" s="192"/>
      <c r="L791" s="192"/>
      <c r="M791" s="192"/>
      <c r="N791" s="192"/>
      <c r="O791" s="192"/>
      <c r="P791" s="192"/>
      <c r="Q791" s="192"/>
      <c r="R791" s="192"/>
      <c r="S791" s="192"/>
      <c r="T791" s="192"/>
      <c r="U791" s="192"/>
      <c r="V791" s="192"/>
      <c r="W791" s="192"/>
      <c r="X791" s="192"/>
      <c r="Y791" s="192"/>
      <c r="Z791" s="192"/>
      <c r="AA791" s="192"/>
      <c r="AB791" s="192"/>
      <c r="AC791" s="192"/>
      <c r="AD791" s="192"/>
    </row>
    <row r="792" spans="8:30" ht="15.75" customHeight="1">
      <c r="H792" s="192"/>
      <c r="I792" s="192"/>
      <c r="J792" s="192"/>
      <c r="K792" s="192"/>
      <c r="L792" s="192"/>
      <c r="M792" s="192"/>
      <c r="N792" s="192"/>
      <c r="O792" s="192"/>
      <c r="P792" s="192"/>
      <c r="Q792" s="192"/>
      <c r="R792" s="192"/>
      <c r="S792" s="192"/>
      <c r="T792" s="192"/>
      <c r="U792" s="192"/>
      <c r="V792" s="192"/>
      <c r="W792" s="192"/>
      <c r="X792" s="192"/>
      <c r="Y792" s="192"/>
      <c r="Z792" s="192"/>
      <c r="AA792" s="192"/>
      <c r="AB792" s="192"/>
      <c r="AC792" s="192"/>
      <c r="AD792" s="192"/>
    </row>
    <row r="793" spans="8:30" ht="15.75" customHeight="1">
      <c r="H793" s="192"/>
      <c r="I793" s="192"/>
      <c r="J793" s="192"/>
      <c r="K793" s="192"/>
      <c r="L793" s="192"/>
      <c r="M793" s="192"/>
      <c r="N793" s="192"/>
      <c r="O793" s="192"/>
      <c r="P793" s="192"/>
      <c r="Q793" s="192"/>
      <c r="R793" s="192"/>
      <c r="S793" s="192"/>
      <c r="T793" s="192"/>
      <c r="U793" s="192"/>
      <c r="V793" s="192"/>
      <c r="W793" s="192"/>
      <c r="X793" s="192"/>
      <c r="Y793" s="192"/>
      <c r="Z793" s="192"/>
      <c r="AA793" s="192"/>
      <c r="AB793" s="192"/>
      <c r="AC793" s="192"/>
      <c r="AD793" s="192"/>
    </row>
    <row r="794" spans="8:30" ht="15.75" customHeight="1">
      <c r="H794" s="192"/>
      <c r="I794" s="192"/>
      <c r="J794" s="192"/>
      <c r="K794" s="192"/>
      <c r="L794" s="192"/>
      <c r="M794" s="192"/>
      <c r="N794" s="192"/>
      <c r="O794" s="192"/>
      <c r="P794" s="192"/>
      <c r="Q794" s="192"/>
      <c r="R794" s="192"/>
      <c r="S794" s="192"/>
      <c r="T794" s="192"/>
      <c r="U794" s="192"/>
      <c r="V794" s="192"/>
      <c r="W794" s="192"/>
      <c r="X794" s="192"/>
      <c r="Y794" s="192"/>
      <c r="Z794" s="192"/>
      <c r="AA794" s="192"/>
      <c r="AB794" s="192"/>
      <c r="AC794" s="192"/>
      <c r="AD794" s="192"/>
    </row>
    <row r="795" spans="8:30" ht="15.75" customHeight="1">
      <c r="H795" s="192"/>
      <c r="I795" s="192"/>
      <c r="J795" s="192"/>
      <c r="K795" s="192"/>
      <c r="L795" s="192"/>
      <c r="M795" s="192"/>
      <c r="N795" s="192"/>
      <c r="O795" s="192"/>
      <c r="P795" s="192"/>
      <c r="Q795" s="192"/>
      <c r="R795" s="192"/>
      <c r="S795" s="192"/>
      <c r="T795" s="192"/>
      <c r="U795" s="192"/>
      <c r="V795" s="192"/>
      <c r="W795" s="192"/>
      <c r="X795" s="192"/>
      <c r="Y795" s="192"/>
      <c r="Z795" s="192"/>
      <c r="AA795" s="192"/>
      <c r="AB795" s="192"/>
      <c r="AC795" s="192"/>
      <c r="AD795" s="192"/>
    </row>
    <row r="796" spans="8:30" ht="15.75" customHeight="1">
      <c r="H796" s="192"/>
      <c r="I796" s="192"/>
      <c r="J796" s="192"/>
      <c r="K796" s="192"/>
      <c r="L796" s="192"/>
      <c r="M796" s="192"/>
      <c r="N796" s="192"/>
      <c r="O796" s="192"/>
      <c r="P796" s="192"/>
      <c r="Q796" s="192"/>
      <c r="R796" s="192"/>
      <c r="S796" s="192"/>
      <c r="T796" s="192"/>
      <c r="U796" s="192"/>
      <c r="V796" s="192"/>
      <c r="W796" s="192"/>
      <c r="X796" s="192"/>
      <c r="Y796" s="192"/>
      <c r="Z796" s="192"/>
      <c r="AA796" s="192"/>
      <c r="AB796" s="192"/>
      <c r="AC796" s="192"/>
      <c r="AD796" s="192"/>
    </row>
    <row r="797" spans="8:30" ht="15.75" customHeight="1">
      <c r="H797" s="192"/>
      <c r="I797" s="192"/>
      <c r="J797" s="192"/>
      <c r="K797" s="192"/>
      <c r="L797" s="192"/>
      <c r="M797" s="192"/>
      <c r="N797" s="192"/>
      <c r="O797" s="192"/>
      <c r="P797" s="192"/>
      <c r="Q797" s="192"/>
      <c r="R797" s="192"/>
      <c r="S797" s="192"/>
      <c r="T797" s="192"/>
      <c r="U797" s="192"/>
      <c r="V797" s="192"/>
      <c r="W797" s="192"/>
      <c r="X797" s="192"/>
      <c r="Y797" s="192"/>
      <c r="Z797" s="192"/>
      <c r="AA797" s="192"/>
      <c r="AB797" s="192"/>
      <c r="AC797" s="192"/>
      <c r="AD797" s="192"/>
    </row>
    <row r="798" spans="8:30" ht="15.75" customHeight="1">
      <c r="H798" s="192"/>
      <c r="I798" s="192"/>
      <c r="J798" s="192"/>
      <c r="K798" s="192"/>
      <c r="L798" s="192"/>
      <c r="M798" s="192"/>
      <c r="N798" s="192"/>
      <c r="O798" s="192"/>
      <c r="P798" s="192"/>
      <c r="Q798" s="192"/>
      <c r="R798" s="192"/>
      <c r="S798" s="192"/>
      <c r="T798" s="192"/>
      <c r="U798" s="192"/>
      <c r="V798" s="192"/>
      <c r="W798" s="192"/>
      <c r="X798" s="192"/>
      <c r="Y798" s="192"/>
      <c r="Z798" s="192"/>
      <c r="AA798" s="192"/>
      <c r="AB798" s="192"/>
      <c r="AC798" s="192"/>
      <c r="AD798" s="192"/>
    </row>
    <row r="799" spans="8:30" ht="15.75" customHeight="1">
      <c r="H799" s="192"/>
      <c r="I799" s="192"/>
      <c r="J799" s="192"/>
      <c r="K799" s="192"/>
      <c r="L799" s="192"/>
      <c r="M799" s="192"/>
      <c r="N799" s="192"/>
      <c r="O799" s="192"/>
      <c r="P799" s="192"/>
      <c r="Q799" s="192"/>
      <c r="R799" s="192"/>
      <c r="S799" s="192"/>
      <c r="T799" s="192"/>
      <c r="U799" s="192"/>
      <c r="V799" s="192"/>
      <c r="W799" s="192"/>
      <c r="X799" s="192"/>
      <c r="Y799" s="192"/>
      <c r="Z799" s="192"/>
      <c r="AA799" s="192"/>
      <c r="AB799" s="192"/>
      <c r="AC799" s="192"/>
      <c r="AD799" s="192"/>
    </row>
    <row r="800" spans="8:30" ht="15.75" customHeight="1">
      <c r="H800" s="192"/>
      <c r="I800" s="192"/>
      <c r="J800" s="192"/>
      <c r="K800" s="192"/>
      <c r="L800" s="192"/>
      <c r="M800" s="192"/>
      <c r="N800" s="192"/>
      <c r="O800" s="192"/>
      <c r="P800" s="192"/>
      <c r="Q800" s="192"/>
      <c r="R800" s="192"/>
      <c r="S800" s="192"/>
      <c r="T800" s="192"/>
      <c r="U800" s="192"/>
      <c r="V800" s="192"/>
      <c r="W800" s="192"/>
      <c r="X800" s="192"/>
      <c r="Y800" s="192"/>
      <c r="Z800" s="192"/>
      <c r="AA800" s="192"/>
      <c r="AB800" s="192"/>
      <c r="AC800" s="192"/>
      <c r="AD800" s="192"/>
    </row>
    <row r="801" spans="8:30" ht="15.75" customHeight="1">
      <c r="H801" s="192"/>
      <c r="I801" s="192"/>
      <c r="J801" s="192"/>
      <c r="K801" s="192"/>
      <c r="L801" s="192"/>
      <c r="M801" s="192"/>
      <c r="N801" s="192"/>
      <c r="O801" s="192"/>
      <c r="P801" s="192"/>
      <c r="Q801" s="192"/>
      <c r="R801" s="192"/>
      <c r="S801" s="192"/>
      <c r="T801" s="192"/>
      <c r="U801" s="192"/>
      <c r="V801" s="192"/>
      <c r="W801" s="192"/>
      <c r="X801" s="192"/>
      <c r="Y801" s="192"/>
      <c r="Z801" s="192"/>
      <c r="AA801" s="192"/>
      <c r="AB801" s="192"/>
      <c r="AC801" s="192"/>
      <c r="AD801" s="192"/>
    </row>
    <row r="802" spans="8:30" ht="15.75" customHeight="1">
      <c r="H802" s="192"/>
      <c r="I802" s="192"/>
      <c r="J802" s="192"/>
      <c r="K802" s="192"/>
      <c r="L802" s="192"/>
      <c r="M802" s="192"/>
      <c r="N802" s="192"/>
      <c r="O802" s="192"/>
      <c r="P802" s="192"/>
      <c r="Q802" s="192"/>
      <c r="R802" s="192"/>
      <c r="S802" s="192"/>
      <c r="T802" s="192"/>
      <c r="U802" s="192"/>
      <c r="V802" s="192"/>
      <c r="W802" s="192"/>
      <c r="X802" s="192"/>
      <c r="Y802" s="192"/>
      <c r="Z802" s="192"/>
      <c r="AA802" s="192"/>
      <c r="AB802" s="192"/>
      <c r="AC802" s="192"/>
      <c r="AD802" s="192"/>
    </row>
    <row r="803" spans="8:30" ht="15.75" customHeight="1">
      <c r="H803" s="192"/>
      <c r="I803" s="192"/>
      <c r="J803" s="192"/>
      <c r="K803" s="192"/>
      <c r="L803" s="192"/>
      <c r="M803" s="192"/>
      <c r="N803" s="192"/>
      <c r="O803" s="192"/>
      <c r="P803" s="192"/>
      <c r="Q803" s="192"/>
      <c r="R803" s="192"/>
      <c r="S803" s="192"/>
      <c r="T803" s="192"/>
      <c r="U803" s="192"/>
      <c r="V803" s="192"/>
      <c r="W803" s="192"/>
      <c r="X803" s="192"/>
      <c r="Y803" s="192"/>
      <c r="Z803" s="192"/>
      <c r="AA803" s="192"/>
      <c r="AB803" s="192"/>
      <c r="AC803" s="192"/>
      <c r="AD803" s="192"/>
    </row>
    <row r="804" spans="8:30" ht="15.75" customHeight="1">
      <c r="H804" s="192"/>
      <c r="I804" s="192"/>
      <c r="J804" s="192"/>
      <c r="K804" s="192"/>
      <c r="L804" s="192"/>
      <c r="M804" s="192"/>
      <c r="N804" s="192"/>
      <c r="O804" s="192"/>
      <c r="P804" s="192"/>
      <c r="Q804" s="192"/>
      <c r="R804" s="192"/>
      <c r="S804" s="192"/>
      <c r="T804" s="192"/>
      <c r="U804" s="192"/>
      <c r="V804" s="192"/>
      <c r="W804" s="192"/>
      <c r="X804" s="192"/>
      <c r="Y804" s="192"/>
      <c r="Z804" s="192"/>
      <c r="AA804" s="192"/>
      <c r="AB804" s="192"/>
      <c r="AC804" s="192"/>
      <c r="AD804" s="192"/>
    </row>
    <row r="805" spans="8:30" ht="15.75" customHeight="1">
      <c r="H805" s="192"/>
      <c r="I805" s="192"/>
      <c r="J805" s="192"/>
      <c r="K805" s="192"/>
      <c r="L805" s="192"/>
      <c r="M805" s="192"/>
      <c r="N805" s="192"/>
      <c r="O805" s="192"/>
      <c r="P805" s="192"/>
      <c r="Q805" s="192"/>
      <c r="R805" s="192"/>
      <c r="S805" s="192"/>
      <c r="T805" s="192"/>
      <c r="U805" s="192"/>
      <c r="V805" s="192"/>
      <c r="W805" s="192"/>
      <c r="X805" s="192"/>
      <c r="Y805" s="192"/>
      <c r="Z805" s="192"/>
      <c r="AA805" s="192"/>
      <c r="AB805" s="192"/>
      <c r="AC805" s="192"/>
      <c r="AD805" s="192"/>
    </row>
    <row r="806" spans="8:30" ht="15.75" customHeight="1">
      <c r="H806" s="192"/>
      <c r="I806" s="192"/>
      <c r="J806" s="192"/>
      <c r="K806" s="192"/>
      <c r="L806" s="192"/>
      <c r="M806" s="192"/>
      <c r="N806" s="192"/>
      <c r="O806" s="192"/>
      <c r="P806" s="192"/>
      <c r="Q806" s="192"/>
      <c r="R806" s="192"/>
      <c r="S806" s="192"/>
      <c r="T806" s="192"/>
      <c r="U806" s="192"/>
      <c r="V806" s="192"/>
      <c r="W806" s="192"/>
      <c r="X806" s="192"/>
      <c r="Y806" s="192"/>
      <c r="Z806" s="192"/>
      <c r="AA806" s="192"/>
      <c r="AB806" s="192"/>
      <c r="AC806" s="192"/>
      <c r="AD806" s="192"/>
    </row>
    <row r="807" spans="8:30" ht="15.75" customHeight="1">
      <c r="H807" s="192"/>
      <c r="I807" s="192"/>
      <c r="J807" s="192"/>
      <c r="K807" s="192"/>
      <c r="L807" s="192"/>
      <c r="M807" s="192"/>
      <c r="N807" s="192"/>
      <c r="O807" s="192"/>
      <c r="P807" s="192"/>
      <c r="Q807" s="192"/>
      <c r="R807" s="192"/>
      <c r="S807" s="192"/>
      <c r="T807" s="192"/>
      <c r="U807" s="192"/>
      <c r="V807" s="192"/>
      <c r="W807" s="192"/>
      <c r="X807" s="192"/>
      <c r="Y807" s="192"/>
      <c r="Z807" s="192"/>
      <c r="AA807" s="192"/>
      <c r="AB807" s="192"/>
      <c r="AC807" s="192"/>
      <c r="AD807" s="192"/>
    </row>
    <row r="808" spans="8:30" ht="15.75" customHeight="1">
      <c r="H808" s="192"/>
      <c r="I808" s="192"/>
      <c r="J808" s="192"/>
      <c r="K808" s="192"/>
      <c r="L808" s="192"/>
      <c r="M808" s="192"/>
      <c r="N808" s="192"/>
      <c r="O808" s="192"/>
      <c r="P808" s="192"/>
      <c r="Q808" s="192"/>
      <c r="R808" s="192"/>
      <c r="S808" s="192"/>
      <c r="T808" s="192"/>
      <c r="U808" s="192"/>
      <c r="V808" s="192"/>
      <c r="W808" s="192"/>
      <c r="X808" s="192"/>
      <c r="Y808" s="192"/>
      <c r="Z808" s="192"/>
      <c r="AA808" s="192"/>
      <c r="AB808" s="192"/>
      <c r="AC808" s="192"/>
      <c r="AD808" s="192"/>
    </row>
    <row r="809" spans="8:30" ht="15.75" customHeight="1">
      <c r="H809" s="192"/>
      <c r="I809" s="192"/>
      <c r="J809" s="192"/>
      <c r="K809" s="192"/>
      <c r="L809" s="192"/>
      <c r="M809" s="192"/>
      <c r="N809" s="192"/>
      <c r="O809" s="192"/>
      <c r="P809" s="192"/>
      <c r="Q809" s="192"/>
      <c r="R809" s="192"/>
      <c r="S809" s="192"/>
      <c r="T809" s="192"/>
      <c r="U809" s="192"/>
      <c r="V809" s="192"/>
      <c r="W809" s="192"/>
      <c r="X809" s="192"/>
      <c r="Y809" s="192"/>
      <c r="Z809" s="192"/>
      <c r="AA809" s="192"/>
      <c r="AB809" s="192"/>
      <c r="AC809" s="192"/>
      <c r="AD809" s="192"/>
    </row>
  </sheetData>
  <autoFilter ref="A10:AD229"/>
  <mergeCells count="4">
    <mergeCell ref="A6:A9"/>
    <mergeCell ref="E2:G2"/>
    <mergeCell ref="A3:G4"/>
    <mergeCell ref="B6:G8"/>
  </mergeCells>
  <conditionalFormatting sqref="A144">
    <cfRule type="colorScale" priority="1">
      <colorScale>
        <cfvo type="min" val="0"/>
        <cfvo type="max" val="0"/>
        <color rgb="FF57BB8A"/>
        <color rgb="FFFFFFFF"/>
      </colorScale>
    </cfRule>
  </conditionalFormatting>
  <conditionalFormatting sqref="A144">
    <cfRule type="containsBlanks" dxfId="9" priority="2">
      <formula>LEN(TRIM(A144))=0</formula>
    </cfRule>
  </conditionalFormatting>
  <pageMargins left="1.1811023622047245" right="0.23622047244094491" top="0.27559055118110237" bottom="0.3937007874015748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035"/>
  <sheetViews>
    <sheetView topLeftCell="D442" zoomScale="75" zoomScaleNormal="75" workbookViewId="0">
      <selection activeCell="J462" sqref="J462"/>
    </sheetView>
  </sheetViews>
  <sheetFormatPr defaultRowHeight="15" customHeight="1"/>
  <cols>
    <col min="1" max="1" width="60.5703125" customWidth="1"/>
    <col min="2" max="2" width="9.42578125" customWidth="1"/>
    <col min="3" max="3" width="10.140625" customWidth="1"/>
    <col min="4" max="4" width="16.7109375" customWidth="1"/>
    <col min="5" max="5" width="6.7109375" customWidth="1"/>
    <col min="6" max="6" width="13.42578125" customWidth="1"/>
    <col min="7" max="7" width="23.28515625" customWidth="1"/>
    <col min="8" max="8" width="22.7109375" customWidth="1"/>
    <col min="9" max="9" width="23.42578125" customWidth="1"/>
    <col min="10" max="10" width="19.28515625" customWidth="1"/>
    <col min="11" max="12" width="15" customWidth="1"/>
    <col min="13" max="32" width="8.85546875" customWidth="1"/>
  </cols>
  <sheetData>
    <row r="1" spans="1:32" ht="15.75" customHeight="1">
      <c r="A1" s="65"/>
      <c r="B1" s="66"/>
      <c r="C1" s="64"/>
      <c r="D1" s="64"/>
      <c r="E1" s="64"/>
      <c r="F1" s="68"/>
      <c r="G1" s="67" t="s">
        <v>199</v>
      </c>
      <c r="H1" s="66"/>
      <c r="I1" s="66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42.75" customHeight="1">
      <c r="A2" s="49"/>
      <c r="B2" s="69"/>
      <c r="C2" s="69"/>
      <c r="D2" s="64"/>
      <c r="E2" s="280" t="s">
        <v>14</v>
      </c>
      <c r="F2" s="277"/>
      <c r="G2" s="277"/>
      <c r="H2" s="277"/>
      <c r="I2" s="277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5.75" customHeight="1">
      <c r="A3" s="282" t="s">
        <v>200</v>
      </c>
      <c r="B3" s="277"/>
      <c r="C3" s="277"/>
      <c r="D3" s="277"/>
      <c r="E3" s="277"/>
      <c r="F3" s="277"/>
      <c r="G3" s="277"/>
      <c r="H3" s="277"/>
      <c r="I3" s="277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33" customHeight="1">
      <c r="A4" s="277"/>
      <c r="B4" s="277"/>
      <c r="C4" s="277"/>
      <c r="D4" s="277"/>
      <c r="E4" s="277"/>
      <c r="F4" s="277"/>
      <c r="G4" s="277"/>
      <c r="H4" s="277"/>
      <c r="I4" s="277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32" ht="33" customHeight="1">
      <c r="A5" s="49"/>
      <c r="B5" s="64"/>
      <c r="C5" s="69"/>
      <c r="D5" s="64"/>
      <c r="E5" s="69"/>
      <c r="F5" s="69"/>
      <c r="G5" s="71"/>
      <c r="H5" s="4"/>
      <c r="I5" s="4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ht="15.75" customHeight="1">
      <c r="A6" s="283" t="s">
        <v>201</v>
      </c>
      <c r="B6" s="286" t="s">
        <v>202</v>
      </c>
      <c r="C6" s="287"/>
      <c r="D6" s="287"/>
      <c r="E6" s="287"/>
      <c r="F6" s="287"/>
      <c r="G6" s="287"/>
      <c r="H6" s="287"/>
      <c r="I6" s="288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 ht="15.75" customHeight="1">
      <c r="A7" s="284"/>
      <c r="B7" s="289"/>
      <c r="C7" s="277"/>
      <c r="D7" s="277"/>
      <c r="E7" s="277"/>
      <c r="F7" s="277"/>
      <c r="G7" s="277"/>
      <c r="H7" s="277"/>
      <c r="I7" s="29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2" ht="15.75" customHeight="1">
      <c r="A8" s="284"/>
      <c r="B8" s="291"/>
      <c r="C8" s="279"/>
      <c r="D8" s="279"/>
      <c r="E8" s="279"/>
      <c r="F8" s="279"/>
      <c r="G8" s="279"/>
      <c r="H8" s="279"/>
      <c r="I8" s="292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2" ht="39.75" customHeight="1">
      <c r="A9" s="285"/>
      <c r="B9" s="72" t="s">
        <v>203</v>
      </c>
      <c r="C9" s="72" t="s">
        <v>204</v>
      </c>
      <c r="D9" s="73" t="s">
        <v>205</v>
      </c>
      <c r="E9" s="72" t="s">
        <v>485</v>
      </c>
      <c r="F9" s="72" t="s">
        <v>486</v>
      </c>
      <c r="G9" s="74" t="s">
        <v>206</v>
      </c>
      <c r="H9" s="74" t="s">
        <v>207</v>
      </c>
      <c r="I9" s="75" t="s">
        <v>208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1:32" ht="15.75" customHeight="1">
      <c r="A10" s="77" t="s">
        <v>209</v>
      </c>
      <c r="B10" s="78" t="s">
        <v>210</v>
      </c>
      <c r="C10" s="78"/>
      <c r="D10" s="79"/>
      <c r="E10" s="78"/>
      <c r="F10" s="89"/>
      <c r="G10" s="80">
        <f>G11+G64+G81+G103+G74</f>
        <v>78140.235440000004</v>
      </c>
      <c r="H10" s="80">
        <f t="shared" ref="H10:I10" si="0">H11+H64+H81+H103</f>
        <v>64328.600000000006</v>
      </c>
      <c r="I10" s="80">
        <f t="shared" si="0"/>
        <v>64994.7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</row>
    <row r="11" spans="1:32" ht="15.75" customHeight="1">
      <c r="A11" s="82" t="s">
        <v>211</v>
      </c>
      <c r="B11" s="83" t="s">
        <v>210</v>
      </c>
      <c r="C11" s="83" t="s">
        <v>212</v>
      </c>
      <c r="D11" s="84"/>
      <c r="E11" s="83"/>
      <c r="F11" s="83"/>
      <c r="G11" s="85">
        <f t="shared" ref="G11:I11" si="1">G12+G25+G45+G48+G17+G42</f>
        <v>48748.278690000006</v>
      </c>
      <c r="H11" s="85">
        <f t="shared" si="1"/>
        <v>38546.700000000004</v>
      </c>
      <c r="I11" s="85">
        <f t="shared" si="1"/>
        <v>38565.5</v>
      </c>
      <c r="J11" s="8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1:32" ht="31.5" customHeight="1">
      <c r="A12" s="82" t="s">
        <v>213</v>
      </c>
      <c r="B12" s="83" t="s">
        <v>210</v>
      </c>
      <c r="C12" s="83" t="s">
        <v>214</v>
      </c>
      <c r="D12" s="84"/>
      <c r="E12" s="83"/>
      <c r="F12" s="83"/>
      <c r="G12" s="87">
        <f t="shared" ref="G12:I12" si="2">G13</f>
        <v>1339.3330000000001</v>
      </c>
      <c r="H12" s="87">
        <f t="shared" si="2"/>
        <v>1317</v>
      </c>
      <c r="I12" s="87">
        <f t="shared" si="2"/>
        <v>1317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1:32" ht="15.75" customHeight="1">
      <c r="A13" s="88" t="s">
        <v>215</v>
      </c>
      <c r="B13" s="89" t="s">
        <v>210</v>
      </c>
      <c r="C13" s="89" t="s">
        <v>214</v>
      </c>
      <c r="D13" s="90" t="s">
        <v>216</v>
      </c>
      <c r="E13" s="89"/>
      <c r="F13" s="89"/>
      <c r="G13" s="91">
        <f t="shared" ref="G13:I13" si="3">G14+G16+G15</f>
        <v>1339.3330000000001</v>
      </c>
      <c r="H13" s="91">
        <f t="shared" si="3"/>
        <v>1317</v>
      </c>
      <c r="I13" s="91">
        <f t="shared" si="3"/>
        <v>1317</v>
      </c>
      <c r="J13" s="92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31.5" customHeight="1">
      <c r="A14" s="203" t="s">
        <v>487</v>
      </c>
      <c r="B14" s="89" t="s">
        <v>210</v>
      </c>
      <c r="C14" s="89" t="s">
        <v>214</v>
      </c>
      <c r="D14" s="90" t="s">
        <v>216</v>
      </c>
      <c r="E14" s="89" t="s">
        <v>488</v>
      </c>
      <c r="F14" s="89" t="s">
        <v>489</v>
      </c>
      <c r="G14" s="204">
        <v>978.4</v>
      </c>
      <c r="H14" s="91">
        <v>1004</v>
      </c>
      <c r="I14" s="91">
        <v>1004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1:32" ht="47.25" customHeight="1">
      <c r="A15" s="125" t="s">
        <v>490</v>
      </c>
      <c r="B15" s="89" t="s">
        <v>210</v>
      </c>
      <c r="C15" s="89" t="s">
        <v>214</v>
      </c>
      <c r="D15" s="90" t="s">
        <v>216</v>
      </c>
      <c r="E15" s="89" t="s">
        <v>491</v>
      </c>
      <c r="F15" s="89" t="s">
        <v>492</v>
      </c>
      <c r="G15" s="204">
        <v>65.632999999999996</v>
      </c>
      <c r="H15" s="91">
        <v>10</v>
      </c>
      <c r="I15" s="91">
        <v>10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1:32" ht="47.25" customHeight="1">
      <c r="A16" s="154" t="s">
        <v>493</v>
      </c>
      <c r="B16" s="89" t="s">
        <v>210</v>
      </c>
      <c r="C16" s="89" t="s">
        <v>214</v>
      </c>
      <c r="D16" s="90" t="s">
        <v>216</v>
      </c>
      <c r="E16" s="89" t="s">
        <v>494</v>
      </c>
      <c r="F16" s="89" t="s">
        <v>495</v>
      </c>
      <c r="G16" s="204">
        <v>295.3</v>
      </c>
      <c r="H16" s="91">
        <v>303</v>
      </c>
      <c r="I16" s="91">
        <v>303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47.25" customHeight="1">
      <c r="A17" s="82" t="s">
        <v>217</v>
      </c>
      <c r="B17" s="83" t="s">
        <v>210</v>
      </c>
      <c r="C17" s="83" t="s">
        <v>218</v>
      </c>
      <c r="D17" s="84"/>
      <c r="E17" s="83"/>
      <c r="F17" s="83"/>
      <c r="G17" s="87">
        <f>G18+G22</f>
        <v>707.6</v>
      </c>
      <c r="H17" s="87">
        <f t="shared" ref="H17:I17" si="4">H18</f>
        <v>500</v>
      </c>
      <c r="I17" s="87">
        <f t="shared" si="4"/>
        <v>500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ht="15.75" customHeight="1">
      <c r="A18" s="88" t="s">
        <v>219</v>
      </c>
      <c r="B18" s="89" t="s">
        <v>210</v>
      </c>
      <c r="C18" s="89" t="s">
        <v>218</v>
      </c>
      <c r="D18" s="90" t="s">
        <v>220</v>
      </c>
      <c r="E18" s="89"/>
      <c r="F18" s="89"/>
      <c r="G18" s="91">
        <f t="shared" ref="G18:I18" si="5">G19+G21+G20</f>
        <v>487.6</v>
      </c>
      <c r="H18" s="91">
        <f t="shared" si="5"/>
        <v>500</v>
      </c>
      <c r="I18" s="91">
        <f t="shared" si="5"/>
        <v>500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31.5" customHeight="1">
      <c r="A19" s="203" t="s">
        <v>487</v>
      </c>
      <c r="B19" s="89" t="s">
        <v>210</v>
      </c>
      <c r="C19" s="89" t="s">
        <v>218</v>
      </c>
      <c r="D19" s="90" t="s">
        <v>220</v>
      </c>
      <c r="E19" s="89" t="s">
        <v>488</v>
      </c>
      <c r="F19" s="89" t="s">
        <v>489</v>
      </c>
      <c r="G19" s="204">
        <v>367.1</v>
      </c>
      <c r="H19" s="91">
        <v>376</v>
      </c>
      <c r="I19" s="91">
        <v>376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47.25" customHeight="1">
      <c r="A20" s="88" t="s">
        <v>496</v>
      </c>
      <c r="B20" s="89" t="s">
        <v>210</v>
      </c>
      <c r="C20" s="89" t="s">
        <v>218</v>
      </c>
      <c r="D20" s="90" t="s">
        <v>220</v>
      </c>
      <c r="E20" s="89" t="s">
        <v>491</v>
      </c>
      <c r="F20" s="89" t="s">
        <v>492</v>
      </c>
      <c r="G20" s="91">
        <v>10</v>
      </c>
      <c r="H20" s="91">
        <v>10</v>
      </c>
      <c r="I20" s="91">
        <v>10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47.25" customHeight="1">
      <c r="A21" s="154" t="s">
        <v>493</v>
      </c>
      <c r="B21" s="89" t="s">
        <v>210</v>
      </c>
      <c r="C21" s="89" t="s">
        <v>218</v>
      </c>
      <c r="D21" s="90" t="s">
        <v>220</v>
      </c>
      <c r="E21" s="89" t="s">
        <v>494</v>
      </c>
      <c r="F21" s="89" t="s">
        <v>495</v>
      </c>
      <c r="G21" s="204">
        <v>110.5</v>
      </c>
      <c r="H21" s="91">
        <v>114</v>
      </c>
      <c r="I21" s="91">
        <v>114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47.25" customHeight="1">
      <c r="A22" s="93" t="s">
        <v>221</v>
      </c>
      <c r="B22" s="94" t="s">
        <v>210</v>
      </c>
      <c r="C22" s="94" t="s">
        <v>218</v>
      </c>
      <c r="D22" s="95" t="s">
        <v>222</v>
      </c>
      <c r="E22" s="94"/>
      <c r="F22" s="94"/>
      <c r="G22" s="96">
        <f>G23+G24</f>
        <v>220</v>
      </c>
      <c r="H22" s="87"/>
      <c r="I22" s="87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1:32" ht="47.25" customHeight="1">
      <c r="A23" s="205" t="s">
        <v>497</v>
      </c>
      <c r="B23" s="117" t="s">
        <v>210</v>
      </c>
      <c r="C23" s="117" t="s">
        <v>218</v>
      </c>
      <c r="D23" s="118" t="s">
        <v>222</v>
      </c>
      <c r="E23" s="117" t="s">
        <v>498</v>
      </c>
      <c r="F23" s="117" t="s">
        <v>492</v>
      </c>
      <c r="G23" s="139">
        <v>200</v>
      </c>
      <c r="H23" s="87"/>
      <c r="I23" s="87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1:32" ht="47.25" customHeight="1">
      <c r="A24" s="184" t="s">
        <v>499</v>
      </c>
      <c r="B24" s="117" t="s">
        <v>210</v>
      </c>
      <c r="C24" s="117" t="s">
        <v>218</v>
      </c>
      <c r="D24" s="118" t="s">
        <v>222</v>
      </c>
      <c r="E24" s="117" t="s">
        <v>500</v>
      </c>
      <c r="F24" s="117" t="s">
        <v>501</v>
      </c>
      <c r="G24" s="139">
        <v>20</v>
      </c>
      <c r="H24" s="87"/>
      <c r="I24" s="87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ht="47.25" customHeight="1">
      <c r="A25" s="82" t="s">
        <v>223</v>
      </c>
      <c r="B25" s="83" t="s">
        <v>210</v>
      </c>
      <c r="C25" s="83" t="s">
        <v>224</v>
      </c>
      <c r="D25" s="97"/>
      <c r="E25" s="83"/>
      <c r="F25" s="83"/>
      <c r="G25" s="87">
        <f t="shared" ref="G25:I25" si="6">G26+G38+G30+G36+G33</f>
        <v>11247.8</v>
      </c>
      <c r="H25" s="87">
        <f t="shared" si="6"/>
        <v>11136.7</v>
      </c>
      <c r="I25" s="87">
        <f t="shared" si="6"/>
        <v>11121.3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ht="15.75" customHeight="1">
      <c r="A26" s="88" t="s">
        <v>219</v>
      </c>
      <c r="B26" s="89" t="s">
        <v>210</v>
      </c>
      <c r="C26" s="89" t="s">
        <v>224</v>
      </c>
      <c r="D26" s="90" t="s">
        <v>220</v>
      </c>
      <c r="E26" s="89"/>
      <c r="F26" s="89"/>
      <c r="G26" s="91">
        <f t="shared" ref="G26:I26" si="7">SUM(G27:G29)</f>
        <v>9830.6</v>
      </c>
      <c r="H26" s="91">
        <f t="shared" si="7"/>
        <v>9789</v>
      </c>
      <c r="I26" s="91">
        <f t="shared" si="7"/>
        <v>9789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31.5" customHeight="1">
      <c r="A27" s="203" t="s">
        <v>487</v>
      </c>
      <c r="B27" s="89" t="s">
        <v>210</v>
      </c>
      <c r="C27" s="89" t="s">
        <v>224</v>
      </c>
      <c r="D27" s="90" t="s">
        <v>220</v>
      </c>
      <c r="E27" s="89" t="s">
        <v>488</v>
      </c>
      <c r="F27" s="89" t="s">
        <v>489</v>
      </c>
      <c r="G27" s="204">
        <v>7511.7</v>
      </c>
      <c r="H27" s="91">
        <v>7480</v>
      </c>
      <c r="I27" s="91">
        <v>7480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47.25" customHeight="1">
      <c r="A28" s="154" t="s">
        <v>493</v>
      </c>
      <c r="B28" s="89" t="s">
        <v>210</v>
      </c>
      <c r="C28" s="89" t="s">
        <v>224</v>
      </c>
      <c r="D28" s="90" t="s">
        <v>220</v>
      </c>
      <c r="E28" s="89" t="s">
        <v>494</v>
      </c>
      <c r="F28" s="89" t="s">
        <v>495</v>
      </c>
      <c r="G28" s="204">
        <v>2268.9</v>
      </c>
      <c r="H28" s="91">
        <v>2259</v>
      </c>
      <c r="I28" s="91">
        <v>2259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32" ht="47.25" customHeight="1">
      <c r="A29" s="88" t="s">
        <v>496</v>
      </c>
      <c r="B29" s="89" t="s">
        <v>210</v>
      </c>
      <c r="C29" s="89" t="s">
        <v>224</v>
      </c>
      <c r="D29" s="90" t="s">
        <v>220</v>
      </c>
      <c r="E29" s="89" t="s">
        <v>491</v>
      </c>
      <c r="F29" s="89" t="s">
        <v>492</v>
      </c>
      <c r="G29" s="91">
        <v>50</v>
      </c>
      <c r="H29" s="91">
        <v>50</v>
      </c>
      <c r="I29" s="91">
        <v>50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1:32" ht="15.75" customHeight="1">
      <c r="A30" s="88" t="s">
        <v>225</v>
      </c>
      <c r="B30" s="89" t="s">
        <v>210</v>
      </c>
      <c r="C30" s="89" t="s">
        <v>224</v>
      </c>
      <c r="D30" s="90" t="s">
        <v>226</v>
      </c>
      <c r="E30" s="89"/>
      <c r="F30" s="89"/>
      <c r="G30" s="91">
        <f t="shared" ref="G30:I30" si="8">G31+G32</f>
        <v>0</v>
      </c>
      <c r="H30" s="91">
        <f t="shared" si="8"/>
        <v>0</v>
      </c>
      <c r="I30" s="91">
        <f t="shared" si="8"/>
        <v>0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</row>
    <row r="31" spans="1:32" ht="31.5" customHeight="1">
      <c r="A31" s="203" t="s">
        <v>487</v>
      </c>
      <c r="B31" s="89" t="s">
        <v>210</v>
      </c>
      <c r="C31" s="89" t="s">
        <v>224</v>
      </c>
      <c r="D31" s="90" t="s">
        <v>226</v>
      </c>
      <c r="E31" s="89" t="s">
        <v>488</v>
      </c>
      <c r="F31" s="89" t="s">
        <v>489</v>
      </c>
      <c r="G31" s="91"/>
      <c r="H31" s="91"/>
      <c r="I31" s="91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</row>
    <row r="32" spans="1:32" ht="47.25" customHeight="1">
      <c r="A32" s="154" t="s">
        <v>493</v>
      </c>
      <c r="B32" s="89" t="s">
        <v>210</v>
      </c>
      <c r="C32" s="89" t="s">
        <v>224</v>
      </c>
      <c r="D32" s="90" t="s">
        <v>226</v>
      </c>
      <c r="E32" s="89" t="s">
        <v>494</v>
      </c>
      <c r="F32" s="89" t="s">
        <v>495</v>
      </c>
      <c r="G32" s="91"/>
      <c r="H32" s="91"/>
      <c r="I32" s="91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</row>
    <row r="33" spans="1:32" ht="31.5" customHeight="1">
      <c r="A33" s="88" t="s">
        <v>227</v>
      </c>
      <c r="B33" s="89" t="s">
        <v>210</v>
      </c>
      <c r="C33" s="89" t="s">
        <v>224</v>
      </c>
      <c r="D33" s="90" t="s">
        <v>228</v>
      </c>
      <c r="E33" s="89"/>
      <c r="F33" s="89"/>
      <c r="G33" s="91">
        <f t="shared" ref="G33:I33" si="9">G34+G35</f>
        <v>722.4</v>
      </c>
      <c r="H33" s="91">
        <f t="shared" si="9"/>
        <v>724.2</v>
      </c>
      <c r="I33" s="91">
        <f t="shared" si="9"/>
        <v>726.1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</row>
    <row r="34" spans="1:32" ht="31.5" customHeight="1">
      <c r="A34" s="203" t="s">
        <v>487</v>
      </c>
      <c r="B34" s="89" t="s">
        <v>210</v>
      </c>
      <c r="C34" s="89" t="s">
        <v>224</v>
      </c>
      <c r="D34" s="90" t="s">
        <v>228</v>
      </c>
      <c r="E34" s="89" t="s">
        <v>488</v>
      </c>
      <c r="F34" s="89" t="s">
        <v>489</v>
      </c>
      <c r="G34" s="91">
        <v>554.79999999999995</v>
      </c>
      <c r="H34" s="91">
        <v>556.20000000000005</v>
      </c>
      <c r="I34" s="91">
        <v>557.70000000000005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</row>
    <row r="35" spans="1:32" ht="47.25" customHeight="1">
      <c r="A35" s="154" t="s">
        <v>493</v>
      </c>
      <c r="B35" s="89" t="s">
        <v>210</v>
      </c>
      <c r="C35" s="89" t="s">
        <v>224</v>
      </c>
      <c r="D35" s="90" t="s">
        <v>228</v>
      </c>
      <c r="E35" s="89" t="s">
        <v>494</v>
      </c>
      <c r="F35" s="89" t="s">
        <v>495</v>
      </c>
      <c r="G35" s="91">
        <v>167.6</v>
      </c>
      <c r="H35" s="91">
        <v>168</v>
      </c>
      <c r="I35" s="91">
        <v>168.4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</row>
    <row r="36" spans="1:32" ht="31.5" customHeight="1">
      <c r="A36" s="88" t="s">
        <v>229</v>
      </c>
      <c r="B36" s="89" t="s">
        <v>210</v>
      </c>
      <c r="C36" s="89" t="s">
        <v>224</v>
      </c>
      <c r="D36" s="90" t="s">
        <v>230</v>
      </c>
      <c r="E36" s="89"/>
      <c r="F36" s="89"/>
      <c r="G36" s="91">
        <f t="shared" ref="G36:I36" si="10">G37</f>
        <v>11.3</v>
      </c>
      <c r="H36" s="91">
        <f t="shared" si="10"/>
        <v>11.3</v>
      </c>
      <c r="I36" s="91">
        <f t="shared" si="10"/>
        <v>11.3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</row>
    <row r="37" spans="1:32" ht="31.5" customHeight="1">
      <c r="A37" s="88" t="s">
        <v>502</v>
      </c>
      <c r="B37" s="89" t="s">
        <v>210</v>
      </c>
      <c r="C37" s="89" t="s">
        <v>224</v>
      </c>
      <c r="D37" s="90" t="s">
        <v>230</v>
      </c>
      <c r="E37" s="89" t="s">
        <v>500</v>
      </c>
      <c r="F37" s="89" t="s">
        <v>503</v>
      </c>
      <c r="G37" s="91">
        <v>11.3</v>
      </c>
      <c r="H37" s="91">
        <v>11.3</v>
      </c>
      <c r="I37" s="91">
        <v>11.3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</row>
    <row r="38" spans="1:32" ht="63" customHeight="1">
      <c r="A38" s="88" t="s">
        <v>231</v>
      </c>
      <c r="B38" s="89" t="s">
        <v>210</v>
      </c>
      <c r="C38" s="89" t="s">
        <v>224</v>
      </c>
      <c r="D38" s="90" t="s">
        <v>232</v>
      </c>
      <c r="E38" s="89"/>
      <c r="F38" s="89"/>
      <c r="G38" s="91">
        <f>G39+G40+G41</f>
        <v>683.5</v>
      </c>
      <c r="H38" s="91">
        <f t="shared" ref="H38:I38" si="11">H39+H40</f>
        <v>612.20000000000005</v>
      </c>
      <c r="I38" s="91">
        <f t="shared" si="11"/>
        <v>594.9</v>
      </c>
      <c r="J38" s="92"/>
      <c r="K38" s="9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</row>
    <row r="39" spans="1:32" ht="31.5" customHeight="1">
      <c r="A39" s="203" t="s">
        <v>487</v>
      </c>
      <c r="B39" s="89" t="s">
        <v>210</v>
      </c>
      <c r="C39" s="89" t="s">
        <v>224</v>
      </c>
      <c r="D39" s="90" t="s">
        <v>232</v>
      </c>
      <c r="E39" s="89" t="s">
        <v>488</v>
      </c>
      <c r="F39" s="89" t="s">
        <v>489</v>
      </c>
      <c r="G39" s="204">
        <v>525</v>
      </c>
      <c r="H39" s="91">
        <v>508</v>
      </c>
      <c r="I39" s="91">
        <v>508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</row>
    <row r="40" spans="1:32" ht="47.25" customHeight="1">
      <c r="A40" s="154" t="s">
        <v>493</v>
      </c>
      <c r="B40" s="89" t="s">
        <v>210</v>
      </c>
      <c r="C40" s="89" t="s">
        <v>224</v>
      </c>
      <c r="D40" s="90" t="s">
        <v>232</v>
      </c>
      <c r="E40" s="89" t="s">
        <v>494</v>
      </c>
      <c r="F40" s="89" t="s">
        <v>495</v>
      </c>
      <c r="G40" s="204">
        <v>156.5</v>
      </c>
      <c r="H40" s="91">
        <v>104.2</v>
      </c>
      <c r="I40" s="91">
        <v>86.9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</row>
    <row r="41" spans="1:32" ht="47.25" customHeight="1">
      <c r="A41" s="88" t="s">
        <v>502</v>
      </c>
      <c r="B41" s="104" t="s">
        <v>210</v>
      </c>
      <c r="C41" s="104" t="s">
        <v>224</v>
      </c>
      <c r="D41" s="126" t="s">
        <v>232</v>
      </c>
      <c r="E41" s="104" t="s">
        <v>500</v>
      </c>
      <c r="F41" s="104" t="s">
        <v>503</v>
      </c>
      <c r="G41" s="204">
        <v>2</v>
      </c>
      <c r="H41" s="91"/>
      <c r="I41" s="91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</row>
    <row r="42" spans="1:32" ht="47.25" customHeight="1">
      <c r="A42" s="98" t="s">
        <v>233</v>
      </c>
      <c r="B42" s="83" t="s">
        <v>210</v>
      </c>
      <c r="C42" s="83" t="s">
        <v>234</v>
      </c>
      <c r="D42" s="90"/>
      <c r="E42" s="89"/>
      <c r="F42" s="89"/>
      <c r="G42" s="91">
        <f t="shared" ref="G42:I42" si="12">G43</f>
        <v>5.9</v>
      </c>
      <c r="H42" s="91">
        <f t="shared" si="12"/>
        <v>6.1</v>
      </c>
      <c r="I42" s="91">
        <f t="shared" si="12"/>
        <v>40.299999999999997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</row>
    <row r="43" spans="1:32" ht="47.25" customHeight="1">
      <c r="A43" s="88" t="s">
        <v>235</v>
      </c>
      <c r="B43" s="89" t="s">
        <v>210</v>
      </c>
      <c r="C43" s="89" t="s">
        <v>234</v>
      </c>
      <c r="D43" s="90" t="s">
        <v>236</v>
      </c>
      <c r="E43" s="89"/>
      <c r="F43" s="89"/>
      <c r="G43" s="91">
        <f t="shared" ref="G43:I43" si="13">G44</f>
        <v>5.9</v>
      </c>
      <c r="H43" s="91">
        <f t="shared" si="13"/>
        <v>6.1</v>
      </c>
      <c r="I43" s="91">
        <f t="shared" si="13"/>
        <v>40.299999999999997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</row>
    <row r="44" spans="1:32" ht="47.25" customHeight="1">
      <c r="A44" s="88" t="s">
        <v>502</v>
      </c>
      <c r="B44" s="89" t="s">
        <v>210</v>
      </c>
      <c r="C44" s="89" t="s">
        <v>234</v>
      </c>
      <c r="D44" s="90" t="s">
        <v>236</v>
      </c>
      <c r="E44" s="89" t="s">
        <v>500</v>
      </c>
      <c r="F44" s="89" t="s">
        <v>503</v>
      </c>
      <c r="G44" s="91">
        <v>5.9</v>
      </c>
      <c r="H44" s="91">
        <v>6.1</v>
      </c>
      <c r="I44" s="91">
        <v>40.299999999999997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</row>
    <row r="45" spans="1:32" ht="15.75" customHeight="1">
      <c r="A45" s="82" t="s">
        <v>237</v>
      </c>
      <c r="B45" s="83" t="s">
        <v>210</v>
      </c>
      <c r="C45" s="83" t="s">
        <v>238</v>
      </c>
      <c r="D45" s="97"/>
      <c r="E45" s="83"/>
      <c r="F45" s="83"/>
      <c r="G45" s="87">
        <f t="shared" ref="G45:I45" si="14">G46</f>
        <v>1000</v>
      </c>
      <c r="H45" s="87">
        <f t="shared" si="14"/>
        <v>1000</v>
      </c>
      <c r="I45" s="87">
        <f t="shared" si="14"/>
        <v>1000</v>
      </c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1:32" ht="15.75" customHeight="1">
      <c r="A46" s="88" t="s">
        <v>239</v>
      </c>
      <c r="B46" s="89" t="s">
        <v>210</v>
      </c>
      <c r="C46" s="89" t="s">
        <v>238</v>
      </c>
      <c r="D46" s="90" t="s">
        <v>240</v>
      </c>
      <c r="E46" s="89"/>
      <c r="F46" s="89"/>
      <c r="G46" s="91">
        <f t="shared" ref="G46:I46" si="15">G47</f>
        <v>1000</v>
      </c>
      <c r="H46" s="91">
        <f t="shared" si="15"/>
        <v>1000</v>
      </c>
      <c r="I46" s="91">
        <f t="shared" si="15"/>
        <v>1000</v>
      </c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1:32" ht="15.75" customHeight="1">
      <c r="A47" s="88" t="s">
        <v>504</v>
      </c>
      <c r="B47" s="89" t="s">
        <v>210</v>
      </c>
      <c r="C47" s="89" t="s">
        <v>238</v>
      </c>
      <c r="D47" s="99" t="s">
        <v>240</v>
      </c>
      <c r="E47" s="89" t="s">
        <v>505</v>
      </c>
      <c r="F47" s="89" t="s">
        <v>506</v>
      </c>
      <c r="G47" s="91">
        <f>I47</f>
        <v>1000</v>
      </c>
      <c r="H47" s="91">
        <f>G47</f>
        <v>1000</v>
      </c>
      <c r="I47" s="91">
        <v>1000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</row>
    <row r="48" spans="1:32" ht="15.75" customHeight="1">
      <c r="A48" s="82" t="s">
        <v>241</v>
      </c>
      <c r="B48" s="83" t="s">
        <v>210</v>
      </c>
      <c r="C48" s="83" t="s">
        <v>242</v>
      </c>
      <c r="D48" s="84"/>
      <c r="E48" s="83"/>
      <c r="F48" s="83"/>
      <c r="G48" s="87">
        <f t="shared" ref="G48:I48" si="16">G49</f>
        <v>34447.645690000005</v>
      </c>
      <c r="H48" s="87">
        <f t="shared" si="16"/>
        <v>24586.9</v>
      </c>
      <c r="I48" s="87">
        <f t="shared" si="16"/>
        <v>24586.9</v>
      </c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1:32" ht="15.75" customHeight="1">
      <c r="A49" s="88" t="s">
        <v>243</v>
      </c>
      <c r="B49" s="89" t="s">
        <v>210</v>
      </c>
      <c r="C49" s="89" t="s">
        <v>242</v>
      </c>
      <c r="D49" s="99" t="s">
        <v>244</v>
      </c>
      <c r="E49" s="89"/>
      <c r="F49" s="89"/>
      <c r="G49" s="91">
        <f t="shared" ref="G49:I49" si="17">SUM(G50:G63)</f>
        <v>34447.645690000005</v>
      </c>
      <c r="H49" s="91">
        <f t="shared" si="17"/>
        <v>24586.9</v>
      </c>
      <c r="I49" s="91">
        <f t="shared" si="17"/>
        <v>24586.9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</row>
    <row r="50" spans="1:32" ht="31.5" customHeight="1">
      <c r="A50" s="203" t="s">
        <v>507</v>
      </c>
      <c r="B50" s="89" t="s">
        <v>210</v>
      </c>
      <c r="C50" s="89" t="s">
        <v>242</v>
      </c>
      <c r="D50" s="99" t="s">
        <v>244</v>
      </c>
      <c r="E50" s="89" t="s">
        <v>508</v>
      </c>
      <c r="F50" s="89" t="s">
        <v>489</v>
      </c>
      <c r="G50" s="204">
        <v>307</v>
      </c>
      <c r="H50" s="91">
        <v>315</v>
      </c>
      <c r="I50" s="91">
        <v>315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1:32" ht="31.5" customHeight="1">
      <c r="A51" s="88" t="s">
        <v>509</v>
      </c>
      <c r="B51" s="89" t="s">
        <v>210</v>
      </c>
      <c r="C51" s="89" t="s">
        <v>242</v>
      </c>
      <c r="D51" s="99" t="s">
        <v>244</v>
      </c>
      <c r="E51" s="89" t="s">
        <v>510</v>
      </c>
      <c r="F51" s="89" t="s">
        <v>492</v>
      </c>
      <c r="G51" s="91">
        <v>20</v>
      </c>
      <c r="H51" s="106"/>
      <c r="I51" s="91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2" spans="1:32" ht="47.25" customHeight="1">
      <c r="A52" s="154" t="s">
        <v>511</v>
      </c>
      <c r="B52" s="89" t="s">
        <v>210</v>
      </c>
      <c r="C52" s="89" t="s">
        <v>242</v>
      </c>
      <c r="D52" s="99" t="s">
        <v>244</v>
      </c>
      <c r="E52" s="89" t="s">
        <v>512</v>
      </c>
      <c r="F52" s="89" t="s">
        <v>495</v>
      </c>
      <c r="G52" s="204">
        <v>92.4</v>
      </c>
      <c r="H52" s="91">
        <v>95</v>
      </c>
      <c r="I52" s="91">
        <v>95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</row>
    <row r="53" spans="1:32" ht="15.75" customHeight="1">
      <c r="A53" s="206" t="s">
        <v>502</v>
      </c>
      <c r="B53" s="89" t="s">
        <v>210</v>
      </c>
      <c r="C53" s="89" t="s">
        <v>242</v>
      </c>
      <c r="D53" s="99" t="s">
        <v>244</v>
      </c>
      <c r="E53" s="89" t="s">
        <v>500</v>
      </c>
      <c r="F53" s="89" t="s">
        <v>513</v>
      </c>
      <c r="G53" s="91"/>
      <c r="H53" s="91">
        <v>10</v>
      </c>
      <c r="I53" s="91">
        <v>10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</row>
    <row r="54" spans="1:32" ht="15.75" customHeight="1">
      <c r="A54" s="206"/>
      <c r="B54" s="89"/>
      <c r="C54" s="89" t="s">
        <v>242</v>
      </c>
      <c r="D54" s="99" t="s">
        <v>244</v>
      </c>
      <c r="E54" s="89" t="s">
        <v>500</v>
      </c>
      <c r="F54" s="89" t="s">
        <v>514</v>
      </c>
      <c r="G54" s="91">
        <v>10</v>
      </c>
      <c r="H54" s="91">
        <v>10</v>
      </c>
      <c r="I54" s="91">
        <v>10</v>
      </c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</row>
    <row r="55" spans="1:32" ht="15.75" customHeight="1">
      <c r="A55" s="206"/>
      <c r="B55" s="89"/>
      <c r="C55" s="89" t="s">
        <v>242</v>
      </c>
      <c r="D55" s="99" t="s">
        <v>244</v>
      </c>
      <c r="E55" s="89" t="s">
        <v>500</v>
      </c>
      <c r="F55" s="89" t="s">
        <v>501</v>
      </c>
      <c r="G55" s="204">
        <v>110</v>
      </c>
      <c r="H55" s="91">
        <v>100</v>
      </c>
      <c r="I55" s="91">
        <v>100</v>
      </c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spans="1:32" ht="15.75" customHeight="1">
      <c r="A56" s="206"/>
      <c r="B56" s="89"/>
      <c r="C56" s="89" t="s">
        <v>242</v>
      </c>
      <c r="D56" s="99" t="s">
        <v>244</v>
      </c>
      <c r="E56" s="89" t="s">
        <v>500</v>
      </c>
      <c r="F56" s="89" t="s">
        <v>506</v>
      </c>
      <c r="G56" s="91">
        <v>20</v>
      </c>
      <c r="H56" s="91">
        <v>20</v>
      </c>
      <c r="I56" s="91">
        <v>20</v>
      </c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</row>
    <row r="57" spans="1:32" ht="15.75" customHeight="1">
      <c r="A57" s="206"/>
      <c r="B57" s="89"/>
      <c r="C57" s="89" t="s">
        <v>242</v>
      </c>
      <c r="D57" s="99" t="s">
        <v>244</v>
      </c>
      <c r="E57" s="89" t="s">
        <v>500</v>
      </c>
      <c r="F57" s="89" t="s">
        <v>515</v>
      </c>
      <c r="G57" s="91">
        <f t="shared" ref="G57:I57" si="18">I57</f>
        <v>0</v>
      </c>
      <c r="H57" s="91">
        <f t="shared" si="18"/>
        <v>0</v>
      </c>
      <c r="I57" s="91">
        <f t="shared" si="18"/>
        <v>0</v>
      </c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</row>
    <row r="58" spans="1:32" ht="15.75" customHeight="1">
      <c r="A58" s="206"/>
      <c r="B58" s="89"/>
      <c r="C58" s="89" t="s">
        <v>242</v>
      </c>
      <c r="D58" s="99" t="s">
        <v>244</v>
      </c>
      <c r="E58" s="89" t="s">
        <v>500</v>
      </c>
      <c r="F58" s="89" t="s">
        <v>503</v>
      </c>
      <c r="G58" s="91">
        <v>200</v>
      </c>
      <c r="H58" s="91">
        <v>200</v>
      </c>
      <c r="I58" s="91">
        <v>200</v>
      </c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</row>
    <row r="59" spans="1:32" ht="15.75" customHeight="1">
      <c r="A59" s="125" t="s">
        <v>516</v>
      </c>
      <c r="B59" s="89" t="s">
        <v>210</v>
      </c>
      <c r="C59" s="89" t="s">
        <v>242</v>
      </c>
      <c r="D59" s="99" t="s">
        <v>244</v>
      </c>
      <c r="E59" s="89" t="s">
        <v>517</v>
      </c>
      <c r="F59" s="89" t="s">
        <v>506</v>
      </c>
      <c r="G59" s="91">
        <v>200</v>
      </c>
      <c r="H59" s="106"/>
      <c r="I59" s="91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</row>
    <row r="60" spans="1:32" ht="15.75" customHeight="1">
      <c r="A60" s="207" t="s">
        <v>518</v>
      </c>
      <c r="B60" s="104" t="s">
        <v>210</v>
      </c>
      <c r="C60" s="104" t="s">
        <v>242</v>
      </c>
      <c r="D60" s="105" t="s">
        <v>244</v>
      </c>
      <c r="E60" s="104" t="s">
        <v>519</v>
      </c>
      <c r="F60" s="104" t="s">
        <v>520</v>
      </c>
      <c r="G60" s="204">
        <v>33217.245690000003</v>
      </c>
      <c r="H60" s="208">
        <v>23836.9</v>
      </c>
      <c r="I60" s="208">
        <v>23836.9</v>
      </c>
      <c r="J60" s="155"/>
      <c r="K60" s="155"/>
      <c r="L60" s="155"/>
      <c r="M60" s="155"/>
      <c r="N60" s="155"/>
      <c r="O60" s="155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</row>
    <row r="61" spans="1:32" ht="15.75" customHeight="1">
      <c r="A61" s="209" t="s">
        <v>521</v>
      </c>
      <c r="B61" s="89" t="s">
        <v>210</v>
      </c>
      <c r="C61" s="89" t="s">
        <v>242</v>
      </c>
      <c r="D61" s="99" t="s">
        <v>244</v>
      </c>
      <c r="E61" s="89" t="s">
        <v>522</v>
      </c>
      <c r="F61" s="89" t="s">
        <v>506</v>
      </c>
      <c r="G61" s="91">
        <v>21</v>
      </c>
      <c r="H61" s="106"/>
      <c r="I61" s="106"/>
      <c r="J61" s="155"/>
      <c r="K61" s="155"/>
      <c r="L61" s="155"/>
      <c r="M61" s="155"/>
      <c r="N61" s="155"/>
      <c r="O61" s="155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</row>
    <row r="62" spans="1:32" ht="15.75" customHeight="1">
      <c r="A62" s="125" t="s">
        <v>523</v>
      </c>
      <c r="B62" s="89" t="s">
        <v>210</v>
      </c>
      <c r="C62" s="89" t="s">
        <v>242</v>
      </c>
      <c r="D62" s="99" t="s">
        <v>244</v>
      </c>
      <c r="E62" s="89" t="s">
        <v>524</v>
      </c>
      <c r="F62" s="89" t="s">
        <v>506</v>
      </c>
      <c r="G62" s="91">
        <v>50</v>
      </c>
      <c r="H62" s="106"/>
      <c r="I62" s="106"/>
      <c r="J62" s="155"/>
      <c r="K62" s="155"/>
      <c r="L62" s="155"/>
      <c r="M62" s="155"/>
      <c r="N62" s="155"/>
      <c r="O62" s="155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</row>
    <row r="63" spans="1:32" ht="15.75" customHeight="1">
      <c r="A63" s="125" t="s">
        <v>525</v>
      </c>
      <c r="B63" s="89" t="s">
        <v>210</v>
      </c>
      <c r="C63" s="89" t="s">
        <v>242</v>
      </c>
      <c r="D63" s="99" t="s">
        <v>244</v>
      </c>
      <c r="E63" s="89" t="s">
        <v>526</v>
      </c>
      <c r="F63" s="89" t="s">
        <v>506</v>
      </c>
      <c r="G63" s="91">
        <v>200</v>
      </c>
      <c r="H63" s="106"/>
      <c r="I63" s="106"/>
      <c r="J63" s="155"/>
      <c r="K63" s="155"/>
      <c r="L63" s="155"/>
      <c r="M63" s="155"/>
      <c r="N63" s="155"/>
      <c r="O63" s="155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</row>
    <row r="64" spans="1:32" ht="15.75" customHeight="1">
      <c r="A64" s="82" t="s">
        <v>245</v>
      </c>
      <c r="B64" s="83" t="s">
        <v>210</v>
      </c>
      <c r="C64" s="83" t="s">
        <v>246</v>
      </c>
      <c r="D64" s="84"/>
      <c r="E64" s="83"/>
      <c r="F64" s="83"/>
      <c r="G64" s="100">
        <f>G65+G70</f>
        <v>474.96649000000002</v>
      </c>
      <c r="H64" s="100"/>
      <c r="I64" s="87">
        <f>I70+I73</f>
        <v>0</v>
      </c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spans="1:32" ht="15.75" customHeight="1">
      <c r="A65" s="101" t="s">
        <v>247</v>
      </c>
      <c r="B65" s="102" t="s">
        <v>210</v>
      </c>
      <c r="C65" s="102" t="s">
        <v>248</v>
      </c>
      <c r="D65" s="84"/>
      <c r="E65" s="83"/>
      <c r="F65" s="83"/>
      <c r="G65" s="100">
        <f>G66</f>
        <v>474.96649000000002</v>
      </c>
      <c r="H65" s="100"/>
      <c r="I65" s="87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</row>
    <row r="66" spans="1:32" ht="15.75" customHeight="1">
      <c r="A66" s="103" t="s">
        <v>249</v>
      </c>
      <c r="B66" s="104" t="s">
        <v>210</v>
      </c>
      <c r="C66" s="104" t="s">
        <v>248</v>
      </c>
      <c r="D66" s="105" t="s">
        <v>250</v>
      </c>
      <c r="E66" s="89"/>
      <c r="F66" s="89"/>
      <c r="G66" s="106">
        <f>G67+G68+G69</f>
        <v>474.96649000000002</v>
      </c>
      <c r="H66" s="100"/>
      <c r="I66" s="87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</row>
    <row r="67" spans="1:32" ht="15.75" customHeight="1">
      <c r="A67" s="103" t="s">
        <v>504</v>
      </c>
      <c r="B67" s="104" t="s">
        <v>210</v>
      </c>
      <c r="C67" s="104" t="s">
        <v>248</v>
      </c>
      <c r="D67" s="105" t="s">
        <v>250</v>
      </c>
      <c r="E67" s="104" t="s">
        <v>505</v>
      </c>
      <c r="F67" s="104" t="s">
        <v>506</v>
      </c>
      <c r="G67" s="208">
        <v>460</v>
      </c>
      <c r="H67" s="100"/>
      <c r="I67" s="87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</row>
    <row r="68" spans="1:32" ht="15.75" customHeight="1">
      <c r="A68" s="203" t="s">
        <v>487</v>
      </c>
      <c r="B68" s="104" t="s">
        <v>210</v>
      </c>
      <c r="C68" s="104" t="s">
        <v>248</v>
      </c>
      <c r="D68" s="105" t="s">
        <v>250</v>
      </c>
      <c r="E68" s="104" t="s">
        <v>488</v>
      </c>
      <c r="F68" s="104" t="s">
        <v>489</v>
      </c>
      <c r="G68" s="208">
        <v>11.494999999999999</v>
      </c>
      <c r="H68" s="100"/>
      <c r="I68" s="87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</row>
    <row r="69" spans="1:32" ht="15.75" customHeight="1">
      <c r="A69" s="154" t="s">
        <v>493</v>
      </c>
      <c r="B69" s="104" t="s">
        <v>334</v>
      </c>
      <c r="C69" s="104" t="s">
        <v>248</v>
      </c>
      <c r="D69" s="105" t="s">
        <v>250</v>
      </c>
      <c r="E69" s="104" t="s">
        <v>494</v>
      </c>
      <c r="F69" s="104" t="s">
        <v>495</v>
      </c>
      <c r="G69" s="208">
        <v>3.4714900000000002</v>
      </c>
      <c r="H69" s="100"/>
      <c r="I69" s="87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</row>
    <row r="70" spans="1:32" ht="15.75" customHeight="1">
      <c r="A70" s="82" t="s">
        <v>251</v>
      </c>
      <c r="B70" s="83" t="s">
        <v>210</v>
      </c>
      <c r="C70" s="83" t="s">
        <v>252</v>
      </c>
      <c r="D70" s="84"/>
      <c r="E70" s="83"/>
      <c r="F70" s="83"/>
      <c r="G70" s="100"/>
      <c r="H70" s="100"/>
      <c r="I70" s="87">
        <f>I71</f>
        <v>0</v>
      </c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</row>
    <row r="71" spans="1:32" ht="31.5" customHeight="1">
      <c r="A71" s="88" t="s">
        <v>253</v>
      </c>
      <c r="B71" s="89" t="s">
        <v>210</v>
      </c>
      <c r="C71" s="89" t="s">
        <v>252</v>
      </c>
      <c r="D71" s="99" t="s">
        <v>254</v>
      </c>
      <c r="E71" s="89"/>
      <c r="F71" s="89"/>
      <c r="G71" s="106"/>
      <c r="H71" s="106"/>
      <c r="I71" s="91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</row>
    <row r="72" spans="1:32" ht="31.5" customHeight="1">
      <c r="A72" s="88" t="s">
        <v>502</v>
      </c>
      <c r="B72" s="89" t="s">
        <v>210</v>
      </c>
      <c r="C72" s="89" t="s">
        <v>252</v>
      </c>
      <c r="D72" s="99" t="s">
        <v>254</v>
      </c>
      <c r="E72" s="89" t="s">
        <v>500</v>
      </c>
      <c r="F72" s="89" t="s">
        <v>503</v>
      </c>
      <c r="G72" s="106"/>
      <c r="H72" s="106"/>
      <c r="I72" s="91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</row>
    <row r="73" spans="1:32" ht="47.25" customHeight="1">
      <c r="A73" s="125" t="s">
        <v>527</v>
      </c>
      <c r="B73" s="89" t="s">
        <v>210</v>
      </c>
      <c r="C73" s="89" t="s">
        <v>528</v>
      </c>
      <c r="D73" s="99" t="s">
        <v>529</v>
      </c>
      <c r="E73" s="89" t="s">
        <v>500</v>
      </c>
      <c r="F73" s="89" t="s">
        <v>506</v>
      </c>
      <c r="G73" s="106"/>
      <c r="H73" s="106"/>
      <c r="I73" s="91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</row>
    <row r="74" spans="1:32" ht="15.75" customHeight="1">
      <c r="A74" s="107" t="s">
        <v>255</v>
      </c>
      <c r="B74" s="108" t="s">
        <v>210</v>
      </c>
      <c r="C74" s="108" t="s">
        <v>256</v>
      </c>
      <c r="D74" s="109"/>
      <c r="E74" s="108"/>
      <c r="F74" s="108"/>
      <c r="G74" s="87">
        <f>G78+G75</f>
        <v>2345.4</v>
      </c>
      <c r="H74" s="87"/>
      <c r="I74" s="87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</row>
    <row r="75" spans="1:32" ht="31.5" customHeight="1">
      <c r="A75" s="110" t="s">
        <v>257</v>
      </c>
      <c r="B75" s="111" t="s">
        <v>210</v>
      </c>
      <c r="C75" s="111" t="s">
        <v>258</v>
      </c>
      <c r="D75" s="112"/>
      <c r="E75" s="111"/>
      <c r="F75" s="111"/>
      <c r="G75" s="113">
        <f t="shared" ref="G75:I75" si="19">G76</f>
        <v>2295.4</v>
      </c>
      <c r="H75" s="113">
        <f t="shared" si="19"/>
        <v>0</v>
      </c>
      <c r="I75" s="113">
        <f t="shared" si="19"/>
        <v>0</v>
      </c>
      <c r="J75" s="114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</row>
    <row r="76" spans="1:32" ht="31.5" customHeight="1">
      <c r="A76" s="116" t="s">
        <v>259</v>
      </c>
      <c r="B76" s="117" t="s">
        <v>210</v>
      </c>
      <c r="C76" s="117" t="s">
        <v>258</v>
      </c>
      <c r="D76" s="118" t="s">
        <v>260</v>
      </c>
      <c r="E76" s="111"/>
      <c r="F76" s="111"/>
      <c r="G76" s="120">
        <f>SUM(G77)</f>
        <v>2295.4</v>
      </c>
      <c r="H76" s="120"/>
      <c r="I76" s="120"/>
      <c r="J76" s="114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</row>
    <row r="77" spans="1:32" ht="31.5" customHeight="1">
      <c r="A77" s="207" t="s">
        <v>518</v>
      </c>
      <c r="B77" s="117" t="s">
        <v>210</v>
      </c>
      <c r="C77" s="117" t="s">
        <v>258</v>
      </c>
      <c r="D77" s="118" t="s">
        <v>260</v>
      </c>
      <c r="E77" s="210" t="s">
        <v>519</v>
      </c>
      <c r="F77" s="210" t="s">
        <v>520</v>
      </c>
      <c r="G77" s="211">
        <v>2295.4</v>
      </c>
      <c r="H77" s="212"/>
      <c r="I77" s="212"/>
      <c r="J77" s="114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</row>
    <row r="78" spans="1:32" ht="15.75" customHeight="1">
      <c r="A78" s="121" t="s">
        <v>261</v>
      </c>
      <c r="B78" s="122" t="s">
        <v>210</v>
      </c>
      <c r="C78" s="122" t="s">
        <v>262</v>
      </c>
      <c r="D78" s="123"/>
      <c r="E78" s="122"/>
      <c r="F78" s="122"/>
      <c r="G78" s="91">
        <f t="shared" ref="G78:G79" si="20">G79</f>
        <v>50</v>
      </c>
      <c r="H78" s="87"/>
      <c r="I78" s="87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</row>
    <row r="79" spans="1:32" ht="15.75" customHeight="1">
      <c r="A79" s="121" t="s">
        <v>263</v>
      </c>
      <c r="B79" s="122" t="s">
        <v>210</v>
      </c>
      <c r="C79" s="122" t="s">
        <v>262</v>
      </c>
      <c r="D79" s="123" t="s">
        <v>264</v>
      </c>
      <c r="E79" s="122"/>
      <c r="F79" s="122"/>
      <c r="G79" s="91">
        <f t="shared" si="20"/>
        <v>50</v>
      </c>
      <c r="H79" s="87"/>
      <c r="I79" s="87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</row>
    <row r="80" spans="1:32" ht="15.75" customHeight="1">
      <c r="A80" s="88" t="s">
        <v>502</v>
      </c>
      <c r="B80" s="122" t="s">
        <v>210</v>
      </c>
      <c r="C80" s="122" t="s">
        <v>262</v>
      </c>
      <c r="D80" s="123" t="s">
        <v>264</v>
      </c>
      <c r="E80" s="122" t="s">
        <v>500</v>
      </c>
      <c r="F80" s="122" t="s">
        <v>506</v>
      </c>
      <c r="G80" s="91">
        <v>50</v>
      </c>
      <c r="H80" s="87"/>
      <c r="I80" s="87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</row>
    <row r="81" spans="1:32" ht="15.75" customHeight="1">
      <c r="A81" s="82" t="s">
        <v>265</v>
      </c>
      <c r="B81" s="83" t="s">
        <v>210</v>
      </c>
      <c r="C81" s="83" t="s">
        <v>266</v>
      </c>
      <c r="D81" s="84"/>
      <c r="E81" s="83"/>
      <c r="F81" s="83"/>
      <c r="G81" s="87">
        <f>G96+G82+G100</f>
        <v>20970.238700000002</v>
      </c>
      <c r="H81" s="87">
        <f t="shared" ref="H81:I81" si="21">H96+H82</f>
        <v>22581.9</v>
      </c>
      <c r="I81" s="87">
        <f t="shared" si="21"/>
        <v>23579.199999999997</v>
      </c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1:32" ht="15.75" customHeight="1">
      <c r="A82" s="82" t="s">
        <v>267</v>
      </c>
      <c r="B82" s="83" t="s">
        <v>210</v>
      </c>
      <c r="C82" s="83" t="s">
        <v>268</v>
      </c>
      <c r="D82" s="84"/>
      <c r="E82" s="83"/>
      <c r="F82" s="83"/>
      <c r="G82" s="87">
        <f t="shared" ref="G82:I82" si="22">G83+G94+G87+G91+G89</f>
        <v>3776.2</v>
      </c>
      <c r="H82" s="87">
        <f t="shared" si="22"/>
        <v>3399.6000000000004</v>
      </c>
      <c r="I82" s="87">
        <f t="shared" si="22"/>
        <v>3282.7999999999997</v>
      </c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</row>
    <row r="83" spans="1:32" ht="15.75" customHeight="1">
      <c r="A83" s="88" t="s">
        <v>219</v>
      </c>
      <c r="B83" s="89" t="s">
        <v>210</v>
      </c>
      <c r="C83" s="89" t="s">
        <v>268</v>
      </c>
      <c r="D83" s="90" t="s">
        <v>220</v>
      </c>
      <c r="E83" s="89"/>
      <c r="F83" s="89"/>
      <c r="G83" s="91">
        <f t="shared" ref="G83:I83" si="23">SUM(G84:G86)</f>
        <v>1764.1</v>
      </c>
      <c r="H83" s="91">
        <f t="shared" si="23"/>
        <v>1637.9</v>
      </c>
      <c r="I83" s="91">
        <f t="shared" si="23"/>
        <v>1637.9</v>
      </c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</row>
    <row r="84" spans="1:32" ht="15.75" customHeight="1">
      <c r="A84" s="203" t="s">
        <v>487</v>
      </c>
      <c r="B84" s="89" t="s">
        <v>210</v>
      </c>
      <c r="C84" s="89" t="s">
        <v>268</v>
      </c>
      <c r="D84" s="90" t="s">
        <v>220</v>
      </c>
      <c r="E84" s="89" t="s">
        <v>488</v>
      </c>
      <c r="F84" s="89" t="s">
        <v>489</v>
      </c>
      <c r="G84" s="204">
        <v>1339.6</v>
      </c>
      <c r="H84" s="91">
        <v>1242.5</v>
      </c>
      <c r="I84" s="91">
        <v>1242.5</v>
      </c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</row>
    <row r="85" spans="1:32" ht="15.75" customHeight="1">
      <c r="A85" s="88" t="s">
        <v>496</v>
      </c>
      <c r="B85" s="89" t="s">
        <v>210</v>
      </c>
      <c r="C85" s="89" t="s">
        <v>268</v>
      </c>
      <c r="D85" s="90" t="s">
        <v>220</v>
      </c>
      <c r="E85" s="89" t="s">
        <v>491</v>
      </c>
      <c r="F85" s="89" t="s">
        <v>492</v>
      </c>
      <c r="G85" s="91">
        <v>20</v>
      </c>
      <c r="H85" s="91">
        <v>20</v>
      </c>
      <c r="I85" s="91">
        <f>H85</f>
        <v>20</v>
      </c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</row>
    <row r="86" spans="1:32" ht="15.75" customHeight="1">
      <c r="A86" s="203" t="s">
        <v>493</v>
      </c>
      <c r="B86" s="89" t="s">
        <v>210</v>
      </c>
      <c r="C86" s="89" t="s">
        <v>268</v>
      </c>
      <c r="D86" s="90" t="s">
        <v>220</v>
      </c>
      <c r="E86" s="89" t="s">
        <v>494</v>
      </c>
      <c r="F86" s="89" t="s">
        <v>495</v>
      </c>
      <c r="G86" s="204">
        <v>404.5</v>
      </c>
      <c r="H86" s="91">
        <v>375.4</v>
      </c>
      <c r="I86" s="91">
        <v>375.4</v>
      </c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</row>
    <row r="87" spans="1:32" ht="15.75" customHeight="1">
      <c r="A87" s="125" t="s">
        <v>269</v>
      </c>
      <c r="B87" s="89" t="s">
        <v>210</v>
      </c>
      <c r="C87" s="89" t="s">
        <v>268</v>
      </c>
      <c r="D87" s="90" t="s">
        <v>270</v>
      </c>
      <c r="E87" s="89"/>
      <c r="F87" s="89"/>
      <c r="G87" s="91">
        <f t="shared" ref="G87:I87" si="24">G88</f>
        <v>1573.1</v>
      </c>
      <c r="H87" s="91">
        <f t="shared" si="24"/>
        <v>1433.9</v>
      </c>
      <c r="I87" s="91">
        <f t="shared" si="24"/>
        <v>1419.3</v>
      </c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</row>
    <row r="88" spans="1:32" ht="15.75" customHeight="1">
      <c r="A88" s="88" t="s">
        <v>502</v>
      </c>
      <c r="B88" s="89" t="s">
        <v>210</v>
      </c>
      <c r="C88" s="89" t="s">
        <v>268</v>
      </c>
      <c r="D88" s="90" t="s">
        <v>270</v>
      </c>
      <c r="E88" s="89" t="s">
        <v>500</v>
      </c>
      <c r="F88" s="89" t="s">
        <v>501</v>
      </c>
      <c r="G88" s="204">
        <v>1573.1</v>
      </c>
      <c r="H88" s="204">
        <v>1433.9</v>
      </c>
      <c r="I88" s="204">
        <v>1419.3</v>
      </c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</row>
    <row r="89" spans="1:32" ht="15.75" customHeight="1">
      <c r="A89" s="4" t="s">
        <v>271</v>
      </c>
      <c r="B89" s="89" t="s">
        <v>210</v>
      </c>
      <c r="C89" s="89" t="s">
        <v>268</v>
      </c>
      <c r="D89" s="126" t="s">
        <v>272</v>
      </c>
      <c r="E89" s="89"/>
      <c r="F89" s="89"/>
      <c r="G89" s="91">
        <f t="shared" ref="G89:I89" si="25">G90</f>
        <v>105</v>
      </c>
      <c r="H89" s="91">
        <f t="shared" si="25"/>
        <v>0</v>
      </c>
      <c r="I89" s="91">
        <f t="shared" si="25"/>
        <v>0</v>
      </c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</row>
    <row r="90" spans="1:32" ht="15.75" customHeight="1">
      <c r="A90" s="88" t="s">
        <v>502</v>
      </c>
      <c r="B90" s="89" t="s">
        <v>210</v>
      </c>
      <c r="C90" s="89" t="s">
        <v>268</v>
      </c>
      <c r="D90" s="126" t="s">
        <v>272</v>
      </c>
      <c r="E90" s="89" t="s">
        <v>500</v>
      </c>
      <c r="F90" s="89" t="s">
        <v>501</v>
      </c>
      <c r="G90" s="204">
        <v>105</v>
      </c>
      <c r="H90" s="91"/>
      <c r="I90" s="91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</row>
    <row r="91" spans="1:32" ht="15.75" customHeight="1">
      <c r="A91" s="125" t="s">
        <v>273</v>
      </c>
      <c r="B91" s="89" t="s">
        <v>210</v>
      </c>
      <c r="C91" s="89" t="s">
        <v>268</v>
      </c>
      <c r="D91" s="90" t="s">
        <v>274</v>
      </c>
      <c r="E91" s="89"/>
      <c r="F91" s="89"/>
      <c r="G91" s="91">
        <f>G92+G93</f>
        <v>134</v>
      </c>
      <c r="H91" s="91">
        <f t="shared" ref="H91:I91" si="26">H92</f>
        <v>127.8</v>
      </c>
      <c r="I91" s="91">
        <f t="shared" si="26"/>
        <v>125.6</v>
      </c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</row>
    <row r="92" spans="1:32" ht="15.75" customHeight="1">
      <c r="A92" s="203" t="s">
        <v>487</v>
      </c>
      <c r="B92" s="89" t="s">
        <v>210</v>
      </c>
      <c r="C92" s="89" t="s">
        <v>268</v>
      </c>
      <c r="D92" s="90" t="s">
        <v>274</v>
      </c>
      <c r="E92" s="104" t="s">
        <v>488</v>
      </c>
      <c r="F92" s="104" t="s">
        <v>489</v>
      </c>
      <c r="G92" s="204">
        <v>102.92</v>
      </c>
      <c r="H92" s="91">
        <v>127.8</v>
      </c>
      <c r="I92" s="91">
        <v>125.6</v>
      </c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</row>
    <row r="93" spans="1:32" ht="15.75" customHeight="1">
      <c r="A93" s="203" t="s">
        <v>493</v>
      </c>
      <c r="B93" s="104" t="s">
        <v>210</v>
      </c>
      <c r="C93" s="104" t="s">
        <v>268</v>
      </c>
      <c r="D93" s="126" t="s">
        <v>274</v>
      </c>
      <c r="E93" s="104" t="s">
        <v>494</v>
      </c>
      <c r="F93" s="104" t="s">
        <v>495</v>
      </c>
      <c r="G93" s="204">
        <v>31.08</v>
      </c>
      <c r="H93" s="91"/>
      <c r="I93" s="91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</row>
    <row r="94" spans="1:32" ht="15.75" customHeight="1">
      <c r="A94" s="88" t="s">
        <v>275</v>
      </c>
      <c r="B94" s="89" t="s">
        <v>210</v>
      </c>
      <c r="C94" s="89" t="s">
        <v>268</v>
      </c>
      <c r="D94" s="90" t="s">
        <v>276</v>
      </c>
      <c r="E94" s="89"/>
      <c r="F94" s="89"/>
      <c r="G94" s="91">
        <f t="shared" ref="G94:I94" si="27">G95</f>
        <v>200</v>
      </c>
      <c r="H94" s="91">
        <f t="shared" si="27"/>
        <v>200</v>
      </c>
      <c r="I94" s="91">
        <f t="shared" si="27"/>
        <v>100</v>
      </c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</row>
    <row r="95" spans="1:32" ht="15.75" customHeight="1">
      <c r="A95" s="206" t="s">
        <v>499</v>
      </c>
      <c r="B95" s="89" t="s">
        <v>210</v>
      </c>
      <c r="C95" s="89" t="s">
        <v>268</v>
      </c>
      <c r="D95" s="90" t="s">
        <v>276</v>
      </c>
      <c r="E95" s="89" t="s">
        <v>500</v>
      </c>
      <c r="F95" s="89" t="s">
        <v>503</v>
      </c>
      <c r="G95" s="91">
        <v>200</v>
      </c>
      <c r="H95" s="91">
        <f>G95</f>
        <v>200</v>
      </c>
      <c r="I95" s="91">
        <v>100</v>
      </c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</row>
    <row r="96" spans="1:32" ht="15.75" customHeight="1">
      <c r="A96" s="82" t="s">
        <v>277</v>
      </c>
      <c r="B96" s="83" t="s">
        <v>210</v>
      </c>
      <c r="C96" s="83" t="s">
        <v>278</v>
      </c>
      <c r="D96" s="84"/>
      <c r="E96" s="83"/>
      <c r="F96" s="83"/>
      <c r="G96" s="87">
        <f t="shared" ref="G96:I96" si="28">G97</f>
        <v>14798.246100000002</v>
      </c>
      <c r="H96" s="87">
        <f t="shared" si="28"/>
        <v>19182.300000000003</v>
      </c>
      <c r="I96" s="87">
        <f t="shared" si="28"/>
        <v>20296.399999999998</v>
      </c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</row>
    <row r="97" spans="1:32" ht="15.75" customHeight="1">
      <c r="A97" s="88" t="s">
        <v>279</v>
      </c>
      <c r="B97" s="89" t="s">
        <v>210</v>
      </c>
      <c r="C97" s="89" t="s">
        <v>278</v>
      </c>
      <c r="D97" s="99" t="s">
        <v>280</v>
      </c>
      <c r="E97" s="89"/>
      <c r="F97" s="89"/>
      <c r="G97" s="91">
        <f t="shared" ref="G97:I97" si="29">G98+G99</f>
        <v>14798.246100000002</v>
      </c>
      <c r="H97" s="91">
        <f t="shared" si="29"/>
        <v>19182.300000000003</v>
      </c>
      <c r="I97" s="91">
        <f t="shared" si="29"/>
        <v>20296.399999999998</v>
      </c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</row>
    <row r="98" spans="1:32" ht="31.5" customHeight="1">
      <c r="A98" s="125" t="s">
        <v>530</v>
      </c>
      <c r="B98" s="89" t="s">
        <v>210</v>
      </c>
      <c r="C98" s="89" t="s">
        <v>278</v>
      </c>
      <c r="D98" s="99" t="s">
        <v>280</v>
      </c>
      <c r="E98" s="89" t="s">
        <v>531</v>
      </c>
      <c r="F98" s="89" t="s">
        <v>514</v>
      </c>
      <c r="G98" s="91"/>
      <c r="H98" s="91"/>
      <c r="I98" s="91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</row>
    <row r="99" spans="1:32" ht="15.75" customHeight="1">
      <c r="A99" s="206" t="s">
        <v>502</v>
      </c>
      <c r="B99" s="89" t="s">
        <v>210</v>
      </c>
      <c r="C99" s="89" t="s">
        <v>278</v>
      </c>
      <c r="D99" s="99" t="s">
        <v>280</v>
      </c>
      <c r="E99" s="89" t="s">
        <v>500</v>
      </c>
      <c r="F99" s="89" t="s">
        <v>514</v>
      </c>
      <c r="G99" s="91">
        <f>16572.5+1521.4-3295.6539</f>
        <v>14798.246100000002</v>
      </c>
      <c r="H99" s="91">
        <f>18005.4+1176.9</f>
        <v>19182.300000000003</v>
      </c>
      <c r="I99" s="91">
        <f>19045.8+1250.6</f>
        <v>20296.399999999998</v>
      </c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</row>
    <row r="100" spans="1:32" ht="15.75" customHeight="1">
      <c r="A100" s="128" t="s">
        <v>281</v>
      </c>
      <c r="B100" s="129" t="s">
        <v>210</v>
      </c>
      <c r="C100" s="129" t="s">
        <v>282</v>
      </c>
      <c r="D100" s="130"/>
      <c r="E100" s="129"/>
      <c r="F100" s="129"/>
      <c r="G100" s="131">
        <f t="shared" ref="G100:H100" si="30">G101</f>
        <v>2395.7926000000002</v>
      </c>
      <c r="H100" s="131">
        <f t="shared" si="30"/>
        <v>0</v>
      </c>
      <c r="I100" s="91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</row>
    <row r="101" spans="1:32" ht="15.75" customHeight="1">
      <c r="A101" s="132" t="s">
        <v>283</v>
      </c>
      <c r="B101" s="133" t="s">
        <v>210</v>
      </c>
      <c r="C101" s="133" t="s">
        <v>282</v>
      </c>
      <c r="D101" s="134" t="s">
        <v>284</v>
      </c>
      <c r="E101" s="133"/>
      <c r="F101" s="133"/>
      <c r="G101" s="135">
        <f t="shared" ref="G101:H101" si="31">G102</f>
        <v>2395.7926000000002</v>
      </c>
      <c r="H101" s="135">
        <f t="shared" si="31"/>
        <v>0</v>
      </c>
      <c r="I101" s="91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</row>
    <row r="102" spans="1:32" ht="15.75" customHeight="1">
      <c r="A102" s="132" t="s">
        <v>499</v>
      </c>
      <c r="B102" s="133" t="s">
        <v>210</v>
      </c>
      <c r="C102" s="133" t="s">
        <v>282</v>
      </c>
      <c r="D102" s="134" t="s">
        <v>284</v>
      </c>
      <c r="E102" s="133" t="s">
        <v>500</v>
      </c>
      <c r="F102" s="133" t="s">
        <v>501</v>
      </c>
      <c r="G102" s="213">
        <v>2395.7926000000002</v>
      </c>
      <c r="H102" s="106"/>
      <c r="I102" s="91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</row>
    <row r="103" spans="1:32" ht="15.75" customHeight="1">
      <c r="A103" s="82" t="s">
        <v>285</v>
      </c>
      <c r="B103" s="83" t="s">
        <v>210</v>
      </c>
      <c r="C103" s="83" t="s">
        <v>286</v>
      </c>
      <c r="D103" s="84"/>
      <c r="E103" s="83"/>
      <c r="F103" s="83"/>
      <c r="G103" s="87">
        <f t="shared" ref="G103:I103" si="32">G104+G110+G107</f>
        <v>5601.3515600000001</v>
      </c>
      <c r="H103" s="87">
        <f t="shared" si="32"/>
        <v>3200</v>
      </c>
      <c r="I103" s="87">
        <f t="shared" si="32"/>
        <v>2850</v>
      </c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</row>
    <row r="104" spans="1:32" ht="15.75" customHeight="1">
      <c r="A104" s="82" t="s">
        <v>287</v>
      </c>
      <c r="B104" s="83" t="s">
        <v>210</v>
      </c>
      <c r="C104" s="83" t="s">
        <v>288</v>
      </c>
      <c r="D104" s="84"/>
      <c r="E104" s="83"/>
      <c r="F104" s="83"/>
      <c r="G104" s="87">
        <f t="shared" ref="G104:I104" si="33">G105</f>
        <v>2500</v>
      </c>
      <c r="H104" s="87">
        <f t="shared" si="33"/>
        <v>2500</v>
      </c>
      <c r="I104" s="87">
        <f t="shared" si="33"/>
        <v>2150</v>
      </c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</row>
    <row r="105" spans="1:32" ht="31.5" customHeight="1">
      <c r="A105" s="88" t="s">
        <v>289</v>
      </c>
      <c r="B105" s="89" t="s">
        <v>210</v>
      </c>
      <c r="C105" s="89" t="s">
        <v>288</v>
      </c>
      <c r="D105" s="99" t="s">
        <v>290</v>
      </c>
      <c r="E105" s="89"/>
      <c r="F105" s="89"/>
      <c r="G105" s="91">
        <f t="shared" ref="G105:I105" si="34">G106</f>
        <v>2500</v>
      </c>
      <c r="H105" s="91">
        <f t="shared" si="34"/>
        <v>2500</v>
      </c>
      <c r="I105" s="91">
        <f t="shared" si="34"/>
        <v>2150</v>
      </c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</row>
    <row r="106" spans="1:32" ht="47.25" customHeight="1">
      <c r="A106" s="88" t="s">
        <v>532</v>
      </c>
      <c r="B106" s="89" t="s">
        <v>210</v>
      </c>
      <c r="C106" s="89" t="s">
        <v>288</v>
      </c>
      <c r="D106" s="99" t="s">
        <v>290</v>
      </c>
      <c r="E106" s="89" t="s">
        <v>533</v>
      </c>
      <c r="F106" s="89" t="s">
        <v>534</v>
      </c>
      <c r="G106" s="91">
        <v>2500</v>
      </c>
      <c r="H106" s="91">
        <f>G106</f>
        <v>2500</v>
      </c>
      <c r="I106" s="91">
        <v>2150</v>
      </c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</row>
    <row r="107" spans="1:32" ht="31.5" customHeight="1">
      <c r="A107" s="136" t="s">
        <v>291</v>
      </c>
      <c r="B107" s="129" t="s">
        <v>210</v>
      </c>
      <c r="C107" s="129" t="s">
        <v>292</v>
      </c>
      <c r="D107" s="130"/>
      <c r="E107" s="129"/>
      <c r="F107" s="129"/>
      <c r="G107" s="137">
        <f t="shared" ref="G107:H107" si="35">G108</f>
        <v>2101.3515600000001</v>
      </c>
      <c r="H107" s="137">
        <f t="shared" si="35"/>
        <v>0</v>
      </c>
      <c r="I107" s="87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</row>
    <row r="108" spans="1:32" ht="31.5" customHeight="1">
      <c r="A108" s="138" t="s">
        <v>293</v>
      </c>
      <c r="B108" s="133" t="s">
        <v>210</v>
      </c>
      <c r="C108" s="133" t="s">
        <v>292</v>
      </c>
      <c r="D108" s="134" t="s">
        <v>294</v>
      </c>
      <c r="E108" s="133"/>
      <c r="F108" s="133"/>
      <c r="G108" s="139">
        <f t="shared" ref="G108:H108" si="36">G109</f>
        <v>2101.3515600000001</v>
      </c>
      <c r="H108" s="139">
        <f t="shared" si="36"/>
        <v>0</v>
      </c>
      <c r="I108" s="87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</row>
    <row r="109" spans="1:32" ht="31.5" customHeight="1">
      <c r="A109" s="214" t="s">
        <v>535</v>
      </c>
      <c r="B109" s="133" t="s">
        <v>210</v>
      </c>
      <c r="C109" s="133" t="s">
        <v>292</v>
      </c>
      <c r="D109" s="134" t="s">
        <v>294</v>
      </c>
      <c r="E109" s="133" t="s">
        <v>536</v>
      </c>
      <c r="F109" s="133" t="s">
        <v>537</v>
      </c>
      <c r="G109" s="215">
        <v>2101.3515600000001</v>
      </c>
      <c r="H109" s="87"/>
      <c r="I109" s="87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</row>
    <row r="110" spans="1:32" ht="31.5" customHeight="1">
      <c r="A110" s="82" t="s">
        <v>295</v>
      </c>
      <c r="B110" s="83" t="s">
        <v>210</v>
      </c>
      <c r="C110" s="83" t="s">
        <v>296</v>
      </c>
      <c r="D110" s="99"/>
      <c r="E110" s="89"/>
      <c r="F110" s="89"/>
      <c r="G110" s="87">
        <f>G111+G113</f>
        <v>1000</v>
      </c>
      <c r="H110" s="87">
        <v>700</v>
      </c>
      <c r="I110" s="87">
        <f>I111+I113</f>
        <v>700</v>
      </c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</row>
    <row r="111" spans="1:32" ht="15.75" customHeight="1">
      <c r="A111" s="125" t="s">
        <v>297</v>
      </c>
      <c r="B111" s="89" t="s">
        <v>210</v>
      </c>
      <c r="C111" s="89" t="s">
        <v>296</v>
      </c>
      <c r="D111" s="99" t="s">
        <v>298</v>
      </c>
      <c r="E111" s="89"/>
      <c r="F111" s="89"/>
      <c r="G111" s="91">
        <f t="shared" ref="G111:I111" si="37">G112</f>
        <v>800</v>
      </c>
      <c r="H111" s="91">
        <f t="shared" si="37"/>
        <v>600</v>
      </c>
      <c r="I111" s="91">
        <f t="shared" si="37"/>
        <v>600</v>
      </c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</row>
    <row r="112" spans="1:32" ht="15.75" customHeight="1">
      <c r="A112" s="125"/>
      <c r="B112" s="89" t="s">
        <v>210</v>
      </c>
      <c r="C112" s="89" t="s">
        <v>296</v>
      </c>
      <c r="D112" s="99" t="s">
        <v>298</v>
      </c>
      <c r="E112" s="89" t="s">
        <v>498</v>
      </c>
      <c r="F112" s="89" t="s">
        <v>506</v>
      </c>
      <c r="G112" s="91">
        <v>800</v>
      </c>
      <c r="H112" s="91">
        <v>600</v>
      </c>
      <c r="I112" s="91">
        <v>600</v>
      </c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</row>
    <row r="113" spans="1:32" ht="15.75" customHeight="1">
      <c r="A113" s="125" t="s">
        <v>299</v>
      </c>
      <c r="B113" s="89" t="s">
        <v>210</v>
      </c>
      <c r="C113" s="89" t="s">
        <v>296</v>
      </c>
      <c r="D113" s="99" t="s">
        <v>300</v>
      </c>
      <c r="E113" s="89"/>
      <c r="F113" s="89"/>
      <c r="G113" s="91">
        <f t="shared" ref="G113:I113" si="38">G114+G115</f>
        <v>200</v>
      </c>
      <c r="H113" s="91">
        <f t="shared" si="38"/>
        <v>100</v>
      </c>
      <c r="I113" s="91">
        <f t="shared" si="38"/>
        <v>100</v>
      </c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</row>
    <row r="114" spans="1:32" ht="15.75" customHeight="1">
      <c r="A114" s="206" t="s">
        <v>502</v>
      </c>
      <c r="B114" s="89" t="s">
        <v>210</v>
      </c>
      <c r="C114" s="89" t="s">
        <v>296</v>
      </c>
      <c r="D114" s="99" t="s">
        <v>300</v>
      </c>
      <c r="E114" s="89" t="s">
        <v>500</v>
      </c>
      <c r="F114" s="89" t="s">
        <v>506</v>
      </c>
      <c r="G114" s="91"/>
      <c r="H114" s="106"/>
      <c r="I114" s="91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</row>
    <row r="115" spans="1:32" ht="15.75" customHeight="1">
      <c r="A115" s="206"/>
      <c r="B115" s="89" t="s">
        <v>210</v>
      </c>
      <c r="C115" s="89" t="s">
        <v>296</v>
      </c>
      <c r="D115" s="99" t="s">
        <v>300</v>
      </c>
      <c r="E115" s="89" t="s">
        <v>500</v>
      </c>
      <c r="F115" s="89" t="s">
        <v>503</v>
      </c>
      <c r="G115" s="91">
        <v>200</v>
      </c>
      <c r="H115" s="91">
        <v>100</v>
      </c>
      <c r="I115" s="91">
        <v>100</v>
      </c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</row>
    <row r="116" spans="1:32" ht="36.75" customHeight="1">
      <c r="A116" s="77" t="s">
        <v>301</v>
      </c>
      <c r="B116" s="78" t="s">
        <v>210</v>
      </c>
      <c r="C116" s="78"/>
      <c r="D116" s="79"/>
      <c r="E116" s="78"/>
      <c r="F116" s="78" t="s">
        <v>538</v>
      </c>
      <c r="G116" s="80">
        <f>G117+G137+G147+G176+G179+G163+G170+G133+G156</f>
        <v>137130.97616000002</v>
      </c>
      <c r="H116" s="80">
        <f t="shared" ref="H116:I116" si="39">H117+H137+H147+H176+H179+H163+H170</f>
        <v>103792.59</v>
      </c>
      <c r="I116" s="80">
        <f t="shared" si="39"/>
        <v>98417.702999999994</v>
      </c>
      <c r="J116" s="140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</row>
    <row r="117" spans="1:32" ht="15.75" customHeight="1">
      <c r="A117" s="82" t="s">
        <v>211</v>
      </c>
      <c r="B117" s="83" t="s">
        <v>210</v>
      </c>
      <c r="C117" s="83" t="s">
        <v>212</v>
      </c>
      <c r="D117" s="84"/>
      <c r="E117" s="83"/>
      <c r="F117" s="83"/>
      <c r="G117" s="87">
        <f t="shared" ref="G117:I117" si="40">G118+G130</f>
        <v>5934.7</v>
      </c>
      <c r="H117" s="87">
        <f t="shared" si="40"/>
        <v>5754.7999999999993</v>
      </c>
      <c r="I117" s="87">
        <f t="shared" si="40"/>
        <v>5734.7999999999993</v>
      </c>
      <c r="J117" s="8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1:32" ht="31.5" customHeight="1">
      <c r="A118" s="82" t="s">
        <v>302</v>
      </c>
      <c r="B118" s="83" t="s">
        <v>210</v>
      </c>
      <c r="C118" s="83" t="s">
        <v>303</v>
      </c>
      <c r="D118" s="84"/>
      <c r="E118" s="83"/>
      <c r="F118" s="83"/>
      <c r="G118" s="87">
        <f>G119+G125+G128</f>
        <v>5834.7</v>
      </c>
      <c r="H118" s="87">
        <f>H119+H125</f>
        <v>5754.7999999999993</v>
      </c>
      <c r="I118" s="87">
        <f>I119+I125+I128</f>
        <v>5734.7999999999993</v>
      </c>
      <c r="J118" s="142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1:32" ht="15.75" customHeight="1">
      <c r="A119" s="88" t="s">
        <v>219</v>
      </c>
      <c r="B119" s="89" t="s">
        <v>210</v>
      </c>
      <c r="C119" s="89" t="s">
        <v>303</v>
      </c>
      <c r="D119" s="90" t="s">
        <v>220</v>
      </c>
      <c r="E119" s="89"/>
      <c r="F119" s="89"/>
      <c r="G119" s="91">
        <f t="shared" ref="G119:I119" si="41">SUM(G120:G124)</f>
        <v>5539.5999999999995</v>
      </c>
      <c r="H119" s="91">
        <f t="shared" si="41"/>
        <v>5455.2999999999993</v>
      </c>
      <c r="I119" s="91">
        <f t="shared" si="41"/>
        <v>5435.2999999999993</v>
      </c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</row>
    <row r="120" spans="1:32" ht="31.5" customHeight="1">
      <c r="A120" s="203" t="s">
        <v>487</v>
      </c>
      <c r="B120" s="89" t="s">
        <v>210</v>
      </c>
      <c r="C120" s="89" t="s">
        <v>303</v>
      </c>
      <c r="D120" s="90" t="s">
        <v>220</v>
      </c>
      <c r="E120" s="89" t="s">
        <v>488</v>
      </c>
      <c r="F120" s="89" t="s">
        <v>489</v>
      </c>
      <c r="G120" s="204">
        <v>4233.3999999999996</v>
      </c>
      <c r="H120" s="91">
        <v>4167.3999999999996</v>
      </c>
      <c r="I120" s="91">
        <v>4167.3999999999996</v>
      </c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1:32" ht="47.25" customHeight="1">
      <c r="A121" s="154" t="s">
        <v>493</v>
      </c>
      <c r="B121" s="89" t="s">
        <v>210</v>
      </c>
      <c r="C121" s="89" t="s">
        <v>303</v>
      </c>
      <c r="D121" s="90" t="s">
        <v>220</v>
      </c>
      <c r="E121" s="89" t="s">
        <v>494</v>
      </c>
      <c r="F121" s="89" t="s">
        <v>495</v>
      </c>
      <c r="G121" s="204">
        <v>1278.2</v>
      </c>
      <c r="H121" s="91">
        <v>1267.9000000000001</v>
      </c>
      <c r="I121" s="91">
        <v>1267.9000000000001</v>
      </c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1:32" ht="31.5" customHeight="1">
      <c r="A122" s="206" t="s">
        <v>496</v>
      </c>
      <c r="B122" s="89" t="s">
        <v>210</v>
      </c>
      <c r="C122" s="89" t="s">
        <v>303</v>
      </c>
      <c r="D122" s="90" t="s">
        <v>220</v>
      </c>
      <c r="E122" s="89" t="s">
        <v>491</v>
      </c>
      <c r="F122" s="89" t="s">
        <v>492</v>
      </c>
      <c r="G122" s="204">
        <v>28</v>
      </c>
      <c r="H122" s="91">
        <v>20</v>
      </c>
      <c r="I122" s="91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32" ht="15.75" customHeight="1">
      <c r="A123" s="88" t="s">
        <v>502</v>
      </c>
      <c r="B123" s="89" t="s">
        <v>210</v>
      </c>
      <c r="C123" s="89" t="s">
        <v>303</v>
      </c>
      <c r="D123" s="90" t="s">
        <v>220</v>
      </c>
      <c r="E123" s="89" t="s">
        <v>500</v>
      </c>
      <c r="F123" s="89" t="s">
        <v>539</v>
      </c>
      <c r="G123" s="91">
        <f t="shared" ref="G123:G124" si="42">I123</f>
        <v>0</v>
      </c>
      <c r="H123" s="91">
        <v>0</v>
      </c>
      <c r="I123" s="91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1:32" ht="15.75" customHeight="1">
      <c r="A124" s="88" t="s">
        <v>502</v>
      </c>
      <c r="B124" s="89" t="s">
        <v>210</v>
      </c>
      <c r="C124" s="89" t="s">
        <v>303</v>
      </c>
      <c r="D124" s="90" t="s">
        <v>220</v>
      </c>
      <c r="E124" s="89" t="s">
        <v>500</v>
      </c>
      <c r="F124" s="89" t="s">
        <v>501</v>
      </c>
      <c r="G124" s="91">
        <f t="shared" si="42"/>
        <v>0</v>
      </c>
      <c r="H124" s="91">
        <v>0</v>
      </c>
      <c r="I124" s="91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1:32" ht="31.5" customHeight="1">
      <c r="A125" s="88" t="s">
        <v>231</v>
      </c>
      <c r="B125" s="89" t="s">
        <v>210</v>
      </c>
      <c r="C125" s="89" t="s">
        <v>303</v>
      </c>
      <c r="D125" s="90" t="s">
        <v>232</v>
      </c>
      <c r="E125" s="89"/>
      <c r="F125" s="89"/>
      <c r="G125" s="91">
        <f t="shared" ref="G125:I125" si="43">G126+G127</f>
        <v>295.10000000000002</v>
      </c>
      <c r="H125" s="91">
        <f t="shared" si="43"/>
        <v>299.5</v>
      </c>
      <c r="I125" s="91">
        <f t="shared" si="43"/>
        <v>299.5</v>
      </c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</row>
    <row r="126" spans="1:32" ht="31.5" customHeight="1">
      <c r="A126" s="203" t="s">
        <v>487</v>
      </c>
      <c r="B126" s="89" t="s">
        <v>210</v>
      </c>
      <c r="C126" s="89" t="s">
        <v>303</v>
      </c>
      <c r="D126" s="90" t="s">
        <v>232</v>
      </c>
      <c r="E126" s="89" t="s">
        <v>488</v>
      </c>
      <c r="F126" s="89" t="s">
        <v>489</v>
      </c>
      <c r="G126" s="204">
        <v>226.7</v>
      </c>
      <c r="H126" s="91">
        <v>230</v>
      </c>
      <c r="I126" s="91">
        <v>230</v>
      </c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</row>
    <row r="127" spans="1:32" ht="47.25" customHeight="1">
      <c r="A127" s="154" t="s">
        <v>493</v>
      </c>
      <c r="B127" s="89" t="s">
        <v>210</v>
      </c>
      <c r="C127" s="89" t="s">
        <v>303</v>
      </c>
      <c r="D127" s="90" t="s">
        <v>232</v>
      </c>
      <c r="E127" s="89" t="s">
        <v>494</v>
      </c>
      <c r="F127" s="89" t="s">
        <v>495</v>
      </c>
      <c r="G127" s="204">
        <v>68.400000000000006</v>
      </c>
      <c r="H127" s="91">
        <v>69.5</v>
      </c>
      <c r="I127" s="91">
        <v>69.5</v>
      </c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</row>
    <row r="128" spans="1:32" ht="47.25" customHeight="1">
      <c r="A128" s="88" t="s">
        <v>304</v>
      </c>
      <c r="B128" s="89" t="s">
        <v>210</v>
      </c>
      <c r="C128" s="89" t="s">
        <v>303</v>
      </c>
      <c r="D128" s="90" t="s">
        <v>305</v>
      </c>
      <c r="E128" s="89"/>
      <c r="F128" s="89"/>
      <c r="G128" s="91">
        <f>G129</f>
        <v>0</v>
      </c>
      <c r="H128" s="91">
        <v>0</v>
      </c>
      <c r="I128" s="91">
        <v>0</v>
      </c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</row>
    <row r="129" spans="1:32" ht="31.5" customHeight="1">
      <c r="A129" s="88" t="s">
        <v>502</v>
      </c>
      <c r="B129" s="89" t="s">
        <v>210</v>
      </c>
      <c r="C129" s="89" t="s">
        <v>303</v>
      </c>
      <c r="D129" s="90" t="s">
        <v>305</v>
      </c>
      <c r="E129" s="89" t="s">
        <v>500</v>
      </c>
      <c r="F129" s="89" t="s">
        <v>503</v>
      </c>
      <c r="G129" s="91"/>
      <c r="H129" s="91"/>
      <c r="I129" s="91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</row>
    <row r="130" spans="1:32" ht="15.75" customHeight="1">
      <c r="A130" s="72" t="s">
        <v>306</v>
      </c>
      <c r="B130" s="143" t="s">
        <v>210</v>
      </c>
      <c r="C130" s="83" t="s">
        <v>242</v>
      </c>
      <c r="D130" s="97"/>
      <c r="E130" s="83"/>
      <c r="F130" s="83"/>
      <c r="G130" s="87">
        <f t="shared" ref="G130:I130" si="44">G131</f>
        <v>100</v>
      </c>
      <c r="H130" s="87">
        <f t="shared" si="44"/>
        <v>0</v>
      </c>
      <c r="I130" s="87">
        <f t="shared" si="44"/>
        <v>0</v>
      </c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</row>
    <row r="131" spans="1:32" ht="15.75" customHeight="1">
      <c r="A131" s="144" t="s">
        <v>243</v>
      </c>
      <c r="B131" s="145" t="s">
        <v>210</v>
      </c>
      <c r="C131" s="145" t="s">
        <v>242</v>
      </c>
      <c r="D131" s="146" t="s">
        <v>244</v>
      </c>
      <c r="E131" s="129"/>
      <c r="F131" s="129"/>
      <c r="G131" s="137">
        <f t="shared" ref="G131:I131" si="45">G132</f>
        <v>100</v>
      </c>
      <c r="H131" s="137">
        <f t="shared" si="45"/>
        <v>0</v>
      </c>
      <c r="I131" s="137">
        <f t="shared" si="45"/>
        <v>0</v>
      </c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</row>
    <row r="132" spans="1:32" ht="31.5" customHeight="1">
      <c r="A132" s="216" t="s">
        <v>499</v>
      </c>
      <c r="B132" s="133" t="s">
        <v>210</v>
      </c>
      <c r="C132" s="133" t="s">
        <v>242</v>
      </c>
      <c r="D132" s="134" t="s">
        <v>244</v>
      </c>
      <c r="E132" s="217" t="s">
        <v>500</v>
      </c>
      <c r="F132" s="133" t="s">
        <v>501</v>
      </c>
      <c r="G132" s="139">
        <v>100</v>
      </c>
      <c r="H132" s="139"/>
      <c r="I132" s="139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</row>
    <row r="133" spans="1:32" ht="15.75" customHeight="1">
      <c r="A133" s="82" t="s">
        <v>245</v>
      </c>
      <c r="B133" s="83" t="s">
        <v>210</v>
      </c>
      <c r="C133" s="83" t="s">
        <v>246</v>
      </c>
      <c r="D133" s="84"/>
      <c r="E133" s="83"/>
      <c r="F133" s="83"/>
      <c r="G133" s="87">
        <f t="shared" ref="G133:G135" si="46">G134</f>
        <v>29.931999999999999</v>
      </c>
      <c r="H133" s="100"/>
      <c r="I133" s="87">
        <f>I141+I144</f>
        <v>0</v>
      </c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spans="1:32" ht="15.75" customHeight="1">
      <c r="A134" s="101" t="s">
        <v>247</v>
      </c>
      <c r="B134" s="102" t="s">
        <v>210</v>
      </c>
      <c r="C134" s="102" t="s">
        <v>248</v>
      </c>
      <c r="D134" s="84"/>
      <c r="E134" s="83"/>
      <c r="F134" s="83"/>
      <c r="G134" s="87">
        <f t="shared" si="46"/>
        <v>29.931999999999999</v>
      </c>
      <c r="H134" s="100"/>
      <c r="I134" s="87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</row>
    <row r="135" spans="1:32" ht="15.75" customHeight="1">
      <c r="A135" s="103" t="s">
        <v>249</v>
      </c>
      <c r="B135" s="104" t="s">
        <v>210</v>
      </c>
      <c r="C135" s="104" t="s">
        <v>248</v>
      </c>
      <c r="D135" s="105" t="s">
        <v>250</v>
      </c>
      <c r="E135" s="89"/>
      <c r="F135" s="89"/>
      <c r="G135" s="91">
        <f t="shared" si="46"/>
        <v>29.931999999999999</v>
      </c>
      <c r="H135" s="100"/>
      <c r="I135" s="87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</row>
    <row r="136" spans="1:32" ht="15.75" customHeight="1">
      <c r="A136" s="125" t="s">
        <v>11</v>
      </c>
      <c r="B136" s="104" t="s">
        <v>210</v>
      </c>
      <c r="C136" s="104" t="s">
        <v>248</v>
      </c>
      <c r="D136" s="105" t="s">
        <v>250</v>
      </c>
      <c r="E136" s="104" t="s">
        <v>540</v>
      </c>
      <c r="F136" s="104" t="s">
        <v>541</v>
      </c>
      <c r="G136" s="204">
        <v>29.931999999999999</v>
      </c>
      <c r="H136" s="87"/>
      <c r="I136" s="87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</row>
    <row r="137" spans="1:32" ht="15.75" customHeight="1">
      <c r="A137" s="82" t="s">
        <v>265</v>
      </c>
      <c r="B137" s="83" t="s">
        <v>210</v>
      </c>
      <c r="C137" s="83" t="s">
        <v>266</v>
      </c>
      <c r="D137" s="97"/>
      <c r="E137" s="83"/>
      <c r="F137" s="83"/>
      <c r="G137" s="87">
        <f t="shared" ref="G137:I137" si="47">G138+G141+G144</f>
        <v>3295.6538999999998</v>
      </c>
      <c r="H137" s="87">
        <f t="shared" si="47"/>
        <v>0</v>
      </c>
      <c r="I137" s="87">
        <f t="shared" si="47"/>
        <v>0</v>
      </c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</row>
    <row r="138" spans="1:32" ht="15.75" customHeight="1">
      <c r="A138" s="82" t="s">
        <v>307</v>
      </c>
      <c r="B138" s="83" t="s">
        <v>210</v>
      </c>
      <c r="C138" s="83" t="s">
        <v>308</v>
      </c>
      <c r="D138" s="90"/>
      <c r="E138" s="83"/>
      <c r="F138" s="83"/>
      <c r="G138" s="87">
        <f t="shared" ref="G138:I138" si="48">G140</f>
        <v>0</v>
      </c>
      <c r="H138" s="87">
        <f t="shared" si="48"/>
        <v>0</v>
      </c>
      <c r="I138" s="87">
        <f t="shared" si="48"/>
        <v>0</v>
      </c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</row>
    <row r="139" spans="1:32" ht="31.5" customHeight="1">
      <c r="A139" s="125" t="s">
        <v>309</v>
      </c>
      <c r="B139" s="89" t="s">
        <v>210</v>
      </c>
      <c r="C139" s="89" t="s">
        <v>308</v>
      </c>
      <c r="D139" s="90" t="s">
        <v>310</v>
      </c>
      <c r="E139" s="89"/>
      <c r="F139" s="89"/>
      <c r="G139" s="91"/>
      <c r="H139" s="91"/>
      <c r="I139" s="91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</row>
    <row r="140" spans="1:32" ht="31.5" customHeight="1">
      <c r="A140" s="125" t="s">
        <v>11</v>
      </c>
      <c r="B140" s="89" t="s">
        <v>210</v>
      </c>
      <c r="C140" s="89" t="s">
        <v>308</v>
      </c>
      <c r="D140" s="90" t="s">
        <v>310</v>
      </c>
      <c r="E140" s="89" t="s">
        <v>540</v>
      </c>
      <c r="F140" s="89" t="s">
        <v>541</v>
      </c>
      <c r="G140" s="91"/>
      <c r="H140" s="91"/>
      <c r="I140" s="91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</row>
    <row r="141" spans="1:32" ht="15.75" customHeight="1">
      <c r="A141" s="147" t="s">
        <v>311</v>
      </c>
      <c r="B141" s="83" t="s">
        <v>210</v>
      </c>
      <c r="C141" s="83" t="s">
        <v>278</v>
      </c>
      <c r="D141" s="97"/>
      <c r="E141" s="83"/>
      <c r="F141" s="83"/>
      <c r="G141" s="87">
        <f t="shared" ref="G141:I141" si="49">G142</f>
        <v>3295.6538999999998</v>
      </c>
      <c r="H141" s="87">
        <f t="shared" si="49"/>
        <v>0</v>
      </c>
      <c r="I141" s="87">
        <f t="shared" si="49"/>
        <v>0</v>
      </c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</row>
    <row r="142" spans="1:32" ht="15.75" customHeight="1">
      <c r="A142" s="88" t="s">
        <v>279</v>
      </c>
      <c r="B142" s="89" t="s">
        <v>210</v>
      </c>
      <c r="C142" s="89" t="s">
        <v>278</v>
      </c>
      <c r="D142" s="126" t="s">
        <v>280</v>
      </c>
      <c r="E142" s="89"/>
      <c r="F142" s="89"/>
      <c r="G142" s="91">
        <f t="shared" ref="G142:I142" si="50">G143</f>
        <v>3295.6538999999998</v>
      </c>
      <c r="H142" s="91">
        <f t="shared" si="50"/>
        <v>0</v>
      </c>
      <c r="I142" s="91">
        <f t="shared" si="50"/>
        <v>0</v>
      </c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</row>
    <row r="143" spans="1:32" ht="15.75" customHeight="1">
      <c r="A143" s="209" t="s">
        <v>542</v>
      </c>
      <c r="B143" s="89" t="s">
        <v>210</v>
      </c>
      <c r="C143" s="89" t="s">
        <v>278</v>
      </c>
      <c r="D143" s="126" t="s">
        <v>280</v>
      </c>
      <c r="E143" s="89" t="s">
        <v>543</v>
      </c>
      <c r="F143" s="89" t="s">
        <v>541</v>
      </c>
      <c r="G143" s="204">
        <v>3295.6538999999998</v>
      </c>
      <c r="H143" s="91"/>
      <c r="I143" s="91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</row>
    <row r="144" spans="1:32" ht="15.75" customHeight="1">
      <c r="A144" s="82" t="s">
        <v>312</v>
      </c>
      <c r="B144" s="83" t="s">
        <v>210</v>
      </c>
      <c r="C144" s="83" t="s">
        <v>282</v>
      </c>
      <c r="D144" s="84"/>
      <c r="E144" s="83"/>
      <c r="F144" s="83"/>
      <c r="G144" s="87">
        <f t="shared" ref="G144:I144" si="51">G145</f>
        <v>0</v>
      </c>
      <c r="H144" s="87">
        <f t="shared" si="51"/>
        <v>0</v>
      </c>
      <c r="I144" s="87">
        <f t="shared" si="51"/>
        <v>0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</row>
    <row r="145" spans="1:32" ht="31.5" customHeight="1">
      <c r="A145" s="88" t="s">
        <v>313</v>
      </c>
      <c r="B145" s="89" t="s">
        <v>210</v>
      </c>
      <c r="C145" s="89" t="s">
        <v>282</v>
      </c>
      <c r="D145" s="99" t="s">
        <v>314</v>
      </c>
      <c r="E145" s="89"/>
      <c r="F145" s="89"/>
      <c r="G145" s="91">
        <f t="shared" ref="G145:I145" si="52">G146</f>
        <v>0</v>
      </c>
      <c r="H145" s="91">
        <f t="shared" si="52"/>
        <v>0</v>
      </c>
      <c r="I145" s="91">
        <f t="shared" si="52"/>
        <v>0</v>
      </c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</row>
    <row r="146" spans="1:32" ht="47.25" customHeight="1">
      <c r="A146" s="88" t="s">
        <v>544</v>
      </c>
      <c r="B146" s="89" t="s">
        <v>210</v>
      </c>
      <c r="C146" s="89" t="s">
        <v>282</v>
      </c>
      <c r="D146" s="99" t="s">
        <v>314</v>
      </c>
      <c r="E146" s="89" t="s">
        <v>545</v>
      </c>
      <c r="F146" s="89" t="s">
        <v>546</v>
      </c>
      <c r="G146" s="91"/>
      <c r="H146" s="91">
        <f>G146</f>
        <v>0</v>
      </c>
      <c r="I146" s="91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</row>
    <row r="147" spans="1:32" ht="15.75" customHeight="1">
      <c r="A147" s="147" t="s">
        <v>315</v>
      </c>
      <c r="B147" s="83" t="s">
        <v>210</v>
      </c>
      <c r="C147" s="83" t="s">
        <v>316</v>
      </c>
      <c r="D147" s="99"/>
      <c r="E147" s="89"/>
      <c r="F147" s="89"/>
      <c r="G147" s="87">
        <f t="shared" ref="G147:I147" si="53">G148+G151</f>
        <v>7439.19</v>
      </c>
      <c r="H147" s="87">
        <f t="shared" si="53"/>
        <v>4634.2</v>
      </c>
      <c r="I147" s="87">
        <f t="shared" si="53"/>
        <v>0</v>
      </c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</row>
    <row r="148" spans="1:32" ht="15.75" customHeight="1">
      <c r="A148" s="147" t="s">
        <v>317</v>
      </c>
      <c r="B148" s="83" t="s">
        <v>210</v>
      </c>
      <c r="C148" s="83" t="s">
        <v>318</v>
      </c>
      <c r="D148" s="99"/>
      <c r="E148" s="89"/>
      <c r="F148" s="89"/>
      <c r="G148" s="91">
        <f t="shared" ref="G148:I148" si="54">G149</f>
        <v>0</v>
      </c>
      <c r="H148" s="91">
        <f t="shared" si="54"/>
        <v>4634.2</v>
      </c>
      <c r="I148" s="91">
        <f t="shared" si="54"/>
        <v>0</v>
      </c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</row>
    <row r="149" spans="1:32" ht="47.25" customHeight="1">
      <c r="A149" s="125" t="s">
        <v>319</v>
      </c>
      <c r="B149" s="89" t="s">
        <v>210</v>
      </c>
      <c r="C149" s="89" t="s">
        <v>318</v>
      </c>
      <c r="D149" s="99" t="s">
        <v>320</v>
      </c>
      <c r="E149" s="89"/>
      <c r="F149" s="89"/>
      <c r="G149" s="91">
        <f t="shared" ref="G149:I149" si="55">G150</f>
        <v>0</v>
      </c>
      <c r="H149" s="91">
        <f t="shared" si="55"/>
        <v>4634.2</v>
      </c>
      <c r="I149" s="91">
        <f t="shared" si="55"/>
        <v>0</v>
      </c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</row>
    <row r="150" spans="1:32" ht="47.25" customHeight="1">
      <c r="A150" s="125" t="s">
        <v>319</v>
      </c>
      <c r="B150" s="89" t="s">
        <v>210</v>
      </c>
      <c r="C150" s="89" t="s">
        <v>318</v>
      </c>
      <c r="D150" s="99" t="s">
        <v>320</v>
      </c>
      <c r="E150" s="89" t="s">
        <v>531</v>
      </c>
      <c r="F150" s="89" t="s">
        <v>514</v>
      </c>
      <c r="G150" s="91"/>
      <c r="H150" s="91">
        <v>4634.2</v>
      </c>
      <c r="I150" s="91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</row>
    <row r="151" spans="1:32" ht="15.75" customHeight="1">
      <c r="A151" s="148" t="s">
        <v>321</v>
      </c>
      <c r="B151" s="149" t="s">
        <v>210</v>
      </c>
      <c r="C151" s="150" t="s">
        <v>322</v>
      </c>
      <c r="D151" s="95"/>
      <c r="E151" s="94"/>
      <c r="F151" s="94"/>
      <c r="G151" s="137">
        <f>G152+G154</f>
        <v>7439.19</v>
      </c>
      <c r="H151" s="96">
        <f t="shared" ref="H151:I151" si="56">H152</f>
        <v>0</v>
      </c>
      <c r="I151" s="96">
        <f t="shared" si="56"/>
        <v>0</v>
      </c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</row>
    <row r="152" spans="1:32" ht="15.75" customHeight="1">
      <c r="A152" s="138" t="s">
        <v>323</v>
      </c>
      <c r="B152" s="133" t="s">
        <v>210</v>
      </c>
      <c r="C152" s="133" t="s">
        <v>322</v>
      </c>
      <c r="D152" s="134" t="s">
        <v>324</v>
      </c>
      <c r="E152" s="133"/>
      <c r="F152" s="133"/>
      <c r="G152" s="139">
        <f t="shared" ref="G152:I152" si="57">G153</f>
        <v>0</v>
      </c>
      <c r="H152" s="139">
        <f t="shared" si="57"/>
        <v>0</v>
      </c>
      <c r="I152" s="139">
        <f t="shared" si="57"/>
        <v>0</v>
      </c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</row>
    <row r="153" spans="1:32" ht="15.75" customHeight="1">
      <c r="A153" s="214" t="s">
        <v>11</v>
      </c>
      <c r="B153" s="133" t="s">
        <v>210</v>
      </c>
      <c r="C153" s="133" t="s">
        <v>322</v>
      </c>
      <c r="D153" s="134" t="s">
        <v>324</v>
      </c>
      <c r="E153" s="133" t="s">
        <v>500</v>
      </c>
      <c r="F153" s="133" t="s">
        <v>514</v>
      </c>
      <c r="G153" s="91"/>
      <c r="H153" s="91"/>
      <c r="I153" s="91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</row>
    <row r="154" spans="1:32" ht="15.75" customHeight="1">
      <c r="A154" s="151" t="s">
        <v>325</v>
      </c>
      <c r="B154" s="133" t="s">
        <v>210</v>
      </c>
      <c r="C154" s="133" t="s">
        <v>322</v>
      </c>
      <c r="D154" s="152" t="s">
        <v>326</v>
      </c>
      <c r="E154" s="133"/>
      <c r="F154" s="133"/>
      <c r="G154" s="91">
        <f>G155</f>
        <v>7439.19</v>
      </c>
      <c r="H154" s="91"/>
      <c r="I154" s="91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</row>
    <row r="155" spans="1:32" ht="15.75" customHeight="1">
      <c r="A155" s="218" t="s">
        <v>542</v>
      </c>
      <c r="B155" s="133" t="s">
        <v>210</v>
      </c>
      <c r="C155" s="133" t="s">
        <v>322</v>
      </c>
      <c r="D155" s="152" t="s">
        <v>326</v>
      </c>
      <c r="E155" s="153" t="s">
        <v>543</v>
      </c>
      <c r="F155" s="153" t="s">
        <v>541</v>
      </c>
      <c r="G155" s="204">
        <v>7439.19</v>
      </c>
      <c r="H155" s="91"/>
      <c r="I155" s="91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</row>
    <row r="156" spans="1:32" ht="15.75" customHeight="1">
      <c r="A156" s="82" t="s">
        <v>327</v>
      </c>
      <c r="B156" s="83" t="s">
        <v>210</v>
      </c>
      <c r="C156" s="83" t="s">
        <v>328</v>
      </c>
      <c r="D156" s="84"/>
      <c r="E156" s="83"/>
      <c r="F156" s="83"/>
      <c r="G156" s="87">
        <f>G157+G160</f>
        <v>24950.260259999999</v>
      </c>
      <c r="H156" s="91"/>
      <c r="I156" s="91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</row>
    <row r="157" spans="1:32" ht="15.75" customHeight="1">
      <c r="A157" s="82" t="s">
        <v>329</v>
      </c>
      <c r="B157" s="83" t="s">
        <v>210</v>
      </c>
      <c r="C157" s="83" t="s">
        <v>330</v>
      </c>
      <c r="D157" s="84"/>
      <c r="E157" s="83"/>
      <c r="F157" s="83"/>
      <c r="G157" s="87">
        <f t="shared" ref="G157:G158" si="58">G158</f>
        <v>14950.260259999999</v>
      </c>
      <c r="H157" s="91"/>
      <c r="I157" s="91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</row>
    <row r="158" spans="1:32" ht="15.75" customHeight="1">
      <c r="A158" s="103" t="s">
        <v>331</v>
      </c>
      <c r="B158" s="89" t="s">
        <v>210</v>
      </c>
      <c r="C158" s="89" t="s">
        <v>330</v>
      </c>
      <c r="D158" s="105" t="s">
        <v>332</v>
      </c>
      <c r="E158" s="89"/>
      <c r="F158" s="89"/>
      <c r="G158" s="91">
        <f t="shared" si="58"/>
        <v>14950.260259999999</v>
      </c>
      <c r="H158" s="91"/>
      <c r="I158" s="91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</row>
    <row r="159" spans="1:32" ht="15.75" customHeight="1">
      <c r="A159" s="218" t="s">
        <v>542</v>
      </c>
      <c r="B159" s="89" t="s">
        <v>210</v>
      </c>
      <c r="C159" s="89" t="s">
        <v>330</v>
      </c>
      <c r="D159" s="105" t="s">
        <v>332</v>
      </c>
      <c r="E159" s="104" t="s">
        <v>543</v>
      </c>
      <c r="F159" s="104" t="s">
        <v>541</v>
      </c>
      <c r="G159" s="204">
        <v>14950.260259999999</v>
      </c>
      <c r="H159" s="91"/>
      <c r="I159" s="91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</row>
    <row r="160" spans="1:32" ht="15.75" customHeight="1">
      <c r="A160" s="147" t="s">
        <v>333</v>
      </c>
      <c r="B160" s="83" t="s">
        <v>334</v>
      </c>
      <c r="C160" s="83" t="s">
        <v>335</v>
      </c>
      <c r="D160" s="97"/>
      <c r="E160" s="83"/>
      <c r="F160" s="83"/>
      <c r="G160" s="87">
        <f t="shared" ref="G160:G161" si="59">G161</f>
        <v>10000</v>
      </c>
      <c r="H160" s="91"/>
      <c r="I160" s="91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</row>
    <row r="161" spans="1:32" ht="15.75" customHeight="1">
      <c r="A161" s="103" t="s">
        <v>336</v>
      </c>
      <c r="B161" s="89" t="s">
        <v>334</v>
      </c>
      <c r="C161" s="89" t="s">
        <v>335</v>
      </c>
      <c r="D161" s="126" t="s">
        <v>337</v>
      </c>
      <c r="E161" s="89"/>
      <c r="F161" s="89"/>
      <c r="G161" s="91">
        <f t="shared" si="59"/>
        <v>10000</v>
      </c>
      <c r="H161" s="91"/>
      <c r="I161" s="91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</row>
    <row r="162" spans="1:32" ht="15.75" customHeight="1">
      <c r="A162" s="218" t="s">
        <v>542</v>
      </c>
      <c r="B162" s="89" t="s">
        <v>334</v>
      </c>
      <c r="C162" s="89" t="s">
        <v>335</v>
      </c>
      <c r="D162" s="126" t="s">
        <v>337</v>
      </c>
      <c r="E162" s="104" t="s">
        <v>543</v>
      </c>
      <c r="F162" s="104" t="s">
        <v>541</v>
      </c>
      <c r="G162" s="204">
        <v>10000</v>
      </c>
      <c r="H162" s="91"/>
      <c r="I162" s="91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</row>
    <row r="163" spans="1:32" ht="15.75" customHeight="1">
      <c r="A163" s="147" t="s">
        <v>338</v>
      </c>
      <c r="B163" s="83" t="s">
        <v>210</v>
      </c>
      <c r="C163" s="83" t="s">
        <v>286</v>
      </c>
      <c r="D163" s="90"/>
      <c r="E163" s="89"/>
      <c r="F163" s="89"/>
      <c r="G163" s="87">
        <f t="shared" ref="G163:I163" si="60">G164+G167</f>
        <v>5742.1</v>
      </c>
      <c r="H163" s="87">
        <f t="shared" si="60"/>
        <v>5999.5</v>
      </c>
      <c r="I163" s="87">
        <f t="shared" si="60"/>
        <v>5278.9</v>
      </c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</row>
    <row r="164" spans="1:32" ht="15.75" customHeight="1">
      <c r="A164" s="147" t="s">
        <v>291</v>
      </c>
      <c r="B164" s="83" t="s">
        <v>210</v>
      </c>
      <c r="C164" s="83" t="s">
        <v>292</v>
      </c>
      <c r="D164" s="84"/>
      <c r="E164" s="83"/>
      <c r="F164" s="83"/>
      <c r="G164" s="87">
        <f t="shared" ref="G164:I164" si="61">G165</f>
        <v>5192.1000000000004</v>
      </c>
      <c r="H164" s="87">
        <f t="shared" si="61"/>
        <v>5049.5</v>
      </c>
      <c r="I164" s="87">
        <f t="shared" si="61"/>
        <v>4928.8999999999996</v>
      </c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</row>
    <row r="165" spans="1:32" ht="47.25" customHeight="1">
      <c r="A165" s="88" t="s">
        <v>339</v>
      </c>
      <c r="B165" s="89" t="s">
        <v>210</v>
      </c>
      <c r="C165" s="89" t="s">
        <v>292</v>
      </c>
      <c r="D165" s="90" t="s">
        <v>340</v>
      </c>
      <c r="E165" s="219"/>
      <c r="F165" s="89"/>
      <c r="G165" s="91">
        <f t="shared" ref="G165:I165" si="62">G166</f>
        <v>5192.1000000000004</v>
      </c>
      <c r="H165" s="91">
        <f t="shared" si="62"/>
        <v>5049.5</v>
      </c>
      <c r="I165" s="91">
        <f t="shared" si="62"/>
        <v>4928.8999999999996</v>
      </c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</row>
    <row r="166" spans="1:32" ht="47.25" customHeight="1">
      <c r="A166" s="88" t="s">
        <v>544</v>
      </c>
      <c r="B166" s="89" t="s">
        <v>210</v>
      </c>
      <c r="C166" s="89" t="s">
        <v>292</v>
      </c>
      <c r="D166" s="90" t="s">
        <v>340</v>
      </c>
      <c r="E166" s="89" t="s">
        <v>545</v>
      </c>
      <c r="F166" s="89" t="s">
        <v>546</v>
      </c>
      <c r="G166" s="91">
        <v>5192.1000000000004</v>
      </c>
      <c r="H166" s="91">
        <v>5049.5</v>
      </c>
      <c r="I166" s="91">
        <v>4928.8999999999996</v>
      </c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</row>
    <row r="167" spans="1:32" ht="47.25" customHeight="1">
      <c r="A167" s="82" t="s">
        <v>295</v>
      </c>
      <c r="B167" s="83" t="s">
        <v>210</v>
      </c>
      <c r="C167" s="83" t="s">
        <v>296</v>
      </c>
      <c r="D167" s="99"/>
      <c r="E167" s="89"/>
      <c r="F167" s="89"/>
      <c r="G167" s="87">
        <f t="shared" ref="G167:I167" si="63">G168+G170</f>
        <v>550</v>
      </c>
      <c r="H167" s="87">
        <f t="shared" si="63"/>
        <v>950</v>
      </c>
      <c r="I167" s="87">
        <f t="shared" si="63"/>
        <v>350</v>
      </c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</row>
    <row r="168" spans="1:32" ht="47.25" customHeight="1">
      <c r="A168" s="269" t="s">
        <v>323</v>
      </c>
      <c r="B168" s="89" t="s">
        <v>210</v>
      </c>
      <c r="C168" s="153" t="s">
        <v>296</v>
      </c>
      <c r="D168" s="152" t="s">
        <v>341</v>
      </c>
      <c r="E168" s="133"/>
      <c r="F168" s="133"/>
      <c r="G168" s="139">
        <f t="shared" ref="G168:I168" si="64">G169</f>
        <v>550</v>
      </c>
      <c r="H168" s="139">
        <f t="shared" si="64"/>
        <v>950</v>
      </c>
      <c r="I168" s="139">
        <f t="shared" si="64"/>
        <v>350</v>
      </c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</row>
    <row r="169" spans="1:32" ht="47.25" customHeight="1">
      <c r="A169" s="216" t="s">
        <v>499</v>
      </c>
      <c r="B169" s="89" t="s">
        <v>210</v>
      </c>
      <c r="C169" s="153" t="s">
        <v>296</v>
      </c>
      <c r="D169" s="152" t="s">
        <v>341</v>
      </c>
      <c r="E169" s="133" t="s">
        <v>500</v>
      </c>
      <c r="F169" s="133" t="s">
        <v>514</v>
      </c>
      <c r="G169" s="91">
        <v>550</v>
      </c>
      <c r="H169" s="91">
        <v>950</v>
      </c>
      <c r="I169" s="91">
        <v>350</v>
      </c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</row>
    <row r="170" spans="1:32" ht="47.25" customHeight="1">
      <c r="A170" s="147" t="s">
        <v>342</v>
      </c>
      <c r="B170" s="83" t="s">
        <v>210</v>
      </c>
      <c r="C170" s="83" t="s">
        <v>343</v>
      </c>
      <c r="D170" s="97"/>
      <c r="E170" s="83"/>
      <c r="F170" s="83"/>
      <c r="G170" s="87">
        <f>G171</f>
        <v>0</v>
      </c>
      <c r="H170" s="91"/>
      <c r="I170" s="91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</row>
    <row r="171" spans="1:32" ht="47.25" customHeight="1">
      <c r="A171" s="147" t="s">
        <v>344</v>
      </c>
      <c r="B171" s="83" t="s">
        <v>210</v>
      </c>
      <c r="C171" s="83" t="s">
        <v>345</v>
      </c>
      <c r="D171" s="97"/>
      <c r="E171" s="83"/>
      <c r="F171" s="83"/>
      <c r="G171" s="87">
        <f>G172+G174</f>
        <v>0</v>
      </c>
      <c r="H171" s="91"/>
      <c r="I171" s="91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</row>
    <row r="172" spans="1:32" ht="47.25" customHeight="1">
      <c r="A172" s="125" t="s">
        <v>346</v>
      </c>
      <c r="B172" s="89" t="s">
        <v>334</v>
      </c>
      <c r="C172" s="89" t="s">
        <v>345</v>
      </c>
      <c r="D172" s="90" t="s">
        <v>347</v>
      </c>
      <c r="E172" s="89"/>
      <c r="F172" s="89"/>
      <c r="G172" s="91">
        <f>G173</f>
        <v>0</v>
      </c>
      <c r="H172" s="91"/>
      <c r="I172" s="91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</row>
    <row r="173" spans="1:32" ht="47.25" customHeight="1">
      <c r="A173" s="125" t="s">
        <v>11</v>
      </c>
      <c r="B173" s="89" t="s">
        <v>210</v>
      </c>
      <c r="C173" s="89" t="s">
        <v>345</v>
      </c>
      <c r="D173" s="90" t="s">
        <v>347</v>
      </c>
      <c r="E173" s="89" t="s">
        <v>540</v>
      </c>
      <c r="F173" s="89" t="s">
        <v>541</v>
      </c>
      <c r="G173" s="91"/>
      <c r="H173" s="91"/>
      <c r="I173" s="91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</row>
    <row r="174" spans="1:32" ht="47.25" customHeight="1">
      <c r="A174" s="125" t="s">
        <v>346</v>
      </c>
      <c r="B174" s="89" t="s">
        <v>210</v>
      </c>
      <c r="C174" s="89" t="s">
        <v>345</v>
      </c>
      <c r="D174" s="90" t="s">
        <v>348</v>
      </c>
      <c r="E174" s="89"/>
      <c r="F174" s="89"/>
      <c r="G174" s="91">
        <f>G175</f>
        <v>0</v>
      </c>
      <c r="H174" s="91"/>
      <c r="I174" s="91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</row>
    <row r="175" spans="1:32" ht="47.25" customHeight="1">
      <c r="A175" s="125" t="s">
        <v>11</v>
      </c>
      <c r="B175" s="89" t="s">
        <v>210</v>
      </c>
      <c r="C175" s="89" t="s">
        <v>345</v>
      </c>
      <c r="D175" s="90" t="s">
        <v>348</v>
      </c>
      <c r="E175" s="89" t="s">
        <v>540</v>
      </c>
      <c r="F175" s="89" t="s">
        <v>541</v>
      </c>
      <c r="G175" s="91"/>
      <c r="H175" s="91"/>
      <c r="I175" s="91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</row>
    <row r="176" spans="1:32" ht="31.5" customHeight="1">
      <c r="A176" s="82" t="s">
        <v>349</v>
      </c>
      <c r="B176" s="83" t="s">
        <v>210</v>
      </c>
      <c r="C176" s="83" t="s">
        <v>350</v>
      </c>
      <c r="D176" s="84"/>
      <c r="E176" s="83"/>
      <c r="F176" s="83"/>
      <c r="G176" s="87">
        <f t="shared" ref="G176:I176" si="65">G177</f>
        <v>4.1399999999999997</v>
      </c>
      <c r="H176" s="87">
        <f t="shared" si="65"/>
        <v>3.09</v>
      </c>
      <c r="I176" s="87">
        <f t="shared" si="65"/>
        <v>3.0030000000000001</v>
      </c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</row>
    <row r="177" spans="1:32" ht="31.5" customHeight="1">
      <c r="A177" s="82" t="s">
        <v>349</v>
      </c>
      <c r="B177" s="83" t="s">
        <v>210</v>
      </c>
      <c r="C177" s="83" t="s">
        <v>351</v>
      </c>
      <c r="D177" s="84" t="s">
        <v>352</v>
      </c>
      <c r="E177" s="83"/>
      <c r="F177" s="83"/>
      <c r="G177" s="87">
        <f t="shared" ref="G177:I177" si="66">G178</f>
        <v>4.1399999999999997</v>
      </c>
      <c r="H177" s="87">
        <f t="shared" si="66"/>
        <v>3.09</v>
      </c>
      <c r="I177" s="87">
        <f t="shared" si="66"/>
        <v>3.0030000000000001</v>
      </c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</row>
    <row r="178" spans="1:32" ht="15.75" customHeight="1">
      <c r="A178" s="88" t="s">
        <v>547</v>
      </c>
      <c r="B178" s="89" t="s">
        <v>210</v>
      </c>
      <c r="C178" s="89" t="s">
        <v>351</v>
      </c>
      <c r="D178" s="99" t="s">
        <v>352</v>
      </c>
      <c r="E178" s="89" t="s">
        <v>548</v>
      </c>
      <c r="F178" s="89" t="s">
        <v>549</v>
      </c>
      <c r="G178" s="91">
        <v>4.1399999999999997</v>
      </c>
      <c r="H178" s="91">
        <v>3.09</v>
      </c>
      <c r="I178" s="91">
        <v>3.0030000000000001</v>
      </c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</row>
    <row r="179" spans="1:32" ht="31.5" customHeight="1">
      <c r="A179" s="82" t="s">
        <v>353</v>
      </c>
      <c r="B179" s="83" t="s">
        <v>210</v>
      </c>
      <c r="C179" s="83" t="s">
        <v>354</v>
      </c>
      <c r="D179" s="84"/>
      <c r="E179" s="83"/>
      <c r="F179" s="83"/>
      <c r="G179" s="87">
        <f t="shared" ref="G179:I179" si="67">G180+G185</f>
        <v>89735</v>
      </c>
      <c r="H179" s="87">
        <f t="shared" si="67"/>
        <v>87401</v>
      </c>
      <c r="I179" s="87">
        <f t="shared" si="67"/>
        <v>87401</v>
      </c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</row>
    <row r="180" spans="1:32" ht="31.5" customHeight="1">
      <c r="A180" s="82" t="s">
        <v>355</v>
      </c>
      <c r="B180" s="83" t="s">
        <v>210</v>
      </c>
      <c r="C180" s="83" t="s">
        <v>356</v>
      </c>
      <c r="D180" s="84"/>
      <c r="E180" s="83"/>
      <c r="F180" s="83"/>
      <c r="G180" s="87">
        <f t="shared" ref="G180:I180" si="68">G181+G183</f>
        <v>64237</v>
      </c>
      <c r="H180" s="87">
        <f t="shared" si="68"/>
        <v>59785</v>
      </c>
      <c r="I180" s="87">
        <f t="shared" si="68"/>
        <v>59785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</row>
    <row r="181" spans="1:32" ht="31.5" customHeight="1">
      <c r="A181" s="88" t="s">
        <v>355</v>
      </c>
      <c r="B181" s="89" t="s">
        <v>210</v>
      </c>
      <c r="C181" s="89" t="s">
        <v>356</v>
      </c>
      <c r="D181" s="99" t="s">
        <v>357</v>
      </c>
      <c r="E181" s="89"/>
      <c r="F181" s="89"/>
      <c r="G181" s="91">
        <f t="shared" ref="G181:I181" si="69">G182</f>
        <v>61913</v>
      </c>
      <c r="H181" s="91">
        <f t="shared" si="69"/>
        <v>57461</v>
      </c>
      <c r="I181" s="91">
        <f t="shared" si="69"/>
        <v>57461</v>
      </c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</row>
    <row r="182" spans="1:32" ht="15.75" customHeight="1">
      <c r="A182" s="88" t="s">
        <v>25</v>
      </c>
      <c r="B182" s="89" t="s">
        <v>210</v>
      </c>
      <c r="C182" s="89" t="s">
        <v>356</v>
      </c>
      <c r="D182" s="99" t="s">
        <v>357</v>
      </c>
      <c r="E182" s="89" t="s">
        <v>550</v>
      </c>
      <c r="F182" s="89" t="s">
        <v>541</v>
      </c>
      <c r="G182" s="204">
        <v>61913</v>
      </c>
      <c r="H182" s="91">
        <v>57461</v>
      </c>
      <c r="I182" s="91">
        <v>57461</v>
      </c>
      <c r="J182" s="164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</row>
    <row r="183" spans="1:32" ht="31.5" customHeight="1">
      <c r="A183" s="88" t="s">
        <v>358</v>
      </c>
      <c r="B183" s="89" t="s">
        <v>210</v>
      </c>
      <c r="C183" s="89" t="s">
        <v>356</v>
      </c>
      <c r="D183" s="99" t="s">
        <v>359</v>
      </c>
      <c r="E183" s="89"/>
      <c r="F183" s="89"/>
      <c r="G183" s="91">
        <f t="shared" ref="G183:I183" si="70">G184</f>
        <v>2324</v>
      </c>
      <c r="H183" s="91">
        <f t="shared" si="70"/>
        <v>2324</v>
      </c>
      <c r="I183" s="91">
        <f t="shared" si="70"/>
        <v>2324</v>
      </c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</row>
    <row r="184" spans="1:32" ht="15.75" customHeight="1">
      <c r="A184" s="88" t="s">
        <v>25</v>
      </c>
      <c r="B184" s="89" t="s">
        <v>210</v>
      </c>
      <c r="C184" s="89" t="s">
        <v>356</v>
      </c>
      <c r="D184" s="99" t="s">
        <v>359</v>
      </c>
      <c r="E184" s="89" t="s">
        <v>550</v>
      </c>
      <c r="F184" s="89" t="s">
        <v>541</v>
      </c>
      <c r="G184" s="91">
        <v>2324</v>
      </c>
      <c r="H184" s="91">
        <v>2324</v>
      </c>
      <c r="I184" s="91">
        <v>2324</v>
      </c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</row>
    <row r="185" spans="1:32" ht="15.75" customHeight="1">
      <c r="A185" s="147" t="s">
        <v>360</v>
      </c>
      <c r="B185" s="83" t="s">
        <v>210</v>
      </c>
      <c r="C185" s="83" t="s">
        <v>361</v>
      </c>
      <c r="D185" s="84"/>
      <c r="E185" s="83"/>
      <c r="F185" s="83"/>
      <c r="G185" s="87">
        <f t="shared" ref="G185:I185" si="71">G186+G188+G190</f>
        <v>25498</v>
      </c>
      <c r="H185" s="87">
        <f t="shared" si="71"/>
        <v>27616</v>
      </c>
      <c r="I185" s="87">
        <f t="shared" si="71"/>
        <v>27616</v>
      </c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</row>
    <row r="186" spans="1:32" ht="31.5" customHeight="1">
      <c r="A186" s="88" t="s">
        <v>362</v>
      </c>
      <c r="B186" s="89" t="s">
        <v>210</v>
      </c>
      <c r="C186" s="89" t="s">
        <v>361</v>
      </c>
      <c r="D186" s="99" t="s">
        <v>363</v>
      </c>
      <c r="E186" s="89"/>
      <c r="F186" s="89"/>
      <c r="G186" s="91">
        <f t="shared" ref="G186:I186" si="72">G187</f>
        <v>24445</v>
      </c>
      <c r="H186" s="91">
        <f t="shared" si="72"/>
        <v>26563</v>
      </c>
      <c r="I186" s="91">
        <f t="shared" si="72"/>
        <v>26563</v>
      </c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</row>
    <row r="187" spans="1:32" ht="15.75" customHeight="1">
      <c r="A187" s="88" t="s">
        <v>551</v>
      </c>
      <c r="B187" s="89" t="s">
        <v>210</v>
      </c>
      <c r="C187" s="89" t="s">
        <v>361</v>
      </c>
      <c r="D187" s="99" t="s">
        <v>363</v>
      </c>
      <c r="E187" s="89" t="s">
        <v>540</v>
      </c>
      <c r="F187" s="89" t="s">
        <v>541</v>
      </c>
      <c r="G187" s="204">
        <v>24445</v>
      </c>
      <c r="H187" s="91">
        <v>26563</v>
      </c>
      <c r="I187" s="91">
        <v>26563</v>
      </c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</row>
    <row r="188" spans="1:32" ht="15.75" customHeight="1">
      <c r="A188" s="88" t="s">
        <v>364</v>
      </c>
      <c r="B188" s="89" t="s">
        <v>210</v>
      </c>
      <c r="C188" s="89" t="s">
        <v>361</v>
      </c>
      <c r="D188" s="99" t="s">
        <v>365</v>
      </c>
      <c r="E188" s="83"/>
      <c r="F188" s="83"/>
      <c r="G188" s="91">
        <f t="shared" ref="G188:I188" si="73">G189</f>
        <v>1053</v>
      </c>
      <c r="H188" s="91">
        <f t="shared" si="73"/>
        <v>1053</v>
      </c>
      <c r="I188" s="91">
        <f t="shared" si="73"/>
        <v>1053</v>
      </c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</row>
    <row r="189" spans="1:32" ht="15.75" customHeight="1">
      <c r="A189" s="196" t="s">
        <v>552</v>
      </c>
      <c r="B189" s="89" t="s">
        <v>210</v>
      </c>
      <c r="C189" s="89" t="s">
        <v>361</v>
      </c>
      <c r="D189" s="99" t="s">
        <v>365</v>
      </c>
      <c r="E189" s="89" t="s">
        <v>540</v>
      </c>
      <c r="F189" s="89" t="s">
        <v>541</v>
      </c>
      <c r="G189" s="91">
        <f>I189</f>
        <v>1053</v>
      </c>
      <c r="H189" s="91">
        <f>G189</f>
        <v>1053</v>
      </c>
      <c r="I189" s="91">
        <v>1053</v>
      </c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</row>
    <row r="190" spans="1:32" ht="15.75" customHeight="1">
      <c r="A190" s="154" t="s">
        <v>366</v>
      </c>
      <c r="B190" s="89" t="s">
        <v>210</v>
      </c>
      <c r="C190" s="89" t="s">
        <v>361</v>
      </c>
      <c r="D190" s="99" t="s">
        <v>367</v>
      </c>
      <c r="E190" s="89"/>
      <c r="F190" s="89"/>
      <c r="G190" s="91">
        <f t="shared" ref="G190:I190" si="74">G191</f>
        <v>0</v>
      </c>
      <c r="H190" s="91">
        <f t="shared" si="74"/>
        <v>0</v>
      </c>
      <c r="I190" s="91">
        <f t="shared" si="74"/>
        <v>0</v>
      </c>
      <c r="J190" s="76"/>
      <c r="K190" s="76"/>
      <c r="L190" s="76"/>
      <c r="M190" s="76"/>
      <c r="N190" s="76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70"/>
      <c r="AE190" s="70"/>
      <c r="AF190" s="70"/>
    </row>
    <row r="191" spans="1:32" ht="15.75" customHeight="1">
      <c r="A191" s="220" t="s">
        <v>553</v>
      </c>
      <c r="B191" s="89" t="s">
        <v>210</v>
      </c>
      <c r="C191" s="89" t="s">
        <v>361</v>
      </c>
      <c r="D191" s="99" t="s">
        <v>367</v>
      </c>
      <c r="E191" s="89" t="s">
        <v>540</v>
      </c>
      <c r="F191" s="89" t="s">
        <v>541</v>
      </c>
      <c r="G191" s="91"/>
      <c r="H191" s="91"/>
      <c r="I191" s="91"/>
      <c r="J191" s="76"/>
      <c r="K191" s="76"/>
      <c r="L191" s="76"/>
      <c r="M191" s="76"/>
      <c r="N191" s="76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70"/>
      <c r="AE191" s="70"/>
      <c r="AF191" s="70"/>
    </row>
    <row r="192" spans="1:32" ht="15.75" customHeight="1">
      <c r="A192" s="77" t="s">
        <v>368</v>
      </c>
      <c r="B192" s="78" t="s">
        <v>210</v>
      </c>
      <c r="C192" s="78"/>
      <c r="D192" s="79"/>
      <c r="E192" s="78"/>
      <c r="F192" s="78" t="s">
        <v>538</v>
      </c>
      <c r="G192" s="156">
        <f t="shared" ref="G192:I192" si="75">G193</f>
        <v>1525.1</v>
      </c>
      <c r="H192" s="156">
        <f t="shared" si="75"/>
        <v>1442.1</v>
      </c>
      <c r="I192" s="156">
        <f t="shared" si="75"/>
        <v>1442.1</v>
      </c>
      <c r="J192" s="157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</row>
    <row r="193" spans="1:32" ht="15.75" customHeight="1">
      <c r="A193" s="82" t="s">
        <v>211</v>
      </c>
      <c r="B193" s="83" t="s">
        <v>210</v>
      </c>
      <c r="C193" s="83" t="s">
        <v>212</v>
      </c>
      <c r="D193" s="84"/>
      <c r="E193" s="83"/>
      <c r="F193" s="83"/>
      <c r="G193" s="158">
        <f t="shared" ref="G193:I193" si="76">G194</f>
        <v>1525.1</v>
      </c>
      <c r="H193" s="158">
        <f t="shared" si="76"/>
        <v>1442.1</v>
      </c>
      <c r="I193" s="158">
        <f t="shared" si="76"/>
        <v>1442.1</v>
      </c>
      <c r="J193" s="159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</row>
    <row r="194" spans="1:32" ht="15.75" customHeight="1">
      <c r="A194" s="82" t="s">
        <v>302</v>
      </c>
      <c r="B194" s="83" t="s">
        <v>210</v>
      </c>
      <c r="C194" s="83" t="s">
        <v>303</v>
      </c>
      <c r="D194" s="97"/>
      <c r="E194" s="83"/>
      <c r="F194" s="83"/>
      <c r="G194" s="160">
        <f t="shared" ref="G194:I194" si="77">G195+G199</f>
        <v>1525.1</v>
      </c>
      <c r="H194" s="160">
        <f t="shared" si="77"/>
        <v>1442.1</v>
      </c>
      <c r="I194" s="160">
        <f t="shared" si="77"/>
        <v>1442.1</v>
      </c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</row>
    <row r="195" spans="1:32" ht="15.75" customHeight="1">
      <c r="A195" s="88" t="s">
        <v>225</v>
      </c>
      <c r="B195" s="89" t="s">
        <v>210</v>
      </c>
      <c r="C195" s="89" t="s">
        <v>303</v>
      </c>
      <c r="D195" s="90" t="s">
        <v>369</v>
      </c>
      <c r="E195" s="89"/>
      <c r="F195" s="89"/>
      <c r="G195" s="161">
        <f t="shared" ref="G195:I195" si="78">G196+G197+G198</f>
        <v>597.5</v>
      </c>
      <c r="H195" s="161">
        <f t="shared" si="78"/>
        <v>500</v>
      </c>
      <c r="I195" s="161">
        <f t="shared" si="78"/>
        <v>500</v>
      </c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</row>
    <row r="196" spans="1:32" ht="15.75" customHeight="1">
      <c r="A196" s="203" t="s">
        <v>487</v>
      </c>
      <c r="B196" s="89" t="s">
        <v>210</v>
      </c>
      <c r="C196" s="89" t="s">
        <v>303</v>
      </c>
      <c r="D196" s="90" t="s">
        <v>369</v>
      </c>
      <c r="E196" s="89" t="s">
        <v>488</v>
      </c>
      <c r="F196" s="89" t="s">
        <v>489</v>
      </c>
      <c r="G196" s="221">
        <v>451.1</v>
      </c>
      <c r="H196" s="161">
        <v>376</v>
      </c>
      <c r="I196" s="161">
        <v>376</v>
      </c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</row>
    <row r="197" spans="1:32" ht="15.75" customHeight="1">
      <c r="A197" s="88" t="s">
        <v>496</v>
      </c>
      <c r="B197" s="89" t="s">
        <v>210</v>
      </c>
      <c r="C197" s="89" t="s">
        <v>303</v>
      </c>
      <c r="D197" s="90" t="s">
        <v>369</v>
      </c>
      <c r="E197" s="89" t="s">
        <v>491</v>
      </c>
      <c r="F197" s="89" t="s">
        <v>492</v>
      </c>
      <c r="G197" s="161">
        <v>10</v>
      </c>
      <c r="H197" s="161">
        <v>10</v>
      </c>
      <c r="I197" s="161">
        <v>10</v>
      </c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</row>
    <row r="198" spans="1:32" ht="15.75" customHeight="1">
      <c r="A198" s="154" t="s">
        <v>493</v>
      </c>
      <c r="B198" s="89" t="s">
        <v>210</v>
      </c>
      <c r="C198" s="89" t="s">
        <v>303</v>
      </c>
      <c r="D198" s="90" t="s">
        <v>369</v>
      </c>
      <c r="E198" s="89" t="s">
        <v>494</v>
      </c>
      <c r="F198" s="89" t="s">
        <v>495</v>
      </c>
      <c r="G198" s="221">
        <v>136.4</v>
      </c>
      <c r="H198" s="161">
        <v>114</v>
      </c>
      <c r="I198" s="161">
        <v>114</v>
      </c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</row>
    <row r="199" spans="1:32" ht="15.75" customHeight="1">
      <c r="A199" s="88" t="s">
        <v>370</v>
      </c>
      <c r="B199" s="89" t="s">
        <v>210</v>
      </c>
      <c r="C199" s="89" t="s">
        <v>303</v>
      </c>
      <c r="D199" s="90" t="s">
        <v>371</v>
      </c>
      <c r="E199" s="89"/>
      <c r="F199" s="89"/>
      <c r="G199" s="161">
        <f t="shared" ref="G199:I199" si="79">G200+G201+G202</f>
        <v>927.6</v>
      </c>
      <c r="H199" s="161">
        <f t="shared" si="79"/>
        <v>942.1</v>
      </c>
      <c r="I199" s="161">
        <f t="shared" si="79"/>
        <v>942.1</v>
      </c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</row>
    <row r="200" spans="1:32" ht="15.75" customHeight="1">
      <c r="A200" s="203" t="s">
        <v>487</v>
      </c>
      <c r="B200" s="89" t="s">
        <v>210</v>
      </c>
      <c r="C200" s="89" t="s">
        <v>303</v>
      </c>
      <c r="D200" s="90" t="s">
        <v>371</v>
      </c>
      <c r="E200" s="89" t="s">
        <v>488</v>
      </c>
      <c r="F200" s="89" t="s">
        <v>489</v>
      </c>
      <c r="G200" s="221">
        <v>705</v>
      </c>
      <c r="H200" s="161">
        <v>723.6</v>
      </c>
      <c r="I200" s="161">
        <v>723.6</v>
      </c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</row>
    <row r="201" spans="1:32" ht="15.75" customHeight="1">
      <c r="A201" s="125" t="s">
        <v>490</v>
      </c>
      <c r="B201" s="89" t="s">
        <v>210</v>
      </c>
      <c r="C201" s="89" t="s">
        <v>303</v>
      </c>
      <c r="D201" s="90" t="s">
        <v>371</v>
      </c>
      <c r="E201" s="89" t="s">
        <v>491</v>
      </c>
      <c r="F201" s="89" t="s">
        <v>492</v>
      </c>
      <c r="G201" s="161">
        <v>10</v>
      </c>
      <c r="H201" s="222"/>
      <c r="I201" s="161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</row>
    <row r="202" spans="1:32" ht="15.75" customHeight="1">
      <c r="A202" s="154" t="s">
        <v>493</v>
      </c>
      <c r="B202" s="89" t="s">
        <v>210</v>
      </c>
      <c r="C202" s="89" t="s">
        <v>303</v>
      </c>
      <c r="D202" s="90" t="s">
        <v>371</v>
      </c>
      <c r="E202" s="89" t="s">
        <v>494</v>
      </c>
      <c r="F202" s="89" t="s">
        <v>495</v>
      </c>
      <c r="G202" s="221">
        <v>212.6</v>
      </c>
      <c r="H202" s="161">
        <v>218.5</v>
      </c>
      <c r="I202" s="161">
        <v>218.5</v>
      </c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</row>
    <row r="203" spans="1:32" ht="47.25" customHeight="1">
      <c r="A203" s="163" t="s">
        <v>372</v>
      </c>
      <c r="B203" s="78" t="s">
        <v>210</v>
      </c>
      <c r="C203" s="78"/>
      <c r="D203" s="79"/>
      <c r="E203" s="78"/>
      <c r="F203" s="78" t="s">
        <v>538</v>
      </c>
      <c r="G203" s="80">
        <f t="shared" ref="G203:I203" si="80">G204+G221+G227+G242+G213+G248</f>
        <v>119128.26144999999</v>
      </c>
      <c r="H203" s="80">
        <f t="shared" si="80"/>
        <v>91678.310000000012</v>
      </c>
      <c r="I203" s="80">
        <f t="shared" si="80"/>
        <v>81978.320000000007</v>
      </c>
      <c r="J203" s="114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</row>
    <row r="204" spans="1:32" ht="15.75" customHeight="1">
      <c r="A204" s="82" t="s">
        <v>211</v>
      </c>
      <c r="B204" s="83" t="s">
        <v>210</v>
      </c>
      <c r="C204" s="83" t="s">
        <v>212</v>
      </c>
      <c r="D204" s="84"/>
      <c r="E204" s="83"/>
      <c r="F204" s="83"/>
      <c r="G204" s="87">
        <f t="shared" ref="G204:I204" si="81">G205</f>
        <v>869.06145000000004</v>
      </c>
      <c r="H204" s="87">
        <f t="shared" si="81"/>
        <v>2375</v>
      </c>
      <c r="I204" s="87">
        <f t="shared" si="81"/>
        <v>2375</v>
      </c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</row>
    <row r="205" spans="1:32" ht="15.75" customHeight="1">
      <c r="A205" s="82" t="s">
        <v>373</v>
      </c>
      <c r="B205" s="83" t="s">
        <v>210</v>
      </c>
      <c r="C205" s="83" t="s">
        <v>242</v>
      </c>
      <c r="D205" s="84"/>
      <c r="E205" s="83"/>
      <c r="F205" s="83"/>
      <c r="G205" s="85">
        <f t="shared" ref="G205:I205" si="82">G206</f>
        <v>869.06145000000004</v>
      </c>
      <c r="H205" s="85">
        <f t="shared" si="82"/>
        <v>2375</v>
      </c>
      <c r="I205" s="85">
        <f t="shared" si="82"/>
        <v>2375</v>
      </c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</row>
    <row r="206" spans="1:32" ht="15.75" customHeight="1">
      <c r="A206" s="88" t="s">
        <v>243</v>
      </c>
      <c r="B206" s="89" t="s">
        <v>210</v>
      </c>
      <c r="C206" s="89" t="s">
        <v>242</v>
      </c>
      <c r="D206" s="99" t="s">
        <v>244</v>
      </c>
      <c r="E206" s="89"/>
      <c r="F206" s="89"/>
      <c r="G206" s="91">
        <f t="shared" ref="G206:I206" si="83">SUM(G207:G212)</f>
        <v>869.06145000000004</v>
      </c>
      <c r="H206" s="91">
        <f t="shared" si="83"/>
        <v>2375</v>
      </c>
      <c r="I206" s="91">
        <f t="shared" si="83"/>
        <v>2375</v>
      </c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</row>
    <row r="207" spans="1:32" ht="31.5" customHeight="1">
      <c r="A207" s="203" t="s">
        <v>507</v>
      </c>
      <c r="B207" s="89" t="s">
        <v>210</v>
      </c>
      <c r="C207" s="89" t="s">
        <v>242</v>
      </c>
      <c r="D207" s="99" t="s">
        <v>244</v>
      </c>
      <c r="E207" s="89" t="s">
        <v>508</v>
      </c>
      <c r="F207" s="89" t="s">
        <v>489</v>
      </c>
      <c r="G207" s="204">
        <v>281.10000000000002</v>
      </c>
      <c r="H207" s="91">
        <v>288</v>
      </c>
      <c r="I207" s="91">
        <v>288</v>
      </c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</row>
    <row r="208" spans="1:32" ht="47.25" customHeight="1">
      <c r="A208" s="88" t="s">
        <v>509</v>
      </c>
      <c r="B208" s="89" t="s">
        <v>210</v>
      </c>
      <c r="C208" s="89" t="s">
        <v>242</v>
      </c>
      <c r="D208" s="99" t="s">
        <v>244</v>
      </c>
      <c r="E208" s="89" t="s">
        <v>510</v>
      </c>
      <c r="F208" s="89" t="s">
        <v>492</v>
      </c>
      <c r="G208" s="91"/>
      <c r="H208" s="91"/>
      <c r="I208" s="91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</row>
    <row r="209" spans="1:32" ht="15.75" customHeight="1">
      <c r="A209" s="154" t="s">
        <v>511</v>
      </c>
      <c r="B209" s="89" t="s">
        <v>210</v>
      </c>
      <c r="C209" s="89" t="s">
        <v>242</v>
      </c>
      <c r="D209" s="99" t="s">
        <v>244</v>
      </c>
      <c r="E209" s="89" t="s">
        <v>512</v>
      </c>
      <c r="F209" s="89" t="s">
        <v>495</v>
      </c>
      <c r="G209" s="204">
        <v>84.7</v>
      </c>
      <c r="H209" s="91">
        <v>87</v>
      </c>
      <c r="I209" s="91">
        <v>87</v>
      </c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</row>
    <row r="210" spans="1:32" ht="15.75" customHeight="1">
      <c r="A210" s="206" t="s">
        <v>502</v>
      </c>
      <c r="B210" s="89" t="s">
        <v>210</v>
      </c>
      <c r="C210" s="89" t="s">
        <v>242</v>
      </c>
      <c r="D210" s="99" t="s">
        <v>244</v>
      </c>
      <c r="E210" s="89" t="s">
        <v>500</v>
      </c>
      <c r="F210" s="89" t="s">
        <v>514</v>
      </c>
      <c r="G210" s="91"/>
      <c r="H210" s="91"/>
      <c r="I210" s="91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</row>
    <row r="211" spans="1:32" ht="15.75" customHeight="1">
      <c r="A211" s="206" t="s">
        <v>502</v>
      </c>
      <c r="B211" s="89" t="s">
        <v>210</v>
      </c>
      <c r="C211" s="89" t="s">
        <v>242</v>
      </c>
      <c r="D211" s="99" t="s">
        <v>244</v>
      </c>
      <c r="E211" s="89" t="s">
        <v>500</v>
      </c>
      <c r="F211" s="89" t="s">
        <v>501</v>
      </c>
      <c r="G211" s="91"/>
      <c r="H211" s="91"/>
      <c r="I211" s="91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</row>
    <row r="212" spans="1:32" ht="15.75" customHeight="1">
      <c r="A212" s="223" t="s">
        <v>554</v>
      </c>
      <c r="B212" s="89" t="s">
        <v>210</v>
      </c>
      <c r="C212" s="89" t="s">
        <v>242</v>
      </c>
      <c r="D212" s="99" t="s">
        <v>244</v>
      </c>
      <c r="E212" s="224" t="s">
        <v>555</v>
      </c>
      <c r="F212" s="89" t="s">
        <v>556</v>
      </c>
      <c r="G212" s="204">
        <v>503.26145000000002</v>
      </c>
      <c r="H212" s="91">
        <v>2000</v>
      </c>
      <c r="I212" s="91">
        <v>2000</v>
      </c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</row>
    <row r="213" spans="1:32" ht="15.75" customHeight="1">
      <c r="A213" s="147" t="s">
        <v>374</v>
      </c>
      <c r="B213" s="83" t="s">
        <v>210</v>
      </c>
      <c r="C213" s="83" t="s">
        <v>266</v>
      </c>
      <c r="D213" s="84"/>
      <c r="E213" s="83"/>
      <c r="F213" s="83"/>
      <c r="G213" s="87">
        <f t="shared" ref="G213:I213" si="84">G216</f>
        <v>10.4</v>
      </c>
      <c r="H213" s="87">
        <f t="shared" si="84"/>
        <v>7.8</v>
      </c>
      <c r="I213" s="87">
        <f t="shared" si="84"/>
        <v>8</v>
      </c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</row>
    <row r="214" spans="1:32" ht="15.75" customHeight="1">
      <c r="A214" s="125" t="s">
        <v>279</v>
      </c>
      <c r="B214" s="89" t="s">
        <v>210</v>
      </c>
      <c r="C214" s="89" t="s">
        <v>278</v>
      </c>
      <c r="D214" s="99" t="s">
        <v>280</v>
      </c>
      <c r="E214" s="89"/>
      <c r="F214" s="89"/>
      <c r="G214" s="91">
        <f t="shared" ref="G214:I214" si="85">G215</f>
        <v>0</v>
      </c>
      <c r="H214" s="91">
        <f t="shared" si="85"/>
        <v>0</v>
      </c>
      <c r="I214" s="91">
        <f t="shared" si="85"/>
        <v>0</v>
      </c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</row>
    <row r="215" spans="1:32" ht="31.5" customHeight="1">
      <c r="A215" s="125" t="s">
        <v>557</v>
      </c>
      <c r="B215" s="89" t="s">
        <v>210</v>
      </c>
      <c r="C215" s="89" t="s">
        <v>278</v>
      </c>
      <c r="D215" s="99" t="s">
        <v>280</v>
      </c>
      <c r="E215" s="89" t="s">
        <v>500</v>
      </c>
      <c r="F215" s="89" t="s">
        <v>514</v>
      </c>
      <c r="G215" s="106"/>
      <c r="H215" s="106"/>
      <c r="I215" s="91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</row>
    <row r="216" spans="1:32" ht="31.5" customHeight="1">
      <c r="A216" s="82" t="s">
        <v>312</v>
      </c>
      <c r="B216" s="83" t="s">
        <v>210</v>
      </c>
      <c r="C216" s="83" t="s">
        <v>282</v>
      </c>
      <c r="D216" s="99"/>
      <c r="E216" s="89"/>
      <c r="F216" s="89"/>
      <c r="G216" s="91">
        <f t="shared" ref="G216:I216" si="86">G217+G219</f>
        <v>10.4</v>
      </c>
      <c r="H216" s="91">
        <f t="shared" si="86"/>
        <v>7.8</v>
      </c>
      <c r="I216" s="91">
        <f t="shared" si="86"/>
        <v>8</v>
      </c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</row>
    <row r="217" spans="1:32" ht="63" customHeight="1">
      <c r="A217" s="88" t="s">
        <v>375</v>
      </c>
      <c r="B217" s="89" t="s">
        <v>210</v>
      </c>
      <c r="C217" s="89" t="s">
        <v>282</v>
      </c>
      <c r="D217" s="90" t="s">
        <v>376</v>
      </c>
      <c r="E217" s="89"/>
      <c r="F217" s="89"/>
      <c r="G217" s="91">
        <f t="shared" ref="G217:I217" si="87">G218</f>
        <v>4</v>
      </c>
      <c r="H217" s="91">
        <f t="shared" si="87"/>
        <v>4</v>
      </c>
      <c r="I217" s="91">
        <f t="shared" si="87"/>
        <v>4</v>
      </c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</row>
    <row r="218" spans="1:32" ht="31.5" customHeight="1">
      <c r="A218" s="88" t="s">
        <v>502</v>
      </c>
      <c r="B218" s="89" t="s">
        <v>210</v>
      </c>
      <c r="C218" s="89" t="s">
        <v>282</v>
      </c>
      <c r="D218" s="90" t="s">
        <v>376</v>
      </c>
      <c r="E218" s="89" t="s">
        <v>500</v>
      </c>
      <c r="F218" s="89" t="s">
        <v>503</v>
      </c>
      <c r="G218" s="91">
        <v>4</v>
      </c>
      <c r="H218" s="91">
        <v>4</v>
      </c>
      <c r="I218" s="91">
        <v>4</v>
      </c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</row>
    <row r="219" spans="1:32" ht="63" customHeight="1">
      <c r="A219" s="88" t="s">
        <v>377</v>
      </c>
      <c r="B219" s="89" t="s">
        <v>210</v>
      </c>
      <c r="C219" s="89" t="s">
        <v>282</v>
      </c>
      <c r="D219" s="90" t="s">
        <v>378</v>
      </c>
      <c r="E219" s="89"/>
      <c r="F219" s="89"/>
      <c r="G219" s="91">
        <f t="shared" ref="G219:I219" si="88">G220</f>
        <v>6.4</v>
      </c>
      <c r="H219" s="91">
        <f t="shared" si="88"/>
        <v>3.8</v>
      </c>
      <c r="I219" s="91">
        <f t="shared" si="88"/>
        <v>4</v>
      </c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</row>
    <row r="220" spans="1:32" ht="31.5" customHeight="1">
      <c r="A220" s="88" t="s">
        <v>502</v>
      </c>
      <c r="B220" s="89" t="s">
        <v>210</v>
      </c>
      <c r="C220" s="89" t="s">
        <v>282</v>
      </c>
      <c r="D220" s="90" t="s">
        <v>378</v>
      </c>
      <c r="E220" s="89" t="s">
        <v>500</v>
      </c>
      <c r="F220" s="89" t="s">
        <v>503</v>
      </c>
      <c r="G220" s="91">
        <v>6.4</v>
      </c>
      <c r="H220" s="91">
        <v>3.8</v>
      </c>
      <c r="I220" s="91">
        <v>4</v>
      </c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</row>
    <row r="221" spans="1:32" ht="15.75" customHeight="1">
      <c r="A221" s="82" t="s">
        <v>379</v>
      </c>
      <c r="B221" s="83" t="s">
        <v>210</v>
      </c>
      <c r="C221" s="83" t="s">
        <v>316</v>
      </c>
      <c r="D221" s="84"/>
      <c r="E221" s="83"/>
      <c r="F221" s="83"/>
      <c r="G221" s="87">
        <f t="shared" ref="G221:I221" si="89">G222</f>
        <v>1084.4000000000001</v>
      </c>
      <c r="H221" s="87">
        <f t="shared" si="89"/>
        <v>1055.3</v>
      </c>
      <c r="I221" s="87">
        <f t="shared" si="89"/>
        <v>1055.3</v>
      </c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</row>
    <row r="222" spans="1:32" ht="15.75" customHeight="1">
      <c r="A222" s="82" t="s">
        <v>380</v>
      </c>
      <c r="B222" s="83" t="s">
        <v>210</v>
      </c>
      <c r="C222" s="83" t="s">
        <v>381</v>
      </c>
      <c r="D222" s="84"/>
      <c r="E222" s="83"/>
      <c r="F222" s="83"/>
      <c r="G222" s="87">
        <f t="shared" ref="G222:I222" si="90">G223</f>
        <v>1084.4000000000001</v>
      </c>
      <c r="H222" s="87">
        <f t="shared" si="90"/>
        <v>1055.3</v>
      </c>
      <c r="I222" s="87">
        <f t="shared" si="90"/>
        <v>1055.3</v>
      </c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</row>
    <row r="223" spans="1:32" ht="39" customHeight="1">
      <c r="A223" s="88" t="s">
        <v>219</v>
      </c>
      <c r="B223" s="89" t="s">
        <v>210</v>
      </c>
      <c r="C223" s="89" t="s">
        <v>381</v>
      </c>
      <c r="D223" s="90" t="s">
        <v>220</v>
      </c>
      <c r="E223" s="89"/>
      <c r="F223" s="89"/>
      <c r="G223" s="91">
        <f t="shared" ref="G223:I223" si="91">SUM(G224:G226)</f>
        <v>1084.4000000000001</v>
      </c>
      <c r="H223" s="91">
        <f t="shared" si="91"/>
        <v>1055.3</v>
      </c>
      <c r="I223" s="91">
        <f t="shared" si="91"/>
        <v>1055.3</v>
      </c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</row>
    <row r="224" spans="1:32" ht="31.5" customHeight="1">
      <c r="A224" s="203" t="s">
        <v>487</v>
      </c>
      <c r="B224" s="89" t="s">
        <v>210</v>
      </c>
      <c r="C224" s="89" t="s">
        <v>381</v>
      </c>
      <c r="D224" s="90" t="s">
        <v>220</v>
      </c>
      <c r="E224" s="89" t="s">
        <v>488</v>
      </c>
      <c r="F224" s="89" t="s">
        <v>489</v>
      </c>
      <c r="G224" s="204">
        <v>817.5</v>
      </c>
      <c r="H224" s="91">
        <v>810.3</v>
      </c>
      <c r="I224" s="91">
        <v>810.3</v>
      </c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</row>
    <row r="225" spans="1:32" ht="31.5" customHeight="1">
      <c r="A225" s="88" t="s">
        <v>496</v>
      </c>
      <c r="B225" s="89" t="s">
        <v>210</v>
      </c>
      <c r="C225" s="89" t="s">
        <v>381</v>
      </c>
      <c r="D225" s="90" t="s">
        <v>220</v>
      </c>
      <c r="E225" s="89" t="s">
        <v>491</v>
      </c>
      <c r="F225" s="89" t="s">
        <v>492</v>
      </c>
      <c r="G225" s="91">
        <v>20</v>
      </c>
      <c r="H225" s="91"/>
      <c r="I225" s="91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</row>
    <row r="226" spans="1:32" ht="47.25" customHeight="1">
      <c r="A226" s="154" t="s">
        <v>493</v>
      </c>
      <c r="B226" s="89" t="s">
        <v>210</v>
      </c>
      <c r="C226" s="89" t="s">
        <v>381</v>
      </c>
      <c r="D226" s="90" t="s">
        <v>220</v>
      </c>
      <c r="E226" s="89" t="s">
        <v>494</v>
      </c>
      <c r="F226" s="89" t="s">
        <v>495</v>
      </c>
      <c r="G226" s="204">
        <v>246.9</v>
      </c>
      <c r="H226" s="91">
        <v>245</v>
      </c>
      <c r="I226" s="91">
        <v>245</v>
      </c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</row>
    <row r="227" spans="1:32" ht="15.75" customHeight="1">
      <c r="A227" s="82" t="s">
        <v>382</v>
      </c>
      <c r="B227" s="83" t="s">
        <v>210</v>
      </c>
      <c r="C227" s="83" t="s">
        <v>383</v>
      </c>
      <c r="D227" s="84"/>
      <c r="E227" s="83"/>
      <c r="F227" s="83"/>
      <c r="G227" s="87">
        <f t="shared" ref="G227:I227" si="92">G228+G231+G239+G234</f>
        <v>111190.7</v>
      </c>
      <c r="H227" s="87">
        <f t="shared" si="92"/>
        <v>82869.450000000012</v>
      </c>
      <c r="I227" s="87">
        <f t="shared" si="92"/>
        <v>73169.260000000009</v>
      </c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</row>
    <row r="228" spans="1:32" ht="15.75" customHeight="1">
      <c r="A228" s="82" t="s">
        <v>384</v>
      </c>
      <c r="B228" s="83" t="s">
        <v>210</v>
      </c>
      <c r="C228" s="83" t="s">
        <v>385</v>
      </c>
      <c r="D228" s="74"/>
      <c r="E228" s="83"/>
      <c r="F228" s="83"/>
      <c r="G228" s="87">
        <f t="shared" ref="G228:I228" si="93">G229</f>
        <v>21610.5</v>
      </c>
      <c r="H228" s="87">
        <f t="shared" si="93"/>
        <v>19240</v>
      </c>
      <c r="I228" s="87">
        <f t="shared" si="93"/>
        <v>16240</v>
      </c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</row>
    <row r="229" spans="1:32" ht="15.75" customHeight="1">
      <c r="A229" s="88" t="s">
        <v>386</v>
      </c>
      <c r="B229" s="89" t="s">
        <v>210</v>
      </c>
      <c r="C229" s="89" t="s">
        <v>385</v>
      </c>
      <c r="D229" s="99" t="s">
        <v>387</v>
      </c>
      <c r="E229" s="89"/>
      <c r="F229" s="89"/>
      <c r="G229" s="91">
        <f t="shared" ref="G229:I229" si="94">G230</f>
        <v>21610.5</v>
      </c>
      <c r="H229" s="91">
        <f t="shared" si="94"/>
        <v>19240</v>
      </c>
      <c r="I229" s="91">
        <f t="shared" si="94"/>
        <v>16240</v>
      </c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</row>
    <row r="230" spans="1:32" ht="31.5" customHeight="1">
      <c r="A230" s="88" t="s">
        <v>554</v>
      </c>
      <c r="B230" s="89" t="s">
        <v>210</v>
      </c>
      <c r="C230" s="89" t="s">
        <v>385</v>
      </c>
      <c r="D230" s="99" t="s">
        <v>387</v>
      </c>
      <c r="E230" s="89" t="s">
        <v>555</v>
      </c>
      <c r="F230" s="89" t="s">
        <v>556</v>
      </c>
      <c r="G230" s="204">
        <v>21610.5</v>
      </c>
      <c r="H230" s="91">
        <v>19240</v>
      </c>
      <c r="I230" s="91">
        <f>19240-3000</f>
        <v>16240</v>
      </c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</row>
    <row r="231" spans="1:32" ht="15.75" customHeight="1">
      <c r="A231" s="82" t="s">
        <v>388</v>
      </c>
      <c r="B231" s="83" t="s">
        <v>210</v>
      </c>
      <c r="C231" s="83" t="s">
        <v>389</v>
      </c>
      <c r="D231" s="84"/>
      <c r="E231" s="83"/>
      <c r="F231" s="83"/>
      <c r="G231" s="87">
        <f t="shared" ref="G231:I231" si="95">G232</f>
        <v>69262.5</v>
      </c>
      <c r="H231" s="87">
        <f t="shared" si="95"/>
        <v>47988.3</v>
      </c>
      <c r="I231" s="87">
        <f t="shared" si="95"/>
        <v>42988.3</v>
      </c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</row>
    <row r="232" spans="1:32" ht="24.75" customHeight="1">
      <c r="A232" s="88" t="s">
        <v>390</v>
      </c>
      <c r="B232" s="89" t="s">
        <v>210</v>
      </c>
      <c r="C232" s="89" t="s">
        <v>389</v>
      </c>
      <c r="D232" s="99" t="s">
        <v>391</v>
      </c>
      <c r="E232" s="89"/>
      <c r="F232" s="89"/>
      <c r="G232" s="91">
        <f t="shared" ref="G232:I232" si="96">G233</f>
        <v>69262.5</v>
      </c>
      <c r="H232" s="91">
        <f t="shared" si="96"/>
        <v>47988.3</v>
      </c>
      <c r="I232" s="91">
        <f t="shared" si="96"/>
        <v>42988.3</v>
      </c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</row>
    <row r="233" spans="1:32" ht="31.5" customHeight="1">
      <c r="A233" s="88" t="s">
        <v>554</v>
      </c>
      <c r="B233" s="89" t="s">
        <v>210</v>
      </c>
      <c r="C233" s="89" t="s">
        <v>389</v>
      </c>
      <c r="D233" s="99" t="s">
        <v>391</v>
      </c>
      <c r="E233" s="89" t="s">
        <v>555</v>
      </c>
      <c r="F233" s="89" t="s">
        <v>556</v>
      </c>
      <c r="G233" s="204">
        <v>69262.5</v>
      </c>
      <c r="H233" s="91">
        <f>49038.3-1050</f>
        <v>47988.3</v>
      </c>
      <c r="I233" s="91">
        <f>49038.3-1050-5000</f>
        <v>42988.3</v>
      </c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</row>
    <row r="234" spans="1:32" ht="15.75" customHeight="1">
      <c r="A234" s="82" t="s">
        <v>392</v>
      </c>
      <c r="B234" s="83" t="s">
        <v>210</v>
      </c>
      <c r="C234" s="83" t="s">
        <v>393</v>
      </c>
      <c r="D234" s="84"/>
      <c r="E234" s="83"/>
      <c r="F234" s="83"/>
      <c r="G234" s="87">
        <f t="shared" ref="G234:I234" si="97">G235+G237</f>
        <v>20186.300000000003</v>
      </c>
      <c r="H234" s="87">
        <f t="shared" si="97"/>
        <v>15471.150000000001</v>
      </c>
      <c r="I234" s="87">
        <f t="shared" si="97"/>
        <v>13770.96</v>
      </c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</row>
    <row r="235" spans="1:32" ht="15.75" customHeight="1">
      <c r="A235" s="88" t="s">
        <v>394</v>
      </c>
      <c r="B235" s="89" t="s">
        <v>210</v>
      </c>
      <c r="C235" s="89" t="s">
        <v>393</v>
      </c>
      <c r="D235" s="99" t="s">
        <v>395</v>
      </c>
      <c r="E235" s="89"/>
      <c r="F235" s="89"/>
      <c r="G235" s="91">
        <f t="shared" ref="G235:I235" si="98">G236</f>
        <v>3699.9</v>
      </c>
      <c r="H235" s="91">
        <f t="shared" si="98"/>
        <v>2810.96</v>
      </c>
      <c r="I235" s="91">
        <f t="shared" si="98"/>
        <v>2810.96</v>
      </c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</row>
    <row r="236" spans="1:32" ht="31.5" customHeight="1">
      <c r="A236" s="88" t="s">
        <v>554</v>
      </c>
      <c r="B236" s="89" t="s">
        <v>210</v>
      </c>
      <c r="C236" s="89" t="s">
        <v>393</v>
      </c>
      <c r="D236" s="99" t="s">
        <v>395</v>
      </c>
      <c r="E236" s="89" t="s">
        <v>555</v>
      </c>
      <c r="F236" s="89" t="s">
        <v>556</v>
      </c>
      <c r="G236" s="204">
        <v>3699.9</v>
      </c>
      <c r="H236" s="91">
        <f t="shared" ref="H236:I236" si="99">2811-0.04</f>
        <v>2810.96</v>
      </c>
      <c r="I236" s="91">
        <f t="shared" si="99"/>
        <v>2810.96</v>
      </c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</row>
    <row r="237" spans="1:32" ht="15.75" customHeight="1">
      <c r="A237" s="88" t="s">
        <v>396</v>
      </c>
      <c r="B237" s="89" t="s">
        <v>210</v>
      </c>
      <c r="C237" s="89" t="s">
        <v>393</v>
      </c>
      <c r="D237" s="99" t="s">
        <v>397</v>
      </c>
      <c r="E237" s="89"/>
      <c r="F237" s="89"/>
      <c r="G237" s="91">
        <f t="shared" ref="G237:I237" si="100">G238</f>
        <v>16486.400000000001</v>
      </c>
      <c r="H237" s="91">
        <f t="shared" si="100"/>
        <v>12660.19</v>
      </c>
      <c r="I237" s="91">
        <f t="shared" si="100"/>
        <v>10960</v>
      </c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</row>
    <row r="238" spans="1:32" ht="31.5" customHeight="1">
      <c r="A238" s="88" t="s">
        <v>554</v>
      </c>
      <c r="B238" s="89" t="s">
        <v>210</v>
      </c>
      <c r="C238" s="89" t="s">
        <v>393</v>
      </c>
      <c r="D238" s="99" t="s">
        <v>397</v>
      </c>
      <c r="E238" s="89" t="s">
        <v>555</v>
      </c>
      <c r="F238" s="89" t="s">
        <v>556</v>
      </c>
      <c r="G238" s="204">
        <v>16486.400000000001</v>
      </c>
      <c r="H238" s="91">
        <f>15960-3299.81</f>
        <v>12660.19</v>
      </c>
      <c r="I238" s="91">
        <f>15960-5000</f>
        <v>10960</v>
      </c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</row>
    <row r="239" spans="1:32" ht="15.75" customHeight="1">
      <c r="A239" s="82" t="s">
        <v>398</v>
      </c>
      <c r="B239" s="83" t="s">
        <v>210</v>
      </c>
      <c r="C239" s="83" t="s">
        <v>399</v>
      </c>
      <c r="D239" s="84"/>
      <c r="E239" s="83"/>
      <c r="F239" s="83"/>
      <c r="G239" s="87">
        <f t="shared" ref="G239:I239" si="101">G240</f>
        <v>131.4</v>
      </c>
      <c r="H239" s="87">
        <f t="shared" si="101"/>
        <v>170</v>
      </c>
      <c r="I239" s="87">
        <f t="shared" si="101"/>
        <v>170</v>
      </c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</row>
    <row r="240" spans="1:32" ht="34.5" customHeight="1">
      <c r="A240" s="88" t="s">
        <v>400</v>
      </c>
      <c r="B240" s="89" t="s">
        <v>210</v>
      </c>
      <c r="C240" s="89" t="s">
        <v>399</v>
      </c>
      <c r="D240" s="99" t="s">
        <v>401</v>
      </c>
      <c r="E240" s="89"/>
      <c r="F240" s="89"/>
      <c r="G240" s="91">
        <f t="shared" ref="G240:I240" si="102">G241</f>
        <v>131.4</v>
      </c>
      <c r="H240" s="91">
        <f t="shared" si="102"/>
        <v>170</v>
      </c>
      <c r="I240" s="91">
        <f t="shared" si="102"/>
        <v>170</v>
      </c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</row>
    <row r="241" spans="1:32" ht="31.5" customHeight="1">
      <c r="A241" s="88" t="s">
        <v>554</v>
      </c>
      <c r="B241" s="89" t="s">
        <v>210</v>
      </c>
      <c r="C241" s="89" t="s">
        <v>399</v>
      </c>
      <c r="D241" s="99" t="s">
        <v>401</v>
      </c>
      <c r="E241" s="89" t="s">
        <v>555</v>
      </c>
      <c r="F241" s="89" t="s">
        <v>556</v>
      </c>
      <c r="G241" s="204">
        <v>131.4</v>
      </c>
      <c r="H241" s="91">
        <v>170</v>
      </c>
      <c r="I241" s="91">
        <v>170</v>
      </c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</row>
    <row r="242" spans="1:32" ht="31.5" customHeight="1">
      <c r="A242" s="82" t="s">
        <v>327</v>
      </c>
      <c r="B242" s="83" t="s">
        <v>210</v>
      </c>
      <c r="C242" s="83" t="s">
        <v>328</v>
      </c>
      <c r="D242" s="84"/>
      <c r="E242" s="83"/>
      <c r="F242" s="83"/>
      <c r="G242" s="87">
        <f t="shared" ref="G242:I242" si="103">G243+G246</f>
        <v>1653.6999999999998</v>
      </c>
      <c r="H242" s="87">
        <f t="shared" si="103"/>
        <v>1650.76</v>
      </c>
      <c r="I242" s="87">
        <f t="shared" si="103"/>
        <v>1650.76</v>
      </c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</row>
    <row r="243" spans="1:32" ht="15.75" customHeight="1">
      <c r="A243" s="88" t="s">
        <v>329</v>
      </c>
      <c r="B243" s="89" t="s">
        <v>210</v>
      </c>
      <c r="C243" s="89" t="s">
        <v>330</v>
      </c>
      <c r="D243" s="99"/>
      <c r="E243" s="89"/>
      <c r="F243" s="89"/>
      <c r="G243" s="91">
        <f t="shared" ref="G243:I243" si="104">G244</f>
        <v>1232.0999999999999</v>
      </c>
      <c r="H243" s="91">
        <f t="shared" si="104"/>
        <v>1192</v>
      </c>
      <c r="I243" s="91">
        <f t="shared" si="104"/>
        <v>1192</v>
      </c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</row>
    <row r="244" spans="1:32" ht="47.25" customHeight="1">
      <c r="A244" s="88" t="s">
        <v>402</v>
      </c>
      <c r="B244" s="89" t="s">
        <v>210</v>
      </c>
      <c r="C244" s="89" t="s">
        <v>330</v>
      </c>
      <c r="D244" s="99" t="s">
        <v>403</v>
      </c>
      <c r="E244" s="89"/>
      <c r="F244" s="89"/>
      <c r="G244" s="91">
        <f t="shared" ref="G244:I244" si="105">G245</f>
        <v>1232.0999999999999</v>
      </c>
      <c r="H244" s="91">
        <f t="shared" si="105"/>
        <v>1192</v>
      </c>
      <c r="I244" s="91">
        <f t="shared" si="105"/>
        <v>1192</v>
      </c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</row>
    <row r="245" spans="1:32" ht="31.5" customHeight="1">
      <c r="A245" s="88" t="s">
        <v>554</v>
      </c>
      <c r="B245" s="89" t="s">
        <v>210</v>
      </c>
      <c r="C245" s="89" t="s">
        <v>330</v>
      </c>
      <c r="D245" s="99" t="s">
        <v>403</v>
      </c>
      <c r="E245" s="89" t="s">
        <v>555</v>
      </c>
      <c r="F245" s="89" t="s">
        <v>556</v>
      </c>
      <c r="G245" s="204">
        <v>1232.0999999999999</v>
      </c>
      <c r="H245" s="91">
        <v>1192</v>
      </c>
      <c r="I245" s="91">
        <v>1192</v>
      </c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</row>
    <row r="246" spans="1:32" ht="15.75" customHeight="1">
      <c r="A246" s="88" t="s">
        <v>404</v>
      </c>
      <c r="B246" s="89" t="s">
        <v>210</v>
      </c>
      <c r="C246" s="89" t="s">
        <v>330</v>
      </c>
      <c r="D246" s="99" t="s">
        <v>405</v>
      </c>
      <c r="E246" s="89"/>
      <c r="F246" s="89"/>
      <c r="G246" s="91">
        <f t="shared" ref="G246:I246" si="106">G247</f>
        <v>421.6</v>
      </c>
      <c r="H246" s="91">
        <f t="shared" si="106"/>
        <v>458.76</v>
      </c>
      <c r="I246" s="91">
        <f t="shared" si="106"/>
        <v>458.76</v>
      </c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</row>
    <row r="247" spans="1:32" ht="31.5" customHeight="1">
      <c r="A247" s="88" t="s">
        <v>554</v>
      </c>
      <c r="B247" s="89" t="s">
        <v>210</v>
      </c>
      <c r="C247" s="89" t="s">
        <v>330</v>
      </c>
      <c r="D247" s="99" t="s">
        <v>405</v>
      </c>
      <c r="E247" s="89" t="s">
        <v>555</v>
      </c>
      <c r="F247" s="89" t="s">
        <v>556</v>
      </c>
      <c r="G247" s="204">
        <v>421.6</v>
      </c>
      <c r="H247" s="91">
        <v>458.76</v>
      </c>
      <c r="I247" s="91">
        <v>458.76</v>
      </c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</row>
    <row r="248" spans="1:32" ht="31.5" customHeight="1">
      <c r="A248" s="82" t="s">
        <v>285</v>
      </c>
      <c r="B248" s="83" t="s">
        <v>210</v>
      </c>
      <c r="C248" s="83" t="s">
        <v>286</v>
      </c>
      <c r="D248" s="84"/>
      <c r="E248" s="83"/>
      <c r="F248" s="83"/>
      <c r="G248" s="87">
        <f t="shared" ref="G248:I248" si="107">G249</f>
        <v>4320</v>
      </c>
      <c r="H248" s="87">
        <f t="shared" si="107"/>
        <v>3720</v>
      </c>
      <c r="I248" s="87">
        <f t="shared" si="107"/>
        <v>3720</v>
      </c>
      <c r="J248" s="76"/>
      <c r="K248" s="76"/>
      <c r="L248" s="76"/>
      <c r="M248" s="76"/>
      <c r="N248" s="76"/>
      <c r="O248" s="76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</row>
    <row r="249" spans="1:32" ht="31.5" customHeight="1">
      <c r="A249" s="88" t="s">
        <v>406</v>
      </c>
      <c r="B249" s="89" t="s">
        <v>210</v>
      </c>
      <c r="C249" s="89" t="s">
        <v>407</v>
      </c>
      <c r="D249" s="84"/>
      <c r="E249" s="83"/>
      <c r="F249" s="83"/>
      <c r="G249" s="87">
        <f t="shared" ref="G249:I249" si="108">G250</f>
        <v>4320</v>
      </c>
      <c r="H249" s="87">
        <f t="shared" si="108"/>
        <v>3720</v>
      </c>
      <c r="I249" s="87">
        <f t="shared" si="108"/>
        <v>3720</v>
      </c>
      <c r="J249" s="76"/>
      <c r="K249" s="76"/>
      <c r="L249" s="76"/>
      <c r="M249" s="76"/>
      <c r="N249" s="76"/>
      <c r="O249" s="76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</row>
    <row r="250" spans="1:32" ht="31.5" customHeight="1">
      <c r="A250" s="125" t="s">
        <v>408</v>
      </c>
      <c r="B250" s="89" t="s">
        <v>210</v>
      </c>
      <c r="C250" s="89" t="s">
        <v>407</v>
      </c>
      <c r="D250" s="90" t="s">
        <v>409</v>
      </c>
      <c r="E250" s="89"/>
      <c r="F250" s="89"/>
      <c r="G250" s="91">
        <f t="shared" ref="G250:I250" si="109">G251</f>
        <v>4320</v>
      </c>
      <c r="H250" s="91">
        <f t="shared" si="109"/>
        <v>3720</v>
      </c>
      <c r="I250" s="91">
        <f t="shared" si="109"/>
        <v>3720</v>
      </c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</row>
    <row r="251" spans="1:32" ht="31.5" customHeight="1">
      <c r="A251" s="125" t="s">
        <v>558</v>
      </c>
      <c r="B251" s="89" t="s">
        <v>210</v>
      </c>
      <c r="C251" s="89" t="s">
        <v>407</v>
      </c>
      <c r="D251" s="90" t="s">
        <v>409</v>
      </c>
      <c r="E251" s="89" t="s">
        <v>536</v>
      </c>
      <c r="F251" s="89" t="s">
        <v>537</v>
      </c>
      <c r="G251" s="204">
        <v>4320</v>
      </c>
      <c r="H251" s="204">
        <v>3720</v>
      </c>
      <c r="I251" s="204">
        <v>3720</v>
      </c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</row>
    <row r="252" spans="1:32" ht="47.25" customHeight="1">
      <c r="A252" s="163" t="s">
        <v>410</v>
      </c>
      <c r="B252" s="78" t="s">
        <v>210</v>
      </c>
      <c r="C252" s="78"/>
      <c r="D252" s="79"/>
      <c r="E252" s="78"/>
      <c r="F252" s="78" t="s">
        <v>538</v>
      </c>
      <c r="G252" s="80">
        <f t="shared" ref="G252:I252" si="110">G253+G270</f>
        <v>82.692859999999996</v>
      </c>
      <c r="H252" s="80">
        <f t="shared" si="110"/>
        <v>0</v>
      </c>
      <c r="I252" s="80">
        <f t="shared" si="110"/>
        <v>0</v>
      </c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</row>
    <row r="253" spans="1:32" ht="14.25" customHeight="1">
      <c r="A253" s="82" t="s">
        <v>211</v>
      </c>
      <c r="B253" s="83" t="s">
        <v>210</v>
      </c>
      <c r="C253" s="83" t="s">
        <v>212</v>
      </c>
      <c r="D253" s="84"/>
      <c r="E253" s="83"/>
      <c r="F253" s="83"/>
      <c r="G253" s="85">
        <f t="shared" ref="G253:I253" si="111">G254</f>
        <v>82.692859999999996</v>
      </c>
      <c r="H253" s="85">
        <f t="shared" si="111"/>
        <v>0</v>
      </c>
      <c r="I253" s="85">
        <f t="shared" si="111"/>
        <v>0</v>
      </c>
      <c r="J253" s="164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</row>
    <row r="254" spans="1:32" ht="15.75" customHeight="1">
      <c r="A254" s="82" t="s">
        <v>373</v>
      </c>
      <c r="B254" s="83" t="s">
        <v>210</v>
      </c>
      <c r="C254" s="83" t="s">
        <v>242</v>
      </c>
      <c r="D254" s="84"/>
      <c r="E254" s="83"/>
      <c r="F254" s="83"/>
      <c r="G254" s="85">
        <f t="shared" ref="G254:I254" si="112">G255</f>
        <v>82.692859999999996</v>
      </c>
      <c r="H254" s="85">
        <f t="shared" si="112"/>
        <v>0</v>
      </c>
      <c r="I254" s="85">
        <f t="shared" si="112"/>
        <v>0</v>
      </c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</row>
    <row r="255" spans="1:32" ht="31.5" customHeight="1">
      <c r="A255" s="165" t="s">
        <v>411</v>
      </c>
      <c r="B255" s="89" t="s">
        <v>210</v>
      </c>
      <c r="C255" s="89" t="s">
        <v>242</v>
      </c>
      <c r="D255" s="99" t="s">
        <v>244</v>
      </c>
      <c r="E255" s="83"/>
      <c r="F255" s="83"/>
      <c r="G255" s="87">
        <f t="shared" ref="G255:I255" si="113">SUM(G256:G269)</f>
        <v>82.692859999999996</v>
      </c>
      <c r="H255" s="87">
        <f t="shared" si="113"/>
        <v>0</v>
      </c>
      <c r="I255" s="87">
        <f t="shared" si="113"/>
        <v>0</v>
      </c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</row>
    <row r="256" spans="1:32" ht="15.75" customHeight="1">
      <c r="A256" s="203" t="s">
        <v>507</v>
      </c>
      <c r="B256" s="89" t="s">
        <v>210</v>
      </c>
      <c r="C256" s="89" t="s">
        <v>242</v>
      </c>
      <c r="D256" s="99" t="s">
        <v>244</v>
      </c>
      <c r="E256" s="89" t="s">
        <v>508</v>
      </c>
      <c r="F256" s="89" t="s">
        <v>489</v>
      </c>
      <c r="G256" s="204"/>
      <c r="H256" s="91"/>
      <c r="I256" s="91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</row>
    <row r="257" spans="1:32" ht="31.5" customHeight="1">
      <c r="A257" s="154" t="s">
        <v>511</v>
      </c>
      <c r="B257" s="89" t="s">
        <v>210</v>
      </c>
      <c r="C257" s="89" t="s">
        <v>242</v>
      </c>
      <c r="D257" s="99" t="s">
        <v>244</v>
      </c>
      <c r="E257" s="89" t="s">
        <v>512</v>
      </c>
      <c r="F257" s="89" t="s">
        <v>495</v>
      </c>
      <c r="G257" s="204"/>
      <c r="H257" s="91"/>
      <c r="I257" s="91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</row>
    <row r="258" spans="1:32" ht="15.75" customHeight="1">
      <c r="A258" s="225" t="s">
        <v>559</v>
      </c>
      <c r="B258" s="89" t="s">
        <v>210</v>
      </c>
      <c r="C258" s="89" t="s">
        <v>242</v>
      </c>
      <c r="D258" s="99" t="s">
        <v>244</v>
      </c>
      <c r="E258" s="224" t="s">
        <v>510</v>
      </c>
      <c r="F258" s="89" t="s">
        <v>492</v>
      </c>
      <c r="G258" s="91"/>
      <c r="H258" s="106"/>
      <c r="I258" s="91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</row>
    <row r="259" spans="1:32" ht="15.75" customHeight="1">
      <c r="A259" s="226" t="s">
        <v>499</v>
      </c>
      <c r="B259" s="89" t="s">
        <v>210</v>
      </c>
      <c r="C259" s="89" t="s">
        <v>242</v>
      </c>
      <c r="D259" s="99" t="s">
        <v>244</v>
      </c>
      <c r="E259" s="224" t="s">
        <v>500</v>
      </c>
      <c r="F259" s="89" t="s">
        <v>513</v>
      </c>
      <c r="G259" s="204">
        <v>34.02028</v>
      </c>
      <c r="H259" s="91"/>
      <c r="I259" s="91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</row>
    <row r="260" spans="1:32" ht="15.75" customHeight="1">
      <c r="A260" s="226" t="s">
        <v>499</v>
      </c>
      <c r="B260" s="89" t="s">
        <v>210</v>
      </c>
      <c r="C260" s="89" t="s">
        <v>242</v>
      </c>
      <c r="D260" s="99" t="s">
        <v>244</v>
      </c>
      <c r="E260" s="224" t="s">
        <v>500</v>
      </c>
      <c r="F260" s="89" t="s">
        <v>556</v>
      </c>
      <c r="G260" s="204"/>
      <c r="H260" s="91"/>
      <c r="I260" s="91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</row>
    <row r="261" spans="1:32" ht="15.75" customHeight="1">
      <c r="A261" s="226" t="s">
        <v>499</v>
      </c>
      <c r="B261" s="89" t="s">
        <v>210</v>
      </c>
      <c r="C261" s="89" t="s">
        <v>242</v>
      </c>
      <c r="D261" s="99" t="s">
        <v>244</v>
      </c>
      <c r="E261" s="224" t="s">
        <v>500</v>
      </c>
      <c r="F261" s="89" t="s">
        <v>514</v>
      </c>
      <c r="G261" s="91"/>
      <c r="H261" s="91"/>
      <c r="I261" s="91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</row>
    <row r="262" spans="1:32" ht="15.75" customHeight="1">
      <c r="A262" s="226" t="s">
        <v>499</v>
      </c>
      <c r="B262" s="89" t="s">
        <v>210</v>
      </c>
      <c r="C262" s="89" t="s">
        <v>242</v>
      </c>
      <c r="D262" s="99" t="s">
        <v>244</v>
      </c>
      <c r="E262" s="224" t="s">
        <v>500</v>
      </c>
      <c r="F262" s="89" t="s">
        <v>501</v>
      </c>
      <c r="G262" s="91"/>
      <c r="H262" s="91"/>
      <c r="I262" s="91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</row>
    <row r="263" spans="1:32" ht="15.75" customHeight="1">
      <c r="A263" s="226" t="s">
        <v>499</v>
      </c>
      <c r="B263" s="89" t="s">
        <v>210</v>
      </c>
      <c r="C263" s="89" t="s">
        <v>242</v>
      </c>
      <c r="D263" s="99" t="s">
        <v>244</v>
      </c>
      <c r="E263" s="224" t="s">
        <v>500</v>
      </c>
      <c r="F263" s="89" t="s">
        <v>506</v>
      </c>
      <c r="G263" s="91"/>
      <c r="H263" s="106"/>
      <c r="I263" s="91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</row>
    <row r="264" spans="1:32" ht="15.75" customHeight="1">
      <c r="A264" s="226" t="s">
        <v>499</v>
      </c>
      <c r="B264" s="89" t="s">
        <v>210</v>
      </c>
      <c r="C264" s="89" t="s">
        <v>242</v>
      </c>
      <c r="D264" s="99" t="s">
        <v>244</v>
      </c>
      <c r="E264" s="224" t="s">
        <v>500</v>
      </c>
      <c r="F264" s="89" t="s">
        <v>515</v>
      </c>
      <c r="G264" s="91"/>
      <c r="H264" s="91"/>
      <c r="I264" s="91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</row>
    <row r="265" spans="1:32" ht="15.75" customHeight="1">
      <c r="A265" s="226" t="s">
        <v>499</v>
      </c>
      <c r="B265" s="89" t="s">
        <v>210</v>
      </c>
      <c r="C265" s="89" t="s">
        <v>242</v>
      </c>
      <c r="D265" s="99" t="s">
        <v>244</v>
      </c>
      <c r="E265" s="89" t="s">
        <v>500</v>
      </c>
      <c r="F265" s="89" t="s">
        <v>503</v>
      </c>
      <c r="G265" s="91"/>
      <c r="H265" s="91"/>
      <c r="I265" s="91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</row>
    <row r="266" spans="1:32" ht="31.5" customHeight="1">
      <c r="A266" s="223" t="s">
        <v>554</v>
      </c>
      <c r="B266" s="89" t="s">
        <v>210</v>
      </c>
      <c r="C266" s="89" t="s">
        <v>242</v>
      </c>
      <c r="D266" s="99" t="s">
        <v>244</v>
      </c>
      <c r="E266" s="224" t="s">
        <v>555</v>
      </c>
      <c r="F266" s="89" t="s">
        <v>556</v>
      </c>
      <c r="G266" s="204">
        <v>48.672580000000004</v>
      </c>
      <c r="H266" s="106"/>
      <c r="I266" s="91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</row>
    <row r="267" spans="1:32" ht="31.5" customHeight="1">
      <c r="A267" s="88" t="s">
        <v>560</v>
      </c>
      <c r="B267" s="89" t="s">
        <v>210</v>
      </c>
      <c r="C267" s="89" t="s">
        <v>242</v>
      </c>
      <c r="D267" s="99" t="s">
        <v>244</v>
      </c>
      <c r="E267" s="89" t="s">
        <v>522</v>
      </c>
      <c r="F267" s="89" t="s">
        <v>506</v>
      </c>
      <c r="G267" s="91"/>
      <c r="H267" s="106"/>
      <c r="I267" s="91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</row>
    <row r="268" spans="1:32" ht="31.5" customHeight="1">
      <c r="A268" s="88" t="s">
        <v>523</v>
      </c>
      <c r="B268" s="89" t="s">
        <v>210</v>
      </c>
      <c r="C268" s="89" t="s">
        <v>242</v>
      </c>
      <c r="D268" s="99" t="s">
        <v>244</v>
      </c>
      <c r="E268" s="89" t="s">
        <v>524</v>
      </c>
      <c r="F268" s="89" t="s">
        <v>506</v>
      </c>
      <c r="G268" s="91"/>
      <c r="H268" s="106"/>
      <c r="I268" s="106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70"/>
      <c r="AE268" s="70"/>
      <c r="AF268" s="70"/>
    </row>
    <row r="269" spans="1:32" ht="31.5" customHeight="1">
      <c r="A269" s="173" t="s">
        <v>525</v>
      </c>
      <c r="B269" s="122" t="s">
        <v>210</v>
      </c>
      <c r="C269" s="122" t="s">
        <v>242</v>
      </c>
      <c r="D269" s="123" t="s">
        <v>244</v>
      </c>
      <c r="E269" s="122" t="s">
        <v>526</v>
      </c>
      <c r="F269" s="122" t="s">
        <v>506</v>
      </c>
      <c r="G269" s="91"/>
      <c r="H269" s="106"/>
      <c r="I269" s="106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70"/>
      <c r="AE269" s="70"/>
      <c r="AF269" s="70"/>
    </row>
    <row r="270" spans="1:32" ht="33.75" customHeight="1">
      <c r="A270" s="166" t="s">
        <v>412</v>
      </c>
      <c r="B270" s="150" t="s">
        <v>210</v>
      </c>
      <c r="C270" s="150" t="s">
        <v>256</v>
      </c>
      <c r="D270" s="167"/>
      <c r="E270" s="150"/>
      <c r="F270" s="150"/>
      <c r="G270" s="137">
        <f t="shared" ref="G270:I270" si="114">G271</f>
        <v>0</v>
      </c>
      <c r="H270" s="137">
        <f t="shared" si="114"/>
        <v>0</v>
      </c>
      <c r="I270" s="137">
        <f t="shared" si="114"/>
        <v>0</v>
      </c>
      <c r="J270" s="114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</row>
    <row r="271" spans="1:32" ht="31.5" customHeight="1">
      <c r="A271" s="110" t="s">
        <v>257</v>
      </c>
      <c r="B271" s="111" t="s">
        <v>210</v>
      </c>
      <c r="C271" s="111" t="s">
        <v>258</v>
      </c>
      <c r="D271" s="112"/>
      <c r="E271" s="111"/>
      <c r="F271" s="111"/>
      <c r="G271" s="113">
        <f t="shared" ref="G271:I271" si="115">G272</f>
        <v>0</v>
      </c>
      <c r="H271" s="113">
        <f t="shared" si="115"/>
        <v>0</v>
      </c>
      <c r="I271" s="113">
        <f t="shared" si="115"/>
        <v>0</v>
      </c>
      <c r="J271" s="114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</row>
    <row r="272" spans="1:32" ht="31.5" customHeight="1">
      <c r="A272" s="116" t="s">
        <v>259</v>
      </c>
      <c r="B272" s="117" t="s">
        <v>210</v>
      </c>
      <c r="C272" s="117" t="s">
        <v>258</v>
      </c>
      <c r="D272" s="118" t="s">
        <v>260</v>
      </c>
      <c r="E272" s="111"/>
      <c r="F272" s="111"/>
      <c r="G272" s="120"/>
      <c r="H272" s="120">
        <f t="shared" ref="H272:I272" si="116">H273+H274</f>
        <v>0</v>
      </c>
      <c r="I272" s="120">
        <f t="shared" si="116"/>
        <v>0</v>
      </c>
      <c r="J272" s="114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</row>
    <row r="273" spans="1:32" ht="31.5" customHeight="1">
      <c r="A273" s="227" t="s">
        <v>507</v>
      </c>
      <c r="B273" s="117" t="s">
        <v>210</v>
      </c>
      <c r="C273" s="117" t="s">
        <v>258</v>
      </c>
      <c r="D273" s="118" t="s">
        <v>260</v>
      </c>
      <c r="E273" s="117" t="s">
        <v>508</v>
      </c>
      <c r="F273" s="117" t="s">
        <v>489</v>
      </c>
      <c r="G273" s="211"/>
      <c r="H273" s="212"/>
      <c r="I273" s="212"/>
      <c r="J273" s="114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</row>
    <row r="274" spans="1:32" ht="31.5" customHeight="1">
      <c r="A274" s="228" t="s">
        <v>511</v>
      </c>
      <c r="B274" s="117" t="s">
        <v>210</v>
      </c>
      <c r="C274" s="117" t="s">
        <v>258</v>
      </c>
      <c r="D274" s="118" t="s">
        <v>260</v>
      </c>
      <c r="E274" s="117" t="s">
        <v>512</v>
      </c>
      <c r="F274" s="117" t="s">
        <v>495</v>
      </c>
      <c r="G274" s="211"/>
      <c r="H274" s="212"/>
      <c r="I274" s="212"/>
      <c r="J274" s="114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</row>
    <row r="275" spans="1:32" ht="31.5" customHeight="1">
      <c r="A275" s="168" t="s">
        <v>413</v>
      </c>
      <c r="B275" s="169" t="s">
        <v>210</v>
      </c>
      <c r="C275" s="169"/>
      <c r="D275" s="170"/>
      <c r="E275" s="169"/>
      <c r="F275" s="169" t="s">
        <v>538</v>
      </c>
      <c r="G275" s="171">
        <f t="shared" ref="G275:I275" si="117">G276</f>
        <v>7403.6</v>
      </c>
      <c r="H275" s="171">
        <f t="shared" si="117"/>
        <v>5958.8</v>
      </c>
      <c r="I275" s="171">
        <f t="shared" si="117"/>
        <v>5958.8</v>
      </c>
      <c r="J275" s="114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</row>
    <row r="276" spans="1:32" ht="31.5" customHeight="1">
      <c r="A276" s="128" t="s">
        <v>414</v>
      </c>
      <c r="B276" s="129" t="s">
        <v>210</v>
      </c>
      <c r="C276" s="129" t="s">
        <v>212</v>
      </c>
      <c r="D276" s="130"/>
      <c r="E276" s="129"/>
      <c r="F276" s="129"/>
      <c r="G276" s="172">
        <f t="shared" ref="G276:I276" si="118">G277</f>
        <v>7403.6</v>
      </c>
      <c r="H276" s="172">
        <f t="shared" si="118"/>
        <v>5958.8</v>
      </c>
      <c r="I276" s="172">
        <f t="shared" si="118"/>
        <v>5958.8</v>
      </c>
      <c r="J276" s="114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</row>
    <row r="277" spans="1:32" ht="31.5" customHeight="1">
      <c r="A277" s="128" t="s">
        <v>373</v>
      </c>
      <c r="B277" s="129" t="s">
        <v>210</v>
      </c>
      <c r="C277" s="129" t="s">
        <v>242</v>
      </c>
      <c r="D277" s="130"/>
      <c r="E277" s="129"/>
      <c r="F277" s="129"/>
      <c r="G277" s="137">
        <f t="shared" ref="G277:I277" si="119">G278</f>
        <v>7403.6</v>
      </c>
      <c r="H277" s="137">
        <f t="shared" si="119"/>
        <v>5958.8</v>
      </c>
      <c r="I277" s="137">
        <f t="shared" si="119"/>
        <v>5958.8</v>
      </c>
      <c r="J277" s="114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</row>
    <row r="278" spans="1:32" ht="31.5" customHeight="1">
      <c r="A278" s="173" t="s">
        <v>411</v>
      </c>
      <c r="B278" s="122" t="s">
        <v>210</v>
      </c>
      <c r="C278" s="122" t="s">
        <v>242</v>
      </c>
      <c r="D278" s="123" t="s">
        <v>415</v>
      </c>
      <c r="E278" s="122"/>
      <c r="F278" s="122"/>
      <c r="G278" s="91">
        <f t="shared" ref="G278:I278" si="120">SUM(G279:G289)</f>
        <v>7403.6</v>
      </c>
      <c r="H278" s="91">
        <f t="shared" si="120"/>
        <v>5958.8</v>
      </c>
      <c r="I278" s="91">
        <f t="shared" si="120"/>
        <v>5958.8</v>
      </c>
      <c r="J278" s="114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</row>
    <row r="279" spans="1:32" ht="31.5" customHeight="1">
      <c r="A279" s="173" t="s">
        <v>507</v>
      </c>
      <c r="B279" s="122" t="s">
        <v>210</v>
      </c>
      <c r="C279" s="122" t="s">
        <v>242</v>
      </c>
      <c r="D279" s="123" t="s">
        <v>415</v>
      </c>
      <c r="E279" s="122" t="s">
        <v>508</v>
      </c>
      <c r="F279" s="122" t="s">
        <v>489</v>
      </c>
      <c r="G279" s="204">
        <v>4849.3</v>
      </c>
      <c r="H279" s="91">
        <v>4576.5</v>
      </c>
      <c r="I279" s="91">
        <v>4576.5</v>
      </c>
      <c r="J279" s="114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</row>
    <row r="280" spans="1:32" ht="31.5" customHeight="1">
      <c r="A280" s="173" t="s">
        <v>511</v>
      </c>
      <c r="B280" s="122" t="s">
        <v>210</v>
      </c>
      <c r="C280" s="122" t="s">
        <v>242</v>
      </c>
      <c r="D280" s="123" t="s">
        <v>415</v>
      </c>
      <c r="E280" s="122" t="s">
        <v>512</v>
      </c>
      <c r="F280" s="122" t="s">
        <v>495</v>
      </c>
      <c r="G280" s="204">
        <v>1464.3</v>
      </c>
      <c r="H280" s="91">
        <v>1382.3</v>
      </c>
      <c r="I280" s="91">
        <v>1382.3</v>
      </c>
      <c r="J280" s="114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</row>
    <row r="281" spans="1:32" ht="31.5" customHeight="1">
      <c r="A281" s="173" t="s">
        <v>559</v>
      </c>
      <c r="B281" s="122" t="s">
        <v>210</v>
      </c>
      <c r="C281" s="122" t="s">
        <v>242</v>
      </c>
      <c r="D281" s="123" t="s">
        <v>415</v>
      </c>
      <c r="E281" s="122" t="s">
        <v>510</v>
      </c>
      <c r="F281" s="122" t="s">
        <v>492</v>
      </c>
      <c r="G281" s="91"/>
      <c r="H281" s="229"/>
      <c r="I281" s="229"/>
      <c r="J281" s="114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</row>
    <row r="282" spans="1:32" ht="31.5" customHeight="1">
      <c r="A282" s="173" t="s">
        <v>499</v>
      </c>
      <c r="B282" s="122" t="s">
        <v>210</v>
      </c>
      <c r="C282" s="122" t="s">
        <v>242</v>
      </c>
      <c r="D282" s="123" t="s">
        <v>415</v>
      </c>
      <c r="E282" s="122" t="s">
        <v>500</v>
      </c>
      <c r="F282" s="122" t="s">
        <v>513</v>
      </c>
      <c r="G282" s="91">
        <v>100</v>
      </c>
      <c r="H282" s="229"/>
      <c r="I282" s="229"/>
      <c r="J282" s="114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</row>
    <row r="283" spans="1:32" ht="31.5" customHeight="1">
      <c r="A283" s="173" t="s">
        <v>499</v>
      </c>
      <c r="B283" s="122" t="s">
        <v>210</v>
      </c>
      <c r="C283" s="122" t="s">
        <v>242</v>
      </c>
      <c r="D283" s="123" t="s">
        <v>415</v>
      </c>
      <c r="E283" s="122" t="s">
        <v>500</v>
      </c>
      <c r="F283" s="122" t="s">
        <v>556</v>
      </c>
      <c r="G283" s="204">
        <v>20</v>
      </c>
      <c r="H283" s="229"/>
      <c r="I283" s="229"/>
      <c r="J283" s="114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</row>
    <row r="284" spans="1:32" ht="31.5" customHeight="1">
      <c r="A284" s="173" t="s">
        <v>499</v>
      </c>
      <c r="B284" s="122" t="s">
        <v>210</v>
      </c>
      <c r="C284" s="122" t="s">
        <v>242</v>
      </c>
      <c r="D284" s="123" t="s">
        <v>415</v>
      </c>
      <c r="E284" s="122" t="s">
        <v>500</v>
      </c>
      <c r="F284" s="122" t="s">
        <v>514</v>
      </c>
      <c r="G284" s="91">
        <v>10</v>
      </c>
      <c r="H284" s="229"/>
      <c r="I284" s="229"/>
      <c r="J284" s="114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</row>
    <row r="285" spans="1:32" ht="31.5" customHeight="1">
      <c r="A285" s="173" t="s">
        <v>499</v>
      </c>
      <c r="B285" s="122" t="s">
        <v>210</v>
      </c>
      <c r="C285" s="122" t="s">
        <v>242</v>
      </c>
      <c r="D285" s="123" t="s">
        <v>415</v>
      </c>
      <c r="E285" s="122" t="s">
        <v>500</v>
      </c>
      <c r="F285" s="122" t="s">
        <v>501</v>
      </c>
      <c r="G285" s="91">
        <v>500</v>
      </c>
      <c r="H285" s="229"/>
      <c r="I285" s="229"/>
      <c r="J285" s="114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</row>
    <row r="286" spans="1:32" ht="31.5" customHeight="1">
      <c r="A286" s="173" t="s">
        <v>499</v>
      </c>
      <c r="B286" s="122" t="s">
        <v>210</v>
      </c>
      <c r="C286" s="122" t="s">
        <v>242</v>
      </c>
      <c r="D286" s="123" t="s">
        <v>415</v>
      </c>
      <c r="E286" s="122" t="s">
        <v>500</v>
      </c>
      <c r="F286" s="122" t="s">
        <v>506</v>
      </c>
      <c r="G286" s="91"/>
      <c r="H286" s="229"/>
      <c r="I286" s="229"/>
      <c r="J286" s="114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</row>
    <row r="287" spans="1:32" ht="31.5" customHeight="1">
      <c r="A287" s="173" t="s">
        <v>499</v>
      </c>
      <c r="B287" s="122" t="s">
        <v>210</v>
      </c>
      <c r="C287" s="122" t="s">
        <v>242</v>
      </c>
      <c r="D287" s="123" t="s">
        <v>415</v>
      </c>
      <c r="E287" s="122" t="s">
        <v>500</v>
      </c>
      <c r="F287" s="122" t="s">
        <v>515</v>
      </c>
      <c r="G287" s="91">
        <v>100</v>
      </c>
      <c r="H287" s="229"/>
      <c r="I287" s="229"/>
      <c r="J287" s="114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</row>
    <row r="288" spans="1:32" ht="31.5" customHeight="1">
      <c r="A288" s="173" t="s">
        <v>499</v>
      </c>
      <c r="B288" s="122" t="s">
        <v>210</v>
      </c>
      <c r="C288" s="122" t="s">
        <v>242</v>
      </c>
      <c r="D288" s="123" t="s">
        <v>415</v>
      </c>
      <c r="E288" s="122" t="s">
        <v>500</v>
      </c>
      <c r="F288" s="122" t="s">
        <v>503</v>
      </c>
      <c r="G288" s="91">
        <v>300</v>
      </c>
      <c r="H288" s="229"/>
      <c r="I288" s="229"/>
      <c r="J288" s="114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</row>
    <row r="289" spans="1:32" ht="31.5" customHeight="1">
      <c r="A289" s="223" t="s">
        <v>554</v>
      </c>
      <c r="B289" s="145" t="s">
        <v>210</v>
      </c>
      <c r="C289" s="145" t="s">
        <v>242</v>
      </c>
      <c r="D289" s="146" t="s">
        <v>415</v>
      </c>
      <c r="E289" s="145" t="s">
        <v>555</v>
      </c>
      <c r="F289" s="145" t="s">
        <v>556</v>
      </c>
      <c r="G289" s="204">
        <v>60</v>
      </c>
      <c r="H289" s="229"/>
      <c r="I289" s="229"/>
      <c r="J289" s="114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</row>
    <row r="290" spans="1:32" ht="31.5" customHeight="1">
      <c r="A290" s="163" t="s">
        <v>416</v>
      </c>
      <c r="B290" s="78" t="s">
        <v>334</v>
      </c>
      <c r="C290" s="78"/>
      <c r="D290" s="79"/>
      <c r="E290" s="78"/>
      <c r="F290" s="78" t="s">
        <v>538</v>
      </c>
      <c r="G290" s="80">
        <f t="shared" ref="G290:I290" si="121">G291+G295+G304+G323</f>
        <v>86706.040819999995</v>
      </c>
      <c r="H290" s="80">
        <f t="shared" si="121"/>
        <v>55862.600000000006</v>
      </c>
      <c r="I290" s="80">
        <f t="shared" si="121"/>
        <v>57812.600000000006</v>
      </c>
      <c r="J290" s="114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</row>
    <row r="291" spans="1:32" ht="15.75" customHeight="1">
      <c r="A291" s="82" t="s">
        <v>211</v>
      </c>
      <c r="B291" s="83" t="s">
        <v>334</v>
      </c>
      <c r="C291" s="83" t="s">
        <v>212</v>
      </c>
      <c r="D291" s="84"/>
      <c r="E291" s="83"/>
      <c r="F291" s="83"/>
      <c r="G291" s="85">
        <f t="shared" ref="G291:I291" si="122">G292</f>
        <v>50</v>
      </c>
      <c r="H291" s="85">
        <f t="shared" si="122"/>
        <v>0</v>
      </c>
      <c r="I291" s="85">
        <f t="shared" si="122"/>
        <v>0</v>
      </c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</row>
    <row r="292" spans="1:32" ht="15.75" customHeight="1">
      <c r="A292" s="82" t="s">
        <v>241</v>
      </c>
      <c r="B292" s="83" t="s">
        <v>334</v>
      </c>
      <c r="C292" s="83" t="s">
        <v>242</v>
      </c>
      <c r="D292" s="61"/>
      <c r="E292" s="83"/>
      <c r="F292" s="83"/>
      <c r="G292" s="87">
        <f t="shared" ref="G292:I292" si="123">G293</f>
        <v>50</v>
      </c>
      <c r="H292" s="87">
        <f t="shared" si="123"/>
        <v>0</v>
      </c>
      <c r="I292" s="87">
        <f t="shared" si="123"/>
        <v>0</v>
      </c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</row>
    <row r="293" spans="1:32" ht="15.75" customHeight="1">
      <c r="A293" s="144" t="s">
        <v>411</v>
      </c>
      <c r="B293" s="89" t="s">
        <v>334</v>
      </c>
      <c r="C293" s="89" t="s">
        <v>242</v>
      </c>
      <c r="D293" s="61" t="s">
        <v>244</v>
      </c>
      <c r="E293" s="89"/>
      <c r="F293" s="89"/>
      <c r="G293" s="91">
        <f t="shared" ref="G293:I293" si="124">G294</f>
        <v>50</v>
      </c>
      <c r="H293" s="91">
        <f t="shared" si="124"/>
        <v>0</v>
      </c>
      <c r="I293" s="91">
        <f t="shared" si="124"/>
        <v>0</v>
      </c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</row>
    <row r="294" spans="1:32" ht="15.75" customHeight="1">
      <c r="A294" s="226" t="s">
        <v>499</v>
      </c>
      <c r="B294" s="89" t="s">
        <v>334</v>
      </c>
      <c r="C294" s="89" t="s">
        <v>242</v>
      </c>
      <c r="D294" s="61" t="s">
        <v>244</v>
      </c>
      <c r="E294" s="89" t="s">
        <v>500</v>
      </c>
      <c r="F294" s="89" t="s">
        <v>503</v>
      </c>
      <c r="G294" s="91">
        <v>50</v>
      </c>
      <c r="H294" s="91"/>
      <c r="I294" s="91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</row>
    <row r="295" spans="1:32" ht="15.75" customHeight="1">
      <c r="A295" s="82" t="s">
        <v>417</v>
      </c>
      <c r="B295" s="83" t="s">
        <v>334</v>
      </c>
      <c r="C295" s="83" t="s">
        <v>383</v>
      </c>
      <c r="D295" s="84"/>
      <c r="E295" s="83"/>
      <c r="F295" s="83"/>
      <c r="G295" s="87">
        <f t="shared" ref="G295:I295" si="125">G296+G301</f>
        <v>38250.400000000001</v>
      </c>
      <c r="H295" s="87">
        <f t="shared" si="125"/>
        <v>35861.800000000003</v>
      </c>
      <c r="I295" s="87">
        <f t="shared" si="125"/>
        <v>37861.800000000003</v>
      </c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</row>
    <row r="296" spans="1:32" ht="15.75" customHeight="1">
      <c r="A296" s="82" t="s">
        <v>392</v>
      </c>
      <c r="B296" s="83" t="s">
        <v>334</v>
      </c>
      <c r="C296" s="83" t="s">
        <v>393</v>
      </c>
      <c r="D296" s="84"/>
      <c r="E296" s="83"/>
      <c r="F296" s="83"/>
      <c r="G296" s="87">
        <f t="shared" ref="G296:I296" si="126">G297+G299</f>
        <v>38150.400000000001</v>
      </c>
      <c r="H296" s="87">
        <f t="shared" si="126"/>
        <v>35761.800000000003</v>
      </c>
      <c r="I296" s="87">
        <f t="shared" si="126"/>
        <v>37761.800000000003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</row>
    <row r="297" spans="1:32" ht="15.75" customHeight="1">
      <c r="A297" s="88" t="s">
        <v>394</v>
      </c>
      <c r="B297" s="89" t="s">
        <v>334</v>
      </c>
      <c r="C297" s="89" t="s">
        <v>393</v>
      </c>
      <c r="D297" s="99" t="s">
        <v>395</v>
      </c>
      <c r="E297" s="89"/>
      <c r="F297" s="89"/>
      <c r="G297" s="91">
        <f t="shared" ref="G297:I297" si="127">G298</f>
        <v>38150.400000000001</v>
      </c>
      <c r="H297" s="91">
        <f t="shared" si="127"/>
        <v>35761.800000000003</v>
      </c>
      <c r="I297" s="91">
        <f t="shared" si="127"/>
        <v>37761.800000000003</v>
      </c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</row>
    <row r="298" spans="1:32" ht="15.75" customHeight="1">
      <c r="A298" s="88" t="s">
        <v>433</v>
      </c>
      <c r="B298" s="89" t="s">
        <v>334</v>
      </c>
      <c r="C298" s="89" t="s">
        <v>393</v>
      </c>
      <c r="D298" s="99" t="s">
        <v>395</v>
      </c>
      <c r="E298" s="89" t="s">
        <v>561</v>
      </c>
      <c r="F298" s="89" t="s">
        <v>520</v>
      </c>
      <c r="G298" s="204">
        <v>38150.400000000001</v>
      </c>
      <c r="H298" s="91">
        <f>33761.8+2000</f>
        <v>35761.800000000003</v>
      </c>
      <c r="I298" s="91">
        <f>33761.8+2000+2000</f>
        <v>37761.800000000003</v>
      </c>
      <c r="J298" s="92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</row>
    <row r="299" spans="1:32" ht="15.75" customHeight="1">
      <c r="A299" s="154" t="s">
        <v>366</v>
      </c>
      <c r="B299" s="89" t="s">
        <v>334</v>
      </c>
      <c r="C299" s="89" t="s">
        <v>393</v>
      </c>
      <c r="D299" s="99" t="s">
        <v>367</v>
      </c>
      <c r="E299" s="89"/>
      <c r="F299" s="89"/>
      <c r="G299" s="91">
        <f t="shared" ref="G299:I299" si="128">G300</f>
        <v>0</v>
      </c>
      <c r="H299" s="91">
        <f t="shared" si="128"/>
        <v>0</v>
      </c>
      <c r="I299" s="91">
        <f t="shared" si="128"/>
        <v>0</v>
      </c>
      <c r="J299" s="76"/>
      <c r="K299" s="76"/>
      <c r="L299" s="76"/>
      <c r="M299" s="76"/>
      <c r="N299" s="76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70"/>
      <c r="AE299" s="70"/>
      <c r="AF299" s="70"/>
    </row>
    <row r="300" spans="1:32" ht="15.75" customHeight="1">
      <c r="A300" s="88" t="s">
        <v>433</v>
      </c>
      <c r="B300" s="89" t="s">
        <v>334</v>
      </c>
      <c r="C300" s="89" t="s">
        <v>393</v>
      </c>
      <c r="D300" s="99" t="s">
        <v>367</v>
      </c>
      <c r="E300" s="89" t="s">
        <v>561</v>
      </c>
      <c r="F300" s="89" t="s">
        <v>520</v>
      </c>
      <c r="G300" s="91"/>
      <c r="H300" s="91"/>
      <c r="I300" s="106"/>
      <c r="J300" s="76"/>
      <c r="K300" s="76"/>
      <c r="L300" s="76"/>
      <c r="M300" s="76"/>
      <c r="N300" s="76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70"/>
      <c r="AE300" s="70"/>
      <c r="AF300" s="70"/>
    </row>
    <row r="301" spans="1:32" ht="15.75" customHeight="1">
      <c r="A301" s="82" t="s">
        <v>418</v>
      </c>
      <c r="B301" s="83" t="s">
        <v>334</v>
      </c>
      <c r="C301" s="83" t="s">
        <v>419</v>
      </c>
      <c r="D301" s="97"/>
      <c r="E301" s="83"/>
      <c r="F301" s="83"/>
      <c r="G301" s="87">
        <f t="shared" ref="G301:I301" si="129">G302</f>
        <v>100</v>
      </c>
      <c r="H301" s="87">
        <f t="shared" si="129"/>
        <v>100</v>
      </c>
      <c r="I301" s="87">
        <f t="shared" si="129"/>
        <v>100</v>
      </c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</row>
    <row r="302" spans="1:32" ht="15.75" customHeight="1">
      <c r="A302" s="88" t="s">
        <v>420</v>
      </c>
      <c r="B302" s="89" t="s">
        <v>334</v>
      </c>
      <c r="C302" s="89" t="s">
        <v>419</v>
      </c>
      <c r="D302" s="90" t="s">
        <v>421</v>
      </c>
      <c r="E302" s="89"/>
      <c r="F302" s="89"/>
      <c r="G302" s="91">
        <f t="shared" ref="G302:I302" si="130">G303</f>
        <v>100</v>
      </c>
      <c r="H302" s="91">
        <f t="shared" si="130"/>
        <v>100</v>
      </c>
      <c r="I302" s="91">
        <f t="shared" si="130"/>
        <v>100</v>
      </c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</row>
    <row r="303" spans="1:32" ht="15.75" customHeight="1">
      <c r="A303" s="88" t="s">
        <v>499</v>
      </c>
      <c r="B303" s="89" t="s">
        <v>334</v>
      </c>
      <c r="C303" s="89" t="s">
        <v>419</v>
      </c>
      <c r="D303" s="90" t="s">
        <v>421</v>
      </c>
      <c r="E303" s="89" t="s">
        <v>500</v>
      </c>
      <c r="F303" s="89" t="s">
        <v>506</v>
      </c>
      <c r="G303" s="91">
        <v>100</v>
      </c>
      <c r="H303" s="91">
        <v>100</v>
      </c>
      <c r="I303" s="91">
        <v>100</v>
      </c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</row>
    <row r="304" spans="1:32" ht="31.5" customHeight="1">
      <c r="A304" s="82" t="s">
        <v>327</v>
      </c>
      <c r="B304" s="83" t="s">
        <v>334</v>
      </c>
      <c r="C304" s="83" t="s">
        <v>328</v>
      </c>
      <c r="D304" s="84"/>
      <c r="E304" s="83"/>
      <c r="F304" s="83"/>
      <c r="G304" s="87">
        <f t="shared" ref="G304:I304" si="131">G305+G314</f>
        <v>47405.640820000001</v>
      </c>
      <c r="H304" s="87">
        <f t="shared" si="131"/>
        <v>19000.8</v>
      </c>
      <c r="I304" s="87">
        <f t="shared" si="131"/>
        <v>18950.8</v>
      </c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</row>
    <row r="305" spans="1:32" ht="15.75" customHeight="1">
      <c r="A305" s="82" t="s">
        <v>329</v>
      </c>
      <c r="B305" s="83" t="s">
        <v>334</v>
      </c>
      <c r="C305" s="83" t="s">
        <v>330</v>
      </c>
      <c r="D305" s="84"/>
      <c r="E305" s="83"/>
      <c r="F305" s="83"/>
      <c r="G305" s="87">
        <f t="shared" ref="G305:I305" si="132">G306+G308+G312+G310</f>
        <v>44206.740819999999</v>
      </c>
      <c r="H305" s="87">
        <f t="shared" si="132"/>
        <v>16226.7</v>
      </c>
      <c r="I305" s="87">
        <f t="shared" si="132"/>
        <v>16226.7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</row>
    <row r="306" spans="1:32" ht="47.25" customHeight="1">
      <c r="A306" s="88" t="s">
        <v>402</v>
      </c>
      <c r="B306" s="89" t="s">
        <v>334</v>
      </c>
      <c r="C306" s="89" t="s">
        <v>330</v>
      </c>
      <c r="D306" s="99" t="s">
        <v>403</v>
      </c>
      <c r="E306" s="89"/>
      <c r="F306" s="89"/>
      <c r="G306" s="91">
        <f t="shared" ref="G306:I306" si="133">G307</f>
        <v>33593</v>
      </c>
      <c r="H306" s="91">
        <f t="shared" si="133"/>
        <v>9062.2000000000007</v>
      </c>
      <c r="I306" s="91">
        <f t="shared" si="133"/>
        <v>9062.2000000000007</v>
      </c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</row>
    <row r="307" spans="1:32" ht="15.75" customHeight="1">
      <c r="A307" s="88" t="s">
        <v>433</v>
      </c>
      <c r="B307" s="89" t="s">
        <v>334</v>
      </c>
      <c r="C307" s="89" t="s">
        <v>330</v>
      </c>
      <c r="D307" s="99" t="s">
        <v>403</v>
      </c>
      <c r="E307" s="89" t="s">
        <v>561</v>
      </c>
      <c r="F307" s="89" t="s">
        <v>520</v>
      </c>
      <c r="G307" s="204">
        <v>33593</v>
      </c>
      <c r="H307" s="91">
        <f t="shared" ref="H307:I307" si="134">9062.2</f>
        <v>9062.2000000000007</v>
      </c>
      <c r="I307" s="91">
        <f t="shared" si="134"/>
        <v>9062.2000000000007</v>
      </c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</row>
    <row r="308" spans="1:32" ht="15.75" customHeight="1">
      <c r="A308" s="88" t="s">
        <v>404</v>
      </c>
      <c r="B308" s="89" t="s">
        <v>334</v>
      </c>
      <c r="C308" s="89" t="s">
        <v>330</v>
      </c>
      <c r="D308" s="99" t="s">
        <v>405</v>
      </c>
      <c r="E308" s="89"/>
      <c r="F308" s="89"/>
      <c r="G308" s="91">
        <f t="shared" ref="G308:I308" si="135">G309</f>
        <v>10511.7</v>
      </c>
      <c r="H308" s="91">
        <f t="shared" si="135"/>
        <v>7164.5</v>
      </c>
      <c r="I308" s="91">
        <f t="shared" si="135"/>
        <v>7164.5</v>
      </c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</row>
    <row r="309" spans="1:32" ht="15.75" customHeight="1">
      <c r="A309" s="88" t="s">
        <v>433</v>
      </c>
      <c r="B309" s="89" t="s">
        <v>334</v>
      </c>
      <c r="C309" s="89" t="s">
        <v>330</v>
      </c>
      <c r="D309" s="99" t="s">
        <v>405</v>
      </c>
      <c r="E309" s="89" t="s">
        <v>561</v>
      </c>
      <c r="F309" s="89" t="s">
        <v>520</v>
      </c>
      <c r="G309" s="204">
        <v>10511.7</v>
      </c>
      <c r="H309" s="91">
        <f t="shared" ref="H309:I309" si="136">7164.5</f>
        <v>7164.5</v>
      </c>
      <c r="I309" s="91">
        <f t="shared" si="136"/>
        <v>7164.5</v>
      </c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</row>
    <row r="310" spans="1:32" ht="15.75" customHeight="1">
      <c r="A310" s="154" t="s">
        <v>366</v>
      </c>
      <c r="B310" s="89" t="s">
        <v>334</v>
      </c>
      <c r="C310" s="89" t="s">
        <v>330</v>
      </c>
      <c r="D310" s="99" t="s">
        <v>367</v>
      </c>
      <c r="E310" s="89"/>
      <c r="F310" s="89"/>
      <c r="G310" s="91">
        <f t="shared" ref="G310:I310" si="137">G311</f>
        <v>0</v>
      </c>
      <c r="H310" s="91">
        <f t="shared" si="137"/>
        <v>0</v>
      </c>
      <c r="I310" s="91">
        <f t="shared" si="137"/>
        <v>0</v>
      </c>
      <c r="J310" s="76"/>
      <c r="K310" s="76"/>
      <c r="L310" s="76"/>
      <c r="M310" s="76"/>
      <c r="N310" s="76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70"/>
      <c r="AE310" s="70"/>
      <c r="AF310" s="70"/>
    </row>
    <row r="311" spans="1:32" ht="15.75" customHeight="1">
      <c r="A311" s="88" t="s">
        <v>433</v>
      </c>
      <c r="B311" s="89" t="s">
        <v>334</v>
      </c>
      <c r="C311" s="89" t="s">
        <v>330</v>
      </c>
      <c r="D311" s="99" t="s">
        <v>367</v>
      </c>
      <c r="E311" s="89" t="s">
        <v>561</v>
      </c>
      <c r="F311" s="89" t="s">
        <v>520</v>
      </c>
      <c r="G311" s="91"/>
      <c r="H311" s="91"/>
      <c r="I311" s="106"/>
      <c r="J311" s="76"/>
      <c r="K311" s="76"/>
      <c r="L311" s="76"/>
      <c r="M311" s="76"/>
      <c r="N311" s="76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70"/>
      <c r="AE311" s="70"/>
      <c r="AF311" s="70"/>
    </row>
    <row r="312" spans="1:32" ht="31.5" customHeight="1">
      <c r="A312" s="174" t="s">
        <v>422</v>
      </c>
      <c r="B312" s="89" t="s">
        <v>334</v>
      </c>
      <c r="C312" s="89" t="s">
        <v>330</v>
      </c>
      <c r="D312" s="105" t="s">
        <v>423</v>
      </c>
      <c r="E312" s="89"/>
      <c r="F312" s="89"/>
      <c r="G312" s="91">
        <f>G313</f>
        <v>102.04082</v>
      </c>
      <c r="H312" s="91">
        <v>0</v>
      </c>
      <c r="I312" s="91">
        <v>0</v>
      </c>
      <c r="J312" s="76"/>
      <c r="K312" s="76"/>
      <c r="L312" s="76"/>
      <c r="M312" s="76"/>
      <c r="N312" s="76"/>
      <c r="O312" s="76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</row>
    <row r="313" spans="1:32" ht="15.75" customHeight="1">
      <c r="A313" s="220" t="s">
        <v>562</v>
      </c>
      <c r="B313" s="89" t="s">
        <v>334</v>
      </c>
      <c r="C313" s="89" t="s">
        <v>330</v>
      </c>
      <c r="D313" s="105" t="s">
        <v>423</v>
      </c>
      <c r="E313" s="89" t="s">
        <v>563</v>
      </c>
      <c r="F313" s="89" t="s">
        <v>520</v>
      </c>
      <c r="G313" s="204">
        <v>102.04082</v>
      </c>
      <c r="H313" s="91"/>
      <c r="I313" s="91">
        <v>0</v>
      </c>
      <c r="J313" s="155"/>
      <c r="K313" s="155"/>
      <c r="L313" s="155"/>
      <c r="M313" s="155"/>
      <c r="N313" s="155"/>
      <c r="O313" s="155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</row>
    <row r="314" spans="1:32" ht="15.75" customHeight="1">
      <c r="A314" s="147" t="s">
        <v>333</v>
      </c>
      <c r="B314" s="83" t="s">
        <v>334</v>
      </c>
      <c r="C314" s="83" t="s">
        <v>335</v>
      </c>
      <c r="D314" s="97"/>
      <c r="E314" s="83"/>
      <c r="F314" s="83"/>
      <c r="G314" s="175">
        <f>G315+G321</f>
        <v>3198.9</v>
      </c>
      <c r="H314" s="175">
        <f>H315+H322</f>
        <v>2774.1</v>
      </c>
      <c r="I314" s="175">
        <f>I315+I321</f>
        <v>2724.1</v>
      </c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</row>
    <row r="315" spans="1:32" ht="15.75" customHeight="1">
      <c r="A315" s="88" t="s">
        <v>219</v>
      </c>
      <c r="B315" s="89" t="s">
        <v>334</v>
      </c>
      <c r="C315" s="89" t="s">
        <v>335</v>
      </c>
      <c r="D315" s="90" t="s">
        <v>220</v>
      </c>
      <c r="E315" s="89"/>
      <c r="F315" s="89"/>
      <c r="G315" s="176">
        <f t="shared" ref="G315:I315" si="138">SUM(G316:G320)</f>
        <v>2698.9</v>
      </c>
      <c r="H315" s="176">
        <f t="shared" si="138"/>
        <v>2674.1</v>
      </c>
      <c r="I315" s="176">
        <f t="shared" si="138"/>
        <v>2624.1</v>
      </c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</row>
    <row r="316" spans="1:32" ht="31.5" customHeight="1">
      <c r="A316" s="203" t="s">
        <v>487</v>
      </c>
      <c r="B316" s="89" t="s">
        <v>334</v>
      </c>
      <c r="C316" s="89" t="s">
        <v>335</v>
      </c>
      <c r="D316" s="90" t="s">
        <v>220</v>
      </c>
      <c r="E316" s="89" t="s">
        <v>488</v>
      </c>
      <c r="F316" s="89" t="s">
        <v>489</v>
      </c>
      <c r="G316" s="204">
        <v>2034.3</v>
      </c>
      <c r="H316" s="91">
        <v>2015.1</v>
      </c>
      <c r="I316" s="91">
        <v>2015.1</v>
      </c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</row>
    <row r="317" spans="1:32" ht="47.25" customHeight="1">
      <c r="A317" s="154" t="s">
        <v>493</v>
      </c>
      <c r="B317" s="89" t="s">
        <v>334</v>
      </c>
      <c r="C317" s="89" t="s">
        <v>335</v>
      </c>
      <c r="D317" s="90" t="s">
        <v>220</v>
      </c>
      <c r="E317" s="89" t="s">
        <v>494</v>
      </c>
      <c r="F317" s="89" t="s">
        <v>495</v>
      </c>
      <c r="G317" s="204">
        <v>614.6</v>
      </c>
      <c r="H317" s="91">
        <v>609</v>
      </c>
      <c r="I317" s="91">
        <v>609</v>
      </c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</row>
    <row r="318" spans="1:32" ht="31.5" customHeight="1">
      <c r="A318" s="225" t="s">
        <v>496</v>
      </c>
      <c r="B318" s="89" t="s">
        <v>334</v>
      </c>
      <c r="C318" s="89" t="s">
        <v>335</v>
      </c>
      <c r="D318" s="230" t="s">
        <v>220</v>
      </c>
      <c r="E318" s="89" t="s">
        <v>491</v>
      </c>
      <c r="F318" s="89" t="s">
        <v>492</v>
      </c>
      <c r="G318" s="91">
        <v>50</v>
      </c>
      <c r="H318" s="91">
        <v>50</v>
      </c>
      <c r="I318" s="176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</row>
    <row r="319" spans="1:32" ht="18.75" customHeight="1">
      <c r="A319" s="231"/>
      <c r="B319" s="89"/>
      <c r="C319" s="89"/>
      <c r="D319" s="230"/>
      <c r="E319" s="89"/>
      <c r="F319" s="89" t="s">
        <v>539</v>
      </c>
      <c r="G319" s="91">
        <f t="shared" ref="G319:G320" si="139">I319</f>
        <v>0</v>
      </c>
      <c r="H319" s="91">
        <f t="shared" ref="H319:H320" si="140">G319</f>
        <v>0</v>
      </c>
      <c r="I319" s="176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</row>
    <row r="320" spans="1:32" ht="15.75" customHeight="1">
      <c r="A320" s="232"/>
      <c r="B320" s="89"/>
      <c r="C320" s="89"/>
      <c r="D320" s="230"/>
      <c r="E320" s="89"/>
      <c r="F320" s="89" t="s">
        <v>501</v>
      </c>
      <c r="G320" s="91">
        <f t="shared" si="139"/>
        <v>0</v>
      </c>
      <c r="H320" s="91">
        <f t="shared" si="140"/>
        <v>0</v>
      </c>
      <c r="I320" s="176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</row>
    <row r="321" spans="1:32" ht="15.75" customHeight="1">
      <c r="A321" s="88" t="s">
        <v>424</v>
      </c>
      <c r="B321" s="89" t="s">
        <v>334</v>
      </c>
      <c r="C321" s="89" t="s">
        <v>335</v>
      </c>
      <c r="D321" s="90" t="s">
        <v>425</v>
      </c>
      <c r="E321" s="89"/>
      <c r="F321" s="89"/>
      <c r="G321" s="91">
        <f t="shared" ref="G321:I321" si="141">G322</f>
        <v>500</v>
      </c>
      <c r="H321" s="91">
        <f t="shared" si="141"/>
        <v>100</v>
      </c>
      <c r="I321" s="91">
        <f t="shared" si="141"/>
        <v>100</v>
      </c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</row>
    <row r="322" spans="1:32" ht="15.75" customHeight="1">
      <c r="A322" s="88" t="s">
        <v>499</v>
      </c>
      <c r="B322" s="89" t="s">
        <v>334</v>
      </c>
      <c r="C322" s="89" t="s">
        <v>335</v>
      </c>
      <c r="D322" s="90" t="s">
        <v>425</v>
      </c>
      <c r="E322" s="89" t="s">
        <v>500</v>
      </c>
      <c r="F322" s="89" t="s">
        <v>506</v>
      </c>
      <c r="G322" s="91">
        <v>500</v>
      </c>
      <c r="H322" s="91">
        <v>100</v>
      </c>
      <c r="I322" s="91">
        <f>H322</f>
        <v>100</v>
      </c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</row>
    <row r="323" spans="1:32" ht="15.75" customHeight="1">
      <c r="A323" s="147" t="s">
        <v>342</v>
      </c>
      <c r="B323" s="83" t="s">
        <v>334</v>
      </c>
      <c r="C323" s="83" t="s">
        <v>343</v>
      </c>
      <c r="D323" s="97"/>
      <c r="E323" s="83"/>
      <c r="F323" s="83"/>
      <c r="G323" s="175">
        <f t="shared" ref="G323:I323" si="142">G324</f>
        <v>1000</v>
      </c>
      <c r="H323" s="175">
        <f t="shared" si="142"/>
        <v>1000</v>
      </c>
      <c r="I323" s="175">
        <f t="shared" si="142"/>
        <v>1000</v>
      </c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</row>
    <row r="324" spans="1:32" ht="15.75" customHeight="1">
      <c r="A324" s="88" t="s">
        <v>344</v>
      </c>
      <c r="B324" s="83" t="s">
        <v>334</v>
      </c>
      <c r="C324" s="83" t="s">
        <v>345</v>
      </c>
      <c r="D324" s="97"/>
      <c r="E324" s="83"/>
      <c r="F324" s="83"/>
      <c r="G324" s="175">
        <f t="shared" ref="G324:I324" si="143">G325</f>
        <v>1000</v>
      </c>
      <c r="H324" s="175">
        <f t="shared" si="143"/>
        <v>1000</v>
      </c>
      <c r="I324" s="175">
        <f t="shared" si="143"/>
        <v>1000</v>
      </c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</row>
    <row r="325" spans="1:32" ht="31.5" customHeight="1">
      <c r="A325" s="88" t="s">
        <v>426</v>
      </c>
      <c r="B325" s="89" t="s">
        <v>334</v>
      </c>
      <c r="C325" s="89" t="s">
        <v>345</v>
      </c>
      <c r="D325" s="99" t="s">
        <v>427</v>
      </c>
      <c r="E325" s="89"/>
      <c r="F325" s="89"/>
      <c r="G325" s="176">
        <f t="shared" ref="G325:I325" si="144">G326</f>
        <v>1000</v>
      </c>
      <c r="H325" s="176">
        <f t="shared" si="144"/>
        <v>1000</v>
      </c>
      <c r="I325" s="176">
        <f t="shared" si="144"/>
        <v>1000</v>
      </c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</row>
    <row r="326" spans="1:32" ht="31.5" customHeight="1">
      <c r="A326" s="88" t="s">
        <v>564</v>
      </c>
      <c r="B326" s="89" t="s">
        <v>334</v>
      </c>
      <c r="C326" s="89" t="s">
        <v>345</v>
      </c>
      <c r="D326" s="99" t="s">
        <v>427</v>
      </c>
      <c r="E326" s="89" t="s">
        <v>565</v>
      </c>
      <c r="F326" s="89" t="s">
        <v>506</v>
      </c>
      <c r="G326" s="91">
        <v>1000</v>
      </c>
      <c r="H326" s="91">
        <f t="shared" ref="H326:I326" si="145">G326</f>
        <v>1000</v>
      </c>
      <c r="I326" s="91">
        <f t="shared" si="145"/>
        <v>1000</v>
      </c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</row>
    <row r="327" spans="1:32" ht="31.5" customHeight="1">
      <c r="A327" s="163" t="s">
        <v>428</v>
      </c>
      <c r="B327" s="177" t="s">
        <v>429</v>
      </c>
      <c r="C327" s="177"/>
      <c r="D327" s="178"/>
      <c r="E327" s="233"/>
      <c r="F327" s="233" t="s">
        <v>538</v>
      </c>
      <c r="G327" s="80">
        <f>G339+G439+G335+G328</f>
        <v>647244.50658000004</v>
      </c>
      <c r="H327" s="80">
        <f t="shared" ref="H327:I327" si="146">H339+H439+H335</f>
        <v>573063.19999999995</v>
      </c>
      <c r="I327" s="80">
        <f t="shared" si="146"/>
        <v>559730.60000000009</v>
      </c>
      <c r="J327" s="92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</row>
    <row r="328" spans="1:32" ht="15.75" customHeight="1">
      <c r="A328" s="82" t="s">
        <v>211</v>
      </c>
      <c r="B328" s="83" t="s">
        <v>429</v>
      </c>
      <c r="C328" s="83" t="s">
        <v>212</v>
      </c>
      <c r="D328" s="84"/>
      <c r="E328" s="83"/>
      <c r="F328" s="83"/>
      <c r="G328" s="87">
        <f t="shared" ref="G328:I328" si="147">G329</f>
        <v>80</v>
      </c>
      <c r="H328" s="87">
        <f t="shared" si="147"/>
        <v>0</v>
      </c>
      <c r="I328" s="87">
        <f t="shared" si="147"/>
        <v>0</v>
      </c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</row>
    <row r="329" spans="1:32" ht="15.75" customHeight="1">
      <c r="A329" s="179" t="s">
        <v>306</v>
      </c>
      <c r="B329" s="108" t="s">
        <v>429</v>
      </c>
      <c r="C329" s="108" t="s">
        <v>242</v>
      </c>
      <c r="D329" s="180"/>
      <c r="E329" s="108"/>
      <c r="F329" s="108"/>
      <c r="G329" s="87">
        <f t="shared" ref="G329:I329" si="148">G330</f>
        <v>80</v>
      </c>
      <c r="H329" s="87">
        <f t="shared" si="148"/>
        <v>0</v>
      </c>
      <c r="I329" s="87">
        <f t="shared" si="148"/>
        <v>0</v>
      </c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</row>
    <row r="330" spans="1:32" ht="31.5" customHeight="1">
      <c r="A330" s="144" t="s">
        <v>411</v>
      </c>
      <c r="B330" s="89" t="s">
        <v>334</v>
      </c>
      <c r="C330" s="89" t="s">
        <v>242</v>
      </c>
      <c r="D330" s="61" t="s">
        <v>244</v>
      </c>
      <c r="E330" s="89"/>
      <c r="F330" s="89"/>
      <c r="G330" s="91">
        <f>SUM(G331:G334)</f>
        <v>80</v>
      </c>
      <c r="H330" s="91"/>
      <c r="I330" s="91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</row>
    <row r="331" spans="1:32" ht="31.5" customHeight="1">
      <c r="A331" s="226" t="s">
        <v>499</v>
      </c>
      <c r="B331" s="89" t="s">
        <v>334</v>
      </c>
      <c r="C331" s="89" t="s">
        <v>242</v>
      </c>
      <c r="D331" s="61" t="s">
        <v>244</v>
      </c>
      <c r="E331" s="89" t="s">
        <v>500</v>
      </c>
      <c r="F331" s="89" t="s">
        <v>501</v>
      </c>
      <c r="G331" s="91">
        <v>10</v>
      </c>
      <c r="H331" s="91"/>
      <c r="I331" s="91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</row>
    <row r="332" spans="1:32" ht="15.75" customHeight="1">
      <c r="A332" s="234"/>
      <c r="B332" s="122" t="s">
        <v>429</v>
      </c>
      <c r="C332" s="122" t="s">
        <v>242</v>
      </c>
      <c r="D332" s="61" t="s">
        <v>244</v>
      </c>
      <c r="E332" s="122" t="s">
        <v>500</v>
      </c>
      <c r="F332" s="122" t="s">
        <v>503</v>
      </c>
      <c r="G332" s="91">
        <v>50</v>
      </c>
      <c r="H332" s="91"/>
      <c r="I332" s="91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</row>
    <row r="333" spans="1:32" ht="15.75" customHeight="1">
      <c r="A333" s="235" t="s">
        <v>566</v>
      </c>
      <c r="B333" s="236" t="s">
        <v>429</v>
      </c>
      <c r="C333" s="236" t="s">
        <v>242</v>
      </c>
      <c r="D333" s="61" t="s">
        <v>244</v>
      </c>
      <c r="E333" s="236" t="s">
        <v>524</v>
      </c>
      <c r="F333" s="122" t="s">
        <v>506</v>
      </c>
      <c r="G333" s="91">
        <v>10</v>
      </c>
      <c r="H333" s="106"/>
      <c r="I333" s="106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</row>
    <row r="334" spans="1:32" ht="15.75" customHeight="1">
      <c r="A334" s="235"/>
      <c r="B334" s="236" t="s">
        <v>429</v>
      </c>
      <c r="C334" s="236" t="s">
        <v>242</v>
      </c>
      <c r="D334" s="61" t="s">
        <v>244</v>
      </c>
      <c r="E334" s="236" t="s">
        <v>526</v>
      </c>
      <c r="F334" s="122" t="s">
        <v>506</v>
      </c>
      <c r="G334" s="91">
        <v>10</v>
      </c>
      <c r="H334" s="106"/>
      <c r="I334" s="106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</row>
    <row r="335" spans="1:32" ht="15.75" customHeight="1">
      <c r="A335" s="121" t="s">
        <v>374</v>
      </c>
      <c r="B335" s="108" t="s">
        <v>429</v>
      </c>
      <c r="C335" s="108" t="s">
        <v>266</v>
      </c>
      <c r="D335" s="123"/>
      <c r="E335" s="122"/>
      <c r="F335" s="122"/>
      <c r="G335" s="87">
        <f t="shared" ref="G335:I335" si="149">G336</f>
        <v>250</v>
      </c>
      <c r="H335" s="87">
        <f t="shared" si="149"/>
        <v>250</v>
      </c>
      <c r="I335" s="87">
        <f t="shared" si="149"/>
        <v>250</v>
      </c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</row>
    <row r="336" spans="1:32" ht="15.75" customHeight="1">
      <c r="A336" s="121" t="s">
        <v>430</v>
      </c>
      <c r="B336" s="122" t="s">
        <v>429</v>
      </c>
      <c r="C336" s="122" t="s">
        <v>308</v>
      </c>
      <c r="D336" s="123"/>
      <c r="E336" s="122"/>
      <c r="F336" s="122"/>
      <c r="G336" s="91">
        <f t="shared" ref="G336:I336" si="150">G337</f>
        <v>250</v>
      </c>
      <c r="H336" s="91">
        <f t="shared" si="150"/>
        <v>250</v>
      </c>
      <c r="I336" s="91">
        <f t="shared" si="150"/>
        <v>250</v>
      </c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</row>
    <row r="337" spans="1:32" ht="15.75" customHeight="1">
      <c r="A337" s="121" t="s">
        <v>309</v>
      </c>
      <c r="B337" s="122" t="s">
        <v>429</v>
      </c>
      <c r="C337" s="122" t="s">
        <v>308</v>
      </c>
      <c r="D337" s="123" t="s">
        <v>310</v>
      </c>
      <c r="E337" s="122"/>
      <c r="F337" s="122"/>
      <c r="G337" s="91">
        <f t="shared" ref="G337:I337" si="151">G338</f>
        <v>250</v>
      </c>
      <c r="H337" s="91">
        <f t="shared" si="151"/>
        <v>250</v>
      </c>
      <c r="I337" s="91">
        <f t="shared" si="151"/>
        <v>250</v>
      </c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</row>
    <row r="338" spans="1:32" ht="15.75" customHeight="1">
      <c r="A338" s="88" t="s">
        <v>433</v>
      </c>
      <c r="B338" s="89" t="s">
        <v>429</v>
      </c>
      <c r="C338" s="89" t="s">
        <v>308</v>
      </c>
      <c r="D338" s="99" t="s">
        <v>310</v>
      </c>
      <c r="E338" s="89" t="s">
        <v>561</v>
      </c>
      <c r="F338" s="89" t="s">
        <v>520</v>
      </c>
      <c r="G338" s="91">
        <v>250</v>
      </c>
      <c r="H338" s="91">
        <f t="shared" ref="H338:I338" si="152">G338</f>
        <v>250</v>
      </c>
      <c r="I338" s="91">
        <f t="shared" si="152"/>
        <v>250</v>
      </c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</row>
    <row r="339" spans="1:32" ht="15.75" customHeight="1">
      <c r="A339" s="88" t="s">
        <v>382</v>
      </c>
      <c r="B339" s="83" t="s">
        <v>429</v>
      </c>
      <c r="C339" s="83" t="s">
        <v>383</v>
      </c>
      <c r="D339" s="99"/>
      <c r="E339" s="89"/>
      <c r="F339" s="89"/>
      <c r="G339" s="87">
        <f t="shared" ref="G339:I339" si="153">G340+G354+G399+G396+G384</f>
        <v>634092.00658000004</v>
      </c>
      <c r="H339" s="87">
        <f t="shared" si="153"/>
        <v>559870.19999999995</v>
      </c>
      <c r="I339" s="87">
        <f t="shared" si="153"/>
        <v>546136.50000000012</v>
      </c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</row>
    <row r="340" spans="1:32" ht="15.75" customHeight="1">
      <c r="A340" s="88" t="s">
        <v>384</v>
      </c>
      <c r="B340" s="83" t="s">
        <v>429</v>
      </c>
      <c r="C340" s="83" t="s">
        <v>385</v>
      </c>
      <c r="D340" s="99"/>
      <c r="E340" s="89"/>
      <c r="F340" s="89"/>
      <c r="G340" s="87">
        <f>G341+G345+G350+G348+G352</f>
        <v>175891.00952000002</v>
      </c>
      <c r="H340" s="87">
        <f t="shared" ref="H340:I340" si="154">H341+H345+H350+H348</f>
        <v>158370.1</v>
      </c>
      <c r="I340" s="87">
        <f t="shared" si="154"/>
        <v>154948.69999999998</v>
      </c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</row>
    <row r="341" spans="1:32" ht="15.75" customHeight="1">
      <c r="A341" s="88" t="s">
        <v>386</v>
      </c>
      <c r="B341" s="89" t="s">
        <v>429</v>
      </c>
      <c r="C341" s="89" t="s">
        <v>385</v>
      </c>
      <c r="D341" s="99" t="s">
        <v>387</v>
      </c>
      <c r="E341" s="89"/>
      <c r="F341" s="89"/>
      <c r="G341" s="91">
        <f>G342+G343+G344</f>
        <v>51235.957999999999</v>
      </c>
      <c r="H341" s="91">
        <f t="shared" ref="H341:I341" si="155">H342+H343</f>
        <v>48782.399999999994</v>
      </c>
      <c r="I341" s="91">
        <f t="shared" si="155"/>
        <v>48782.399999999994</v>
      </c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</row>
    <row r="342" spans="1:32" ht="15.75" customHeight="1">
      <c r="A342" s="88" t="s">
        <v>554</v>
      </c>
      <c r="B342" s="89" t="s">
        <v>429</v>
      </c>
      <c r="C342" s="89" t="s">
        <v>385</v>
      </c>
      <c r="D342" s="99" t="s">
        <v>387</v>
      </c>
      <c r="E342" s="89" t="s">
        <v>555</v>
      </c>
      <c r="F342" s="89" t="s">
        <v>556</v>
      </c>
      <c r="G342" s="204">
        <v>2380.5</v>
      </c>
      <c r="H342" s="91">
        <v>1434.2</v>
      </c>
      <c r="I342" s="91">
        <v>1434.2</v>
      </c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</row>
    <row r="343" spans="1:32" ht="15.75" customHeight="1">
      <c r="A343" s="88" t="s">
        <v>433</v>
      </c>
      <c r="B343" s="89" t="s">
        <v>429</v>
      </c>
      <c r="C343" s="89" t="s">
        <v>385</v>
      </c>
      <c r="D343" s="99" t="s">
        <v>387</v>
      </c>
      <c r="E343" s="89" t="s">
        <v>561</v>
      </c>
      <c r="F343" s="89" t="s">
        <v>520</v>
      </c>
      <c r="G343" s="204">
        <v>40275.658000000003</v>
      </c>
      <c r="H343" s="91">
        <f t="shared" ref="H343:I343" si="156">47348.2</f>
        <v>47348.2</v>
      </c>
      <c r="I343" s="91">
        <f t="shared" si="156"/>
        <v>47348.2</v>
      </c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</row>
    <row r="344" spans="1:32" ht="47.25" customHeight="1">
      <c r="A344" s="237" t="s">
        <v>567</v>
      </c>
      <c r="B344" s="89" t="s">
        <v>429</v>
      </c>
      <c r="C344" s="89" t="s">
        <v>385</v>
      </c>
      <c r="D344" s="99" t="s">
        <v>387</v>
      </c>
      <c r="E344" s="104" t="s">
        <v>519</v>
      </c>
      <c r="F344" s="89" t="s">
        <v>520</v>
      </c>
      <c r="G344" s="204">
        <v>8579.7999999999993</v>
      </c>
      <c r="H344" s="91"/>
      <c r="I344" s="91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</row>
    <row r="345" spans="1:32" ht="47.25" customHeight="1">
      <c r="A345" s="103" t="s">
        <v>431</v>
      </c>
      <c r="B345" s="89" t="s">
        <v>429</v>
      </c>
      <c r="C345" s="89" t="s">
        <v>385</v>
      </c>
      <c r="D345" s="90" t="s">
        <v>432</v>
      </c>
      <c r="E345" s="89"/>
      <c r="F345" s="89"/>
      <c r="G345" s="91">
        <f>G346+G347</f>
        <v>120850.90000000001</v>
      </c>
      <c r="H345" s="91">
        <f t="shared" ref="H345:I345" si="157">H346</f>
        <v>108850.5</v>
      </c>
      <c r="I345" s="91">
        <f t="shared" si="157"/>
        <v>105454.5</v>
      </c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</row>
    <row r="346" spans="1:32" ht="15.75" customHeight="1">
      <c r="A346" s="88" t="s">
        <v>433</v>
      </c>
      <c r="B346" s="89" t="s">
        <v>429</v>
      </c>
      <c r="C346" s="89" t="s">
        <v>385</v>
      </c>
      <c r="D346" s="90" t="s">
        <v>432</v>
      </c>
      <c r="E346" s="89" t="s">
        <v>561</v>
      </c>
      <c r="F346" s="89" t="s">
        <v>520</v>
      </c>
      <c r="G346" s="204">
        <v>107065.3</v>
      </c>
      <c r="H346" s="91">
        <v>108850.5</v>
      </c>
      <c r="I346" s="91">
        <v>105454.5</v>
      </c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</row>
    <row r="347" spans="1:32" ht="15.75" customHeight="1">
      <c r="A347" s="103" t="s">
        <v>568</v>
      </c>
      <c r="B347" s="89" t="s">
        <v>429</v>
      </c>
      <c r="C347" s="89" t="s">
        <v>385</v>
      </c>
      <c r="D347" s="90" t="s">
        <v>432</v>
      </c>
      <c r="E347" s="89" t="s">
        <v>561</v>
      </c>
      <c r="F347" s="89" t="s">
        <v>520</v>
      </c>
      <c r="G347" s="204">
        <v>13785.6</v>
      </c>
      <c r="H347" s="91"/>
      <c r="I347" s="91"/>
      <c r="J347" s="76"/>
      <c r="K347" s="76"/>
      <c r="L347" s="76"/>
      <c r="M347" s="76"/>
      <c r="N347" s="76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70"/>
      <c r="AE347" s="70"/>
      <c r="AF347" s="70"/>
    </row>
    <row r="348" spans="1:32" ht="15.75" customHeight="1">
      <c r="A348" s="88" t="s">
        <v>433</v>
      </c>
      <c r="B348" s="89" t="s">
        <v>429</v>
      </c>
      <c r="C348" s="89" t="s">
        <v>385</v>
      </c>
      <c r="D348" s="99" t="s">
        <v>434</v>
      </c>
      <c r="E348" s="89"/>
      <c r="F348" s="89"/>
      <c r="G348" s="91">
        <f t="shared" ref="G348:I348" si="158">G349</f>
        <v>839</v>
      </c>
      <c r="H348" s="91">
        <f t="shared" si="158"/>
        <v>737.2</v>
      </c>
      <c r="I348" s="91">
        <f t="shared" si="158"/>
        <v>711.8</v>
      </c>
      <c r="J348" s="76"/>
      <c r="K348" s="76"/>
      <c r="L348" s="76"/>
      <c r="M348" s="76"/>
      <c r="N348" s="76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70"/>
      <c r="AE348" s="70"/>
      <c r="AF348" s="70"/>
    </row>
    <row r="349" spans="1:32" ht="15.75" customHeight="1">
      <c r="A349" s="214" t="s">
        <v>562</v>
      </c>
      <c r="B349" s="89" t="s">
        <v>429</v>
      </c>
      <c r="C349" s="89" t="s">
        <v>385</v>
      </c>
      <c r="D349" s="99" t="s">
        <v>434</v>
      </c>
      <c r="E349" s="89" t="s">
        <v>563</v>
      </c>
      <c r="F349" s="89" t="s">
        <v>520</v>
      </c>
      <c r="G349" s="91">
        <v>839</v>
      </c>
      <c r="H349" s="91">
        <v>737.2</v>
      </c>
      <c r="I349" s="106">
        <v>711.8</v>
      </c>
      <c r="J349" s="76"/>
      <c r="K349" s="76"/>
      <c r="L349" s="76"/>
      <c r="M349" s="76"/>
      <c r="N349" s="76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70"/>
      <c r="AE349" s="70"/>
      <c r="AF349" s="70"/>
    </row>
    <row r="350" spans="1:32" ht="15.75" customHeight="1">
      <c r="A350" s="154" t="s">
        <v>435</v>
      </c>
      <c r="B350" s="89" t="s">
        <v>429</v>
      </c>
      <c r="C350" s="89" t="s">
        <v>385</v>
      </c>
      <c r="D350" s="99" t="s">
        <v>436</v>
      </c>
      <c r="E350" s="89"/>
      <c r="F350" s="89"/>
      <c r="G350" s="91">
        <f t="shared" ref="G350:I350" si="159">G351</f>
        <v>1450</v>
      </c>
      <c r="H350" s="91">
        <f t="shared" si="159"/>
        <v>0</v>
      </c>
      <c r="I350" s="91">
        <f t="shared" si="159"/>
        <v>0</v>
      </c>
      <c r="J350" s="76"/>
      <c r="K350" s="76"/>
      <c r="L350" s="76"/>
      <c r="M350" s="76"/>
      <c r="N350" s="76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70"/>
      <c r="AE350" s="70"/>
      <c r="AF350" s="70"/>
    </row>
    <row r="351" spans="1:32" ht="15.75" customHeight="1">
      <c r="A351" s="214" t="s">
        <v>562</v>
      </c>
      <c r="B351" s="89" t="s">
        <v>429</v>
      </c>
      <c r="C351" s="89" t="s">
        <v>385</v>
      </c>
      <c r="D351" s="99" t="s">
        <v>436</v>
      </c>
      <c r="E351" s="89" t="s">
        <v>563</v>
      </c>
      <c r="F351" s="89" t="s">
        <v>520</v>
      </c>
      <c r="G351" s="204">
        <v>1450</v>
      </c>
      <c r="H351" s="91"/>
      <c r="I351" s="106"/>
      <c r="J351" s="76"/>
      <c r="K351" s="76"/>
      <c r="L351" s="76"/>
      <c r="M351" s="76"/>
      <c r="N351" s="76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70"/>
      <c r="AE351" s="70"/>
      <c r="AF351" s="70"/>
    </row>
    <row r="352" spans="1:32" ht="15.75" customHeight="1">
      <c r="A352" s="181" t="s">
        <v>336</v>
      </c>
      <c r="B352" s="89" t="s">
        <v>429</v>
      </c>
      <c r="C352" s="89" t="s">
        <v>385</v>
      </c>
      <c r="D352" s="105" t="s">
        <v>337</v>
      </c>
      <c r="E352" s="89"/>
      <c r="F352" s="89"/>
      <c r="G352" s="91">
        <f>G353</f>
        <v>1515.1515199999999</v>
      </c>
      <c r="H352" s="87"/>
      <c r="I352" s="87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</row>
    <row r="353" spans="1:32" ht="15.75" customHeight="1">
      <c r="A353" s="214" t="s">
        <v>562</v>
      </c>
      <c r="B353" s="89" t="s">
        <v>429</v>
      </c>
      <c r="C353" s="89" t="s">
        <v>385</v>
      </c>
      <c r="D353" s="105" t="s">
        <v>337</v>
      </c>
      <c r="E353" s="89" t="s">
        <v>563</v>
      </c>
      <c r="F353" s="89" t="s">
        <v>520</v>
      </c>
      <c r="G353" s="204">
        <v>1515.1515199999999</v>
      </c>
      <c r="H353" s="87"/>
      <c r="I353" s="87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</row>
    <row r="354" spans="1:32" ht="15.75" customHeight="1">
      <c r="A354" s="82" t="s">
        <v>388</v>
      </c>
      <c r="B354" s="83" t="s">
        <v>429</v>
      </c>
      <c r="C354" s="83" t="s">
        <v>389</v>
      </c>
      <c r="D354" s="84"/>
      <c r="E354" s="83"/>
      <c r="F354" s="83"/>
      <c r="G354" s="87">
        <f t="shared" ref="G354:I354" si="160">G355+G358+G360+G364+G368+G370+G372+G376+G374+G378+G366+G382+G380+G362</f>
        <v>391283.09100000001</v>
      </c>
      <c r="H354" s="87">
        <f t="shared" si="160"/>
        <v>332797.19999999995</v>
      </c>
      <c r="I354" s="87">
        <f t="shared" si="160"/>
        <v>323471.00000000006</v>
      </c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</row>
    <row r="355" spans="1:32" ht="31.5" customHeight="1">
      <c r="A355" s="88" t="s">
        <v>390</v>
      </c>
      <c r="B355" s="89" t="s">
        <v>429</v>
      </c>
      <c r="C355" s="89" t="s">
        <v>389</v>
      </c>
      <c r="D355" s="99" t="s">
        <v>391</v>
      </c>
      <c r="E355" s="89"/>
      <c r="F355" s="89"/>
      <c r="G355" s="91">
        <f t="shared" ref="G355:I355" si="161">G356+G357</f>
        <v>73683.042000000001</v>
      </c>
      <c r="H355" s="91">
        <f t="shared" si="161"/>
        <v>53098.999999999993</v>
      </c>
      <c r="I355" s="91">
        <f t="shared" si="161"/>
        <v>51725.799999999996</v>
      </c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</row>
    <row r="356" spans="1:32" ht="31.5" customHeight="1">
      <c r="A356" s="88" t="s">
        <v>554</v>
      </c>
      <c r="B356" s="89" t="s">
        <v>429</v>
      </c>
      <c r="C356" s="89" t="s">
        <v>389</v>
      </c>
      <c r="D356" s="99" t="s">
        <v>387</v>
      </c>
      <c r="E356" s="89" t="s">
        <v>555</v>
      </c>
      <c r="F356" s="89" t="s">
        <v>556</v>
      </c>
      <c r="G356" s="204">
        <v>3214.2</v>
      </c>
      <c r="H356" s="91">
        <v>3214.2</v>
      </c>
      <c r="I356" s="91">
        <v>3214.2</v>
      </c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</row>
    <row r="357" spans="1:32" ht="15.75" customHeight="1">
      <c r="A357" s="88" t="s">
        <v>433</v>
      </c>
      <c r="B357" s="89" t="s">
        <v>429</v>
      </c>
      <c r="C357" s="89" t="s">
        <v>389</v>
      </c>
      <c r="D357" s="99" t="s">
        <v>391</v>
      </c>
      <c r="E357" s="89" t="s">
        <v>561</v>
      </c>
      <c r="F357" s="89" t="s">
        <v>520</v>
      </c>
      <c r="G357" s="238">
        <f>70545.142-76.3</f>
        <v>70468.842000000004</v>
      </c>
      <c r="H357" s="238">
        <f>49786.6+98.2</f>
        <v>49884.799999999996</v>
      </c>
      <c r="I357" s="238">
        <f>48435.6+76</f>
        <v>48511.6</v>
      </c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</row>
    <row r="358" spans="1:32" ht="47.25" customHeight="1">
      <c r="A358" s="88" t="s">
        <v>437</v>
      </c>
      <c r="B358" s="89" t="s">
        <v>429</v>
      </c>
      <c r="C358" s="89" t="s">
        <v>389</v>
      </c>
      <c r="D358" s="126" t="s">
        <v>438</v>
      </c>
      <c r="E358" s="89"/>
      <c r="F358" s="89"/>
      <c r="G358" s="91">
        <f t="shared" ref="G358:I358" si="162">G359</f>
        <v>256505.7</v>
      </c>
      <c r="H358" s="91">
        <f t="shared" si="162"/>
        <v>231034.6</v>
      </c>
      <c r="I358" s="91">
        <f t="shared" si="162"/>
        <v>223826.9</v>
      </c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</row>
    <row r="359" spans="1:32" ht="15.75" customHeight="1">
      <c r="A359" s="88" t="s">
        <v>433</v>
      </c>
      <c r="B359" s="89" t="s">
        <v>429</v>
      </c>
      <c r="C359" s="89" t="s">
        <v>389</v>
      </c>
      <c r="D359" s="126" t="s">
        <v>438</v>
      </c>
      <c r="E359" s="89" t="s">
        <v>561</v>
      </c>
      <c r="F359" s="89" t="s">
        <v>520</v>
      </c>
      <c r="G359" s="91">
        <v>256505.7</v>
      </c>
      <c r="H359" s="91">
        <v>231034.6</v>
      </c>
      <c r="I359" s="91">
        <v>223826.9</v>
      </c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</row>
    <row r="360" spans="1:32" ht="31.5" customHeight="1">
      <c r="A360" s="88" t="s">
        <v>439</v>
      </c>
      <c r="B360" s="89" t="s">
        <v>429</v>
      </c>
      <c r="C360" s="89" t="s">
        <v>389</v>
      </c>
      <c r="D360" s="90" t="s">
        <v>440</v>
      </c>
      <c r="E360" s="89"/>
      <c r="F360" s="89"/>
      <c r="G360" s="91">
        <f t="shared" ref="G360:I360" si="163">G361</f>
        <v>4999.1000000000004</v>
      </c>
      <c r="H360" s="91">
        <f t="shared" si="163"/>
        <v>4507.7</v>
      </c>
      <c r="I360" s="91">
        <f t="shared" si="163"/>
        <v>4365.8999999999996</v>
      </c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</row>
    <row r="361" spans="1:32" ht="15.75" customHeight="1">
      <c r="A361" s="88" t="s">
        <v>433</v>
      </c>
      <c r="B361" s="89" t="s">
        <v>429</v>
      </c>
      <c r="C361" s="89" t="s">
        <v>389</v>
      </c>
      <c r="D361" s="90" t="s">
        <v>440</v>
      </c>
      <c r="E361" s="89" t="s">
        <v>561</v>
      </c>
      <c r="F361" s="89" t="s">
        <v>520</v>
      </c>
      <c r="G361" s="91">
        <v>4999.1000000000004</v>
      </c>
      <c r="H361" s="91">
        <v>4507.7</v>
      </c>
      <c r="I361" s="91">
        <v>4365.8999999999996</v>
      </c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</row>
    <row r="362" spans="1:32" ht="31.5" customHeight="1">
      <c r="A362" s="88" t="s">
        <v>441</v>
      </c>
      <c r="B362" s="89" t="s">
        <v>429</v>
      </c>
      <c r="C362" s="89" t="s">
        <v>389</v>
      </c>
      <c r="D362" s="90" t="s">
        <v>442</v>
      </c>
      <c r="E362" s="89"/>
      <c r="F362" s="89"/>
      <c r="G362" s="91">
        <f t="shared" ref="G362:I362" si="164">G363</f>
        <v>835.1</v>
      </c>
      <c r="H362" s="91">
        <f t="shared" si="164"/>
        <v>762.5</v>
      </c>
      <c r="I362" s="91">
        <f t="shared" si="164"/>
        <v>744.3</v>
      </c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</row>
    <row r="363" spans="1:32" ht="15.75" customHeight="1">
      <c r="A363" s="88" t="s">
        <v>569</v>
      </c>
      <c r="B363" s="89" t="s">
        <v>429</v>
      </c>
      <c r="C363" s="89" t="s">
        <v>389</v>
      </c>
      <c r="D363" s="90" t="s">
        <v>442</v>
      </c>
      <c r="E363" s="89" t="s">
        <v>563</v>
      </c>
      <c r="F363" s="89" t="s">
        <v>520</v>
      </c>
      <c r="G363" s="91">
        <v>835.1</v>
      </c>
      <c r="H363" s="91">
        <v>762.5</v>
      </c>
      <c r="I363" s="91">
        <v>744.3</v>
      </c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</row>
    <row r="364" spans="1:32" ht="15.75" customHeight="1">
      <c r="A364" s="88" t="s">
        <v>443</v>
      </c>
      <c r="B364" s="89" t="s">
        <v>429</v>
      </c>
      <c r="C364" s="89" t="s">
        <v>389</v>
      </c>
      <c r="D364" s="90" t="s">
        <v>444</v>
      </c>
      <c r="E364" s="89"/>
      <c r="F364" s="89"/>
      <c r="G364" s="91">
        <f t="shared" ref="G364:I364" si="165">G365</f>
        <v>2000</v>
      </c>
      <c r="H364" s="91">
        <f t="shared" si="165"/>
        <v>1000</v>
      </c>
      <c r="I364" s="91">
        <f t="shared" si="165"/>
        <v>0</v>
      </c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</row>
    <row r="365" spans="1:32" ht="47.25" customHeight="1">
      <c r="A365" s="88" t="s">
        <v>570</v>
      </c>
      <c r="B365" s="89" t="s">
        <v>429</v>
      </c>
      <c r="C365" s="89" t="s">
        <v>389</v>
      </c>
      <c r="D365" s="90" t="s">
        <v>444</v>
      </c>
      <c r="E365" s="89" t="s">
        <v>500</v>
      </c>
      <c r="F365" s="89" t="s">
        <v>506</v>
      </c>
      <c r="G365" s="91">
        <v>2000</v>
      </c>
      <c r="H365" s="91">
        <v>1000</v>
      </c>
      <c r="I365" s="91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</row>
    <row r="366" spans="1:32" ht="15.75" customHeight="1">
      <c r="A366" s="182" t="s">
        <v>445</v>
      </c>
      <c r="B366" s="145" t="s">
        <v>429</v>
      </c>
      <c r="C366" s="145" t="s">
        <v>389</v>
      </c>
      <c r="D366" s="183" t="s">
        <v>446</v>
      </c>
      <c r="E366" s="145"/>
      <c r="F366" s="145"/>
      <c r="G366" s="96">
        <f>G367</f>
        <v>4039.9338400000001</v>
      </c>
      <c r="H366" s="91"/>
      <c r="I366" s="91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</row>
    <row r="367" spans="1:32" ht="15.75" customHeight="1">
      <c r="A367" s="214" t="s">
        <v>562</v>
      </c>
      <c r="B367" s="133" t="s">
        <v>429</v>
      </c>
      <c r="C367" s="133" t="s">
        <v>389</v>
      </c>
      <c r="D367" s="183" t="s">
        <v>446</v>
      </c>
      <c r="E367" s="133" t="s">
        <v>563</v>
      </c>
      <c r="F367" s="133" t="s">
        <v>520</v>
      </c>
      <c r="G367" s="239">
        <v>4039.9338400000001</v>
      </c>
      <c r="H367" s="91"/>
      <c r="I367" s="91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</row>
    <row r="368" spans="1:32" ht="15.75" customHeight="1">
      <c r="A368" s="184" t="s">
        <v>447</v>
      </c>
      <c r="B368" s="133" t="s">
        <v>429</v>
      </c>
      <c r="C368" s="133" t="s">
        <v>389</v>
      </c>
      <c r="D368" s="134" t="s">
        <v>448</v>
      </c>
      <c r="E368" s="133"/>
      <c r="F368" s="133"/>
      <c r="G368" s="139">
        <f t="shared" ref="G368:I368" si="166">G369</f>
        <v>0</v>
      </c>
      <c r="H368" s="91">
        <f t="shared" si="166"/>
        <v>0</v>
      </c>
      <c r="I368" s="91">
        <f t="shared" si="166"/>
        <v>0</v>
      </c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</row>
    <row r="369" spans="1:32" ht="15.75" customHeight="1">
      <c r="A369" s="214" t="s">
        <v>562</v>
      </c>
      <c r="B369" s="133" t="s">
        <v>429</v>
      </c>
      <c r="C369" s="133" t="s">
        <v>389</v>
      </c>
      <c r="D369" s="134" t="s">
        <v>448</v>
      </c>
      <c r="E369" s="133" t="s">
        <v>563</v>
      </c>
      <c r="F369" s="133" t="s">
        <v>520</v>
      </c>
      <c r="G369" s="139"/>
      <c r="H369" s="91"/>
      <c r="I369" s="91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</row>
    <row r="370" spans="1:32" ht="15.75" customHeight="1">
      <c r="A370" s="88" t="s">
        <v>449</v>
      </c>
      <c r="B370" s="89" t="s">
        <v>429</v>
      </c>
      <c r="C370" s="89" t="s">
        <v>389</v>
      </c>
      <c r="D370" s="90" t="s">
        <v>450</v>
      </c>
      <c r="E370" s="89"/>
      <c r="F370" s="89"/>
      <c r="G370" s="91">
        <f t="shared" ref="G370:I370" si="167">G371</f>
        <v>21678.3</v>
      </c>
      <c r="H370" s="91">
        <f t="shared" si="167"/>
        <v>21678.3</v>
      </c>
      <c r="I370" s="91">
        <f t="shared" si="167"/>
        <v>21678.3</v>
      </c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</row>
    <row r="371" spans="1:32" ht="15.75" customHeight="1">
      <c r="A371" s="88" t="s">
        <v>433</v>
      </c>
      <c r="B371" s="89" t="s">
        <v>429</v>
      </c>
      <c r="C371" s="89" t="s">
        <v>389</v>
      </c>
      <c r="D371" s="90" t="s">
        <v>450</v>
      </c>
      <c r="E371" s="89" t="s">
        <v>563</v>
      </c>
      <c r="F371" s="89" t="s">
        <v>520</v>
      </c>
      <c r="G371" s="91">
        <v>21678.3</v>
      </c>
      <c r="H371" s="91">
        <v>21678.3</v>
      </c>
      <c r="I371" s="91">
        <v>21678.3</v>
      </c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</row>
    <row r="372" spans="1:32" ht="15.75" customHeight="1">
      <c r="A372" s="88" t="s">
        <v>451</v>
      </c>
      <c r="B372" s="89" t="s">
        <v>429</v>
      </c>
      <c r="C372" s="89" t="s">
        <v>389</v>
      </c>
      <c r="D372" s="126" t="s">
        <v>452</v>
      </c>
      <c r="E372" s="89"/>
      <c r="F372" s="89"/>
      <c r="G372" s="91">
        <f t="shared" ref="G372:I372" si="168">G373</f>
        <v>2891.9</v>
      </c>
      <c r="H372" s="91">
        <f t="shared" si="168"/>
        <v>2610.5</v>
      </c>
      <c r="I372" s="91">
        <f t="shared" si="168"/>
        <v>2516.6999999999998</v>
      </c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</row>
    <row r="373" spans="1:32" ht="15.75" customHeight="1">
      <c r="A373" s="88" t="s">
        <v>433</v>
      </c>
      <c r="B373" s="89" t="s">
        <v>429</v>
      </c>
      <c r="C373" s="89" t="s">
        <v>389</v>
      </c>
      <c r="D373" s="90" t="s">
        <v>452</v>
      </c>
      <c r="E373" s="89" t="s">
        <v>563</v>
      </c>
      <c r="F373" s="89" t="s">
        <v>520</v>
      </c>
      <c r="G373" s="91">
        <v>2891.9</v>
      </c>
      <c r="H373" s="91">
        <v>2610.5</v>
      </c>
      <c r="I373" s="91">
        <v>2516.6999999999998</v>
      </c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</row>
    <row r="374" spans="1:32" ht="15.75" customHeight="1">
      <c r="A374" s="154" t="s">
        <v>435</v>
      </c>
      <c r="B374" s="89" t="s">
        <v>429</v>
      </c>
      <c r="C374" s="89" t="s">
        <v>389</v>
      </c>
      <c r="D374" s="99" t="s">
        <v>436</v>
      </c>
      <c r="E374" s="89"/>
      <c r="F374" s="89"/>
      <c r="G374" s="91">
        <f t="shared" ref="G374:I374" si="169">G375</f>
        <v>1600</v>
      </c>
      <c r="H374" s="91">
        <f t="shared" si="169"/>
        <v>0</v>
      </c>
      <c r="I374" s="91">
        <f t="shared" si="169"/>
        <v>0</v>
      </c>
      <c r="J374" s="76"/>
      <c r="K374" s="76"/>
      <c r="L374" s="76"/>
      <c r="M374" s="76"/>
      <c r="N374" s="76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70"/>
      <c r="AE374" s="70"/>
      <c r="AF374" s="70"/>
    </row>
    <row r="375" spans="1:32" ht="15.75" customHeight="1">
      <c r="A375" s="214" t="s">
        <v>562</v>
      </c>
      <c r="B375" s="89" t="s">
        <v>429</v>
      </c>
      <c r="C375" s="89" t="s">
        <v>389</v>
      </c>
      <c r="D375" s="99" t="s">
        <v>436</v>
      </c>
      <c r="E375" s="89" t="s">
        <v>563</v>
      </c>
      <c r="F375" s="89" t="s">
        <v>520</v>
      </c>
      <c r="G375" s="204">
        <v>1600</v>
      </c>
      <c r="H375" s="91"/>
      <c r="I375" s="106"/>
      <c r="J375" s="76"/>
      <c r="K375" s="76"/>
      <c r="L375" s="76"/>
      <c r="M375" s="76"/>
      <c r="N375" s="76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70"/>
      <c r="AE375" s="70"/>
      <c r="AF375" s="70"/>
    </row>
    <row r="376" spans="1:32" ht="15.75" customHeight="1">
      <c r="A376" s="88" t="s">
        <v>453</v>
      </c>
      <c r="B376" s="89" t="s">
        <v>429</v>
      </c>
      <c r="C376" s="89" t="s">
        <v>389</v>
      </c>
      <c r="D376" s="90" t="s">
        <v>454</v>
      </c>
      <c r="E376" s="89"/>
      <c r="F376" s="89"/>
      <c r="G376" s="91">
        <f t="shared" ref="G376:I376" si="170">G377</f>
        <v>15881.21212</v>
      </c>
      <c r="H376" s="91">
        <f t="shared" si="170"/>
        <v>14983.5</v>
      </c>
      <c r="I376" s="91">
        <f t="shared" si="170"/>
        <v>14840.2</v>
      </c>
      <c r="J376" s="155"/>
      <c r="K376" s="155"/>
      <c r="L376" s="155"/>
      <c r="M376" s="155"/>
      <c r="N376" s="155"/>
      <c r="O376" s="155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</row>
    <row r="377" spans="1:32" ht="15.75" customHeight="1">
      <c r="A377" s="125" t="s">
        <v>571</v>
      </c>
      <c r="B377" s="89" t="s">
        <v>429</v>
      </c>
      <c r="C377" s="89" t="s">
        <v>389</v>
      </c>
      <c r="D377" s="90" t="s">
        <v>454</v>
      </c>
      <c r="E377" s="89" t="s">
        <v>563</v>
      </c>
      <c r="F377" s="89" t="s">
        <v>520</v>
      </c>
      <c r="G377" s="204">
        <v>15881.21212</v>
      </c>
      <c r="H377" s="240">
        <v>14983.5</v>
      </c>
      <c r="I377" s="208">
        <v>14840.2</v>
      </c>
      <c r="J377" s="155"/>
      <c r="K377" s="155"/>
      <c r="L377" s="155"/>
      <c r="M377" s="155"/>
      <c r="N377" s="155"/>
      <c r="O377" s="155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</row>
    <row r="378" spans="1:32" ht="15.75" customHeight="1">
      <c r="A378" s="181" t="s">
        <v>336</v>
      </c>
      <c r="B378" s="89" t="s">
        <v>429</v>
      </c>
      <c r="C378" s="89" t="s">
        <v>389</v>
      </c>
      <c r="D378" s="105" t="s">
        <v>337</v>
      </c>
      <c r="E378" s="89"/>
      <c r="F378" s="89"/>
      <c r="G378" s="119">
        <f>G379</f>
        <v>1680.2727299999999</v>
      </c>
      <c r="H378" s="87"/>
      <c r="I378" s="87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</row>
    <row r="379" spans="1:32" ht="15.75" customHeight="1">
      <c r="A379" s="214" t="s">
        <v>562</v>
      </c>
      <c r="B379" s="89" t="s">
        <v>429</v>
      </c>
      <c r="C379" s="89" t="s">
        <v>389</v>
      </c>
      <c r="D379" s="105" t="s">
        <v>337</v>
      </c>
      <c r="E379" s="89" t="s">
        <v>563</v>
      </c>
      <c r="F379" s="89" t="s">
        <v>520</v>
      </c>
      <c r="G379" s="241">
        <v>1680.2727299999999</v>
      </c>
      <c r="H379" s="87"/>
      <c r="I379" s="87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</row>
    <row r="380" spans="1:32" ht="15.75" customHeight="1">
      <c r="A380" s="88" t="s">
        <v>455</v>
      </c>
      <c r="B380" s="89" t="s">
        <v>429</v>
      </c>
      <c r="C380" s="89" t="s">
        <v>389</v>
      </c>
      <c r="D380" s="126" t="s">
        <v>456</v>
      </c>
      <c r="E380" s="89"/>
      <c r="F380" s="89"/>
      <c r="G380" s="185">
        <f t="shared" ref="G380:I380" si="171">G381</f>
        <v>2335.8473600000002</v>
      </c>
      <c r="H380" s="185">
        <f t="shared" si="171"/>
        <v>0</v>
      </c>
      <c r="I380" s="185">
        <f t="shared" si="171"/>
        <v>0</v>
      </c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</row>
    <row r="381" spans="1:32" ht="15.75" customHeight="1">
      <c r="A381" s="125" t="s">
        <v>571</v>
      </c>
      <c r="B381" s="89" t="s">
        <v>429</v>
      </c>
      <c r="C381" s="89" t="s">
        <v>389</v>
      </c>
      <c r="D381" s="126" t="s">
        <v>456</v>
      </c>
      <c r="E381" s="89" t="s">
        <v>563</v>
      </c>
      <c r="F381" s="89" t="s">
        <v>520</v>
      </c>
      <c r="G381" s="242">
        <v>2335.8473600000002</v>
      </c>
      <c r="H381" s="185"/>
      <c r="I381" s="185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</row>
    <row r="382" spans="1:32" ht="15.75" customHeight="1">
      <c r="A382" s="88" t="s">
        <v>457</v>
      </c>
      <c r="B382" s="89" t="s">
        <v>429</v>
      </c>
      <c r="C382" s="89" t="s">
        <v>389</v>
      </c>
      <c r="D382" s="90" t="s">
        <v>458</v>
      </c>
      <c r="E382" s="89"/>
      <c r="F382" s="89"/>
      <c r="G382" s="185">
        <f t="shared" ref="G382:I382" si="172">G383</f>
        <v>3152.6829499999999</v>
      </c>
      <c r="H382" s="185">
        <f t="shared" si="172"/>
        <v>3121.1</v>
      </c>
      <c r="I382" s="185">
        <f t="shared" si="172"/>
        <v>3772.9</v>
      </c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</row>
    <row r="383" spans="1:32" ht="15.75" customHeight="1">
      <c r="A383" s="125" t="s">
        <v>571</v>
      </c>
      <c r="B383" s="89" t="s">
        <v>429</v>
      </c>
      <c r="C383" s="89" t="s">
        <v>389</v>
      </c>
      <c r="D383" s="90" t="s">
        <v>458</v>
      </c>
      <c r="E383" s="89" t="s">
        <v>563</v>
      </c>
      <c r="F383" s="89" t="s">
        <v>520</v>
      </c>
      <c r="G383" s="242">
        <v>3152.6829499999999</v>
      </c>
      <c r="H383" s="242">
        <v>3121.1</v>
      </c>
      <c r="I383" s="242">
        <v>3772.9</v>
      </c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</row>
    <row r="384" spans="1:32" ht="15.75" customHeight="1">
      <c r="A384" s="186" t="s">
        <v>459</v>
      </c>
      <c r="B384" s="83" t="s">
        <v>429</v>
      </c>
      <c r="C384" s="83" t="s">
        <v>393</v>
      </c>
      <c r="D384" s="90"/>
      <c r="E384" s="89"/>
      <c r="F384" s="89"/>
      <c r="G384" s="87">
        <f t="shared" ref="G384:I384" si="173">G385+G392+G394+G389</f>
        <v>41801.306060000003</v>
      </c>
      <c r="H384" s="87">
        <f t="shared" si="173"/>
        <v>44302.700000000004</v>
      </c>
      <c r="I384" s="87">
        <f t="shared" si="173"/>
        <v>43678.6</v>
      </c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</row>
    <row r="385" spans="1:32" ht="15.75" customHeight="1">
      <c r="A385" s="88" t="s">
        <v>396</v>
      </c>
      <c r="B385" s="89" t="s">
        <v>429</v>
      </c>
      <c r="C385" s="89" t="s">
        <v>393</v>
      </c>
      <c r="D385" s="99" t="s">
        <v>397</v>
      </c>
      <c r="E385" s="89"/>
      <c r="F385" s="89"/>
      <c r="G385" s="91">
        <f t="shared" ref="G385:I385" si="174">G386+G387+G388</f>
        <v>22773.8</v>
      </c>
      <c r="H385" s="91">
        <f t="shared" si="174"/>
        <v>22815.4</v>
      </c>
      <c r="I385" s="91">
        <f t="shared" si="174"/>
        <v>22310.1</v>
      </c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</row>
    <row r="386" spans="1:32" ht="31.5" customHeight="1">
      <c r="A386" s="88" t="s">
        <v>554</v>
      </c>
      <c r="B386" s="89" t="s">
        <v>429</v>
      </c>
      <c r="C386" s="89" t="s">
        <v>393</v>
      </c>
      <c r="D386" s="99" t="s">
        <v>397</v>
      </c>
      <c r="E386" s="89" t="s">
        <v>555</v>
      </c>
      <c r="F386" s="89" t="s">
        <v>556</v>
      </c>
      <c r="G386" s="204">
        <v>670</v>
      </c>
      <c r="H386" s="91">
        <v>657</v>
      </c>
      <c r="I386" s="91">
        <v>657</v>
      </c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</row>
    <row r="387" spans="1:32" ht="15.75" customHeight="1">
      <c r="A387" s="88" t="s">
        <v>433</v>
      </c>
      <c r="B387" s="89" t="s">
        <v>429</v>
      </c>
      <c r="C387" s="89" t="s">
        <v>393</v>
      </c>
      <c r="D387" s="99" t="s">
        <v>397</v>
      </c>
      <c r="E387" s="89" t="s">
        <v>561</v>
      </c>
      <c r="F387" s="89" t="s">
        <v>520</v>
      </c>
      <c r="G387" s="238"/>
      <c r="H387" s="238">
        <v>5540</v>
      </c>
      <c r="I387" s="238">
        <v>5792.4</v>
      </c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</row>
    <row r="388" spans="1:32" ht="15.75" customHeight="1">
      <c r="A388" s="88" t="s">
        <v>433</v>
      </c>
      <c r="B388" s="89" t="s">
        <v>429</v>
      </c>
      <c r="C388" s="89" t="s">
        <v>393</v>
      </c>
      <c r="D388" s="99" t="s">
        <v>397</v>
      </c>
      <c r="E388" s="104" t="s">
        <v>519</v>
      </c>
      <c r="F388" s="89" t="s">
        <v>520</v>
      </c>
      <c r="G388" s="238">
        <v>22103.8</v>
      </c>
      <c r="H388" s="238">
        <v>16618.400000000001</v>
      </c>
      <c r="I388" s="238">
        <v>15860.7</v>
      </c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</row>
    <row r="389" spans="1:32" ht="15.75" customHeight="1">
      <c r="A389" s="88" t="s">
        <v>460</v>
      </c>
      <c r="B389" s="89" t="s">
        <v>429</v>
      </c>
      <c r="C389" s="89" t="s">
        <v>393</v>
      </c>
      <c r="D389" s="99" t="s">
        <v>461</v>
      </c>
      <c r="E389" s="89"/>
      <c r="F389" s="89"/>
      <c r="G389" s="91">
        <f t="shared" ref="G389:I389" si="175">G390+G391</f>
        <v>14796.9</v>
      </c>
      <c r="H389" s="91">
        <f t="shared" si="175"/>
        <v>17676.900000000001</v>
      </c>
      <c r="I389" s="91">
        <f t="shared" si="175"/>
        <v>17676.900000000001</v>
      </c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</row>
    <row r="390" spans="1:32" ht="15.75" customHeight="1">
      <c r="A390" s="88" t="s">
        <v>433</v>
      </c>
      <c r="B390" s="89" t="s">
        <v>429</v>
      </c>
      <c r="C390" s="89" t="s">
        <v>393</v>
      </c>
      <c r="D390" s="99" t="s">
        <v>461</v>
      </c>
      <c r="E390" s="104" t="s">
        <v>572</v>
      </c>
      <c r="F390" s="89" t="s">
        <v>520</v>
      </c>
      <c r="G390" s="238"/>
      <c r="H390" s="238">
        <v>6936</v>
      </c>
      <c r="I390" s="238">
        <v>6936</v>
      </c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</row>
    <row r="391" spans="1:32" ht="15.75" customHeight="1">
      <c r="A391" s="88" t="s">
        <v>433</v>
      </c>
      <c r="B391" s="89" t="s">
        <v>429</v>
      </c>
      <c r="C391" s="89" t="s">
        <v>393</v>
      </c>
      <c r="D391" s="99" t="s">
        <v>461</v>
      </c>
      <c r="E391" s="104" t="s">
        <v>573</v>
      </c>
      <c r="F391" s="89" t="s">
        <v>520</v>
      </c>
      <c r="G391" s="238">
        <v>14796.9</v>
      </c>
      <c r="H391" s="238">
        <v>10740.9</v>
      </c>
      <c r="I391" s="238">
        <v>10740.9</v>
      </c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</row>
    <row r="392" spans="1:32" ht="31.5" customHeight="1">
      <c r="A392" s="88" t="s">
        <v>462</v>
      </c>
      <c r="B392" s="89" t="s">
        <v>429</v>
      </c>
      <c r="C392" s="89" t="s">
        <v>393</v>
      </c>
      <c r="D392" s="90" t="s">
        <v>463</v>
      </c>
      <c r="E392" s="89"/>
      <c r="F392" s="89"/>
      <c r="G392" s="91">
        <f t="shared" ref="G392:I392" si="176">G393</f>
        <v>4230.6060600000001</v>
      </c>
      <c r="H392" s="91">
        <f t="shared" si="176"/>
        <v>3810.4</v>
      </c>
      <c r="I392" s="91">
        <f t="shared" si="176"/>
        <v>3691.6</v>
      </c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</row>
    <row r="393" spans="1:32" ht="15.75" customHeight="1">
      <c r="A393" s="88" t="s">
        <v>433</v>
      </c>
      <c r="B393" s="89" t="s">
        <v>429</v>
      </c>
      <c r="C393" s="89" t="s">
        <v>393</v>
      </c>
      <c r="D393" s="90" t="s">
        <v>463</v>
      </c>
      <c r="E393" s="89" t="s">
        <v>561</v>
      </c>
      <c r="F393" s="89" t="s">
        <v>520</v>
      </c>
      <c r="G393" s="204">
        <v>4230.6060600000001</v>
      </c>
      <c r="H393" s="91">
        <v>3810.4</v>
      </c>
      <c r="I393" s="91">
        <v>3691.6</v>
      </c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</row>
    <row r="394" spans="1:32" ht="15.75" customHeight="1">
      <c r="A394" s="154" t="s">
        <v>366</v>
      </c>
      <c r="B394" s="89" t="s">
        <v>429</v>
      </c>
      <c r="C394" s="89" t="s">
        <v>393</v>
      </c>
      <c r="D394" s="99" t="s">
        <v>367</v>
      </c>
      <c r="E394" s="89"/>
      <c r="F394" s="89"/>
      <c r="G394" s="91">
        <f t="shared" ref="G394:I394" si="177">G395</f>
        <v>0</v>
      </c>
      <c r="H394" s="91">
        <f t="shared" si="177"/>
        <v>0</v>
      </c>
      <c r="I394" s="91">
        <f t="shared" si="177"/>
        <v>0</v>
      </c>
      <c r="J394" s="76"/>
      <c r="K394" s="76"/>
      <c r="L394" s="76"/>
      <c r="M394" s="76"/>
      <c r="N394" s="76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70"/>
      <c r="AE394" s="70"/>
      <c r="AF394" s="70"/>
    </row>
    <row r="395" spans="1:32" ht="15.75" customHeight="1">
      <c r="A395" s="88" t="s">
        <v>433</v>
      </c>
      <c r="B395" s="89" t="s">
        <v>429</v>
      </c>
      <c r="C395" s="89" t="s">
        <v>393</v>
      </c>
      <c r="D395" s="99" t="s">
        <v>367</v>
      </c>
      <c r="E395" s="89" t="s">
        <v>561</v>
      </c>
      <c r="F395" s="89" t="s">
        <v>520</v>
      </c>
      <c r="G395" s="91"/>
      <c r="H395" s="91"/>
      <c r="I395" s="106"/>
      <c r="J395" s="76"/>
      <c r="K395" s="76"/>
      <c r="L395" s="76"/>
      <c r="M395" s="76"/>
      <c r="N395" s="76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70"/>
      <c r="AE395" s="70"/>
      <c r="AF395" s="70"/>
    </row>
    <row r="396" spans="1:32" ht="15.75" customHeight="1">
      <c r="A396" s="82" t="s">
        <v>418</v>
      </c>
      <c r="B396" s="83" t="s">
        <v>429</v>
      </c>
      <c r="C396" s="83" t="s">
        <v>419</v>
      </c>
      <c r="D396" s="97"/>
      <c r="E396" s="83"/>
      <c r="F396" s="83"/>
      <c r="G396" s="87">
        <f t="shared" ref="G396:I396" si="178">G397</f>
        <v>0</v>
      </c>
      <c r="H396" s="87">
        <f t="shared" si="178"/>
        <v>0</v>
      </c>
      <c r="I396" s="87">
        <f t="shared" si="178"/>
        <v>0</v>
      </c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</row>
    <row r="397" spans="1:32" ht="15.75" customHeight="1">
      <c r="A397" s="125" t="s">
        <v>464</v>
      </c>
      <c r="B397" s="89" t="s">
        <v>429</v>
      </c>
      <c r="C397" s="89" t="s">
        <v>419</v>
      </c>
      <c r="D397" s="90" t="s">
        <v>465</v>
      </c>
      <c r="E397" s="89"/>
      <c r="F397" s="89"/>
      <c r="G397" s="91">
        <f t="shared" ref="G397:I397" si="179">G398</f>
        <v>0</v>
      </c>
      <c r="H397" s="91">
        <f t="shared" si="179"/>
        <v>0</v>
      </c>
      <c r="I397" s="91">
        <f t="shared" si="179"/>
        <v>0</v>
      </c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</row>
    <row r="398" spans="1:32" ht="15.75" customHeight="1">
      <c r="A398" s="125" t="s">
        <v>571</v>
      </c>
      <c r="B398" s="89" t="s">
        <v>429</v>
      </c>
      <c r="C398" s="89" t="s">
        <v>419</v>
      </c>
      <c r="D398" s="90" t="s">
        <v>465</v>
      </c>
      <c r="E398" s="89" t="s">
        <v>563</v>
      </c>
      <c r="F398" s="89" t="s">
        <v>520</v>
      </c>
      <c r="G398" s="91"/>
      <c r="H398" s="91"/>
      <c r="I398" s="91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</row>
    <row r="399" spans="1:32" ht="15.75" customHeight="1">
      <c r="A399" s="82" t="s">
        <v>398</v>
      </c>
      <c r="B399" s="83" t="s">
        <v>429</v>
      </c>
      <c r="C399" s="83" t="s">
        <v>399</v>
      </c>
      <c r="D399" s="97"/>
      <c r="E399" s="83"/>
      <c r="F399" s="83"/>
      <c r="G399" s="87">
        <f t="shared" ref="G399:I399" si="180">G400+G404+G415+G407+G426+G435+G437+G424</f>
        <v>25116.6</v>
      </c>
      <c r="H399" s="87">
        <f t="shared" si="180"/>
        <v>24400.2</v>
      </c>
      <c r="I399" s="87">
        <f t="shared" si="180"/>
        <v>24038.199999999997</v>
      </c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</row>
    <row r="400" spans="1:32" ht="15.75" customHeight="1">
      <c r="A400" s="88" t="s">
        <v>219</v>
      </c>
      <c r="B400" s="89" t="s">
        <v>429</v>
      </c>
      <c r="C400" s="89" t="s">
        <v>399</v>
      </c>
      <c r="D400" s="90" t="s">
        <v>220</v>
      </c>
      <c r="E400" s="89"/>
      <c r="F400" s="89"/>
      <c r="G400" s="91">
        <f t="shared" ref="G400:I400" si="181">SUM(G401:G403)</f>
        <v>1744.1</v>
      </c>
      <c r="H400" s="91">
        <f t="shared" si="181"/>
        <v>1696.9</v>
      </c>
      <c r="I400" s="91">
        <f t="shared" si="181"/>
        <v>1676.9</v>
      </c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</row>
    <row r="401" spans="1:32" ht="31.5" customHeight="1">
      <c r="A401" s="203" t="s">
        <v>487</v>
      </c>
      <c r="B401" s="89" t="s">
        <v>429</v>
      </c>
      <c r="C401" s="89" t="s">
        <v>399</v>
      </c>
      <c r="D401" s="90" t="s">
        <v>220</v>
      </c>
      <c r="E401" s="89" t="s">
        <v>488</v>
      </c>
      <c r="F401" s="89" t="s">
        <v>489</v>
      </c>
      <c r="G401" s="204">
        <v>1324.1</v>
      </c>
      <c r="H401" s="91">
        <v>1288</v>
      </c>
      <c r="I401" s="91">
        <v>1288</v>
      </c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</row>
    <row r="402" spans="1:32" ht="47.25" customHeight="1">
      <c r="A402" s="154" t="s">
        <v>493</v>
      </c>
      <c r="B402" s="89" t="s">
        <v>429</v>
      </c>
      <c r="C402" s="89" t="s">
        <v>399</v>
      </c>
      <c r="D402" s="90" t="s">
        <v>220</v>
      </c>
      <c r="E402" s="89" t="s">
        <v>494</v>
      </c>
      <c r="F402" s="89" t="s">
        <v>495</v>
      </c>
      <c r="G402" s="204">
        <v>400</v>
      </c>
      <c r="H402" s="91">
        <v>388.9</v>
      </c>
      <c r="I402" s="91">
        <v>388.9</v>
      </c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</row>
    <row r="403" spans="1:32" ht="31.5" customHeight="1">
      <c r="A403" s="206" t="s">
        <v>496</v>
      </c>
      <c r="B403" s="89" t="s">
        <v>429</v>
      </c>
      <c r="C403" s="89" t="s">
        <v>399</v>
      </c>
      <c r="D403" s="230" t="s">
        <v>220</v>
      </c>
      <c r="E403" s="89" t="s">
        <v>491</v>
      </c>
      <c r="F403" s="89" t="s">
        <v>492</v>
      </c>
      <c r="G403" s="91">
        <v>20</v>
      </c>
      <c r="H403" s="91">
        <v>20</v>
      </c>
      <c r="I403" s="91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</row>
    <row r="404" spans="1:32" ht="47.25" customHeight="1">
      <c r="A404" s="88" t="s">
        <v>400</v>
      </c>
      <c r="B404" s="89" t="s">
        <v>429</v>
      </c>
      <c r="C404" s="89" t="s">
        <v>399</v>
      </c>
      <c r="D404" s="99" t="s">
        <v>401</v>
      </c>
      <c r="E404" s="89"/>
      <c r="F404" s="89"/>
      <c r="G404" s="91">
        <f t="shared" ref="G404:I404" si="182">G405+G406</f>
        <v>2789</v>
      </c>
      <c r="H404" s="91">
        <f t="shared" si="182"/>
        <v>3105</v>
      </c>
      <c r="I404" s="91">
        <f t="shared" si="182"/>
        <v>3105</v>
      </c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</row>
    <row r="405" spans="1:32" ht="47.25" customHeight="1">
      <c r="A405" s="88" t="s">
        <v>554</v>
      </c>
      <c r="B405" s="89" t="s">
        <v>429</v>
      </c>
      <c r="C405" s="89" t="s">
        <v>399</v>
      </c>
      <c r="D405" s="99" t="s">
        <v>401</v>
      </c>
      <c r="E405" s="89" t="s">
        <v>555</v>
      </c>
      <c r="F405" s="89" t="s">
        <v>556</v>
      </c>
      <c r="G405" s="204">
        <v>14.3</v>
      </c>
      <c r="H405" s="91">
        <v>20</v>
      </c>
      <c r="I405" s="91">
        <v>20</v>
      </c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</row>
    <row r="406" spans="1:32" ht="15.75" customHeight="1">
      <c r="A406" s="88" t="s">
        <v>433</v>
      </c>
      <c r="B406" s="89" t="s">
        <v>429</v>
      </c>
      <c r="C406" s="89" t="s">
        <v>399</v>
      </c>
      <c r="D406" s="99" t="s">
        <v>401</v>
      </c>
      <c r="E406" s="89" t="s">
        <v>561</v>
      </c>
      <c r="F406" s="89" t="s">
        <v>520</v>
      </c>
      <c r="G406" s="204">
        <v>2774.7</v>
      </c>
      <c r="H406" s="91">
        <f t="shared" ref="H406:I406" si="183">2885+200</f>
        <v>3085</v>
      </c>
      <c r="I406" s="91">
        <f t="shared" si="183"/>
        <v>3085</v>
      </c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</row>
    <row r="407" spans="1:32" ht="31.5" customHeight="1">
      <c r="A407" s="88" t="s">
        <v>466</v>
      </c>
      <c r="B407" s="89" t="s">
        <v>429</v>
      </c>
      <c r="C407" s="89" t="s">
        <v>399</v>
      </c>
      <c r="D407" s="99" t="s">
        <v>467</v>
      </c>
      <c r="E407" s="89"/>
      <c r="F407" s="89"/>
      <c r="G407" s="91">
        <f t="shared" ref="G407:I407" si="184">SUM(G408:G414)</f>
        <v>2053.1</v>
      </c>
      <c r="H407" s="91">
        <f t="shared" si="184"/>
        <v>2183.1999999999998</v>
      </c>
      <c r="I407" s="91">
        <f t="shared" si="184"/>
        <v>2183.1999999999998</v>
      </c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</row>
    <row r="408" spans="1:32" ht="15.75" customHeight="1">
      <c r="A408" s="125" t="s">
        <v>574</v>
      </c>
      <c r="B408" s="89" t="s">
        <v>429</v>
      </c>
      <c r="C408" s="89" t="s">
        <v>399</v>
      </c>
      <c r="D408" s="99" t="s">
        <v>467</v>
      </c>
      <c r="E408" s="89" t="s">
        <v>508</v>
      </c>
      <c r="F408" s="89" t="s">
        <v>489</v>
      </c>
      <c r="G408" s="204">
        <v>1576.8</v>
      </c>
      <c r="H408" s="91">
        <v>1676.8</v>
      </c>
      <c r="I408" s="91">
        <v>1676.8</v>
      </c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24"/>
      <c r="AE408" s="124"/>
      <c r="AF408" s="124"/>
    </row>
    <row r="409" spans="1:32" ht="47.25" customHeight="1">
      <c r="A409" s="154" t="s">
        <v>493</v>
      </c>
      <c r="B409" s="89" t="s">
        <v>429</v>
      </c>
      <c r="C409" s="89" t="s">
        <v>399</v>
      </c>
      <c r="D409" s="99" t="s">
        <v>467</v>
      </c>
      <c r="E409" s="89" t="s">
        <v>512</v>
      </c>
      <c r="F409" s="89" t="s">
        <v>495</v>
      </c>
      <c r="G409" s="204">
        <v>476.3</v>
      </c>
      <c r="H409" s="91">
        <v>506.4</v>
      </c>
      <c r="I409" s="91">
        <v>506.4</v>
      </c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</row>
    <row r="410" spans="1:32" ht="31.5" customHeight="1">
      <c r="A410" s="206" t="s">
        <v>496</v>
      </c>
      <c r="B410" s="89" t="s">
        <v>429</v>
      </c>
      <c r="C410" s="89" t="s">
        <v>399</v>
      </c>
      <c r="D410" s="89" t="s">
        <v>467</v>
      </c>
      <c r="E410" s="89" t="s">
        <v>510</v>
      </c>
      <c r="F410" s="89" t="s">
        <v>492</v>
      </c>
      <c r="G410" s="91">
        <f t="shared" ref="G410:G414" si="185">I410</f>
        <v>0</v>
      </c>
      <c r="H410" s="91">
        <f t="shared" ref="H410:H414" si="186">G410</f>
        <v>0</v>
      </c>
      <c r="I410" s="91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</row>
    <row r="411" spans="1:32" ht="15.75" customHeight="1">
      <c r="A411" s="206"/>
      <c r="B411" s="89"/>
      <c r="C411" s="89"/>
      <c r="D411" s="89"/>
      <c r="E411" s="89"/>
      <c r="F411" s="89" t="s">
        <v>539</v>
      </c>
      <c r="G411" s="91">
        <f t="shared" si="185"/>
        <v>0</v>
      </c>
      <c r="H411" s="91">
        <f t="shared" si="186"/>
        <v>0</v>
      </c>
      <c r="I411" s="91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</row>
    <row r="412" spans="1:32" ht="15.75" customHeight="1">
      <c r="A412" s="206"/>
      <c r="B412" s="89"/>
      <c r="C412" s="89"/>
      <c r="D412" s="89"/>
      <c r="E412" s="89"/>
      <c r="F412" s="89" t="s">
        <v>501</v>
      </c>
      <c r="G412" s="91">
        <f t="shared" si="185"/>
        <v>0</v>
      </c>
      <c r="H412" s="91">
        <f t="shared" si="186"/>
        <v>0</v>
      </c>
      <c r="I412" s="91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</row>
    <row r="413" spans="1:32" ht="15.75" customHeight="1">
      <c r="A413" s="206" t="s">
        <v>502</v>
      </c>
      <c r="B413" s="89" t="s">
        <v>429</v>
      </c>
      <c r="C413" s="89" t="s">
        <v>399</v>
      </c>
      <c r="D413" s="99" t="s">
        <v>467</v>
      </c>
      <c r="E413" s="89" t="s">
        <v>500</v>
      </c>
      <c r="F413" s="89" t="s">
        <v>506</v>
      </c>
      <c r="G413" s="91">
        <f t="shared" si="185"/>
        <v>0</v>
      </c>
      <c r="H413" s="91">
        <f t="shared" si="186"/>
        <v>0</v>
      </c>
      <c r="I413" s="176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</row>
    <row r="414" spans="1:32" ht="15.75" customHeight="1">
      <c r="A414" s="206"/>
      <c r="B414" s="89" t="s">
        <v>429</v>
      </c>
      <c r="C414" s="89" t="s">
        <v>399</v>
      </c>
      <c r="D414" s="99" t="s">
        <v>467</v>
      </c>
      <c r="E414" s="89"/>
      <c r="F414" s="89" t="s">
        <v>503</v>
      </c>
      <c r="G414" s="91">
        <f t="shared" si="185"/>
        <v>0</v>
      </c>
      <c r="H414" s="91">
        <f t="shared" si="186"/>
        <v>0</v>
      </c>
      <c r="I414" s="91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</row>
    <row r="415" spans="1:32" ht="31.5" customHeight="1">
      <c r="A415" s="88" t="s">
        <v>468</v>
      </c>
      <c r="B415" s="89" t="s">
        <v>429</v>
      </c>
      <c r="C415" s="89" t="s">
        <v>399</v>
      </c>
      <c r="D415" s="99" t="s">
        <v>469</v>
      </c>
      <c r="E415" s="89"/>
      <c r="F415" s="89"/>
      <c r="G415" s="91">
        <f t="shared" ref="G415:I415" si="187">SUM(G416:G423)</f>
        <v>2955.1</v>
      </c>
      <c r="H415" s="91">
        <f t="shared" si="187"/>
        <v>3045.9</v>
      </c>
      <c r="I415" s="91">
        <f t="shared" si="187"/>
        <v>3045.9</v>
      </c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</row>
    <row r="416" spans="1:32" ht="31.5" customHeight="1">
      <c r="A416" s="203" t="s">
        <v>487</v>
      </c>
      <c r="B416" s="89" t="s">
        <v>429</v>
      </c>
      <c r="C416" s="89" t="s">
        <v>399</v>
      </c>
      <c r="D416" s="99" t="s">
        <v>469</v>
      </c>
      <c r="E416" s="89" t="s">
        <v>508</v>
      </c>
      <c r="F416" s="89" t="s">
        <v>489</v>
      </c>
      <c r="G416" s="204">
        <v>2269.5</v>
      </c>
      <c r="H416" s="91">
        <v>2339.4</v>
      </c>
      <c r="I416" s="91">
        <v>2339.4</v>
      </c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</row>
    <row r="417" spans="1:32" ht="47.25" customHeight="1">
      <c r="A417" s="154" t="s">
        <v>493</v>
      </c>
      <c r="B417" s="89" t="s">
        <v>429</v>
      </c>
      <c r="C417" s="89" t="s">
        <v>399</v>
      </c>
      <c r="D417" s="99" t="s">
        <v>469</v>
      </c>
      <c r="E417" s="89" t="s">
        <v>512</v>
      </c>
      <c r="F417" s="89" t="s">
        <v>495</v>
      </c>
      <c r="G417" s="204">
        <v>685.6</v>
      </c>
      <c r="H417" s="91">
        <v>706.5</v>
      </c>
      <c r="I417" s="91">
        <v>706.5</v>
      </c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</row>
    <row r="418" spans="1:32" ht="31.5" customHeight="1">
      <c r="A418" s="206" t="s">
        <v>496</v>
      </c>
      <c r="B418" s="89" t="s">
        <v>429</v>
      </c>
      <c r="C418" s="89" t="s">
        <v>399</v>
      </c>
      <c r="D418" s="89" t="s">
        <v>469</v>
      </c>
      <c r="E418" s="89" t="s">
        <v>510</v>
      </c>
      <c r="F418" s="89" t="s">
        <v>492</v>
      </c>
      <c r="G418" s="91">
        <f t="shared" ref="G418:G423" si="188">I418</f>
        <v>0</v>
      </c>
      <c r="H418" s="91">
        <f t="shared" ref="H418:H423" si="189">G418</f>
        <v>0</v>
      </c>
      <c r="I418" s="91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</row>
    <row r="419" spans="1:32" ht="15.75" customHeight="1">
      <c r="A419" s="206"/>
      <c r="B419" s="89"/>
      <c r="C419" s="89"/>
      <c r="D419" s="89"/>
      <c r="E419" s="89"/>
      <c r="F419" s="89" t="s">
        <v>539</v>
      </c>
      <c r="G419" s="91">
        <f t="shared" si="188"/>
        <v>0</v>
      </c>
      <c r="H419" s="91">
        <f t="shared" si="189"/>
        <v>0</v>
      </c>
      <c r="I419" s="91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</row>
    <row r="420" spans="1:32" ht="15.75" customHeight="1">
      <c r="A420" s="206"/>
      <c r="B420" s="89"/>
      <c r="C420" s="89"/>
      <c r="D420" s="89"/>
      <c r="E420" s="89"/>
      <c r="F420" s="89" t="s">
        <v>501</v>
      </c>
      <c r="G420" s="91">
        <f t="shared" si="188"/>
        <v>0</v>
      </c>
      <c r="H420" s="91">
        <f t="shared" si="189"/>
        <v>0</v>
      </c>
      <c r="I420" s="91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</row>
    <row r="421" spans="1:32" ht="15.75" customHeight="1">
      <c r="A421" s="206" t="s">
        <v>502</v>
      </c>
      <c r="B421" s="89" t="s">
        <v>429</v>
      </c>
      <c r="C421" s="89" t="s">
        <v>399</v>
      </c>
      <c r="D421" s="99" t="s">
        <v>469</v>
      </c>
      <c r="E421" s="89" t="s">
        <v>500</v>
      </c>
      <c r="F421" s="89" t="s">
        <v>501</v>
      </c>
      <c r="G421" s="91">
        <f t="shared" si="188"/>
        <v>0</v>
      </c>
      <c r="H421" s="91">
        <f t="shared" si="189"/>
        <v>0</v>
      </c>
      <c r="I421" s="91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</row>
    <row r="422" spans="1:32" ht="15.75" customHeight="1">
      <c r="A422" s="206"/>
      <c r="B422" s="89" t="s">
        <v>429</v>
      </c>
      <c r="C422" s="89" t="s">
        <v>399</v>
      </c>
      <c r="D422" s="99" t="s">
        <v>469</v>
      </c>
      <c r="E422" s="89"/>
      <c r="F422" s="89" t="s">
        <v>506</v>
      </c>
      <c r="G422" s="91">
        <f t="shared" si="188"/>
        <v>0</v>
      </c>
      <c r="H422" s="91">
        <f t="shared" si="189"/>
        <v>0</v>
      </c>
      <c r="I422" s="91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</row>
    <row r="423" spans="1:32" ht="15.75" customHeight="1">
      <c r="A423" s="206"/>
      <c r="B423" s="89" t="s">
        <v>429</v>
      </c>
      <c r="C423" s="89" t="s">
        <v>399</v>
      </c>
      <c r="D423" s="99" t="s">
        <v>469</v>
      </c>
      <c r="E423" s="89"/>
      <c r="F423" s="89" t="s">
        <v>503</v>
      </c>
      <c r="G423" s="91">
        <f t="shared" si="188"/>
        <v>0</v>
      </c>
      <c r="H423" s="91">
        <f t="shared" si="189"/>
        <v>0</v>
      </c>
      <c r="I423" s="91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</row>
    <row r="424" spans="1:32" ht="15.75" customHeight="1">
      <c r="A424" s="125" t="s">
        <v>464</v>
      </c>
      <c r="B424" s="89" t="s">
        <v>429</v>
      </c>
      <c r="C424" s="89" t="s">
        <v>399</v>
      </c>
      <c r="D424" s="90" t="s">
        <v>465</v>
      </c>
      <c r="E424" s="89"/>
      <c r="F424" s="89"/>
      <c r="G424" s="91">
        <f t="shared" ref="G424:I424" si="190">G425</f>
        <v>12390.6</v>
      </c>
      <c r="H424" s="91">
        <f t="shared" si="190"/>
        <v>11160.2</v>
      </c>
      <c r="I424" s="91">
        <f t="shared" si="190"/>
        <v>10811.9</v>
      </c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</row>
    <row r="425" spans="1:32" ht="15.75" customHeight="1">
      <c r="A425" s="125" t="s">
        <v>571</v>
      </c>
      <c r="B425" s="89" t="s">
        <v>429</v>
      </c>
      <c r="C425" s="89" t="s">
        <v>399</v>
      </c>
      <c r="D425" s="90" t="s">
        <v>465</v>
      </c>
      <c r="E425" s="89" t="s">
        <v>563</v>
      </c>
      <c r="F425" s="89" t="s">
        <v>520</v>
      </c>
      <c r="G425" s="91">
        <v>12390.6</v>
      </c>
      <c r="H425" s="91">
        <v>11160.2</v>
      </c>
      <c r="I425" s="91">
        <v>10811.9</v>
      </c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</row>
    <row r="426" spans="1:32" ht="54.75" customHeight="1">
      <c r="A426" s="88" t="s">
        <v>470</v>
      </c>
      <c r="B426" s="89" t="s">
        <v>429</v>
      </c>
      <c r="C426" s="89" t="s">
        <v>399</v>
      </c>
      <c r="D426" s="90" t="s">
        <v>471</v>
      </c>
      <c r="E426" s="89"/>
      <c r="F426" s="89"/>
      <c r="G426" s="91">
        <f t="shared" ref="G426:I426" si="191">SUM(G427:G434)</f>
        <v>3102.7</v>
      </c>
      <c r="H426" s="91">
        <f t="shared" si="191"/>
        <v>3109</v>
      </c>
      <c r="I426" s="91">
        <f t="shared" si="191"/>
        <v>3115.3</v>
      </c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</row>
    <row r="427" spans="1:32" ht="31.5" customHeight="1">
      <c r="A427" s="203" t="s">
        <v>487</v>
      </c>
      <c r="B427" s="89" t="s">
        <v>429</v>
      </c>
      <c r="C427" s="89" t="s">
        <v>399</v>
      </c>
      <c r="D427" s="90" t="s">
        <v>471</v>
      </c>
      <c r="E427" s="89" t="s">
        <v>488</v>
      </c>
      <c r="F427" s="89" t="s">
        <v>489</v>
      </c>
      <c r="G427" s="91">
        <v>1400</v>
      </c>
      <c r="H427" s="91">
        <v>1400</v>
      </c>
      <c r="I427" s="91">
        <v>1400</v>
      </c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</row>
    <row r="428" spans="1:32" ht="47.25" customHeight="1">
      <c r="A428" s="154" t="s">
        <v>493</v>
      </c>
      <c r="B428" s="89" t="s">
        <v>429</v>
      </c>
      <c r="C428" s="89" t="s">
        <v>399</v>
      </c>
      <c r="D428" s="90" t="s">
        <v>471</v>
      </c>
      <c r="E428" s="89" t="s">
        <v>494</v>
      </c>
      <c r="F428" s="89" t="s">
        <v>495</v>
      </c>
      <c r="G428" s="91">
        <v>422.8</v>
      </c>
      <c r="H428" s="91">
        <v>422.8</v>
      </c>
      <c r="I428" s="91">
        <v>422.8</v>
      </c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</row>
    <row r="429" spans="1:32" ht="31.5" customHeight="1">
      <c r="A429" s="154" t="s">
        <v>496</v>
      </c>
      <c r="B429" s="89" t="s">
        <v>429</v>
      </c>
      <c r="C429" s="89" t="s">
        <v>399</v>
      </c>
      <c r="D429" s="90" t="s">
        <v>471</v>
      </c>
      <c r="E429" s="89" t="s">
        <v>491</v>
      </c>
      <c r="F429" s="89" t="s">
        <v>492</v>
      </c>
      <c r="G429" s="91"/>
      <c r="H429" s="91"/>
      <c r="I429" s="91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</row>
    <row r="430" spans="1:32" ht="15.75" customHeight="1">
      <c r="A430" s="226" t="s">
        <v>499</v>
      </c>
      <c r="B430" s="89" t="s">
        <v>429</v>
      </c>
      <c r="C430" s="89" t="s">
        <v>399</v>
      </c>
      <c r="D430" s="90" t="s">
        <v>471</v>
      </c>
      <c r="E430" s="89" t="s">
        <v>500</v>
      </c>
      <c r="F430" s="89" t="s">
        <v>513</v>
      </c>
      <c r="G430" s="91"/>
      <c r="H430" s="91"/>
      <c r="I430" s="91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</row>
    <row r="431" spans="1:32" ht="15.75" customHeight="1">
      <c r="A431" s="243"/>
      <c r="B431" s="89" t="s">
        <v>429</v>
      </c>
      <c r="C431" s="89" t="s">
        <v>399</v>
      </c>
      <c r="D431" s="90" t="s">
        <v>471</v>
      </c>
      <c r="E431" s="89" t="s">
        <v>500</v>
      </c>
      <c r="F431" s="89" t="s">
        <v>539</v>
      </c>
      <c r="G431" s="91"/>
      <c r="H431" s="91"/>
      <c r="I431" s="91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</row>
    <row r="432" spans="1:32" ht="15.75" customHeight="1">
      <c r="A432" s="243"/>
      <c r="B432" s="89" t="s">
        <v>429</v>
      </c>
      <c r="C432" s="89" t="s">
        <v>399</v>
      </c>
      <c r="D432" s="90" t="s">
        <v>471</v>
      </c>
      <c r="E432" s="89" t="s">
        <v>500</v>
      </c>
      <c r="F432" s="89" t="s">
        <v>501</v>
      </c>
      <c r="G432" s="91"/>
      <c r="H432" s="91"/>
      <c r="I432" s="91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</row>
    <row r="433" spans="1:32" ht="15.75" customHeight="1">
      <c r="A433" s="243"/>
      <c r="B433" s="89" t="s">
        <v>429</v>
      </c>
      <c r="C433" s="89" t="s">
        <v>399</v>
      </c>
      <c r="D433" s="90" t="s">
        <v>471</v>
      </c>
      <c r="E433" s="89" t="s">
        <v>500</v>
      </c>
      <c r="F433" s="89" t="s">
        <v>515</v>
      </c>
      <c r="G433" s="91"/>
      <c r="H433" s="91"/>
      <c r="I433" s="91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</row>
    <row r="434" spans="1:32" ht="15.75" customHeight="1">
      <c r="A434" s="244"/>
      <c r="B434" s="89" t="s">
        <v>429</v>
      </c>
      <c r="C434" s="89" t="s">
        <v>399</v>
      </c>
      <c r="D434" s="90" t="s">
        <v>471</v>
      </c>
      <c r="E434" s="89" t="s">
        <v>500</v>
      </c>
      <c r="F434" s="89" t="s">
        <v>503</v>
      </c>
      <c r="G434" s="91">
        <v>1279.9000000000001</v>
      </c>
      <c r="H434" s="91">
        <v>1286.2</v>
      </c>
      <c r="I434" s="91">
        <v>1292.5</v>
      </c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</row>
    <row r="435" spans="1:32" ht="63" customHeight="1">
      <c r="A435" s="88" t="s">
        <v>231</v>
      </c>
      <c r="B435" s="89" t="s">
        <v>429</v>
      </c>
      <c r="C435" s="89" t="s">
        <v>399</v>
      </c>
      <c r="D435" s="90" t="s">
        <v>232</v>
      </c>
      <c r="E435" s="89"/>
      <c r="F435" s="89"/>
      <c r="G435" s="91">
        <f t="shared" ref="G435:I435" si="192">G436</f>
        <v>82</v>
      </c>
      <c r="H435" s="91">
        <f t="shared" si="192"/>
        <v>100</v>
      </c>
      <c r="I435" s="91">
        <f t="shared" si="192"/>
        <v>100</v>
      </c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</row>
    <row r="436" spans="1:32" ht="31.5" customHeight="1">
      <c r="A436" s="203" t="s">
        <v>499</v>
      </c>
      <c r="B436" s="89" t="s">
        <v>429</v>
      </c>
      <c r="C436" s="89" t="s">
        <v>399</v>
      </c>
      <c r="D436" s="90" t="s">
        <v>232</v>
      </c>
      <c r="E436" s="89" t="s">
        <v>500</v>
      </c>
      <c r="F436" s="89" t="s">
        <v>503</v>
      </c>
      <c r="G436" s="204">
        <v>82</v>
      </c>
      <c r="H436" s="91">
        <v>100</v>
      </c>
      <c r="I436" s="91">
        <v>100</v>
      </c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</row>
    <row r="437" spans="1:32" ht="31.5" customHeight="1">
      <c r="A437" s="154" t="s">
        <v>366</v>
      </c>
      <c r="B437" s="89" t="s">
        <v>429</v>
      </c>
      <c r="C437" s="89" t="s">
        <v>399</v>
      </c>
      <c r="D437" s="99" t="s">
        <v>367</v>
      </c>
      <c r="E437" s="89"/>
      <c r="F437" s="89"/>
      <c r="G437" s="91">
        <f t="shared" ref="G437:I437" si="193">G438</f>
        <v>0</v>
      </c>
      <c r="H437" s="91">
        <f t="shared" si="193"/>
        <v>0</v>
      </c>
      <c r="I437" s="91">
        <f t="shared" si="193"/>
        <v>0</v>
      </c>
      <c r="J437" s="76"/>
      <c r="K437" s="76"/>
      <c r="L437" s="76"/>
      <c r="M437" s="76"/>
      <c r="N437" s="76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</row>
    <row r="438" spans="1:32" ht="31.5" customHeight="1">
      <c r="A438" s="88" t="s">
        <v>433</v>
      </c>
      <c r="B438" s="89" t="s">
        <v>429</v>
      </c>
      <c r="C438" s="89" t="s">
        <v>399</v>
      </c>
      <c r="D438" s="99" t="s">
        <v>367</v>
      </c>
      <c r="E438" s="89" t="s">
        <v>561</v>
      </c>
      <c r="F438" s="89" t="s">
        <v>520</v>
      </c>
      <c r="G438" s="91"/>
      <c r="H438" s="91"/>
      <c r="I438" s="106"/>
      <c r="J438" s="76"/>
      <c r="K438" s="76"/>
      <c r="L438" s="76"/>
      <c r="M438" s="76"/>
      <c r="N438" s="76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</row>
    <row r="439" spans="1:32" ht="15.75" customHeight="1">
      <c r="A439" s="82" t="s">
        <v>285</v>
      </c>
      <c r="B439" s="83" t="s">
        <v>429</v>
      </c>
      <c r="C439" s="83" t="s">
        <v>286</v>
      </c>
      <c r="D439" s="84"/>
      <c r="E439" s="83"/>
      <c r="F439" s="83"/>
      <c r="G439" s="87">
        <f t="shared" ref="G439:I439" si="194">G440</f>
        <v>12822.5</v>
      </c>
      <c r="H439" s="87">
        <f t="shared" si="194"/>
        <v>12943</v>
      </c>
      <c r="I439" s="87">
        <f t="shared" si="194"/>
        <v>13344.099999999999</v>
      </c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</row>
    <row r="440" spans="1:32" ht="15.75" customHeight="1">
      <c r="A440" s="88" t="s">
        <v>406</v>
      </c>
      <c r="B440" s="89" t="s">
        <v>429</v>
      </c>
      <c r="C440" s="89" t="s">
        <v>407</v>
      </c>
      <c r="D440" s="84"/>
      <c r="E440" s="83"/>
      <c r="F440" s="83"/>
      <c r="G440" s="87">
        <f t="shared" ref="G440:I440" si="195">G441+G447+G445+G449+G443</f>
        <v>12822.5</v>
      </c>
      <c r="H440" s="87">
        <f t="shared" si="195"/>
        <v>12943</v>
      </c>
      <c r="I440" s="87">
        <f t="shared" si="195"/>
        <v>13344.099999999999</v>
      </c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</row>
    <row r="441" spans="1:32" ht="63" customHeight="1">
      <c r="A441" s="125" t="s">
        <v>472</v>
      </c>
      <c r="B441" s="89" t="s">
        <v>429</v>
      </c>
      <c r="C441" s="89" t="s">
        <v>407</v>
      </c>
      <c r="D441" s="90" t="s">
        <v>473</v>
      </c>
      <c r="E441" s="89"/>
      <c r="F441" s="89"/>
      <c r="G441" s="91">
        <f t="shared" ref="G441:I441" si="196">G442</f>
        <v>245.2</v>
      </c>
      <c r="H441" s="91">
        <f t="shared" si="196"/>
        <v>220.8</v>
      </c>
      <c r="I441" s="91">
        <f t="shared" si="196"/>
        <v>214</v>
      </c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</row>
    <row r="442" spans="1:32" ht="31.5" customHeight="1">
      <c r="A442" s="125" t="s">
        <v>558</v>
      </c>
      <c r="B442" s="89" t="s">
        <v>429</v>
      </c>
      <c r="C442" s="89" t="s">
        <v>407</v>
      </c>
      <c r="D442" s="90" t="s">
        <v>473</v>
      </c>
      <c r="E442" s="89" t="s">
        <v>575</v>
      </c>
      <c r="F442" s="89" t="s">
        <v>537</v>
      </c>
      <c r="G442" s="91">
        <v>245.2</v>
      </c>
      <c r="H442" s="91">
        <v>220.8</v>
      </c>
      <c r="I442" s="91">
        <v>214</v>
      </c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</row>
    <row r="443" spans="1:32" ht="78.75" customHeight="1">
      <c r="A443" s="125" t="s">
        <v>474</v>
      </c>
      <c r="B443" s="89" t="s">
        <v>429</v>
      </c>
      <c r="C443" s="89" t="s">
        <v>407</v>
      </c>
      <c r="D443" s="90" t="s">
        <v>475</v>
      </c>
      <c r="E443" s="89"/>
      <c r="F443" s="89"/>
      <c r="G443" s="91">
        <f t="shared" ref="G443:I443" si="197">G444</f>
        <v>1576.6</v>
      </c>
      <c r="H443" s="91">
        <f t="shared" si="197"/>
        <v>1420.1</v>
      </c>
      <c r="I443" s="91">
        <f t="shared" si="197"/>
        <v>1375.8</v>
      </c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</row>
    <row r="444" spans="1:32" ht="31.5" customHeight="1">
      <c r="A444" s="125" t="s">
        <v>558</v>
      </c>
      <c r="B444" s="89" t="s">
        <v>429</v>
      </c>
      <c r="C444" s="89" t="s">
        <v>407</v>
      </c>
      <c r="D444" s="90" t="s">
        <v>475</v>
      </c>
      <c r="E444" s="89" t="s">
        <v>575</v>
      </c>
      <c r="F444" s="89" t="s">
        <v>537</v>
      </c>
      <c r="G444" s="91">
        <v>1576.6</v>
      </c>
      <c r="H444" s="91">
        <v>1420.1</v>
      </c>
      <c r="I444" s="91">
        <v>1375.8</v>
      </c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</row>
    <row r="445" spans="1:32" ht="31.5" customHeight="1">
      <c r="A445" s="187" t="s">
        <v>476</v>
      </c>
      <c r="B445" s="89" t="s">
        <v>429</v>
      </c>
      <c r="C445" s="89" t="s">
        <v>407</v>
      </c>
      <c r="D445" s="90" t="s">
        <v>477</v>
      </c>
      <c r="E445" s="89"/>
      <c r="F445" s="89"/>
      <c r="G445" s="91">
        <f t="shared" ref="G445:I445" si="198">G446</f>
        <v>4200</v>
      </c>
      <c r="H445" s="91">
        <f t="shared" si="198"/>
        <v>4300</v>
      </c>
      <c r="I445" s="91">
        <f t="shared" si="198"/>
        <v>4450</v>
      </c>
      <c r="J445" s="92">
        <f t="shared" ref="J445:L445" si="199">G445+G447+G449</f>
        <v>11000.7</v>
      </c>
      <c r="K445" s="92">
        <f t="shared" si="199"/>
        <v>11302.1</v>
      </c>
      <c r="L445" s="92">
        <f t="shared" si="199"/>
        <v>11754.3</v>
      </c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</row>
    <row r="446" spans="1:32" ht="31.5" customHeight="1">
      <c r="A446" s="88" t="s">
        <v>576</v>
      </c>
      <c r="B446" s="89" t="s">
        <v>429</v>
      </c>
      <c r="C446" s="89" t="s">
        <v>407</v>
      </c>
      <c r="D446" s="90" t="s">
        <v>477</v>
      </c>
      <c r="E446" s="89" t="s">
        <v>577</v>
      </c>
      <c r="F446" s="89" t="s">
        <v>537</v>
      </c>
      <c r="G446" s="91">
        <v>4200</v>
      </c>
      <c r="H446" s="91">
        <v>4300</v>
      </c>
      <c r="I446" s="91">
        <v>4450</v>
      </c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</row>
    <row r="447" spans="1:32" ht="15.75" customHeight="1">
      <c r="A447" s="187" t="s">
        <v>478</v>
      </c>
      <c r="B447" s="89" t="s">
        <v>429</v>
      </c>
      <c r="C447" s="89" t="s">
        <v>407</v>
      </c>
      <c r="D447" s="90" t="s">
        <v>479</v>
      </c>
      <c r="E447" s="89"/>
      <c r="F447" s="89"/>
      <c r="G447" s="91">
        <f t="shared" ref="G447:I447" si="200">G448</f>
        <v>3200</v>
      </c>
      <c r="H447" s="91">
        <f t="shared" si="200"/>
        <v>3300</v>
      </c>
      <c r="I447" s="91">
        <f t="shared" si="200"/>
        <v>3450</v>
      </c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</row>
    <row r="448" spans="1:32" ht="31.5" customHeight="1">
      <c r="A448" s="88" t="s">
        <v>576</v>
      </c>
      <c r="B448" s="89" t="s">
        <v>429</v>
      </c>
      <c r="C448" s="89" t="s">
        <v>407</v>
      </c>
      <c r="D448" s="90" t="s">
        <v>479</v>
      </c>
      <c r="E448" s="89" t="s">
        <v>578</v>
      </c>
      <c r="F448" s="89" t="s">
        <v>501</v>
      </c>
      <c r="G448" s="91">
        <v>3200</v>
      </c>
      <c r="H448" s="91">
        <v>3300</v>
      </c>
      <c r="I448" s="91">
        <v>3450</v>
      </c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</row>
    <row r="449" spans="1:32" ht="31.5" customHeight="1">
      <c r="A449" s="187" t="s">
        <v>480</v>
      </c>
      <c r="B449" s="89" t="s">
        <v>429</v>
      </c>
      <c r="C449" s="89" t="s">
        <v>407</v>
      </c>
      <c r="D449" s="90" t="s">
        <v>481</v>
      </c>
      <c r="E449" s="89"/>
      <c r="F449" s="89"/>
      <c r="G449" s="91">
        <f t="shared" ref="G449:I449" si="201">G450</f>
        <v>3600.7</v>
      </c>
      <c r="H449" s="91">
        <f t="shared" si="201"/>
        <v>3702.1</v>
      </c>
      <c r="I449" s="91">
        <f t="shared" si="201"/>
        <v>3854.3</v>
      </c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</row>
    <row r="450" spans="1:32" ht="31.5" customHeight="1">
      <c r="A450" s="88" t="s">
        <v>576</v>
      </c>
      <c r="B450" s="89" t="s">
        <v>429</v>
      </c>
      <c r="C450" s="89" t="s">
        <v>407</v>
      </c>
      <c r="D450" s="90" t="s">
        <v>481</v>
      </c>
      <c r="E450" s="89" t="s">
        <v>577</v>
      </c>
      <c r="F450" s="89" t="s">
        <v>537</v>
      </c>
      <c r="G450" s="91">
        <v>3600.7</v>
      </c>
      <c r="H450" s="91">
        <v>3702.1</v>
      </c>
      <c r="I450" s="91">
        <v>3854.3</v>
      </c>
      <c r="J450" s="70"/>
      <c r="K450" s="141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</row>
    <row r="451" spans="1:32" ht="18.75" customHeight="1">
      <c r="A451" s="188" t="s">
        <v>482</v>
      </c>
      <c r="B451" s="189"/>
      <c r="C451" s="189"/>
      <c r="D451" s="190"/>
      <c r="E451" s="245"/>
      <c r="F451" s="245"/>
      <c r="G451" s="191">
        <f t="shared" ref="G451:I451" si="202">G10+G116+G203+G290+G327+G252+G275+G192</f>
        <v>1077361.4133100004</v>
      </c>
      <c r="H451" s="191">
        <f t="shared" si="202"/>
        <v>896126.2</v>
      </c>
      <c r="I451" s="191">
        <f t="shared" si="202"/>
        <v>870334.82300000009</v>
      </c>
      <c r="J451" s="141"/>
      <c r="K451" s="192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</row>
    <row r="452" spans="1:32" ht="15.75" customHeight="1">
      <c r="A452" s="182" t="s">
        <v>483</v>
      </c>
      <c r="B452" s="193"/>
      <c r="C452" s="193"/>
      <c r="D452" s="74"/>
      <c r="E452" s="193"/>
      <c r="F452" s="193"/>
      <c r="G452" s="194">
        <f t="shared" ref="G452:I452" si="203">G453+G454</f>
        <v>1078411.3999999999</v>
      </c>
      <c r="H452" s="194">
        <f t="shared" si="203"/>
        <v>897176.2</v>
      </c>
      <c r="I452" s="194">
        <f t="shared" si="203"/>
        <v>871384.8</v>
      </c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</row>
    <row r="453" spans="1:32" ht="15.75" customHeight="1">
      <c r="A453" s="60"/>
      <c r="B453" s="195"/>
      <c r="C453" s="196"/>
      <c r="D453" s="196"/>
      <c r="E453" s="196"/>
      <c r="F453" s="196" t="s">
        <v>579</v>
      </c>
      <c r="G453" s="197">
        <f>'1-4'!C8</f>
        <v>900836.39999999991</v>
      </c>
      <c r="H453" s="197">
        <v>717578.9</v>
      </c>
      <c r="I453" s="197">
        <v>675831.4</v>
      </c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</row>
    <row r="454" spans="1:32" ht="15.75" customHeight="1">
      <c r="A454" s="60"/>
      <c r="B454" s="195"/>
      <c r="C454" s="196"/>
      <c r="D454" s="196"/>
      <c r="E454" s="196"/>
      <c r="F454" s="196" t="s">
        <v>580</v>
      </c>
      <c r="G454" s="198">
        <v>177575</v>
      </c>
      <c r="H454" s="199">
        <f>'1-5'!D10</f>
        <v>179597.3</v>
      </c>
      <c r="I454" s="199">
        <f>'1-5'!E10</f>
        <v>195553.4</v>
      </c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</row>
    <row r="455" spans="1:32" ht="15.75" customHeight="1">
      <c r="A455" s="49" t="s">
        <v>484</v>
      </c>
      <c r="B455" s="64"/>
      <c r="C455" s="69"/>
      <c r="D455" s="64"/>
      <c r="E455" s="69"/>
      <c r="F455" s="69"/>
      <c r="G455" s="200">
        <f t="shared" ref="G455:I455" si="204">G452-G451</f>
        <v>1049.9866899994668</v>
      </c>
      <c r="H455" s="200">
        <f t="shared" si="204"/>
        <v>1050</v>
      </c>
      <c r="I455" s="200">
        <f t="shared" si="204"/>
        <v>1049.9769999999553</v>
      </c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</row>
    <row r="456" spans="1:32" ht="15.75" customHeight="1">
      <c r="A456" s="49"/>
      <c r="B456" s="64"/>
      <c r="C456" s="69"/>
      <c r="D456" s="64"/>
      <c r="E456" s="69"/>
      <c r="F456" s="69"/>
      <c r="G456" s="71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</row>
    <row r="457" spans="1:32" ht="15.75" customHeight="1">
      <c r="A457" s="49"/>
      <c r="B457" s="64"/>
      <c r="C457" s="69"/>
      <c r="D457" s="64"/>
      <c r="E457" s="69"/>
      <c r="F457" s="69"/>
      <c r="G457" s="71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</row>
    <row r="458" spans="1:32" ht="15.75" customHeight="1">
      <c r="A458" s="49"/>
      <c r="B458" s="64"/>
      <c r="C458" s="69"/>
      <c r="D458" s="64"/>
      <c r="E458" s="69"/>
      <c r="F458" s="69"/>
      <c r="G458" s="71"/>
      <c r="H458" s="201"/>
      <c r="I458" s="201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</row>
    <row r="459" spans="1:32" ht="15.75" customHeight="1">
      <c r="A459" s="49"/>
      <c r="B459" s="64"/>
      <c r="C459" s="69"/>
      <c r="D459" s="64"/>
      <c r="E459" s="69"/>
      <c r="F459" s="69"/>
      <c r="G459" s="71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</row>
    <row r="460" spans="1:32" ht="15.75" customHeight="1">
      <c r="A460" s="49"/>
      <c r="B460" s="64"/>
      <c r="C460" s="69"/>
      <c r="D460" s="64"/>
      <c r="E460" s="69"/>
      <c r="F460" s="69"/>
      <c r="G460" s="71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</row>
    <row r="461" spans="1:32" ht="15.75" customHeight="1">
      <c r="A461" s="49"/>
      <c r="B461" s="64"/>
      <c r="C461" s="69"/>
      <c r="D461" s="64"/>
      <c r="E461" s="69"/>
      <c r="F461" s="69"/>
      <c r="G461" s="71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</row>
    <row r="462" spans="1:32" ht="15.75" customHeight="1">
      <c r="A462" s="49"/>
      <c r="B462" s="64"/>
      <c r="C462" s="69"/>
      <c r="D462" s="64"/>
      <c r="E462" s="69"/>
      <c r="F462" s="69"/>
      <c r="G462" s="71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</row>
    <row r="463" spans="1:32" ht="15.75" customHeight="1">
      <c r="A463" s="49"/>
      <c r="B463" s="64"/>
      <c r="C463" s="69"/>
      <c r="D463" s="64"/>
      <c r="E463" s="69"/>
      <c r="F463" s="69"/>
      <c r="G463" s="71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</row>
    <row r="464" spans="1:32" ht="15.75" customHeight="1">
      <c r="A464" s="49"/>
      <c r="B464" s="64"/>
      <c r="C464" s="69"/>
      <c r="D464" s="64"/>
      <c r="E464" s="69"/>
      <c r="F464" s="69"/>
      <c r="G464" s="71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</row>
    <row r="465" spans="1:32" ht="15.75" customHeight="1">
      <c r="A465" s="49"/>
      <c r="B465" s="64"/>
      <c r="C465" s="69"/>
      <c r="D465" s="64"/>
      <c r="E465" s="69"/>
      <c r="F465" s="69"/>
      <c r="G465" s="71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</row>
    <row r="466" spans="1:32" ht="15.75" customHeight="1">
      <c r="A466" s="49"/>
      <c r="B466" s="64"/>
      <c r="C466" s="69"/>
      <c r="D466" s="64"/>
      <c r="E466" s="69"/>
      <c r="F466" s="69"/>
      <c r="G466" s="71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</row>
    <row r="467" spans="1:32" ht="15.75" customHeight="1">
      <c r="A467" s="49"/>
      <c r="B467" s="64"/>
      <c r="C467" s="69"/>
      <c r="D467" s="64"/>
      <c r="E467" s="69"/>
      <c r="F467" s="69"/>
      <c r="G467" s="71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</row>
    <row r="468" spans="1:32" ht="15.75" customHeight="1">
      <c r="A468" s="49"/>
      <c r="B468" s="64"/>
      <c r="C468" s="69"/>
      <c r="D468" s="64"/>
      <c r="E468" s="69"/>
      <c r="F468" s="69"/>
      <c r="G468" s="71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</row>
    <row r="469" spans="1:32" ht="15.75" customHeight="1">
      <c r="A469" s="49"/>
      <c r="B469" s="64"/>
      <c r="C469" s="69"/>
      <c r="D469" s="64"/>
      <c r="E469" s="69"/>
      <c r="F469" s="69"/>
      <c r="G469" s="71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</row>
    <row r="470" spans="1:32" ht="15.75" customHeight="1">
      <c r="A470" s="49"/>
      <c r="B470" s="64"/>
      <c r="C470" s="69"/>
      <c r="D470" s="64"/>
      <c r="E470" s="69"/>
      <c r="F470" s="69"/>
      <c r="G470" s="71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</row>
    <row r="471" spans="1:32" ht="15.75" customHeight="1">
      <c r="A471" s="49"/>
      <c r="B471" s="64"/>
      <c r="C471" s="69"/>
      <c r="D471" s="64"/>
      <c r="E471" s="69"/>
      <c r="F471" s="69"/>
      <c r="G471" s="71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</row>
    <row r="472" spans="1:32" ht="15.75" customHeight="1">
      <c r="A472" s="49"/>
      <c r="B472" s="64"/>
      <c r="C472" s="69"/>
      <c r="D472" s="64"/>
      <c r="E472" s="69"/>
      <c r="F472" s="69"/>
      <c r="G472" s="71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</row>
    <row r="473" spans="1:32" ht="15.75" customHeight="1">
      <c r="A473" s="49"/>
      <c r="B473" s="64"/>
      <c r="C473" s="69"/>
      <c r="D473" s="64"/>
      <c r="E473" s="69"/>
      <c r="F473" s="69"/>
      <c r="G473" s="71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</row>
    <row r="474" spans="1:32" ht="15.75" customHeight="1">
      <c r="A474" s="49"/>
      <c r="B474" s="64"/>
      <c r="C474" s="69"/>
      <c r="D474" s="64"/>
      <c r="E474" s="69"/>
      <c r="F474" s="69"/>
      <c r="G474" s="71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</row>
    <row r="475" spans="1:32" ht="15.75" customHeight="1">
      <c r="A475" s="49"/>
      <c r="B475" s="64"/>
      <c r="C475" s="69"/>
      <c r="D475" s="64"/>
      <c r="E475" s="69"/>
      <c r="F475" s="69"/>
      <c r="G475" s="71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</row>
    <row r="476" spans="1:32" ht="15.75" customHeight="1">
      <c r="A476" s="49"/>
      <c r="B476" s="64"/>
      <c r="C476" s="69"/>
      <c r="D476" s="64"/>
      <c r="E476" s="69"/>
      <c r="F476" s="69"/>
      <c r="G476" s="71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</row>
    <row r="477" spans="1:32" ht="15.75" customHeight="1">
      <c r="A477" s="49"/>
      <c r="B477" s="64"/>
      <c r="C477" s="69"/>
      <c r="D477" s="64"/>
      <c r="E477" s="69"/>
      <c r="F477" s="69"/>
      <c r="G477" s="71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</row>
    <row r="478" spans="1:32" ht="15.75" customHeight="1">
      <c r="A478" s="49"/>
      <c r="B478" s="64"/>
      <c r="C478" s="69"/>
      <c r="D478" s="64"/>
      <c r="E478" s="69"/>
      <c r="F478" s="69"/>
      <c r="G478" s="71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</row>
    <row r="479" spans="1:32" ht="15.75" customHeight="1">
      <c r="A479" s="49"/>
      <c r="B479" s="64"/>
      <c r="C479" s="69"/>
      <c r="D479" s="64"/>
      <c r="E479" s="69"/>
      <c r="F479" s="69"/>
      <c r="G479" s="71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</row>
    <row r="480" spans="1:32" ht="15.75" customHeight="1">
      <c r="A480" s="49"/>
      <c r="B480" s="64"/>
      <c r="C480" s="69"/>
      <c r="D480" s="64"/>
      <c r="E480" s="69"/>
      <c r="F480" s="69"/>
      <c r="G480" s="71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</row>
    <row r="481" spans="1:32" ht="15.75" customHeight="1">
      <c r="A481" s="49"/>
      <c r="B481" s="64"/>
      <c r="C481" s="69"/>
      <c r="D481" s="64"/>
      <c r="E481" s="69"/>
      <c r="F481" s="69"/>
      <c r="G481" s="71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</row>
    <row r="482" spans="1:32" ht="15.75" customHeight="1">
      <c r="A482" s="49"/>
      <c r="B482" s="64"/>
      <c r="C482" s="69"/>
      <c r="D482" s="64"/>
      <c r="E482" s="69"/>
      <c r="F482" s="69"/>
      <c r="G482" s="71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</row>
    <row r="483" spans="1:32" ht="15.75" customHeight="1">
      <c r="A483" s="49"/>
      <c r="B483" s="64"/>
      <c r="C483" s="69"/>
      <c r="D483" s="64"/>
      <c r="E483" s="69"/>
      <c r="F483" s="69"/>
      <c r="G483" s="71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</row>
    <row r="484" spans="1:32" ht="15.75" customHeight="1">
      <c r="A484" s="49"/>
      <c r="B484" s="64"/>
      <c r="C484" s="69"/>
      <c r="D484" s="64"/>
      <c r="E484" s="69"/>
      <c r="F484" s="69"/>
      <c r="G484" s="71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</row>
    <row r="485" spans="1:32" ht="15.75" customHeight="1">
      <c r="A485" s="49"/>
      <c r="B485" s="64"/>
      <c r="C485" s="69"/>
      <c r="D485" s="64"/>
      <c r="E485" s="69"/>
      <c r="F485" s="69"/>
      <c r="G485" s="71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</row>
    <row r="486" spans="1:32" ht="15.75" customHeight="1">
      <c r="A486" s="49"/>
      <c r="B486" s="64"/>
      <c r="C486" s="69"/>
      <c r="D486" s="64"/>
      <c r="E486" s="69"/>
      <c r="F486" s="69"/>
      <c r="G486" s="202"/>
      <c r="H486" s="4"/>
      <c r="I486" s="4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</row>
    <row r="487" spans="1:32" ht="15.75" customHeight="1">
      <c r="A487" s="49"/>
      <c r="B487" s="64"/>
      <c r="C487" s="69"/>
      <c r="D487" s="64"/>
      <c r="E487" s="69"/>
      <c r="F487" s="69"/>
      <c r="G487" s="202"/>
      <c r="H487" s="4"/>
      <c r="I487" s="4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</row>
    <row r="488" spans="1:32" ht="15.75" customHeight="1">
      <c r="A488" s="49"/>
      <c r="B488" s="64"/>
      <c r="C488" s="69"/>
      <c r="D488" s="64"/>
      <c r="E488" s="69"/>
      <c r="F488" s="69"/>
      <c r="G488" s="202"/>
      <c r="H488" s="4"/>
      <c r="I488" s="4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</row>
    <row r="489" spans="1:32" ht="15.75" customHeight="1">
      <c r="A489" s="49"/>
      <c r="B489" s="64"/>
      <c r="C489" s="69"/>
      <c r="D489" s="64"/>
      <c r="E489" s="69"/>
      <c r="F489" s="69"/>
      <c r="G489" s="202"/>
      <c r="H489" s="4"/>
      <c r="I489" s="4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</row>
    <row r="490" spans="1:32" ht="15.75" customHeight="1">
      <c r="A490" s="49"/>
      <c r="B490" s="64"/>
      <c r="C490" s="69"/>
      <c r="D490" s="64"/>
      <c r="E490" s="69"/>
      <c r="F490" s="69"/>
      <c r="G490" s="202"/>
      <c r="H490" s="4"/>
      <c r="I490" s="4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</row>
    <row r="491" spans="1:32" ht="15.75" customHeight="1">
      <c r="A491" s="49"/>
      <c r="B491" s="64"/>
      <c r="C491" s="69"/>
      <c r="D491" s="64"/>
      <c r="E491" s="69"/>
      <c r="F491" s="69"/>
      <c r="G491" s="202"/>
      <c r="H491" s="4"/>
      <c r="I491" s="4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</row>
    <row r="492" spans="1:32" ht="15.75" customHeight="1">
      <c r="A492" s="49"/>
      <c r="B492" s="64"/>
      <c r="C492" s="69"/>
      <c r="D492" s="64"/>
      <c r="E492" s="69"/>
      <c r="F492" s="69"/>
      <c r="G492" s="202"/>
      <c r="H492" s="4"/>
      <c r="I492" s="4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</row>
    <row r="493" spans="1:32" ht="15.75" customHeight="1">
      <c r="A493" s="49"/>
      <c r="B493" s="64"/>
      <c r="C493" s="69"/>
      <c r="D493" s="64"/>
      <c r="E493" s="69"/>
      <c r="F493" s="69"/>
      <c r="G493" s="202"/>
      <c r="H493" s="4"/>
      <c r="I493" s="4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</row>
    <row r="494" spans="1:32" ht="15.75" customHeight="1">
      <c r="A494" s="49"/>
      <c r="B494" s="64"/>
      <c r="C494" s="69"/>
      <c r="D494" s="64"/>
      <c r="E494" s="69"/>
      <c r="F494" s="69"/>
      <c r="G494" s="202"/>
      <c r="H494" s="4"/>
      <c r="I494" s="4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</row>
    <row r="495" spans="1:32" ht="15.75" customHeight="1">
      <c r="A495" s="49"/>
      <c r="B495" s="64"/>
      <c r="C495" s="69"/>
      <c r="D495" s="64"/>
      <c r="E495" s="69"/>
      <c r="F495" s="69"/>
      <c r="G495" s="202"/>
      <c r="H495" s="4"/>
      <c r="I495" s="4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</row>
    <row r="496" spans="1:32" ht="15.75" customHeight="1">
      <c r="A496" s="49"/>
      <c r="B496" s="64"/>
      <c r="C496" s="69"/>
      <c r="D496" s="64"/>
      <c r="E496" s="69"/>
      <c r="F496" s="69"/>
      <c r="G496" s="202"/>
      <c r="H496" s="4"/>
      <c r="I496" s="4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</row>
    <row r="497" spans="1:32" ht="15.75" customHeight="1">
      <c r="A497" s="49"/>
      <c r="B497" s="64"/>
      <c r="C497" s="69"/>
      <c r="D497" s="64"/>
      <c r="E497" s="69"/>
      <c r="F497" s="69"/>
      <c r="G497" s="202"/>
      <c r="H497" s="4"/>
      <c r="I497" s="4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</row>
    <row r="498" spans="1:32" ht="15.75" customHeight="1">
      <c r="A498" s="49"/>
      <c r="B498" s="64"/>
      <c r="C498" s="69"/>
      <c r="D498" s="64"/>
      <c r="E498" s="69"/>
      <c r="F498" s="69"/>
      <c r="G498" s="202"/>
      <c r="H498" s="4"/>
      <c r="I498" s="4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</row>
    <row r="499" spans="1:32" ht="15.75" customHeight="1">
      <c r="A499" s="49"/>
      <c r="B499" s="64"/>
      <c r="C499" s="69"/>
      <c r="D499" s="64"/>
      <c r="E499" s="69"/>
      <c r="F499" s="69"/>
      <c r="G499" s="202"/>
      <c r="H499" s="4"/>
      <c r="I499" s="4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</row>
    <row r="500" spans="1:32" ht="15.75" customHeight="1">
      <c r="A500" s="49"/>
      <c r="B500" s="64"/>
      <c r="C500" s="69"/>
      <c r="D500" s="64"/>
      <c r="E500" s="69"/>
      <c r="F500" s="69"/>
      <c r="G500" s="202"/>
      <c r="H500" s="4"/>
      <c r="I500" s="4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</row>
    <row r="501" spans="1:32" ht="15.75" customHeight="1">
      <c r="A501" s="49"/>
      <c r="B501" s="64"/>
      <c r="C501" s="69"/>
      <c r="D501" s="64"/>
      <c r="E501" s="69"/>
      <c r="F501" s="69"/>
      <c r="G501" s="202"/>
      <c r="H501" s="4"/>
      <c r="I501" s="4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</row>
    <row r="502" spans="1:32" ht="15.75" customHeight="1">
      <c r="A502" s="49"/>
      <c r="B502" s="64"/>
      <c r="C502" s="69"/>
      <c r="D502" s="64"/>
      <c r="E502" s="69"/>
      <c r="F502" s="69"/>
      <c r="G502" s="202"/>
      <c r="H502" s="4"/>
      <c r="I502" s="4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</row>
    <row r="503" spans="1:32" ht="15.75" customHeight="1">
      <c r="A503" s="49"/>
      <c r="B503" s="64"/>
      <c r="C503" s="69"/>
      <c r="D503" s="64"/>
      <c r="E503" s="69"/>
      <c r="F503" s="69"/>
      <c r="G503" s="202"/>
      <c r="H503" s="4"/>
      <c r="I503" s="4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</row>
    <row r="504" spans="1:32" ht="15.75" customHeight="1">
      <c r="A504" s="49"/>
      <c r="B504" s="64"/>
      <c r="C504" s="69"/>
      <c r="D504" s="64"/>
      <c r="E504" s="69"/>
      <c r="F504" s="69"/>
      <c r="G504" s="202"/>
      <c r="H504" s="4"/>
      <c r="I504" s="4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</row>
    <row r="505" spans="1:32" ht="15.75" customHeight="1">
      <c r="A505" s="49"/>
      <c r="B505" s="64"/>
      <c r="C505" s="69"/>
      <c r="D505" s="64"/>
      <c r="E505" s="69"/>
      <c r="F505" s="69"/>
      <c r="G505" s="202"/>
      <c r="H505" s="4"/>
      <c r="I505" s="4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</row>
    <row r="506" spans="1:32" ht="15.75" customHeight="1">
      <c r="A506" s="49"/>
      <c r="B506" s="64"/>
      <c r="C506" s="69"/>
      <c r="D506" s="64"/>
      <c r="E506" s="69"/>
      <c r="F506" s="69"/>
      <c r="G506" s="202"/>
      <c r="H506" s="4"/>
      <c r="I506" s="4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</row>
    <row r="507" spans="1:32" ht="15.75" customHeight="1">
      <c r="A507" s="49"/>
      <c r="B507" s="64"/>
      <c r="C507" s="69"/>
      <c r="D507" s="64"/>
      <c r="E507" s="69"/>
      <c r="F507" s="69"/>
      <c r="G507" s="202"/>
      <c r="H507" s="4"/>
      <c r="I507" s="4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</row>
    <row r="508" spans="1:32" ht="15.75" customHeight="1">
      <c r="A508" s="49"/>
      <c r="B508" s="64"/>
      <c r="C508" s="69"/>
      <c r="D508" s="64"/>
      <c r="E508" s="69"/>
      <c r="F508" s="69"/>
      <c r="G508" s="202"/>
      <c r="H508" s="4"/>
      <c r="I508" s="4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</row>
    <row r="509" spans="1:32" ht="15.75" customHeight="1">
      <c r="A509" s="49"/>
      <c r="B509" s="64"/>
      <c r="C509" s="69"/>
      <c r="D509" s="64"/>
      <c r="E509" s="69"/>
      <c r="F509" s="69"/>
      <c r="G509" s="202"/>
      <c r="H509" s="4"/>
      <c r="I509" s="4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</row>
    <row r="510" spans="1:32" ht="15.75" customHeight="1">
      <c r="A510" s="49"/>
      <c r="B510" s="64"/>
      <c r="C510" s="69"/>
      <c r="D510" s="64"/>
      <c r="E510" s="69"/>
      <c r="F510" s="69"/>
      <c r="G510" s="202"/>
      <c r="H510" s="4"/>
      <c r="I510" s="4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</row>
    <row r="511" spans="1:32" ht="15.75" customHeight="1">
      <c r="A511" s="49"/>
      <c r="B511" s="64"/>
      <c r="C511" s="69"/>
      <c r="D511" s="64"/>
      <c r="E511" s="69"/>
      <c r="F511" s="69"/>
      <c r="G511" s="202"/>
      <c r="H511" s="4"/>
      <c r="I511" s="4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</row>
    <row r="512" spans="1:32" ht="15.75" customHeight="1">
      <c r="A512" s="49"/>
      <c r="B512" s="64"/>
      <c r="C512" s="69"/>
      <c r="D512" s="64"/>
      <c r="E512" s="69"/>
      <c r="F512" s="69"/>
      <c r="G512" s="202"/>
      <c r="H512" s="4"/>
      <c r="I512" s="4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</row>
    <row r="513" spans="1:32" ht="15.75" customHeight="1">
      <c r="A513" s="49"/>
      <c r="B513" s="64"/>
      <c r="C513" s="69"/>
      <c r="D513" s="64"/>
      <c r="E513" s="69"/>
      <c r="F513" s="69"/>
      <c r="G513" s="202"/>
      <c r="H513" s="4"/>
      <c r="I513" s="4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</row>
    <row r="514" spans="1:32" ht="15.75" customHeight="1">
      <c r="A514" s="49"/>
      <c r="B514" s="64"/>
      <c r="C514" s="69"/>
      <c r="D514" s="64"/>
      <c r="E514" s="69"/>
      <c r="F514" s="69"/>
      <c r="G514" s="202"/>
      <c r="H514" s="4"/>
      <c r="I514" s="4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</row>
    <row r="515" spans="1:32" ht="15.75" customHeight="1">
      <c r="A515" s="49"/>
      <c r="B515" s="64"/>
      <c r="C515" s="69"/>
      <c r="D515" s="64"/>
      <c r="E515" s="69"/>
      <c r="F515" s="69"/>
      <c r="G515" s="202"/>
      <c r="H515" s="4"/>
      <c r="I515" s="4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</row>
    <row r="516" spans="1:32" ht="15.75" customHeight="1">
      <c r="A516" s="49"/>
      <c r="B516" s="64"/>
      <c r="C516" s="69"/>
      <c r="D516" s="64"/>
      <c r="E516" s="69"/>
      <c r="F516" s="69"/>
      <c r="G516" s="202"/>
      <c r="H516" s="4"/>
      <c r="I516" s="4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</row>
    <row r="517" spans="1:32" ht="15.75" customHeight="1">
      <c r="A517" s="49"/>
      <c r="B517" s="64"/>
      <c r="C517" s="69"/>
      <c r="D517" s="64"/>
      <c r="E517" s="69"/>
      <c r="F517" s="69"/>
      <c r="G517" s="202"/>
      <c r="H517" s="4"/>
      <c r="I517" s="4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</row>
    <row r="518" spans="1:32" ht="15.75" customHeight="1">
      <c r="A518" s="49"/>
      <c r="B518" s="64"/>
      <c r="C518" s="69"/>
      <c r="D518" s="64"/>
      <c r="E518" s="69"/>
      <c r="F518" s="69"/>
      <c r="G518" s="202"/>
      <c r="H518" s="4"/>
      <c r="I518" s="4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</row>
    <row r="519" spans="1:32" ht="15.75" customHeight="1">
      <c r="A519" s="49"/>
      <c r="B519" s="64"/>
      <c r="C519" s="69"/>
      <c r="D519" s="64"/>
      <c r="E519" s="69"/>
      <c r="F519" s="69"/>
      <c r="G519" s="202"/>
      <c r="H519" s="4"/>
      <c r="I519" s="4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</row>
    <row r="520" spans="1:32" ht="15.75" customHeight="1">
      <c r="A520" s="49"/>
      <c r="B520" s="64"/>
      <c r="C520" s="69"/>
      <c r="D520" s="64"/>
      <c r="E520" s="69"/>
      <c r="F520" s="69"/>
      <c r="G520" s="202"/>
      <c r="H520" s="4"/>
      <c r="I520" s="4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</row>
    <row r="521" spans="1:32" ht="15.75" customHeight="1">
      <c r="A521" s="49"/>
      <c r="B521" s="64"/>
      <c r="C521" s="69"/>
      <c r="D521" s="64"/>
      <c r="E521" s="69"/>
      <c r="F521" s="69"/>
      <c r="G521" s="202"/>
      <c r="H521" s="4"/>
      <c r="I521" s="4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</row>
    <row r="522" spans="1:32" ht="15.75" customHeight="1">
      <c r="A522" s="49"/>
      <c r="B522" s="64"/>
      <c r="C522" s="69"/>
      <c r="D522" s="64"/>
      <c r="E522" s="69"/>
      <c r="F522" s="69"/>
      <c r="G522" s="202"/>
      <c r="H522" s="4"/>
      <c r="I522" s="4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</row>
    <row r="523" spans="1:32" ht="15.75" customHeight="1">
      <c r="A523" s="49"/>
      <c r="B523" s="64"/>
      <c r="C523" s="69"/>
      <c r="D523" s="64"/>
      <c r="E523" s="69"/>
      <c r="F523" s="69"/>
      <c r="G523" s="202"/>
      <c r="H523" s="4"/>
      <c r="I523" s="4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</row>
    <row r="524" spans="1:32" ht="15.75" customHeight="1">
      <c r="A524" s="49"/>
      <c r="B524" s="64"/>
      <c r="C524" s="69"/>
      <c r="D524" s="64"/>
      <c r="E524" s="69"/>
      <c r="F524" s="69"/>
      <c r="G524" s="202"/>
      <c r="H524" s="4"/>
      <c r="I524" s="4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</row>
    <row r="525" spans="1:32" ht="15.75" customHeight="1">
      <c r="A525" s="49"/>
      <c r="B525" s="64"/>
      <c r="C525" s="69"/>
      <c r="D525" s="64"/>
      <c r="E525" s="69"/>
      <c r="F525" s="69"/>
      <c r="G525" s="202"/>
      <c r="H525" s="4"/>
      <c r="I525" s="4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</row>
    <row r="526" spans="1:32" ht="15.75" customHeight="1">
      <c r="A526" s="49"/>
      <c r="B526" s="64"/>
      <c r="C526" s="69"/>
      <c r="D526" s="64"/>
      <c r="E526" s="69"/>
      <c r="F526" s="69"/>
      <c r="G526" s="202"/>
      <c r="H526" s="4"/>
      <c r="I526" s="4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</row>
    <row r="527" spans="1:32" ht="15.75" customHeight="1">
      <c r="A527" s="49"/>
      <c r="B527" s="64"/>
      <c r="C527" s="69"/>
      <c r="D527" s="64"/>
      <c r="E527" s="69"/>
      <c r="F527" s="69"/>
      <c r="G527" s="202"/>
      <c r="H527" s="4"/>
      <c r="I527" s="4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</row>
    <row r="528" spans="1:32" ht="15.75" customHeight="1">
      <c r="A528" s="49"/>
      <c r="B528" s="64"/>
      <c r="C528" s="69"/>
      <c r="D528" s="64"/>
      <c r="E528" s="69"/>
      <c r="F528" s="69"/>
      <c r="G528" s="202"/>
      <c r="H528" s="4"/>
      <c r="I528" s="4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</row>
    <row r="529" spans="1:32" ht="15.75" customHeight="1">
      <c r="A529" s="49"/>
      <c r="B529" s="64"/>
      <c r="C529" s="69"/>
      <c r="D529" s="64"/>
      <c r="E529" s="69"/>
      <c r="F529" s="69"/>
      <c r="G529" s="202"/>
      <c r="H529" s="4"/>
      <c r="I529" s="4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</row>
    <row r="530" spans="1:32" ht="15.75" customHeight="1">
      <c r="A530" s="49"/>
      <c r="B530" s="64"/>
      <c r="C530" s="69"/>
      <c r="D530" s="64"/>
      <c r="E530" s="69"/>
      <c r="F530" s="69"/>
      <c r="G530" s="202"/>
      <c r="H530" s="4"/>
      <c r="I530" s="4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</row>
    <row r="531" spans="1:32" ht="15.75" customHeight="1">
      <c r="A531" s="49"/>
      <c r="B531" s="64"/>
      <c r="C531" s="69"/>
      <c r="D531" s="64"/>
      <c r="E531" s="69"/>
      <c r="F531" s="69"/>
      <c r="G531" s="202"/>
      <c r="H531" s="4"/>
      <c r="I531" s="4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</row>
    <row r="532" spans="1:32" ht="15.75" customHeight="1">
      <c r="A532" s="49"/>
      <c r="B532" s="64"/>
      <c r="C532" s="69"/>
      <c r="D532" s="64"/>
      <c r="E532" s="69"/>
      <c r="F532" s="69"/>
      <c r="G532" s="202"/>
      <c r="H532" s="4"/>
      <c r="I532" s="4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</row>
    <row r="533" spans="1:32" ht="15.75" customHeight="1">
      <c r="A533" s="49"/>
      <c r="B533" s="64"/>
      <c r="C533" s="69"/>
      <c r="D533" s="64"/>
      <c r="E533" s="69"/>
      <c r="F533" s="69"/>
      <c r="G533" s="202"/>
      <c r="H533" s="4"/>
      <c r="I533" s="4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</row>
    <row r="534" spans="1:32" ht="15.75" customHeight="1">
      <c r="A534" s="49"/>
      <c r="B534" s="64"/>
      <c r="C534" s="69"/>
      <c r="D534" s="64"/>
      <c r="E534" s="69"/>
      <c r="F534" s="69"/>
      <c r="G534" s="202"/>
      <c r="H534" s="4"/>
      <c r="I534" s="4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</row>
    <row r="535" spans="1:32" ht="15.75" customHeight="1">
      <c r="A535" s="49"/>
      <c r="B535" s="64"/>
      <c r="C535" s="69"/>
      <c r="D535" s="64"/>
      <c r="E535" s="69"/>
      <c r="F535" s="69"/>
      <c r="G535" s="202"/>
      <c r="H535" s="4"/>
      <c r="I535" s="4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</row>
    <row r="536" spans="1:32" ht="15.75" customHeight="1">
      <c r="A536" s="49"/>
      <c r="B536" s="64"/>
      <c r="C536" s="69"/>
      <c r="D536" s="64"/>
      <c r="E536" s="69"/>
      <c r="F536" s="69"/>
      <c r="G536" s="202"/>
      <c r="H536" s="4"/>
      <c r="I536" s="4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</row>
    <row r="537" spans="1:32" ht="15.75" customHeight="1">
      <c r="A537" s="49"/>
      <c r="B537" s="64"/>
      <c r="C537" s="69"/>
      <c r="D537" s="64"/>
      <c r="E537" s="69"/>
      <c r="F537" s="69"/>
      <c r="G537" s="202"/>
      <c r="H537" s="4"/>
      <c r="I537" s="4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</row>
    <row r="538" spans="1:32" ht="15.75" customHeight="1">
      <c r="A538" s="49"/>
      <c r="B538" s="64"/>
      <c r="C538" s="69"/>
      <c r="D538" s="64"/>
      <c r="E538" s="69"/>
      <c r="F538" s="69"/>
      <c r="G538" s="202"/>
      <c r="H538" s="4"/>
      <c r="I538" s="4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</row>
    <row r="539" spans="1:32" ht="15.75" customHeight="1">
      <c r="A539" s="49"/>
      <c r="B539" s="64"/>
      <c r="C539" s="69"/>
      <c r="D539" s="64"/>
      <c r="E539" s="69"/>
      <c r="F539" s="69"/>
      <c r="G539" s="202"/>
      <c r="H539" s="4"/>
      <c r="I539" s="4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</row>
    <row r="540" spans="1:32" ht="15.75" customHeight="1">
      <c r="A540" s="49"/>
      <c r="B540" s="64"/>
      <c r="C540" s="69"/>
      <c r="D540" s="64"/>
      <c r="E540" s="69"/>
      <c r="F540" s="69"/>
      <c r="G540" s="202"/>
      <c r="H540" s="4"/>
      <c r="I540" s="4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</row>
    <row r="541" spans="1:32" ht="15.75" customHeight="1">
      <c r="A541" s="49"/>
      <c r="B541" s="64"/>
      <c r="C541" s="69"/>
      <c r="D541" s="64"/>
      <c r="E541" s="69"/>
      <c r="F541" s="69"/>
      <c r="G541" s="202"/>
      <c r="H541" s="4"/>
      <c r="I541" s="4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</row>
    <row r="542" spans="1:32" ht="15.75" customHeight="1">
      <c r="A542" s="49"/>
      <c r="B542" s="64"/>
      <c r="C542" s="69"/>
      <c r="D542" s="64"/>
      <c r="E542" s="69"/>
      <c r="F542" s="69"/>
      <c r="G542" s="202"/>
      <c r="H542" s="4"/>
      <c r="I542" s="4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</row>
    <row r="543" spans="1:32" ht="15.75" customHeight="1">
      <c r="A543" s="49"/>
      <c r="B543" s="64"/>
      <c r="C543" s="69"/>
      <c r="D543" s="64"/>
      <c r="E543" s="69"/>
      <c r="F543" s="69"/>
      <c r="G543" s="202"/>
      <c r="H543" s="4"/>
      <c r="I543" s="4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</row>
    <row r="544" spans="1:32" ht="15.75" customHeight="1">
      <c r="A544" s="49"/>
      <c r="B544" s="64"/>
      <c r="C544" s="69"/>
      <c r="D544" s="64"/>
      <c r="E544" s="69"/>
      <c r="F544" s="69"/>
      <c r="G544" s="202"/>
      <c r="H544" s="4"/>
      <c r="I544" s="4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</row>
    <row r="545" spans="1:32" ht="15.75" customHeight="1">
      <c r="A545" s="49"/>
      <c r="B545" s="64"/>
      <c r="C545" s="69"/>
      <c r="D545" s="64"/>
      <c r="E545" s="69"/>
      <c r="F545" s="69"/>
      <c r="G545" s="202"/>
      <c r="H545" s="4"/>
      <c r="I545" s="4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</row>
    <row r="546" spans="1:32" ht="15.75" customHeight="1">
      <c r="A546" s="49"/>
      <c r="B546" s="64"/>
      <c r="C546" s="69"/>
      <c r="D546" s="64"/>
      <c r="E546" s="69"/>
      <c r="F546" s="69"/>
      <c r="G546" s="202"/>
      <c r="H546" s="4"/>
      <c r="I546" s="4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</row>
    <row r="547" spans="1:32" ht="15.75" customHeight="1">
      <c r="A547" s="49"/>
      <c r="B547" s="64"/>
      <c r="C547" s="69"/>
      <c r="D547" s="64"/>
      <c r="E547" s="69"/>
      <c r="F547" s="69"/>
      <c r="G547" s="202"/>
      <c r="H547" s="4"/>
      <c r="I547" s="4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</row>
    <row r="548" spans="1:32" ht="15.75" customHeight="1">
      <c r="A548" s="49"/>
      <c r="B548" s="64"/>
      <c r="C548" s="69"/>
      <c r="D548" s="64"/>
      <c r="E548" s="69"/>
      <c r="F548" s="69"/>
      <c r="G548" s="202"/>
      <c r="H548" s="4"/>
      <c r="I548" s="4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</row>
    <row r="549" spans="1:32" ht="15.75" customHeight="1">
      <c r="A549" s="49"/>
      <c r="B549" s="64"/>
      <c r="C549" s="69"/>
      <c r="D549" s="64"/>
      <c r="E549" s="69"/>
      <c r="F549" s="69"/>
      <c r="G549" s="202"/>
      <c r="H549" s="4"/>
      <c r="I549" s="4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</row>
    <row r="550" spans="1:32" ht="15.75" customHeight="1">
      <c r="A550" s="49"/>
      <c r="B550" s="64"/>
      <c r="C550" s="69"/>
      <c r="D550" s="64"/>
      <c r="E550" s="69"/>
      <c r="F550" s="69"/>
      <c r="G550" s="202"/>
      <c r="H550" s="4"/>
      <c r="I550" s="4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</row>
    <row r="551" spans="1:32" ht="15.75" customHeight="1">
      <c r="A551" s="49"/>
      <c r="B551" s="64"/>
      <c r="C551" s="69"/>
      <c r="D551" s="64"/>
      <c r="E551" s="69"/>
      <c r="F551" s="69"/>
      <c r="G551" s="202"/>
      <c r="H551" s="4"/>
      <c r="I551" s="4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</row>
    <row r="552" spans="1:32" ht="15.75" customHeight="1">
      <c r="A552" s="49"/>
      <c r="B552" s="64"/>
      <c r="C552" s="69"/>
      <c r="D552" s="64"/>
      <c r="E552" s="69"/>
      <c r="F552" s="69"/>
      <c r="G552" s="202"/>
      <c r="H552" s="4"/>
      <c r="I552" s="4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</row>
    <row r="553" spans="1:32" ht="15.75" customHeight="1">
      <c r="A553" s="49"/>
      <c r="B553" s="64"/>
      <c r="C553" s="69"/>
      <c r="D553" s="64"/>
      <c r="E553" s="69"/>
      <c r="F553" s="69"/>
      <c r="G553" s="202"/>
      <c r="H553" s="4"/>
      <c r="I553" s="4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</row>
    <row r="554" spans="1:32" ht="15.75" customHeight="1">
      <c r="A554" s="49"/>
      <c r="B554" s="64"/>
      <c r="C554" s="69"/>
      <c r="D554" s="64"/>
      <c r="E554" s="69"/>
      <c r="F554" s="69"/>
      <c r="G554" s="202"/>
      <c r="H554" s="4"/>
      <c r="I554" s="4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</row>
    <row r="555" spans="1:32" ht="15.75" customHeight="1">
      <c r="A555" s="49"/>
      <c r="B555" s="64"/>
      <c r="C555" s="69"/>
      <c r="D555" s="64"/>
      <c r="E555" s="69"/>
      <c r="F555" s="69"/>
      <c r="G555" s="202"/>
      <c r="H555" s="4"/>
      <c r="I555" s="4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</row>
    <row r="556" spans="1:32" ht="15.75" customHeight="1">
      <c r="A556" s="49"/>
      <c r="B556" s="64"/>
      <c r="C556" s="69"/>
      <c r="D556" s="64"/>
      <c r="E556" s="69"/>
      <c r="F556" s="69"/>
      <c r="G556" s="202"/>
      <c r="H556" s="4"/>
      <c r="I556" s="4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</row>
    <row r="557" spans="1:32" ht="15.75" customHeight="1">
      <c r="A557" s="49"/>
      <c r="B557" s="64"/>
      <c r="C557" s="69"/>
      <c r="D557" s="64"/>
      <c r="E557" s="69"/>
      <c r="F557" s="69"/>
      <c r="G557" s="202"/>
      <c r="H557" s="4"/>
      <c r="I557" s="4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</row>
    <row r="558" spans="1:32" ht="15.75" customHeight="1">
      <c r="A558" s="49"/>
      <c r="B558" s="64"/>
      <c r="C558" s="69"/>
      <c r="D558" s="64"/>
      <c r="E558" s="69"/>
      <c r="F558" s="69"/>
      <c r="G558" s="202"/>
      <c r="H558" s="4"/>
      <c r="I558" s="4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</row>
    <row r="559" spans="1:32" ht="15.75" customHeight="1">
      <c r="A559" s="49"/>
      <c r="B559" s="64"/>
      <c r="C559" s="69"/>
      <c r="D559" s="64"/>
      <c r="E559" s="69"/>
      <c r="F559" s="69"/>
      <c r="G559" s="202"/>
      <c r="H559" s="4"/>
      <c r="I559" s="4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</row>
    <row r="560" spans="1:32" ht="15.75" customHeight="1">
      <c r="A560" s="49"/>
      <c r="B560" s="64"/>
      <c r="C560" s="69"/>
      <c r="D560" s="64"/>
      <c r="E560" s="69"/>
      <c r="F560" s="69"/>
      <c r="G560" s="202"/>
      <c r="H560" s="4"/>
      <c r="I560" s="4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</row>
    <row r="561" spans="1:32" ht="15.75" customHeight="1">
      <c r="A561" s="49"/>
      <c r="B561" s="64"/>
      <c r="C561" s="69"/>
      <c r="D561" s="64"/>
      <c r="E561" s="69"/>
      <c r="F561" s="69"/>
      <c r="G561" s="202"/>
      <c r="H561" s="4"/>
      <c r="I561" s="4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</row>
    <row r="562" spans="1:32" ht="15.75" customHeight="1">
      <c r="A562" s="49"/>
      <c r="B562" s="64"/>
      <c r="C562" s="69"/>
      <c r="D562" s="64"/>
      <c r="E562" s="69"/>
      <c r="F562" s="69"/>
      <c r="G562" s="202"/>
      <c r="H562" s="4"/>
      <c r="I562" s="4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</row>
    <row r="563" spans="1:32" ht="15.75" customHeight="1">
      <c r="A563" s="49"/>
      <c r="B563" s="64"/>
      <c r="C563" s="69"/>
      <c r="D563" s="64"/>
      <c r="E563" s="69"/>
      <c r="F563" s="69"/>
      <c r="G563" s="202"/>
      <c r="H563" s="4"/>
      <c r="I563" s="4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</row>
    <row r="564" spans="1:32" ht="15.75" customHeight="1">
      <c r="A564" s="49"/>
      <c r="B564" s="64"/>
      <c r="C564" s="69"/>
      <c r="D564" s="64"/>
      <c r="E564" s="69"/>
      <c r="F564" s="69"/>
      <c r="G564" s="202"/>
      <c r="H564" s="4"/>
      <c r="I564" s="4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</row>
    <row r="565" spans="1:32" ht="15.75" customHeight="1">
      <c r="A565" s="49"/>
      <c r="B565" s="64"/>
      <c r="C565" s="69"/>
      <c r="D565" s="64"/>
      <c r="E565" s="69"/>
      <c r="F565" s="69"/>
      <c r="G565" s="202"/>
      <c r="H565" s="4"/>
      <c r="I565" s="4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</row>
    <row r="566" spans="1:32" ht="15.75" customHeight="1">
      <c r="A566" s="49"/>
      <c r="B566" s="64"/>
      <c r="C566" s="69"/>
      <c r="D566" s="64"/>
      <c r="E566" s="69"/>
      <c r="F566" s="69"/>
      <c r="G566" s="202"/>
      <c r="H566" s="4"/>
      <c r="I566" s="4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</row>
    <row r="567" spans="1:32" ht="15.75" customHeight="1">
      <c r="A567" s="49"/>
      <c r="B567" s="64"/>
      <c r="C567" s="69"/>
      <c r="D567" s="64"/>
      <c r="E567" s="69"/>
      <c r="F567" s="69"/>
      <c r="G567" s="202"/>
      <c r="H567" s="4"/>
      <c r="I567" s="4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</row>
    <row r="568" spans="1:32" ht="15.75" customHeight="1">
      <c r="A568" s="49"/>
      <c r="B568" s="64"/>
      <c r="C568" s="69"/>
      <c r="D568" s="64"/>
      <c r="E568" s="69"/>
      <c r="F568" s="69"/>
      <c r="G568" s="202"/>
      <c r="H568" s="4"/>
      <c r="I568" s="4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</row>
    <row r="569" spans="1:32" ht="15.75" customHeight="1">
      <c r="A569" s="49"/>
      <c r="B569" s="64"/>
      <c r="C569" s="69"/>
      <c r="D569" s="64"/>
      <c r="E569" s="69"/>
      <c r="F569" s="69"/>
      <c r="G569" s="202"/>
      <c r="H569" s="4"/>
      <c r="I569" s="4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</row>
    <row r="570" spans="1:32" ht="15.75" customHeight="1">
      <c r="A570" s="49"/>
      <c r="B570" s="64"/>
      <c r="C570" s="69"/>
      <c r="D570" s="64"/>
      <c r="E570" s="69"/>
      <c r="F570" s="69"/>
      <c r="G570" s="202"/>
      <c r="H570" s="4"/>
      <c r="I570" s="4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</row>
    <row r="571" spans="1:32" ht="15.75" customHeight="1">
      <c r="A571" s="49"/>
      <c r="B571" s="64"/>
      <c r="C571" s="69"/>
      <c r="D571" s="64"/>
      <c r="E571" s="69"/>
      <c r="F571" s="69"/>
      <c r="G571" s="202"/>
      <c r="H571" s="4"/>
      <c r="I571" s="4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</row>
    <row r="572" spans="1:32" ht="15.75" customHeight="1">
      <c r="A572" s="49"/>
      <c r="B572" s="64"/>
      <c r="C572" s="69"/>
      <c r="D572" s="64"/>
      <c r="E572" s="69"/>
      <c r="F572" s="69"/>
      <c r="G572" s="202"/>
      <c r="H572" s="4"/>
      <c r="I572" s="4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</row>
    <row r="573" spans="1:32" ht="15.75" customHeight="1">
      <c r="A573" s="49"/>
      <c r="B573" s="64"/>
      <c r="C573" s="69"/>
      <c r="D573" s="64"/>
      <c r="E573" s="69"/>
      <c r="F573" s="69"/>
      <c r="G573" s="202"/>
      <c r="H573" s="4"/>
      <c r="I573" s="4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</row>
    <row r="574" spans="1:32" ht="15.75" customHeight="1">
      <c r="A574" s="49"/>
      <c r="B574" s="64"/>
      <c r="C574" s="69"/>
      <c r="D574" s="64"/>
      <c r="E574" s="69"/>
      <c r="F574" s="69"/>
      <c r="G574" s="202"/>
      <c r="H574" s="4"/>
      <c r="I574" s="4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</row>
    <row r="575" spans="1:32" ht="15.75" customHeight="1">
      <c r="A575" s="49"/>
      <c r="B575" s="64"/>
      <c r="C575" s="69"/>
      <c r="D575" s="64"/>
      <c r="E575" s="69"/>
      <c r="F575" s="69"/>
      <c r="G575" s="202"/>
      <c r="H575" s="4"/>
      <c r="I575" s="4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</row>
    <row r="576" spans="1:32" ht="15.75" customHeight="1">
      <c r="A576" s="49"/>
      <c r="B576" s="64"/>
      <c r="C576" s="69"/>
      <c r="D576" s="64"/>
      <c r="E576" s="69"/>
      <c r="F576" s="69"/>
      <c r="G576" s="202"/>
      <c r="H576" s="4"/>
      <c r="I576" s="4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</row>
    <row r="577" spans="1:32" ht="15.75" customHeight="1">
      <c r="A577" s="49"/>
      <c r="B577" s="64"/>
      <c r="C577" s="69"/>
      <c r="D577" s="64"/>
      <c r="E577" s="69"/>
      <c r="F577" s="69"/>
      <c r="G577" s="202"/>
      <c r="H577" s="4"/>
      <c r="I577" s="4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</row>
    <row r="578" spans="1:32" ht="15.75" customHeight="1">
      <c r="A578" s="49"/>
      <c r="B578" s="64"/>
      <c r="C578" s="69"/>
      <c r="D578" s="64"/>
      <c r="E578" s="69"/>
      <c r="F578" s="69"/>
      <c r="G578" s="202"/>
      <c r="H578" s="4"/>
      <c r="I578" s="4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</row>
    <row r="579" spans="1:32" ht="15.75" customHeight="1">
      <c r="A579" s="49"/>
      <c r="B579" s="64"/>
      <c r="C579" s="69"/>
      <c r="D579" s="64"/>
      <c r="E579" s="69"/>
      <c r="F579" s="69"/>
      <c r="G579" s="202"/>
      <c r="H579" s="4"/>
      <c r="I579" s="4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</row>
    <row r="580" spans="1:32" ht="15.75" customHeight="1">
      <c r="A580" s="49"/>
      <c r="B580" s="64"/>
      <c r="C580" s="69"/>
      <c r="D580" s="64"/>
      <c r="E580" s="69"/>
      <c r="F580" s="69"/>
      <c r="G580" s="202"/>
      <c r="H580" s="4"/>
      <c r="I580" s="4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</row>
    <row r="581" spans="1:32" ht="15.75" customHeight="1">
      <c r="A581" s="49"/>
      <c r="B581" s="64"/>
      <c r="C581" s="69"/>
      <c r="D581" s="64"/>
      <c r="E581" s="69"/>
      <c r="F581" s="69"/>
      <c r="G581" s="202"/>
      <c r="H581" s="4"/>
      <c r="I581" s="4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</row>
    <row r="582" spans="1:32" ht="15.75" customHeight="1">
      <c r="A582" s="49"/>
      <c r="B582" s="64"/>
      <c r="C582" s="69"/>
      <c r="D582" s="64"/>
      <c r="E582" s="69"/>
      <c r="F582" s="69"/>
      <c r="G582" s="202"/>
      <c r="H582" s="4"/>
      <c r="I582" s="4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</row>
    <row r="583" spans="1:32" ht="15.75" customHeight="1">
      <c r="A583" s="49"/>
      <c r="B583" s="64"/>
      <c r="C583" s="69"/>
      <c r="D583" s="64"/>
      <c r="E583" s="69"/>
      <c r="F583" s="69"/>
      <c r="G583" s="202"/>
      <c r="H583" s="4"/>
      <c r="I583" s="4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</row>
    <row r="584" spans="1:32" ht="15.75" customHeight="1">
      <c r="A584" s="49"/>
      <c r="B584" s="64"/>
      <c r="C584" s="69"/>
      <c r="D584" s="64"/>
      <c r="E584" s="69"/>
      <c r="F584" s="69"/>
      <c r="G584" s="202"/>
      <c r="H584" s="4"/>
      <c r="I584" s="4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</row>
    <row r="585" spans="1:32" ht="15.75" customHeight="1">
      <c r="A585" s="49"/>
      <c r="B585" s="64"/>
      <c r="C585" s="69"/>
      <c r="D585" s="64"/>
      <c r="E585" s="69"/>
      <c r="F585" s="69"/>
      <c r="G585" s="202"/>
      <c r="H585" s="4"/>
      <c r="I585" s="4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</row>
    <row r="586" spans="1:32" ht="15.75" customHeight="1">
      <c r="A586" s="49"/>
      <c r="B586" s="64"/>
      <c r="C586" s="69"/>
      <c r="D586" s="64"/>
      <c r="E586" s="69"/>
      <c r="F586" s="69"/>
      <c r="G586" s="202"/>
      <c r="H586" s="4"/>
      <c r="I586" s="4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</row>
    <row r="587" spans="1:32" ht="15.75" customHeight="1">
      <c r="A587" s="49"/>
      <c r="B587" s="64"/>
      <c r="C587" s="69"/>
      <c r="D587" s="64"/>
      <c r="E587" s="69"/>
      <c r="F587" s="69"/>
      <c r="G587" s="202"/>
      <c r="H587" s="4"/>
      <c r="I587" s="4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</row>
    <row r="588" spans="1:32" ht="15.75" customHeight="1">
      <c r="A588" s="49"/>
      <c r="B588" s="64"/>
      <c r="C588" s="69"/>
      <c r="D588" s="64"/>
      <c r="E588" s="69"/>
      <c r="F588" s="69"/>
      <c r="G588" s="202"/>
      <c r="H588" s="4"/>
      <c r="I588" s="4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</row>
    <row r="589" spans="1:32" ht="15.75" customHeight="1">
      <c r="A589" s="49"/>
      <c r="B589" s="64"/>
      <c r="C589" s="69"/>
      <c r="D589" s="64"/>
      <c r="E589" s="69"/>
      <c r="F589" s="69"/>
      <c r="G589" s="202"/>
      <c r="H589" s="4"/>
      <c r="I589" s="4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</row>
    <row r="590" spans="1:32" ht="15.75" customHeight="1">
      <c r="A590" s="49"/>
      <c r="B590" s="64"/>
      <c r="C590" s="69"/>
      <c r="D590" s="64"/>
      <c r="E590" s="69"/>
      <c r="F590" s="69"/>
      <c r="G590" s="202"/>
      <c r="H590" s="4"/>
      <c r="I590" s="4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</row>
    <row r="591" spans="1:32" ht="15.75" customHeight="1">
      <c r="A591" s="49"/>
      <c r="B591" s="64"/>
      <c r="C591" s="69"/>
      <c r="D591" s="64"/>
      <c r="E591" s="69"/>
      <c r="F591" s="69"/>
      <c r="G591" s="202"/>
      <c r="H591" s="4"/>
      <c r="I591" s="4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</row>
    <row r="592" spans="1:32" ht="15.75" customHeight="1">
      <c r="A592" s="49"/>
      <c r="B592" s="64"/>
      <c r="C592" s="69"/>
      <c r="D592" s="64"/>
      <c r="E592" s="69"/>
      <c r="F592" s="69"/>
      <c r="G592" s="202"/>
      <c r="H592" s="4"/>
      <c r="I592" s="4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</row>
    <row r="593" spans="1:32" ht="15.75" customHeight="1">
      <c r="A593" s="49"/>
      <c r="B593" s="64"/>
      <c r="C593" s="69"/>
      <c r="D593" s="64"/>
      <c r="E593" s="69"/>
      <c r="F593" s="69"/>
      <c r="G593" s="202"/>
      <c r="H593" s="4"/>
      <c r="I593" s="4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</row>
    <row r="594" spans="1:32" ht="15.75" customHeight="1">
      <c r="A594" s="49"/>
      <c r="B594" s="64"/>
      <c r="C594" s="69"/>
      <c r="D594" s="64"/>
      <c r="E594" s="69"/>
      <c r="F594" s="69"/>
      <c r="G594" s="202"/>
      <c r="H594" s="4"/>
      <c r="I594" s="4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</row>
    <row r="595" spans="1:32" ht="15.75" customHeight="1">
      <c r="A595" s="49"/>
      <c r="B595" s="64"/>
      <c r="C595" s="69"/>
      <c r="D595" s="64"/>
      <c r="E595" s="69"/>
      <c r="F595" s="69"/>
      <c r="G595" s="202"/>
      <c r="H595" s="4"/>
      <c r="I595" s="4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</row>
    <row r="596" spans="1:32" ht="15.75" customHeight="1">
      <c r="A596" s="49"/>
      <c r="B596" s="64"/>
      <c r="C596" s="69"/>
      <c r="D596" s="64"/>
      <c r="E596" s="69"/>
      <c r="F596" s="69"/>
      <c r="G596" s="202"/>
      <c r="H596" s="4"/>
      <c r="I596" s="4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</row>
    <row r="597" spans="1:32" ht="15.75" customHeight="1">
      <c r="A597" s="49"/>
      <c r="B597" s="64"/>
      <c r="C597" s="69"/>
      <c r="D597" s="64"/>
      <c r="E597" s="69"/>
      <c r="F597" s="69"/>
      <c r="G597" s="202"/>
      <c r="H597" s="4"/>
      <c r="I597" s="4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</row>
    <row r="598" spans="1:32" ht="15.75" customHeight="1">
      <c r="A598" s="49"/>
      <c r="B598" s="64"/>
      <c r="C598" s="69"/>
      <c r="D598" s="64"/>
      <c r="E598" s="69"/>
      <c r="F598" s="69"/>
      <c r="G598" s="202"/>
      <c r="H598" s="4"/>
      <c r="I598" s="4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</row>
    <row r="599" spans="1:32" ht="15.75" customHeight="1">
      <c r="A599" s="49"/>
      <c r="B599" s="64"/>
      <c r="C599" s="69"/>
      <c r="D599" s="64"/>
      <c r="E599" s="69"/>
      <c r="F599" s="69"/>
      <c r="G599" s="202"/>
      <c r="H599" s="4"/>
      <c r="I599" s="4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</row>
    <row r="600" spans="1:32" ht="15.75" customHeight="1">
      <c r="A600" s="49"/>
      <c r="B600" s="64"/>
      <c r="C600" s="69"/>
      <c r="D600" s="64"/>
      <c r="E600" s="69"/>
      <c r="F600" s="69"/>
      <c r="G600" s="202"/>
      <c r="H600" s="4"/>
      <c r="I600" s="4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</row>
    <row r="601" spans="1:32" ht="15.75" customHeight="1">
      <c r="A601" s="49"/>
      <c r="B601" s="64"/>
      <c r="C601" s="69"/>
      <c r="D601" s="64"/>
      <c r="E601" s="69"/>
      <c r="F601" s="69"/>
      <c r="G601" s="202"/>
      <c r="H601" s="4"/>
      <c r="I601" s="4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</row>
    <row r="602" spans="1:32" ht="15.75" customHeight="1">
      <c r="A602" s="49"/>
      <c r="B602" s="64"/>
      <c r="C602" s="69"/>
      <c r="D602" s="64"/>
      <c r="E602" s="69"/>
      <c r="F602" s="69"/>
      <c r="G602" s="202"/>
      <c r="H602" s="4"/>
      <c r="I602" s="4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</row>
    <row r="603" spans="1:32" ht="15.75" customHeight="1">
      <c r="A603" s="49"/>
      <c r="B603" s="64"/>
      <c r="C603" s="69"/>
      <c r="D603" s="64"/>
      <c r="E603" s="69"/>
      <c r="F603" s="69"/>
      <c r="G603" s="202"/>
      <c r="H603" s="4"/>
      <c r="I603" s="4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</row>
    <row r="604" spans="1:32" ht="15.75" customHeight="1">
      <c r="A604" s="49"/>
      <c r="B604" s="64"/>
      <c r="C604" s="69"/>
      <c r="D604" s="64"/>
      <c r="E604" s="69"/>
      <c r="F604" s="69"/>
      <c r="G604" s="202"/>
      <c r="H604" s="4"/>
      <c r="I604" s="4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</row>
    <row r="605" spans="1:32" ht="15.75" customHeight="1">
      <c r="A605" s="49"/>
      <c r="B605" s="64"/>
      <c r="C605" s="69"/>
      <c r="D605" s="64"/>
      <c r="E605" s="69"/>
      <c r="F605" s="69"/>
      <c r="G605" s="202"/>
      <c r="H605" s="4"/>
      <c r="I605" s="4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</row>
    <row r="606" spans="1:32" ht="15.75" customHeight="1">
      <c r="A606" s="49"/>
      <c r="B606" s="64"/>
      <c r="C606" s="69"/>
      <c r="D606" s="64"/>
      <c r="E606" s="69"/>
      <c r="F606" s="69"/>
      <c r="G606" s="202"/>
      <c r="H606" s="4"/>
      <c r="I606" s="4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</row>
    <row r="607" spans="1:32" ht="15.75" customHeight="1">
      <c r="A607" s="49"/>
      <c r="B607" s="64"/>
      <c r="C607" s="69"/>
      <c r="D607" s="64"/>
      <c r="E607" s="69"/>
      <c r="F607" s="69"/>
      <c r="G607" s="202"/>
      <c r="H607" s="4"/>
      <c r="I607" s="4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</row>
    <row r="608" spans="1:32" ht="15.75" customHeight="1">
      <c r="A608" s="49"/>
      <c r="B608" s="64"/>
      <c r="C608" s="69"/>
      <c r="D608" s="64"/>
      <c r="E608" s="69"/>
      <c r="F608" s="69"/>
      <c r="G608" s="202"/>
      <c r="H608" s="4"/>
      <c r="I608" s="4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</row>
    <row r="609" spans="1:32" ht="15.75" customHeight="1">
      <c r="A609" s="49"/>
      <c r="B609" s="64"/>
      <c r="C609" s="69"/>
      <c r="D609" s="64"/>
      <c r="E609" s="69"/>
      <c r="F609" s="69"/>
      <c r="G609" s="202"/>
      <c r="H609" s="4"/>
      <c r="I609" s="4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</row>
    <row r="610" spans="1:32" ht="15.75" customHeight="1">
      <c r="A610" s="49"/>
      <c r="B610" s="64"/>
      <c r="C610" s="69"/>
      <c r="D610" s="64"/>
      <c r="E610" s="69"/>
      <c r="F610" s="69"/>
      <c r="G610" s="202"/>
      <c r="H610" s="4"/>
      <c r="I610" s="4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</row>
    <row r="611" spans="1:32" ht="15.75" customHeight="1">
      <c r="A611" s="49"/>
      <c r="B611" s="64"/>
      <c r="C611" s="69"/>
      <c r="D611" s="64"/>
      <c r="E611" s="69"/>
      <c r="F611" s="69"/>
      <c r="G611" s="202"/>
      <c r="H611" s="4"/>
      <c r="I611" s="4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</row>
    <row r="612" spans="1:32" ht="15.75" customHeight="1">
      <c r="A612" s="49"/>
      <c r="B612" s="64"/>
      <c r="C612" s="69"/>
      <c r="D612" s="64"/>
      <c r="E612" s="69"/>
      <c r="F612" s="69"/>
      <c r="G612" s="202"/>
      <c r="H612" s="4"/>
      <c r="I612" s="4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</row>
    <row r="613" spans="1:32" ht="15.75" customHeight="1">
      <c r="A613" s="49"/>
      <c r="B613" s="64"/>
      <c r="C613" s="69"/>
      <c r="D613" s="64"/>
      <c r="E613" s="69"/>
      <c r="F613" s="69"/>
      <c r="G613" s="202"/>
      <c r="H613" s="4"/>
      <c r="I613" s="4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</row>
    <row r="614" spans="1:32" ht="15.75" customHeight="1">
      <c r="A614" s="49"/>
      <c r="B614" s="64"/>
      <c r="C614" s="69"/>
      <c r="D614" s="64"/>
      <c r="E614" s="69"/>
      <c r="F614" s="69"/>
      <c r="G614" s="202"/>
      <c r="H614" s="4"/>
      <c r="I614" s="4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</row>
    <row r="615" spans="1:32" ht="15.75" customHeight="1">
      <c r="A615" s="49"/>
      <c r="B615" s="64"/>
      <c r="C615" s="69"/>
      <c r="D615" s="64"/>
      <c r="E615" s="69"/>
      <c r="F615" s="69"/>
      <c r="G615" s="202"/>
      <c r="H615" s="4"/>
      <c r="I615" s="4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</row>
    <row r="616" spans="1:32" ht="15.75" customHeight="1">
      <c r="A616" s="49"/>
      <c r="B616" s="64"/>
      <c r="C616" s="69"/>
      <c r="D616" s="64"/>
      <c r="E616" s="69"/>
      <c r="F616" s="69"/>
      <c r="G616" s="202"/>
      <c r="H616" s="4"/>
      <c r="I616" s="4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</row>
    <row r="617" spans="1:32" ht="15.75" customHeight="1">
      <c r="A617" s="49"/>
      <c r="B617" s="64"/>
      <c r="C617" s="69"/>
      <c r="D617" s="64"/>
      <c r="E617" s="69"/>
      <c r="F617" s="69"/>
      <c r="G617" s="202"/>
      <c r="H617" s="4"/>
      <c r="I617" s="4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</row>
    <row r="618" spans="1:32" ht="15.75" customHeight="1">
      <c r="A618" s="49"/>
      <c r="B618" s="64"/>
      <c r="C618" s="69"/>
      <c r="D618" s="64"/>
      <c r="E618" s="69"/>
      <c r="F618" s="69"/>
      <c r="G618" s="202"/>
      <c r="H618" s="4"/>
      <c r="I618" s="4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</row>
    <row r="619" spans="1:32" ht="15.75" customHeight="1">
      <c r="A619" s="49"/>
      <c r="B619" s="64"/>
      <c r="C619" s="69"/>
      <c r="D619" s="64"/>
      <c r="E619" s="69"/>
      <c r="F619" s="69"/>
      <c r="G619" s="202"/>
      <c r="H619" s="4"/>
      <c r="I619" s="4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</row>
    <row r="620" spans="1:32" ht="15.75" customHeight="1">
      <c r="A620" s="49"/>
      <c r="B620" s="64"/>
      <c r="C620" s="69"/>
      <c r="D620" s="64"/>
      <c r="E620" s="69"/>
      <c r="F620" s="69"/>
      <c r="G620" s="202"/>
      <c r="H620" s="4"/>
      <c r="I620" s="4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</row>
    <row r="621" spans="1:32" ht="15.75" customHeight="1">
      <c r="A621" s="49"/>
      <c r="B621" s="64"/>
      <c r="C621" s="69"/>
      <c r="D621" s="64"/>
      <c r="E621" s="69"/>
      <c r="F621" s="69"/>
      <c r="G621" s="202"/>
      <c r="H621" s="4"/>
      <c r="I621" s="4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</row>
    <row r="622" spans="1:32" ht="15.75" customHeight="1">
      <c r="A622" s="49"/>
      <c r="B622" s="64"/>
      <c r="C622" s="69"/>
      <c r="D622" s="64"/>
      <c r="E622" s="69"/>
      <c r="F622" s="69"/>
      <c r="G622" s="202"/>
      <c r="H622" s="4"/>
      <c r="I622" s="4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</row>
    <row r="623" spans="1:32" ht="15.75" customHeight="1">
      <c r="A623" s="49"/>
      <c r="B623" s="64"/>
      <c r="C623" s="69"/>
      <c r="D623" s="64"/>
      <c r="E623" s="69"/>
      <c r="F623" s="69"/>
      <c r="G623" s="202"/>
      <c r="H623" s="4"/>
      <c r="I623" s="4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</row>
    <row r="624" spans="1:32" ht="15.75" customHeight="1">
      <c r="A624" s="49"/>
      <c r="B624" s="64"/>
      <c r="C624" s="69"/>
      <c r="D624" s="64"/>
      <c r="E624" s="69"/>
      <c r="F624" s="69"/>
      <c r="G624" s="202"/>
      <c r="H624" s="4"/>
      <c r="I624" s="4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</row>
    <row r="625" spans="1:32" ht="15.75" customHeight="1">
      <c r="A625" s="49"/>
      <c r="B625" s="64"/>
      <c r="C625" s="69"/>
      <c r="D625" s="64"/>
      <c r="E625" s="69"/>
      <c r="F625" s="69"/>
      <c r="G625" s="202"/>
      <c r="H625" s="4"/>
      <c r="I625" s="4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</row>
    <row r="626" spans="1:32" ht="15.75" customHeight="1">
      <c r="A626" s="49"/>
      <c r="B626" s="64"/>
      <c r="C626" s="69"/>
      <c r="D626" s="64"/>
      <c r="E626" s="69"/>
      <c r="F626" s="69"/>
      <c r="G626" s="202"/>
      <c r="H626" s="4"/>
      <c r="I626" s="4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</row>
    <row r="627" spans="1:32" ht="15.75" customHeight="1">
      <c r="A627" s="49"/>
      <c r="B627" s="64"/>
      <c r="C627" s="69"/>
      <c r="D627" s="64"/>
      <c r="E627" s="69"/>
      <c r="F627" s="69"/>
      <c r="G627" s="202"/>
      <c r="H627" s="4"/>
      <c r="I627" s="4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</row>
    <row r="628" spans="1:32" ht="15.75" customHeight="1">
      <c r="A628" s="49"/>
      <c r="B628" s="64"/>
      <c r="C628" s="69"/>
      <c r="D628" s="64"/>
      <c r="E628" s="69"/>
      <c r="F628" s="69"/>
      <c r="G628" s="202"/>
      <c r="H628" s="4"/>
      <c r="I628" s="4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</row>
    <row r="629" spans="1:32" ht="15.75" customHeight="1">
      <c r="A629" s="49"/>
      <c r="B629" s="64"/>
      <c r="C629" s="69"/>
      <c r="D629" s="64"/>
      <c r="E629" s="69"/>
      <c r="F629" s="69"/>
      <c r="G629" s="202"/>
      <c r="H629" s="4"/>
      <c r="I629" s="4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</row>
    <row r="630" spans="1:32" ht="15.75" customHeight="1">
      <c r="A630" s="49"/>
      <c r="B630" s="64"/>
      <c r="C630" s="69"/>
      <c r="D630" s="64"/>
      <c r="E630" s="69"/>
      <c r="F630" s="69"/>
      <c r="G630" s="202"/>
      <c r="H630" s="4"/>
      <c r="I630" s="4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</row>
    <row r="631" spans="1:32" ht="15.75" customHeight="1">
      <c r="A631" s="49"/>
      <c r="B631" s="64"/>
      <c r="C631" s="69"/>
      <c r="D631" s="64"/>
      <c r="E631" s="69"/>
      <c r="F631" s="69"/>
      <c r="G631" s="202"/>
      <c r="H631" s="4"/>
      <c r="I631" s="4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</row>
    <row r="632" spans="1:32" ht="15.75" customHeight="1">
      <c r="A632" s="49"/>
      <c r="B632" s="64"/>
      <c r="C632" s="69"/>
      <c r="D632" s="64"/>
      <c r="E632" s="69"/>
      <c r="F632" s="69"/>
      <c r="G632" s="202"/>
      <c r="H632" s="4"/>
      <c r="I632" s="4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</row>
    <row r="633" spans="1:32" ht="15.75" customHeight="1">
      <c r="A633" s="49"/>
      <c r="B633" s="64"/>
      <c r="C633" s="69"/>
      <c r="D633" s="64"/>
      <c r="E633" s="69"/>
      <c r="F633" s="69"/>
      <c r="G633" s="202"/>
      <c r="H633" s="4"/>
      <c r="I633" s="4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</row>
    <row r="634" spans="1:32" ht="15.75" customHeight="1">
      <c r="A634" s="49"/>
      <c r="B634" s="64"/>
      <c r="C634" s="69"/>
      <c r="D634" s="64"/>
      <c r="E634" s="69"/>
      <c r="F634" s="69"/>
      <c r="G634" s="202"/>
      <c r="H634" s="4"/>
      <c r="I634" s="4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</row>
    <row r="635" spans="1:32" ht="15.75" customHeight="1">
      <c r="A635" s="49"/>
      <c r="B635" s="64"/>
      <c r="C635" s="69"/>
      <c r="D635" s="64"/>
      <c r="E635" s="69"/>
      <c r="F635" s="69"/>
      <c r="G635" s="202"/>
      <c r="H635" s="4"/>
      <c r="I635" s="4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</row>
    <row r="636" spans="1:32" ht="15.75" customHeight="1">
      <c r="A636" s="49"/>
      <c r="B636" s="64"/>
      <c r="C636" s="69"/>
      <c r="D636" s="64"/>
      <c r="E636" s="69"/>
      <c r="F636" s="69"/>
      <c r="G636" s="202"/>
      <c r="H636" s="4"/>
      <c r="I636" s="4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</row>
    <row r="637" spans="1:32" ht="15.75" customHeight="1">
      <c r="A637" s="49"/>
      <c r="B637" s="64"/>
      <c r="C637" s="69"/>
      <c r="D637" s="64"/>
      <c r="E637" s="69"/>
      <c r="F637" s="69"/>
      <c r="G637" s="202"/>
      <c r="H637" s="4"/>
      <c r="I637" s="4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</row>
    <row r="638" spans="1:32" ht="15.75" customHeight="1">
      <c r="A638" s="49"/>
      <c r="B638" s="64"/>
      <c r="C638" s="69"/>
      <c r="D638" s="64"/>
      <c r="E638" s="69"/>
      <c r="F638" s="69"/>
      <c r="G638" s="202"/>
      <c r="H638" s="4"/>
      <c r="I638" s="4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</row>
    <row r="639" spans="1:32" ht="15.75" customHeight="1">
      <c r="A639" s="49"/>
      <c r="B639" s="64"/>
      <c r="C639" s="69"/>
      <c r="D639" s="64"/>
      <c r="E639" s="69"/>
      <c r="F639" s="69"/>
      <c r="G639" s="202"/>
      <c r="H639" s="4"/>
      <c r="I639" s="4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</row>
    <row r="640" spans="1:32" ht="15.75" customHeight="1">
      <c r="A640" s="49"/>
      <c r="B640" s="64"/>
      <c r="C640" s="69"/>
      <c r="D640" s="64"/>
      <c r="E640" s="69"/>
      <c r="F640" s="69"/>
      <c r="G640" s="202"/>
      <c r="H640" s="4"/>
      <c r="I640" s="4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</row>
    <row r="641" spans="1:32" ht="15.75" customHeight="1">
      <c r="A641" s="49"/>
      <c r="B641" s="64"/>
      <c r="C641" s="69"/>
      <c r="D641" s="64"/>
      <c r="E641" s="69"/>
      <c r="F641" s="69"/>
      <c r="G641" s="202"/>
      <c r="H641" s="4"/>
      <c r="I641" s="4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</row>
    <row r="642" spans="1:32" ht="15.75" customHeight="1">
      <c r="A642" s="49"/>
      <c r="B642" s="64"/>
      <c r="C642" s="69"/>
      <c r="D642" s="64"/>
      <c r="E642" s="69"/>
      <c r="F642" s="69"/>
      <c r="G642" s="202"/>
      <c r="H642" s="4"/>
      <c r="I642" s="4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</row>
    <row r="643" spans="1:32" ht="15.75" customHeight="1">
      <c r="A643" s="49"/>
      <c r="B643" s="64"/>
      <c r="C643" s="69"/>
      <c r="D643" s="64"/>
      <c r="E643" s="69"/>
      <c r="F643" s="69"/>
      <c r="G643" s="202"/>
      <c r="H643" s="4"/>
      <c r="I643" s="4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</row>
    <row r="644" spans="1:32" ht="15.75" customHeight="1">
      <c r="A644" s="49"/>
      <c r="B644" s="64"/>
      <c r="C644" s="69"/>
      <c r="D644" s="64"/>
      <c r="E644" s="69"/>
      <c r="F644" s="69"/>
      <c r="G644" s="202"/>
      <c r="H644" s="4"/>
      <c r="I644" s="4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</row>
    <row r="645" spans="1:32" ht="15.75" customHeight="1">
      <c r="A645" s="49"/>
      <c r="B645" s="64"/>
      <c r="C645" s="69"/>
      <c r="D645" s="64"/>
      <c r="E645" s="69"/>
      <c r="F645" s="69"/>
      <c r="G645" s="202"/>
      <c r="H645" s="4"/>
      <c r="I645" s="4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</row>
    <row r="646" spans="1:32" ht="15.75" customHeight="1">
      <c r="A646" s="49"/>
      <c r="B646" s="64"/>
      <c r="C646" s="69"/>
      <c r="D646" s="64"/>
      <c r="E646" s="69"/>
      <c r="F646" s="69"/>
      <c r="G646" s="202"/>
      <c r="H646" s="4"/>
      <c r="I646" s="4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</row>
    <row r="647" spans="1:32" ht="15.75" customHeight="1">
      <c r="A647" s="49"/>
      <c r="B647" s="64"/>
      <c r="C647" s="69"/>
      <c r="D647" s="64"/>
      <c r="E647" s="69"/>
      <c r="F647" s="69"/>
      <c r="G647" s="202"/>
      <c r="H647" s="4"/>
      <c r="I647" s="4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</row>
    <row r="648" spans="1:32" ht="15.75" customHeight="1">
      <c r="A648" s="49"/>
      <c r="B648" s="64"/>
      <c r="C648" s="69"/>
      <c r="D648" s="64"/>
      <c r="E648" s="69"/>
      <c r="F648" s="69"/>
      <c r="G648" s="202"/>
      <c r="H648" s="4"/>
      <c r="I648" s="4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</row>
    <row r="649" spans="1:32" ht="15.75" customHeight="1">
      <c r="A649" s="49"/>
      <c r="B649" s="64"/>
      <c r="C649" s="69"/>
      <c r="D649" s="64"/>
      <c r="E649" s="69"/>
      <c r="F649" s="69"/>
      <c r="G649" s="202"/>
      <c r="H649" s="4"/>
      <c r="I649" s="4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</row>
    <row r="650" spans="1:32" ht="15.75" customHeight="1">
      <c r="A650" s="49"/>
      <c r="B650" s="64"/>
      <c r="C650" s="69"/>
      <c r="D650" s="64"/>
      <c r="E650" s="69"/>
      <c r="F650" s="69"/>
      <c r="G650" s="202"/>
      <c r="H650" s="4"/>
      <c r="I650" s="4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</row>
    <row r="651" spans="1:32" ht="15.75" customHeight="1">
      <c r="A651" s="49"/>
      <c r="B651" s="64"/>
      <c r="C651" s="69"/>
      <c r="D651" s="64"/>
      <c r="E651" s="69"/>
      <c r="F651" s="69"/>
      <c r="G651" s="202"/>
      <c r="H651" s="4"/>
      <c r="I651" s="4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</row>
    <row r="652" spans="1:32" ht="15.75" customHeight="1">
      <c r="A652" s="49"/>
      <c r="B652" s="64"/>
      <c r="C652" s="69"/>
      <c r="D652" s="64"/>
      <c r="E652" s="69"/>
      <c r="F652" s="69"/>
      <c r="G652" s="202"/>
      <c r="H652" s="4"/>
      <c r="I652" s="4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</row>
    <row r="653" spans="1:32" ht="15.75" customHeight="1">
      <c r="A653" s="49"/>
      <c r="B653" s="64"/>
      <c r="C653" s="69"/>
      <c r="D653" s="64"/>
      <c r="E653" s="69"/>
      <c r="F653" s="69"/>
      <c r="G653" s="202"/>
      <c r="H653" s="4"/>
      <c r="I653" s="4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</row>
    <row r="654" spans="1:32" ht="15.75" customHeight="1">
      <c r="A654" s="49"/>
      <c r="B654" s="64"/>
      <c r="C654" s="69"/>
      <c r="D654" s="64"/>
      <c r="E654" s="69"/>
      <c r="F654" s="69"/>
      <c r="G654" s="202"/>
      <c r="H654" s="4"/>
      <c r="I654" s="4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</row>
    <row r="655" spans="1:32" ht="15.75" customHeight="1">
      <c r="A655" s="49"/>
      <c r="B655" s="64"/>
      <c r="C655" s="69"/>
      <c r="D655" s="64"/>
      <c r="E655" s="69"/>
      <c r="F655" s="69"/>
      <c r="G655" s="202"/>
      <c r="H655" s="4"/>
      <c r="I655" s="4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</row>
    <row r="656" spans="1:32" ht="15.75" customHeight="1">
      <c r="J656" s="192"/>
      <c r="K656" s="192"/>
      <c r="L656" s="192"/>
      <c r="M656" s="192"/>
      <c r="N656" s="192"/>
      <c r="O656" s="192"/>
      <c r="P656" s="192"/>
      <c r="Q656" s="192"/>
      <c r="R656" s="192"/>
      <c r="S656" s="192"/>
      <c r="T656" s="192"/>
      <c r="U656" s="192"/>
      <c r="V656" s="192"/>
      <c r="W656" s="192"/>
      <c r="X656" s="192"/>
      <c r="Y656" s="192"/>
      <c r="Z656" s="192"/>
      <c r="AA656" s="192"/>
      <c r="AB656" s="192"/>
      <c r="AC656" s="192"/>
      <c r="AD656" s="192"/>
      <c r="AE656" s="192"/>
      <c r="AF656" s="192"/>
    </row>
    <row r="657" spans="10:32" ht="15.75" customHeight="1">
      <c r="J657" s="192"/>
      <c r="K657" s="192"/>
      <c r="L657" s="192"/>
      <c r="M657" s="192"/>
      <c r="N657" s="192"/>
      <c r="O657" s="192"/>
      <c r="P657" s="192"/>
      <c r="Q657" s="192"/>
      <c r="R657" s="192"/>
      <c r="S657" s="192"/>
      <c r="T657" s="192"/>
      <c r="U657" s="192"/>
      <c r="V657" s="192"/>
      <c r="W657" s="192"/>
      <c r="X657" s="192"/>
      <c r="Y657" s="192"/>
      <c r="Z657" s="192"/>
      <c r="AA657" s="192"/>
      <c r="AB657" s="192"/>
      <c r="AC657" s="192"/>
      <c r="AD657" s="192"/>
      <c r="AE657" s="192"/>
      <c r="AF657" s="192"/>
    </row>
    <row r="658" spans="10:32" ht="15.75" customHeight="1">
      <c r="J658" s="192"/>
      <c r="K658" s="192"/>
      <c r="L658" s="192"/>
      <c r="M658" s="192"/>
      <c r="N658" s="192"/>
      <c r="O658" s="192"/>
      <c r="P658" s="192"/>
      <c r="Q658" s="192"/>
      <c r="R658" s="192"/>
      <c r="S658" s="192"/>
      <c r="T658" s="192"/>
      <c r="U658" s="192"/>
      <c r="V658" s="192"/>
      <c r="W658" s="192"/>
      <c r="X658" s="192"/>
      <c r="Y658" s="192"/>
      <c r="Z658" s="192"/>
      <c r="AA658" s="192"/>
      <c r="AB658" s="192"/>
      <c r="AC658" s="192"/>
      <c r="AD658" s="192"/>
      <c r="AE658" s="192"/>
      <c r="AF658" s="192"/>
    </row>
    <row r="659" spans="10:32" ht="15.75" customHeight="1">
      <c r="J659" s="192"/>
      <c r="K659" s="192"/>
      <c r="L659" s="192"/>
      <c r="M659" s="192"/>
      <c r="N659" s="192"/>
      <c r="O659" s="192"/>
      <c r="P659" s="192"/>
      <c r="Q659" s="192"/>
      <c r="R659" s="192"/>
      <c r="S659" s="192"/>
      <c r="T659" s="192"/>
      <c r="U659" s="192"/>
      <c r="V659" s="192"/>
      <c r="W659" s="192"/>
      <c r="X659" s="192"/>
      <c r="Y659" s="192"/>
      <c r="Z659" s="192"/>
      <c r="AA659" s="192"/>
      <c r="AB659" s="192"/>
      <c r="AC659" s="192"/>
      <c r="AD659" s="192"/>
      <c r="AE659" s="192"/>
      <c r="AF659" s="192"/>
    </row>
    <row r="660" spans="10:32" ht="15.75" customHeight="1">
      <c r="J660" s="192"/>
      <c r="K660" s="192"/>
      <c r="L660" s="192"/>
      <c r="M660" s="192"/>
      <c r="N660" s="192"/>
      <c r="O660" s="192"/>
      <c r="P660" s="192"/>
      <c r="Q660" s="192"/>
      <c r="R660" s="192"/>
      <c r="S660" s="192"/>
      <c r="T660" s="192"/>
      <c r="U660" s="192"/>
      <c r="V660" s="192"/>
      <c r="W660" s="192"/>
      <c r="X660" s="192"/>
      <c r="Y660" s="192"/>
      <c r="Z660" s="192"/>
      <c r="AA660" s="192"/>
      <c r="AB660" s="192"/>
      <c r="AC660" s="192"/>
      <c r="AD660" s="192"/>
      <c r="AE660" s="192"/>
      <c r="AF660" s="192"/>
    </row>
    <row r="661" spans="10:32" ht="15.75" customHeight="1">
      <c r="J661" s="192"/>
      <c r="K661" s="192"/>
      <c r="L661" s="192"/>
      <c r="M661" s="192"/>
      <c r="N661" s="192"/>
      <c r="O661" s="192"/>
      <c r="P661" s="192"/>
      <c r="Q661" s="192"/>
      <c r="R661" s="192"/>
      <c r="S661" s="192"/>
      <c r="T661" s="192"/>
      <c r="U661" s="192"/>
      <c r="V661" s="192"/>
      <c r="W661" s="192"/>
      <c r="X661" s="192"/>
      <c r="Y661" s="192"/>
      <c r="Z661" s="192"/>
      <c r="AA661" s="192"/>
      <c r="AB661" s="192"/>
      <c r="AC661" s="192"/>
      <c r="AD661" s="192"/>
      <c r="AE661" s="192"/>
      <c r="AF661" s="192"/>
    </row>
    <row r="662" spans="10:32" ht="15.75" customHeight="1">
      <c r="J662" s="192"/>
      <c r="K662" s="192"/>
      <c r="L662" s="192"/>
      <c r="M662" s="192"/>
      <c r="N662" s="192"/>
      <c r="O662" s="192"/>
      <c r="P662" s="192"/>
      <c r="Q662" s="192"/>
      <c r="R662" s="192"/>
      <c r="S662" s="192"/>
      <c r="T662" s="192"/>
      <c r="U662" s="192"/>
      <c r="V662" s="192"/>
      <c r="W662" s="192"/>
      <c r="X662" s="192"/>
      <c r="Y662" s="192"/>
      <c r="Z662" s="192"/>
      <c r="AA662" s="192"/>
      <c r="AB662" s="192"/>
      <c r="AC662" s="192"/>
      <c r="AD662" s="192"/>
      <c r="AE662" s="192"/>
      <c r="AF662" s="192"/>
    </row>
    <row r="663" spans="10:32" ht="15.75" customHeight="1">
      <c r="J663" s="192"/>
      <c r="K663" s="192"/>
      <c r="L663" s="192"/>
      <c r="M663" s="192"/>
      <c r="N663" s="192"/>
      <c r="O663" s="192"/>
      <c r="P663" s="192"/>
      <c r="Q663" s="192"/>
      <c r="R663" s="192"/>
      <c r="S663" s="192"/>
      <c r="T663" s="192"/>
      <c r="U663" s="192"/>
      <c r="V663" s="192"/>
      <c r="W663" s="192"/>
      <c r="X663" s="192"/>
      <c r="Y663" s="192"/>
      <c r="Z663" s="192"/>
      <c r="AA663" s="192"/>
      <c r="AB663" s="192"/>
      <c r="AC663" s="192"/>
      <c r="AD663" s="192"/>
      <c r="AE663" s="192"/>
      <c r="AF663" s="192"/>
    </row>
    <row r="664" spans="10:32" ht="15.75" customHeight="1">
      <c r="J664" s="192"/>
      <c r="K664" s="192"/>
      <c r="L664" s="192"/>
      <c r="M664" s="192"/>
      <c r="N664" s="192"/>
      <c r="O664" s="192"/>
      <c r="P664" s="192"/>
      <c r="Q664" s="192"/>
      <c r="R664" s="192"/>
      <c r="S664" s="192"/>
      <c r="T664" s="192"/>
      <c r="U664" s="192"/>
      <c r="V664" s="192"/>
      <c r="W664" s="192"/>
      <c r="X664" s="192"/>
      <c r="Y664" s="192"/>
      <c r="Z664" s="192"/>
      <c r="AA664" s="192"/>
      <c r="AB664" s="192"/>
      <c r="AC664" s="192"/>
      <c r="AD664" s="192"/>
      <c r="AE664" s="192"/>
      <c r="AF664" s="192"/>
    </row>
    <row r="665" spans="10:32" ht="15.75" customHeight="1">
      <c r="J665" s="192"/>
      <c r="K665" s="192"/>
      <c r="L665" s="192"/>
      <c r="M665" s="192"/>
      <c r="N665" s="192"/>
      <c r="O665" s="192"/>
      <c r="P665" s="192"/>
      <c r="Q665" s="192"/>
      <c r="R665" s="192"/>
      <c r="S665" s="192"/>
      <c r="T665" s="192"/>
      <c r="U665" s="192"/>
      <c r="V665" s="192"/>
      <c r="W665" s="192"/>
      <c r="X665" s="192"/>
      <c r="Y665" s="192"/>
      <c r="Z665" s="192"/>
      <c r="AA665" s="192"/>
      <c r="AB665" s="192"/>
      <c r="AC665" s="192"/>
      <c r="AD665" s="192"/>
      <c r="AE665" s="192"/>
      <c r="AF665" s="192"/>
    </row>
    <row r="666" spans="10:32" ht="15.75" customHeight="1">
      <c r="J666" s="192"/>
      <c r="K666" s="192"/>
      <c r="L666" s="192"/>
      <c r="M666" s="192"/>
      <c r="N666" s="192"/>
      <c r="O666" s="192"/>
      <c r="P666" s="192"/>
      <c r="Q666" s="192"/>
      <c r="R666" s="192"/>
      <c r="S666" s="192"/>
      <c r="T666" s="192"/>
      <c r="U666" s="192"/>
      <c r="V666" s="192"/>
      <c r="W666" s="192"/>
      <c r="X666" s="192"/>
      <c r="Y666" s="192"/>
      <c r="Z666" s="192"/>
      <c r="AA666" s="192"/>
      <c r="AB666" s="192"/>
      <c r="AC666" s="192"/>
      <c r="AD666" s="192"/>
      <c r="AE666" s="192"/>
      <c r="AF666" s="192"/>
    </row>
    <row r="667" spans="10:32" ht="15.75" customHeight="1">
      <c r="J667" s="192"/>
      <c r="K667" s="192"/>
      <c r="L667" s="192"/>
      <c r="M667" s="192"/>
      <c r="N667" s="192"/>
      <c r="O667" s="192"/>
      <c r="P667" s="192"/>
      <c r="Q667" s="192"/>
      <c r="R667" s="192"/>
      <c r="S667" s="192"/>
      <c r="T667" s="192"/>
      <c r="U667" s="192"/>
      <c r="V667" s="192"/>
      <c r="W667" s="192"/>
      <c r="X667" s="192"/>
      <c r="Y667" s="192"/>
      <c r="Z667" s="192"/>
      <c r="AA667" s="192"/>
      <c r="AB667" s="192"/>
      <c r="AC667" s="192"/>
      <c r="AD667" s="192"/>
      <c r="AE667" s="192"/>
      <c r="AF667" s="192"/>
    </row>
    <row r="668" spans="10:32" ht="15.75" customHeight="1">
      <c r="J668" s="192"/>
      <c r="K668" s="192"/>
      <c r="L668" s="192"/>
      <c r="M668" s="192"/>
      <c r="N668" s="192"/>
      <c r="O668" s="192"/>
      <c r="P668" s="192"/>
      <c r="Q668" s="192"/>
      <c r="R668" s="192"/>
      <c r="S668" s="192"/>
      <c r="T668" s="192"/>
      <c r="U668" s="192"/>
      <c r="V668" s="192"/>
      <c r="W668" s="192"/>
      <c r="X668" s="192"/>
      <c r="Y668" s="192"/>
      <c r="Z668" s="192"/>
      <c r="AA668" s="192"/>
      <c r="AB668" s="192"/>
      <c r="AC668" s="192"/>
      <c r="AD668" s="192"/>
      <c r="AE668" s="192"/>
      <c r="AF668" s="192"/>
    </row>
    <row r="669" spans="10:32" ht="15.75" customHeight="1">
      <c r="J669" s="192"/>
      <c r="K669" s="192"/>
      <c r="L669" s="192"/>
      <c r="M669" s="192"/>
      <c r="N669" s="192"/>
      <c r="O669" s="192"/>
      <c r="P669" s="192"/>
      <c r="Q669" s="192"/>
      <c r="R669" s="192"/>
      <c r="S669" s="192"/>
      <c r="T669" s="192"/>
      <c r="U669" s="192"/>
      <c r="V669" s="192"/>
      <c r="W669" s="192"/>
      <c r="X669" s="192"/>
      <c r="Y669" s="192"/>
      <c r="Z669" s="192"/>
      <c r="AA669" s="192"/>
      <c r="AB669" s="192"/>
      <c r="AC669" s="192"/>
      <c r="AD669" s="192"/>
      <c r="AE669" s="192"/>
      <c r="AF669" s="192"/>
    </row>
    <row r="670" spans="10:32" ht="15.75" customHeight="1">
      <c r="J670" s="192"/>
      <c r="K670" s="192"/>
      <c r="L670" s="192"/>
      <c r="M670" s="192"/>
      <c r="N670" s="192"/>
      <c r="O670" s="192"/>
      <c r="P670" s="192"/>
      <c r="Q670" s="192"/>
      <c r="R670" s="192"/>
      <c r="S670" s="192"/>
      <c r="T670" s="192"/>
      <c r="U670" s="192"/>
      <c r="V670" s="192"/>
      <c r="W670" s="192"/>
      <c r="X670" s="192"/>
      <c r="Y670" s="192"/>
      <c r="Z670" s="192"/>
      <c r="AA670" s="192"/>
      <c r="AB670" s="192"/>
      <c r="AC670" s="192"/>
      <c r="AD670" s="192"/>
      <c r="AE670" s="192"/>
      <c r="AF670" s="192"/>
    </row>
    <row r="671" spans="10:32" ht="15.75" customHeight="1">
      <c r="J671" s="192"/>
      <c r="K671" s="192"/>
      <c r="L671" s="192"/>
      <c r="M671" s="192"/>
      <c r="N671" s="192"/>
      <c r="O671" s="192"/>
      <c r="P671" s="192"/>
      <c r="Q671" s="192"/>
      <c r="R671" s="192"/>
      <c r="S671" s="192"/>
      <c r="T671" s="192"/>
      <c r="U671" s="192"/>
      <c r="V671" s="192"/>
      <c r="W671" s="192"/>
      <c r="X671" s="192"/>
      <c r="Y671" s="192"/>
      <c r="Z671" s="192"/>
      <c r="AA671" s="192"/>
      <c r="AB671" s="192"/>
      <c r="AC671" s="192"/>
      <c r="AD671" s="192"/>
      <c r="AE671" s="192"/>
      <c r="AF671" s="192"/>
    </row>
    <row r="672" spans="10:32" ht="15.75" customHeight="1">
      <c r="J672" s="192"/>
      <c r="K672" s="192"/>
      <c r="L672" s="192"/>
      <c r="M672" s="192"/>
      <c r="N672" s="192"/>
      <c r="O672" s="192"/>
      <c r="P672" s="192"/>
      <c r="Q672" s="192"/>
      <c r="R672" s="192"/>
      <c r="S672" s="192"/>
      <c r="T672" s="192"/>
      <c r="U672" s="192"/>
      <c r="V672" s="192"/>
      <c r="W672" s="192"/>
      <c r="X672" s="192"/>
      <c r="Y672" s="192"/>
      <c r="Z672" s="192"/>
      <c r="AA672" s="192"/>
      <c r="AB672" s="192"/>
      <c r="AC672" s="192"/>
      <c r="AD672" s="192"/>
      <c r="AE672" s="192"/>
      <c r="AF672" s="192"/>
    </row>
    <row r="673" spans="10:32" ht="15.75" customHeight="1">
      <c r="J673" s="192"/>
      <c r="K673" s="192"/>
      <c r="L673" s="192"/>
      <c r="M673" s="192"/>
      <c r="N673" s="192"/>
      <c r="O673" s="192"/>
      <c r="P673" s="192"/>
      <c r="Q673" s="192"/>
      <c r="R673" s="192"/>
      <c r="S673" s="192"/>
      <c r="T673" s="192"/>
      <c r="U673" s="192"/>
      <c r="V673" s="192"/>
      <c r="W673" s="192"/>
      <c r="X673" s="192"/>
      <c r="Y673" s="192"/>
      <c r="Z673" s="192"/>
      <c r="AA673" s="192"/>
      <c r="AB673" s="192"/>
      <c r="AC673" s="192"/>
      <c r="AD673" s="192"/>
      <c r="AE673" s="192"/>
      <c r="AF673" s="192"/>
    </row>
    <row r="674" spans="10:32" ht="15.75" customHeight="1">
      <c r="J674" s="192"/>
      <c r="K674" s="192"/>
      <c r="L674" s="192"/>
      <c r="M674" s="192"/>
      <c r="N674" s="192"/>
      <c r="O674" s="192"/>
      <c r="P674" s="192"/>
      <c r="Q674" s="192"/>
      <c r="R674" s="192"/>
      <c r="S674" s="192"/>
      <c r="T674" s="192"/>
      <c r="U674" s="192"/>
      <c r="V674" s="192"/>
      <c r="W674" s="192"/>
      <c r="X674" s="192"/>
      <c r="Y674" s="192"/>
      <c r="Z674" s="192"/>
      <c r="AA674" s="192"/>
      <c r="AB674" s="192"/>
      <c r="AC674" s="192"/>
      <c r="AD674" s="192"/>
      <c r="AE674" s="192"/>
      <c r="AF674" s="192"/>
    </row>
    <row r="675" spans="10:32" ht="15.75" customHeight="1">
      <c r="J675" s="192"/>
      <c r="K675" s="192"/>
      <c r="L675" s="192"/>
      <c r="M675" s="192"/>
      <c r="N675" s="192"/>
      <c r="O675" s="192"/>
      <c r="P675" s="192"/>
      <c r="Q675" s="192"/>
      <c r="R675" s="192"/>
      <c r="S675" s="192"/>
      <c r="T675" s="192"/>
      <c r="U675" s="192"/>
      <c r="V675" s="192"/>
      <c r="W675" s="192"/>
      <c r="X675" s="192"/>
      <c r="Y675" s="192"/>
      <c r="Z675" s="192"/>
      <c r="AA675" s="192"/>
      <c r="AB675" s="192"/>
      <c r="AC675" s="192"/>
      <c r="AD675" s="192"/>
      <c r="AE675" s="192"/>
      <c r="AF675" s="192"/>
    </row>
    <row r="676" spans="10:32" ht="15.75" customHeight="1">
      <c r="J676" s="192"/>
      <c r="K676" s="192"/>
      <c r="L676" s="192"/>
      <c r="M676" s="192"/>
      <c r="N676" s="192"/>
      <c r="O676" s="192"/>
      <c r="P676" s="192"/>
      <c r="Q676" s="192"/>
      <c r="R676" s="192"/>
      <c r="S676" s="192"/>
      <c r="T676" s="192"/>
      <c r="U676" s="192"/>
      <c r="V676" s="192"/>
      <c r="W676" s="192"/>
      <c r="X676" s="192"/>
      <c r="Y676" s="192"/>
      <c r="Z676" s="192"/>
      <c r="AA676" s="192"/>
      <c r="AB676" s="192"/>
      <c r="AC676" s="192"/>
      <c r="AD676" s="192"/>
      <c r="AE676" s="192"/>
      <c r="AF676" s="192"/>
    </row>
    <row r="677" spans="10:32" ht="15.75" customHeight="1">
      <c r="J677" s="192"/>
      <c r="K677" s="192"/>
      <c r="L677" s="192"/>
      <c r="M677" s="192"/>
      <c r="N677" s="192"/>
      <c r="O677" s="192"/>
      <c r="P677" s="192"/>
      <c r="Q677" s="192"/>
      <c r="R677" s="192"/>
      <c r="S677" s="192"/>
      <c r="T677" s="192"/>
      <c r="U677" s="192"/>
      <c r="V677" s="192"/>
      <c r="W677" s="192"/>
      <c r="X677" s="192"/>
      <c r="Y677" s="192"/>
      <c r="Z677" s="192"/>
      <c r="AA677" s="192"/>
      <c r="AB677" s="192"/>
      <c r="AC677" s="192"/>
      <c r="AD677" s="192"/>
      <c r="AE677" s="192"/>
      <c r="AF677" s="192"/>
    </row>
    <row r="678" spans="10:32" ht="15.75" customHeight="1">
      <c r="J678" s="192"/>
      <c r="K678" s="192"/>
      <c r="L678" s="192"/>
      <c r="M678" s="192"/>
      <c r="N678" s="192"/>
      <c r="O678" s="192"/>
      <c r="P678" s="192"/>
      <c r="Q678" s="192"/>
      <c r="R678" s="192"/>
      <c r="S678" s="192"/>
      <c r="T678" s="192"/>
      <c r="U678" s="192"/>
      <c r="V678" s="192"/>
      <c r="W678" s="192"/>
      <c r="X678" s="192"/>
      <c r="Y678" s="192"/>
      <c r="Z678" s="192"/>
      <c r="AA678" s="192"/>
      <c r="AB678" s="192"/>
      <c r="AC678" s="192"/>
      <c r="AD678" s="192"/>
      <c r="AE678" s="192"/>
      <c r="AF678" s="192"/>
    </row>
    <row r="679" spans="10:32" ht="15.75" customHeight="1">
      <c r="J679" s="192"/>
      <c r="K679" s="192"/>
      <c r="L679" s="192"/>
      <c r="M679" s="192"/>
      <c r="N679" s="192"/>
      <c r="O679" s="192"/>
      <c r="P679" s="192"/>
      <c r="Q679" s="192"/>
      <c r="R679" s="192"/>
      <c r="S679" s="192"/>
      <c r="T679" s="192"/>
      <c r="U679" s="192"/>
      <c r="V679" s="192"/>
      <c r="W679" s="192"/>
      <c r="X679" s="192"/>
      <c r="Y679" s="192"/>
      <c r="Z679" s="192"/>
      <c r="AA679" s="192"/>
      <c r="AB679" s="192"/>
      <c r="AC679" s="192"/>
      <c r="AD679" s="192"/>
      <c r="AE679" s="192"/>
      <c r="AF679" s="192"/>
    </row>
    <row r="680" spans="10:32" ht="15.75" customHeight="1">
      <c r="J680" s="192"/>
      <c r="K680" s="192"/>
      <c r="L680" s="192"/>
      <c r="M680" s="192"/>
      <c r="N680" s="192"/>
      <c r="O680" s="192"/>
      <c r="P680" s="192"/>
      <c r="Q680" s="192"/>
      <c r="R680" s="192"/>
      <c r="S680" s="192"/>
      <c r="T680" s="192"/>
      <c r="U680" s="192"/>
      <c r="V680" s="192"/>
      <c r="W680" s="192"/>
      <c r="X680" s="192"/>
      <c r="Y680" s="192"/>
      <c r="Z680" s="192"/>
      <c r="AA680" s="192"/>
      <c r="AB680" s="192"/>
      <c r="AC680" s="192"/>
      <c r="AD680" s="192"/>
      <c r="AE680" s="192"/>
      <c r="AF680" s="192"/>
    </row>
    <row r="681" spans="10:32" ht="15.75" customHeight="1">
      <c r="J681" s="192"/>
      <c r="K681" s="192"/>
      <c r="L681" s="192"/>
      <c r="M681" s="192"/>
      <c r="N681" s="192"/>
      <c r="O681" s="192"/>
      <c r="P681" s="192"/>
      <c r="Q681" s="192"/>
      <c r="R681" s="192"/>
      <c r="S681" s="192"/>
      <c r="T681" s="192"/>
      <c r="U681" s="192"/>
      <c r="V681" s="192"/>
      <c r="W681" s="192"/>
      <c r="X681" s="192"/>
      <c r="Y681" s="192"/>
      <c r="Z681" s="192"/>
      <c r="AA681" s="192"/>
      <c r="AB681" s="192"/>
      <c r="AC681" s="192"/>
      <c r="AD681" s="192"/>
      <c r="AE681" s="192"/>
      <c r="AF681" s="192"/>
    </row>
    <row r="682" spans="10:32" ht="15.75" customHeight="1">
      <c r="J682" s="192"/>
      <c r="K682" s="192"/>
      <c r="L682" s="192"/>
      <c r="M682" s="192"/>
      <c r="N682" s="192"/>
      <c r="O682" s="192"/>
      <c r="P682" s="192"/>
      <c r="Q682" s="192"/>
      <c r="R682" s="192"/>
      <c r="S682" s="192"/>
      <c r="T682" s="192"/>
      <c r="U682" s="192"/>
      <c r="V682" s="192"/>
      <c r="W682" s="192"/>
      <c r="X682" s="192"/>
      <c r="Y682" s="192"/>
      <c r="Z682" s="192"/>
      <c r="AA682" s="192"/>
      <c r="AB682" s="192"/>
      <c r="AC682" s="192"/>
      <c r="AD682" s="192"/>
      <c r="AE682" s="192"/>
      <c r="AF682" s="192"/>
    </row>
    <row r="683" spans="10:32" ht="15.75" customHeight="1">
      <c r="J683" s="192"/>
      <c r="K683" s="192"/>
      <c r="L683" s="192"/>
      <c r="M683" s="192"/>
      <c r="N683" s="192"/>
      <c r="O683" s="192"/>
      <c r="P683" s="192"/>
      <c r="Q683" s="192"/>
      <c r="R683" s="192"/>
      <c r="S683" s="192"/>
      <c r="T683" s="192"/>
      <c r="U683" s="192"/>
      <c r="V683" s="192"/>
      <c r="W683" s="192"/>
      <c r="X683" s="192"/>
      <c r="Y683" s="192"/>
      <c r="Z683" s="192"/>
      <c r="AA683" s="192"/>
      <c r="AB683" s="192"/>
      <c r="AC683" s="192"/>
      <c r="AD683" s="192"/>
      <c r="AE683" s="192"/>
      <c r="AF683" s="192"/>
    </row>
    <row r="684" spans="10:32" ht="15.75" customHeight="1">
      <c r="J684" s="192"/>
      <c r="K684" s="192"/>
      <c r="L684" s="192"/>
      <c r="M684" s="192"/>
      <c r="N684" s="192"/>
      <c r="O684" s="192"/>
      <c r="P684" s="192"/>
      <c r="Q684" s="192"/>
      <c r="R684" s="192"/>
      <c r="S684" s="192"/>
      <c r="T684" s="192"/>
      <c r="U684" s="192"/>
      <c r="V684" s="192"/>
      <c r="W684" s="192"/>
      <c r="X684" s="192"/>
      <c r="Y684" s="192"/>
      <c r="Z684" s="192"/>
      <c r="AA684" s="192"/>
      <c r="AB684" s="192"/>
      <c r="AC684" s="192"/>
      <c r="AD684" s="192"/>
      <c r="AE684" s="192"/>
      <c r="AF684" s="192"/>
    </row>
    <row r="685" spans="10:32" ht="15.75" customHeight="1">
      <c r="J685" s="192"/>
      <c r="K685" s="192"/>
      <c r="L685" s="192"/>
      <c r="M685" s="192"/>
      <c r="N685" s="192"/>
      <c r="O685" s="192"/>
      <c r="P685" s="192"/>
      <c r="Q685" s="192"/>
      <c r="R685" s="192"/>
      <c r="S685" s="192"/>
      <c r="T685" s="192"/>
      <c r="U685" s="192"/>
      <c r="V685" s="192"/>
      <c r="W685" s="192"/>
      <c r="X685" s="192"/>
      <c r="Y685" s="192"/>
      <c r="Z685" s="192"/>
      <c r="AA685" s="192"/>
      <c r="AB685" s="192"/>
      <c r="AC685" s="192"/>
      <c r="AD685" s="192"/>
      <c r="AE685" s="192"/>
      <c r="AF685" s="192"/>
    </row>
    <row r="686" spans="10:32" ht="15.75" customHeight="1">
      <c r="J686" s="192"/>
      <c r="K686" s="192"/>
      <c r="L686" s="192"/>
      <c r="M686" s="192"/>
      <c r="N686" s="192"/>
      <c r="O686" s="192"/>
      <c r="P686" s="192"/>
      <c r="Q686" s="192"/>
      <c r="R686" s="192"/>
      <c r="S686" s="192"/>
      <c r="T686" s="192"/>
      <c r="U686" s="192"/>
      <c r="V686" s="192"/>
      <c r="W686" s="192"/>
      <c r="X686" s="192"/>
      <c r="Y686" s="192"/>
      <c r="Z686" s="192"/>
      <c r="AA686" s="192"/>
      <c r="AB686" s="192"/>
      <c r="AC686" s="192"/>
      <c r="AD686" s="192"/>
      <c r="AE686" s="192"/>
      <c r="AF686" s="192"/>
    </row>
    <row r="687" spans="10:32" ht="15.75" customHeight="1">
      <c r="J687" s="192"/>
      <c r="K687" s="192"/>
      <c r="L687" s="192"/>
      <c r="M687" s="192"/>
      <c r="N687" s="192"/>
      <c r="O687" s="192"/>
      <c r="P687" s="192"/>
      <c r="Q687" s="192"/>
      <c r="R687" s="192"/>
      <c r="S687" s="192"/>
      <c r="T687" s="192"/>
      <c r="U687" s="192"/>
      <c r="V687" s="192"/>
      <c r="W687" s="192"/>
      <c r="X687" s="192"/>
      <c r="Y687" s="192"/>
      <c r="Z687" s="192"/>
      <c r="AA687" s="192"/>
      <c r="AB687" s="192"/>
      <c r="AC687" s="192"/>
      <c r="AD687" s="192"/>
      <c r="AE687" s="192"/>
      <c r="AF687" s="192"/>
    </row>
    <row r="688" spans="10:32" ht="15.75" customHeight="1">
      <c r="J688" s="192"/>
      <c r="K688" s="192"/>
      <c r="L688" s="192"/>
      <c r="M688" s="192"/>
      <c r="N688" s="192"/>
      <c r="O688" s="192"/>
      <c r="P688" s="192"/>
      <c r="Q688" s="192"/>
      <c r="R688" s="192"/>
      <c r="S688" s="192"/>
      <c r="T688" s="192"/>
      <c r="U688" s="192"/>
      <c r="V688" s="192"/>
      <c r="W688" s="192"/>
      <c r="X688" s="192"/>
      <c r="Y688" s="192"/>
      <c r="Z688" s="192"/>
      <c r="AA688" s="192"/>
      <c r="AB688" s="192"/>
      <c r="AC688" s="192"/>
      <c r="AD688" s="192"/>
      <c r="AE688" s="192"/>
      <c r="AF688" s="192"/>
    </row>
    <row r="689" spans="10:32" ht="15.75" customHeight="1">
      <c r="J689" s="192"/>
      <c r="K689" s="192"/>
      <c r="L689" s="192"/>
      <c r="M689" s="192"/>
      <c r="N689" s="192"/>
      <c r="O689" s="192"/>
      <c r="P689" s="192"/>
      <c r="Q689" s="192"/>
      <c r="R689" s="192"/>
      <c r="S689" s="192"/>
      <c r="T689" s="192"/>
      <c r="U689" s="192"/>
      <c r="V689" s="192"/>
      <c r="W689" s="192"/>
      <c r="X689" s="192"/>
      <c r="Y689" s="192"/>
      <c r="Z689" s="192"/>
      <c r="AA689" s="192"/>
      <c r="AB689" s="192"/>
      <c r="AC689" s="192"/>
      <c r="AD689" s="192"/>
      <c r="AE689" s="192"/>
      <c r="AF689" s="192"/>
    </row>
    <row r="690" spans="10:32" ht="15.75" customHeight="1">
      <c r="J690" s="192"/>
      <c r="K690" s="192"/>
      <c r="L690" s="192"/>
      <c r="M690" s="192"/>
      <c r="N690" s="192"/>
      <c r="O690" s="192"/>
      <c r="P690" s="192"/>
      <c r="Q690" s="192"/>
      <c r="R690" s="192"/>
      <c r="S690" s="192"/>
      <c r="T690" s="192"/>
      <c r="U690" s="192"/>
      <c r="V690" s="192"/>
      <c r="W690" s="192"/>
      <c r="X690" s="192"/>
      <c r="Y690" s="192"/>
      <c r="Z690" s="192"/>
      <c r="AA690" s="192"/>
      <c r="AB690" s="192"/>
      <c r="AC690" s="192"/>
      <c r="AD690" s="192"/>
      <c r="AE690" s="192"/>
      <c r="AF690" s="192"/>
    </row>
    <row r="691" spans="10:32" ht="15.75" customHeight="1">
      <c r="J691" s="192"/>
      <c r="K691" s="192"/>
      <c r="L691" s="192"/>
      <c r="M691" s="192"/>
      <c r="N691" s="192"/>
      <c r="O691" s="192"/>
      <c r="P691" s="192"/>
      <c r="Q691" s="192"/>
      <c r="R691" s="192"/>
      <c r="S691" s="192"/>
      <c r="T691" s="192"/>
      <c r="U691" s="192"/>
      <c r="V691" s="192"/>
      <c r="W691" s="192"/>
      <c r="X691" s="192"/>
      <c r="Y691" s="192"/>
      <c r="Z691" s="192"/>
      <c r="AA691" s="192"/>
      <c r="AB691" s="192"/>
      <c r="AC691" s="192"/>
      <c r="AD691" s="192"/>
      <c r="AE691" s="192"/>
      <c r="AF691" s="192"/>
    </row>
    <row r="692" spans="10:32" ht="15.75" customHeight="1">
      <c r="J692" s="192"/>
      <c r="K692" s="192"/>
      <c r="L692" s="192"/>
      <c r="M692" s="192"/>
      <c r="N692" s="192"/>
      <c r="O692" s="192"/>
      <c r="P692" s="192"/>
      <c r="Q692" s="192"/>
      <c r="R692" s="192"/>
      <c r="S692" s="192"/>
      <c r="T692" s="192"/>
      <c r="U692" s="192"/>
      <c r="V692" s="192"/>
      <c r="W692" s="192"/>
      <c r="X692" s="192"/>
      <c r="Y692" s="192"/>
      <c r="Z692" s="192"/>
      <c r="AA692" s="192"/>
      <c r="AB692" s="192"/>
      <c r="AC692" s="192"/>
      <c r="AD692" s="192"/>
      <c r="AE692" s="192"/>
      <c r="AF692" s="192"/>
    </row>
    <row r="693" spans="10:32" ht="15.75" customHeight="1">
      <c r="J693" s="192"/>
      <c r="K693" s="192"/>
      <c r="L693" s="192"/>
      <c r="M693" s="192"/>
      <c r="N693" s="192"/>
      <c r="O693" s="192"/>
      <c r="P693" s="192"/>
      <c r="Q693" s="192"/>
      <c r="R693" s="192"/>
      <c r="S693" s="192"/>
      <c r="T693" s="192"/>
      <c r="U693" s="192"/>
      <c r="V693" s="192"/>
      <c r="W693" s="192"/>
      <c r="X693" s="192"/>
      <c r="Y693" s="192"/>
      <c r="Z693" s="192"/>
      <c r="AA693" s="192"/>
      <c r="AB693" s="192"/>
      <c r="AC693" s="192"/>
      <c r="AD693" s="192"/>
      <c r="AE693" s="192"/>
      <c r="AF693" s="192"/>
    </row>
    <row r="694" spans="10:32" ht="15.75" customHeight="1">
      <c r="J694" s="192"/>
      <c r="K694" s="192"/>
      <c r="L694" s="192"/>
      <c r="M694" s="192"/>
      <c r="N694" s="192"/>
      <c r="O694" s="192"/>
      <c r="P694" s="192"/>
      <c r="Q694" s="192"/>
      <c r="R694" s="192"/>
      <c r="S694" s="192"/>
      <c r="T694" s="192"/>
      <c r="U694" s="192"/>
      <c r="V694" s="192"/>
      <c r="W694" s="192"/>
      <c r="X694" s="192"/>
      <c r="Y694" s="192"/>
      <c r="Z694" s="192"/>
      <c r="AA694" s="192"/>
      <c r="AB694" s="192"/>
      <c r="AC694" s="192"/>
      <c r="AD694" s="192"/>
      <c r="AE694" s="192"/>
      <c r="AF694" s="192"/>
    </row>
    <row r="695" spans="10:32" ht="15.75" customHeight="1">
      <c r="J695" s="192"/>
      <c r="K695" s="192"/>
      <c r="L695" s="192"/>
      <c r="M695" s="192"/>
      <c r="N695" s="192"/>
      <c r="O695" s="192"/>
      <c r="P695" s="192"/>
      <c r="Q695" s="192"/>
      <c r="R695" s="192"/>
      <c r="S695" s="192"/>
      <c r="T695" s="192"/>
      <c r="U695" s="192"/>
      <c r="V695" s="192"/>
      <c r="W695" s="192"/>
      <c r="X695" s="192"/>
      <c r="Y695" s="192"/>
      <c r="Z695" s="192"/>
      <c r="AA695" s="192"/>
      <c r="AB695" s="192"/>
      <c r="AC695" s="192"/>
      <c r="AD695" s="192"/>
      <c r="AE695" s="192"/>
      <c r="AF695" s="192"/>
    </row>
    <row r="696" spans="10:32" ht="15.75" customHeight="1">
      <c r="J696" s="192"/>
      <c r="K696" s="192"/>
      <c r="L696" s="192"/>
      <c r="M696" s="192"/>
      <c r="N696" s="192"/>
      <c r="O696" s="192"/>
      <c r="P696" s="192"/>
      <c r="Q696" s="192"/>
      <c r="R696" s="192"/>
      <c r="S696" s="192"/>
      <c r="T696" s="192"/>
      <c r="U696" s="192"/>
      <c r="V696" s="192"/>
      <c r="W696" s="192"/>
      <c r="X696" s="192"/>
      <c r="Y696" s="192"/>
      <c r="Z696" s="192"/>
      <c r="AA696" s="192"/>
      <c r="AB696" s="192"/>
      <c r="AC696" s="192"/>
      <c r="AD696" s="192"/>
      <c r="AE696" s="192"/>
      <c r="AF696" s="192"/>
    </row>
    <row r="697" spans="10:32" ht="15.75" customHeight="1">
      <c r="J697" s="192"/>
      <c r="K697" s="192"/>
      <c r="L697" s="192"/>
      <c r="M697" s="192"/>
      <c r="N697" s="192"/>
      <c r="O697" s="192"/>
      <c r="P697" s="192"/>
      <c r="Q697" s="192"/>
      <c r="R697" s="192"/>
      <c r="S697" s="192"/>
      <c r="T697" s="192"/>
      <c r="U697" s="192"/>
      <c r="V697" s="192"/>
      <c r="W697" s="192"/>
      <c r="X697" s="192"/>
      <c r="Y697" s="192"/>
      <c r="Z697" s="192"/>
      <c r="AA697" s="192"/>
      <c r="AB697" s="192"/>
      <c r="AC697" s="192"/>
      <c r="AD697" s="192"/>
      <c r="AE697" s="192"/>
      <c r="AF697" s="192"/>
    </row>
    <row r="698" spans="10:32" ht="15.75" customHeight="1">
      <c r="J698" s="192"/>
      <c r="K698" s="192"/>
      <c r="L698" s="192"/>
      <c r="M698" s="192"/>
      <c r="N698" s="192"/>
      <c r="O698" s="192"/>
      <c r="P698" s="192"/>
      <c r="Q698" s="192"/>
      <c r="R698" s="192"/>
      <c r="S698" s="192"/>
      <c r="T698" s="192"/>
      <c r="U698" s="192"/>
      <c r="V698" s="192"/>
      <c r="W698" s="192"/>
      <c r="X698" s="192"/>
      <c r="Y698" s="192"/>
      <c r="Z698" s="192"/>
      <c r="AA698" s="192"/>
      <c r="AB698" s="192"/>
      <c r="AC698" s="192"/>
      <c r="AD698" s="192"/>
      <c r="AE698" s="192"/>
      <c r="AF698" s="192"/>
    </row>
    <row r="699" spans="10:32" ht="15.75" customHeight="1">
      <c r="J699" s="192"/>
      <c r="K699" s="192"/>
      <c r="L699" s="192"/>
      <c r="M699" s="192"/>
      <c r="N699" s="192"/>
      <c r="O699" s="192"/>
      <c r="P699" s="192"/>
      <c r="Q699" s="192"/>
      <c r="R699" s="192"/>
      <c r="S699" s="192"/>
      <c r="T699" s="192"/>
      <c r="U699" s="192"/>
      <c r="V699" s="192"/>
      <c r="W699" s="192"/>
      <c r="X699" s="192"/>
      <c r="Y699" s="192"/>
      <c r="Z699" s="192"/>
      <c r="AA699" s="192"/>
      <c r="AB699" s="192"/>
      <c r="AC699" s="192"/>
      <c r="AD699" s="192"/>
      <c r="AE699" s="192"/>
      <c r="AF699" s="192"/>
    </row>
    <row r="700" spans="10:32" ht="15.75" customHeight="1">
      <c r="J700" s="192"/>
      <c r="K700" s="192"/>
      <c r="L700" s="192"/>
      <c r="M700" s="192"/>
      <c r="N700" s="192"/>
      <c r="O700" s="192"/>
      <c r="P700" s="192"/>
      <c r="Q700" s="192"/>
      <c r="R700" s="192"/>
      <c r="S700" s="192"/>
      <c r="T700" s="192"/>
      <c r="U700" s="192"/>
      <c r="V700" s="192"/>
      <c r="W700" s="192"/>
      <c r="X700" s="192"/>
      <c r="Y700" s="192"/>
      <c r="Z700" s="192"/>
      <c r="AA700" s="192"/>
      <c r="AB700" s="192"/>
      <c r="AC700" s="192"/>
      <c r="AD700" s="192"/>
      <c r="AE700" s="192"/>
      <c r="AF700" s="192"/>
    </row>
    <row r="701" spans="10:32" ht="15.75" customHeight="1">
      <c r="J701" s="192"/>
      <c r="K701" s="192"/>
      <c r="L701" s="192"/>
      <c r="M701" s="192"/>
      <c r="N701" s="192"/>
      <c r="O701" s="192"/>
      <c r="P701" s="192"/>
      <c r="Q701" s="192"/>
      <c r="R701" s="192"/>
      <c r="S701" s="192"/>
      <c r="T701" s="192"/>
      <c r="U701" s="192"/>
      <c r="V701" s="192"/>
      <c r="W701" s="192"/>
      <c r="X701" s="192"/>
      <c r="Y701" s="192"/>
      <c r="Z701" s="192"/>
      <c r="AA701" s="192"/>
      <c r="AB701" s="192"/>
      <c r="AC701" s="192"/>
      <c r="AD701" s="192"/>
      <c r="AE701" s="192"/>
      <c r="AF701" s="192"/>
    </row>
    <row r="702" spans="10:32" ht="15.75" customHeight="1">
      <c r="J702" s="192"/>
      <c r="K702" s="192"/>
      <c r="L702" s="192"/>
      <c r="M702" s="192"/>
      <c r="N702" s="192"/>
      <c r="O702" s="192"/>
      <c r="P702" s="192"/>
      <c r="Q702" s="192"/>
      <c r="R702" s="192"/>
      <c r="S702" s="192"/>
      <c r="T702" s="192"/>
      <c r="U702" s="192"/>
      <c r="V702" s="192"/>
      <c r="W702" s="192"/>
      <c r="X702" s="192"/>
      <c r="Y702" s="192"/>
      <c r="Z702" s="192"/>
      <c r="AA702" s="192"/>
      <c r="AB702" s="192"/>
      <c r="AC702" s="192"/>
      <c r="AD702" s="192"/>
      <c r="AE702" s="192"/>
      <c r="AF702" s="192"/>
    </row>
    <row r="703" spans="10:32" ht="15.75" customHeight="1">
      <c r="J703" s="192"/>
      <c r="K703" s="192"/>
      <c r="L703" s="192"/>
      <c r="M703" s="192"/>
      <c r="N703" s="192"/>
      <c r="O703" s="192"/>
      <c r="P703" s="192"/>
      <c r="Q703" s="192"/>
      <c r="R703" s="192"/>
      <c r="S703" s="192"/>
      <c r="T703" s="192"/>
      <c r="U703" s="192"/>
      <c r="V703" s="192"/>
      <c r="W703" s="192"/>
      <c r="X703" s="192"/>
      <c r="Y703" s="192"/>
      <c r="Z703" s="192"/>
      <c r="AA703" s="192"/>
      <c r="AB703" s="192"/>
      <c r="AC703" s="192"/>
      <c r="AD703" s="192"/>
      <c r="AE703" s="192"/>
      <c r="AF703" s="192"/>
    </row>
    <row r="704" spans="10:32" ht="15.75" customHeight="1">
      <c r="J704" s="192"/>
      <c r="K704" s="192"/>
      <c r="L704" s="192"/>
      <c r="M704" s="192"/>
      <c r="N704" s="192"/>
      <c r="O704" s="192"/>
      <c r="P704" s="192"/>
      <c r="Q704" s="192"/>
      <c r="R704" s="192"/>
      <c r="S704" s="192"/>
      <c r="T704" s="192"/>
      <c r="U704" s="192"/>
      <c r="V704" s="192"/>
      <c r="W704" s="192"/>
      <c r="X704" s="192"/>
      <c r="Y704" s="192"/>
      <c r="Z704" s="192"/>
      <c r="AA704" s="192"/>
      <c r="AB704" s="192"/>
      <c r="AC704" s="192"/>
      <c r="AD704" s="192"/>
      <c r="AE704" s="192"/>
      <c r="AF704" s="192"/>
    </row>
    <row r="705" spans="10:32" ht="15.75" customHeight="1">
      <c r="J705" s="192"/>
      <c r="K705" s="192"/>
      <c r="L705" s="192"/>
      <c r="M705" s="192"/>
      <c r="N705" s="192"/>
      <c r="O705" s="192"/>
      <c r="P705" s="192"/>
      <c r="Q705" s="192"/>
      <c r="R705" s="192"/>
      <c r="S705" s="192"/>
      <c r="T705" s="192"/>
      <c r="U705" s="192"/>
      <c r="V705" s="192"/>
      <c r="W705" s="192"/>
      <c r="X705" s="192"/>
      <c r="Y705" s="192"/>
      <c r="Z705" s="192"/>
      <c r="AA705" s="192"/>
      <c r="AB705" s="192"/>
      <c r="AC705" s="192"/>
      <c r="AD705" s="192"/>
      <c r="AE705" s="192"/>
      <c r="AF705" s="192"/>
    </row>
    <row r="706" spans="10:32" ht="15.75" customHeight="1">
      <c r="J706" s="192"/>
      <c r="K706" s="192"/>
      <c r="L706" s="192"/>
      <c r="M706" s="192"/>
      <c r="N706" s="192"/>
      <c r="O706" s="192"/>
      <c r="P706" s="192"/>
      <c r="Q706" s="192"/>
      <c r="R706" s="192"/>
      <c r="S706" s="192"/>
      <c r="T706" s="192"/>
      <c r="U706" s="192"/>
      <c r="V706" s="192"/>
      <c r="W706" s="192"/>
      <c r="X706" s="192"/>
      <c r="Y706" s="192"/>
      <c r="Z706" s="192"/>
      <c r="AA706" s="192"/>
      <c r="AB706" s="192"/>
      <c r="AC706" s="192"/>
      <c r="AD706" s="192"/>
      <c r="AE706" s="192"/>
      <c r="AF706" s="192"/>
    </row>
    <row r="707" spans="10:32" ht="15.75" customHeight="1">
      <c r="J707" s="192"/>
      <c r="K707" s="192"/>
      <c r="L707" s="192"/>
      <c r="M707" s="192"/>
      <c r="N707" s="192"/>
      <c r="O707" s="192"/>
      <c r="P707" s="192"/>
      <c r="Q707" s="192"/>
      <c r="R707" s="192"/>
      <c r="S707" s="192"/>
      <c r="T707" s="192"/>
      <c r="U707" s="192"/>
      <c r="V707" s="192"/>
      <c r="W707" s="192"/>
      <c r="X707" s="192"/>
      <c r="Y707" s="192"/>
      <c r="Z707" s="192"/>
      <c r="AA707" s="192"/>
      <c r="AB707" s="192"/>
      <c r="AC707" s="192"/>
      <c r="AD707" s="192"/>
      <c r="AE707" s="192"/>
      <c r="AF707" s="192"/>
    </row>
    <row r="708" spans="10:32" ht="15.75" customHeight="1">
      <c r="J708" s="192"/>
      <c r="K708" s="192"/>
      <c r="L708" s="192"/>
      <c r="M708" s="192"/>
      <c r="N708" s="192"/>
      <c r="O708" s="192"/>
      <c r="P708" s="192"/>
      <c r="Q708" s="192"/>
      <c r="R708" s="192"/>
      <c r="S708" s="192"/>
      <c r="T708" s="192"/>
      <c r="U708" s="192"/>
      <c r="V708" s="192"/>
      <c r="W708" s="192"/>
      <c r="X708" s="192"/>
      <c r="Y708" s="192"/>
      <c r="Z708" s="192"/>
      <c r="AA708" s="192"/>
      <c r="AB708" s="192"/>
      <c r="AC708" s="192"/>
      <c r="AD708" s="192"/>
      <c r="AE708" s="192"/>
      <c r="AF708" s="192"/>
    </row>
    <row r="709" spans="10:32" ht="15.75" customHeight="1">
      <c r="J709" s="192"/>
      <c r="K709" s="192"/>
      <c r="L709" s="192"/>
      <c r="M709" s="192"/>
      <c r="N709" s="192"/>
      <c r="O709" s="192"/>
      <c r="P709" s="192"/>
      <c r="Q709" s="192"/>
      <c r="R709" s="192"/>
      <c r="S709" s="192"/>
      <c r="T709" s="192"/>
      <c r="U709" s="192"/>
      <c r="V709" s="192"/>
      <c r="W709" s="192"/>
      <c r="X709" s="192"/>
      <c r="Y709" s="192"/>
      <c r="Z709" s="192"/>
      <c r="AA709" s="192"/>
      <c r="AB709" s="192"/>
      <c r="AC709" s="192"/>
      <c r="AD709" s="192"/>
      <c r="AE709" s="192"/>
      <c r="AF709" s="192"/>
    </row>
    <row r="710" spans="10:32" ht="15.75" customHeight="1">
      <c r="J710" s="192"/>
      <c r="K710" s="192"/>
      <c r="L710" s="192"/>
      <c r="M710" s="192"/>
      <c r="N710" s="192"/>
      <c r="O710" s="192"/>
      <c r="P710" s="192"/>
      <c r="Q710" s="192"/>
      <c r="R710" s="192"/>
      <c r="S710" s="192"/>
      <c r="T710" s="192"/>
      <c r="U710" s="192"/>
      <c r="V710" s="192"/>
      <c r="W710" s="192"/>
      <c r="X710" s="192"/>
      <c r="Y710" s="192"/>
      <c r="Z710" s="192"/>
      <c r="AA710" s="192"/>
      <c r="AB710" s="192"/>
      <c r="AC710" s="192"/>
      <c r="AD710" s="192"/>
      <c r="AE710" s="192"/>
      <c r="AF710" s="192"/>
    </row>
    <row r="711" spans="10:32" ht="15.75" customHeight="1">
      <c r="J711" s="192"/>
      <c r="K711" s="192"/>
      <c r="L711" s="192"/>
      <c r="M711" s="192"/>
      <c r="N711" s="192"/>
      <c r="O711" s="192"/>
      <c r="P711" s="192"/>
      <c r="Q711" s="192"/>
      <c r="R711" s="192"/>
      <c r="S711" s="192"/>
      <c r="T711" s="192"/>
      <c r="U711" s="192"/>
      <c r="V711" s="192"/>
      <c r="W711" s="192"/>
      <c r="X711" s="192"/>
      <c r="Y711" s="192"/>
      <c r="Z711" s="192"/>
      <c r="AA711" s="192"/>
      <c r="AB711" s="192"/>
      <c r="AC711" s="192"/>
      <c r="AD711" s="192"/>
      <c r="AE711" s="192"/>
      <c r="AF711" s="192"/>
    </row>
    <row r="712" spans="10:32" ht="15.75" customHeight="1">
      <c r="J712" s="192"/>
      <c r="K712" s="192"/>
      <c r="L712" s="192"/>
      <c r="M712" s="192"/>
      <c r="N712" s="192"/>
      <c r="O712" s="192"/>
      <c r="P712" s="192"/>
      <c r="Q712" s="192"/>
      <c r="R712" s="192"/>
      <c r="S712" s="192"/>
      <c r="T712" s="192"/>
      <c r="U712" s="192"/>
      <c r="V712" s="192"/>
      <c r="W712" s="192"/>
      <c r="X712" s="192"/>
      <c r="Y712" s="192"/>
      <c r="Z712" s="192"/>
      <c r="AA712" s="192"/>
      <c r="AB712" s="192"/>
      <c r="AC712" s="192"/>
      <c r="AD712" s="192"/>
      <c r="AE712" s="192"/>
      <c r="AF712" s="192"/>
    </row>
    <row r="713" spans="10:32" ht="15.75" customHeight="1">
      <c r="J713" s="192"/>
      <c r="K713" s="192"/>
      <c r="L713" s="192"/>
      <c r="M713" s="192"/>
      <c r="N713" s="192"/>
      <c r="O713" s="192"/>
      <c r="P713" s="192"/>
      <c r="Q713" s="192"/>
      <c r="R713" s="192"/>
      <c r="S713" s="192"/>
      <c r="T713" s="192"/>
      <c r="U713" s="192"/>
      <c r="V713" s="192"/>
      <c r="W713" s="192"/>
      <c r="X713" s="192"/>
      <c r="Y713" s="192"/>
      <c r="Z713" s="192"/>
      <c r="AA713" s="192"/>
      <c r="AB713" s="192"/>
      <c r="AC713" s="192"/>
      <c r="AD713" s="192"/>
      <c r="AE713" s="192"/>
      <c r="AF713" s="192"/>
    </row>
    <row r="714" spans="10:32" ht="15.75" customHeight="1">
      <c r="J714" s="192"/>
      <c r="K714" s="192"/>
      <c r="L714" s="192"/>
      <c r="M714" s="192"/>
      <c r="N714" s="192"/>
      <c r="O714" s="192"/>
      <c r="P714" s="192"/>
      <c r="Q714" s="192"/>
      <c r="R714" s="192"/>
      <c r="S714" s="192"/>
      <c r="T714" s="192"/>
      <c r="U714" s="192"/>
      <c r="V714" s="192"/>
      <c r="W714" s="192"/>
      <c r="X714" s="192"/>
      <c r="Y714" s="192"/>
      <c r="Z714" s="192"/>
      <c r="AA714" s="192"/>
      <c r="AB714" s="192"/>
      <c r="AC714" s="192"/>
      <c r="AD714" s="192"/>
      <c r="AE714" s="192"/>
      <c r="AF714" s="192"/>
    </row>
    <row r="715" spans="10:32" ht="15.75" customHeight="1">
      <c r="J715" s="192"/>
      <c r="K715" s="192"/>
      <c r="L715" s="192"/>
      <c r="M715" s="192"/>
      <c r="N715" s="192"/>
      <c r="O715" s="192"/>
      <c r="P715" s="192"/>
      <c r="Q715" s="192"/>
      <c r="R715" s="192"/>
      <c r="S715" s="192"/>
      <c r="T715" s="192"/>
      <c r="U715" s="192"/>
      <c r="V715" s="192"/>
      <c r="W715" s="192"/>
      <c r="X715" s="192"/>
      <c r="Y715" s="192"/>
      <c r="Z715" s="192"/>
      <c r="AA715" s="192"/>
      <c r="AB715" s="192"/>
      <c r="AC715" s="192"/>
      <c r="AD715" s="192"/>
      <c r="AE715" s="192"/>
      <c r="AF715" s="192"/>
    </row>
    <row r="716" spans="10:32" ht="15.75" customHeight="1">
      <c r="J716" s="192"/>
      <c r="K716" s="192"/>
      <c r="L716" s="192"/>
      <c r="M716" s="192"/>
      <c r="N716" s="192"/>
      <c r="O716" s="192"/>
      <c r="P716" s="192"/>
      <c r="Q716" s="192"/>
      <c r="R716" s="192"/>
      <c r="S716" s="192"/>
      <c r="T716" s="192"/>
      <c r="U716" s="192"/>
      <c r="V716" s="192"/>
      <c r="W716" s="192"/>
      <c r="X716" s="192"/>
      <c r="Y716" s="192"/>
      <c r="Z716" s="192"/>
      <c r="AA716" s="192"/>
      <c r="AB716" s="192"/>
      <c r="AC716" s="192"/>
      <c r="AD716" s="192"/>
      <c r="AE716" s="192"/>
      <c r="AF716" s="192"/>
    </row>
    <row r="717" spans="10:32" ht="15.75" customHeight="1">
      <c r="J717" s="192"/>
      <c r="K717" s="192"/>
      <c r="L717" s="192"/>
      <c r="M717" s="192"/>
      <c r="N717" s="192"/>
      <c r="O717" s="192"/>
      <c r="P717" s="192"/>
      <c r="Q717" s="192"/>
      <c r="R717" s="192"/>
      <c r="S717" s="192"/>
      <c r="T717" s="192"/>
      <c r="U717" s="192"/>
      <c r="V717" s="192"/>
      <c r="W717" s="192"/>
      <c r="X717" s="192"/>
      <c r="Y717" s="192"/>
      <c r="Z717" s="192"/>
      <c r="AA717" s="192"/>
      <c r="AB717" s="192"/>
      <c r="AC717" s="192"/>
      <c r="AD717" s="192"/>
      <c r="AE717" s="192"/>
      <c r="AF717" s="192"/>
    </row>
    <row r="718" spans="10:32" ht="15.75" customHeight="1">
      <c r="J718" s="192"/>
      <c r="K718" s="192"/>
      <c r="L718" s="192"/>
      <c r="M718" s="192"/>
      <c r="N718" s="192"/>
      <c r="O718" s="192"/>
      <c r="P718" s="192"/>
      <c r="Q718" s="192"/>
      <c r="R718" s="192"/>
      <c r="S718" s="192"/>
      <c r="T718" s="192"/>
      <c r="U718" s="192"/>
      <c r="V718" s="192"/>
      <c r="W718" s="192"/>
      <c r="X718" s="192"/>
      <c r="Y718" s="192"/>
      <c r="Z718" s="192"/>
      <c r="AA718" s="192"/>
      <c r="AB718" s="192"/>
      <c r="AC718" s="192"/>
      <c r="AD718" s="192"/>
      <c r="AE718" s="192"/>
      <c r="AF718" s="192"/>
    </row>
    <row r="719" spans="10:32" ht="15.75" customHeight="1">
      <c r="J719" s="192"/>
      <c r="K719" s="192"/>
      <c r="L719" s="192"/>
      <c r="M719" s="192"/>
      <c r="N719" s="192"/>
      <c r="O719" s="192"/>
      <c r="P719" s="192"/>
      <c r="Q719" s="192"/>
      <c r="R719" s="192"/>
      <c r="S719" s="192"/>
      <c r="T719" s="192"/>
      <c r="U719" s="192"/>
      <c r="V719" s="192"/>
      <c r="W719" s="192"/>
      <c r="X719" s="192"/>
      <c r="Y719" s="192"/>
      <c r="Z719" s="192"/>
      <c r="AA719" s="192"/>
      <c r="AB719" s="192"/>
      <c r="AC719" s="192"/>
      <c r="AD719" s="192"/>
      <c r="AE719" s="192"/>
      <c r="AF719" s="192"/>
    </row>
    <row r="720" spans="10:32" ht="15.75" customHeight="1">
      <c r="J720" s="192"/>
      <c r="K720" s="192"/>
      <c r="L720" s="192"/>
      <c r="M720" s="192"/>
      <c r="N720" s="192"/>
      <c r="O720" s="192"/>
      <c r="P720" s="192"/>
      <c r="Q720" s="192"/>
      <c r="R720" s="192"/>
      <c r="S720" s="192"/>
      <c r="T720" s="192"/>
      <c r="U720" s="192"/>
      <c r="V720" s="192"/>
      <c r="W720" s="192"/>
      <c r="X720" s="192"/>
      <c r="Y720" s="192"/>
      <c r="Z720" s="192"/>
      <c r="AA720" s="192"/>
      <c r="AB720" s="192"/>
      <c r="AC720" s="192"/>
      <c r="AD720" s="192"/>
      <c r="AE720" s="192"/>
      <c r="AF720" s="192"/>
    </row>
    <row r="721" spans="10:32" ht="15.75" customHeight="1">
      <c r="J721" s="192"/>
      <c r="K721" s="192"/>
      <c r="L721" s="192"/>
      <c r="M721" s="192"/>
      <c r="N721" s="192"/>
      <c r="O721" s="192"/>
      <c r="P721" s="192"/>
      <c r="Q721" s="192"/>
      <c r="R721" s="192"/>
      <c r="S721" s="192"/>
      <c r="T721" s="192"/>
      <c r="U721" s="192"/>
      <c r="V721" s="192"/>
      <c r="W721" s="192"/>
      <c r="X721" s="192"/>
      <c r="Y721" s="192"/>
      <c r="Z721" s="192"/>
      <c r="AA721" s="192"/>
      <c r="AB721" s="192"/>
      <c r="AC721" s="192"/>
      <c r="AD721" s="192"/>
      <c r="AE721" s="192"/>
      <c r="AF721" s="192"/>
    </row>
    <row r="722" spans="10:32" ht="15.75" customHeight="1">
      <c r="J722" s="192"/>
      <c r="K722" s="192"/>
      <c r="L722" s="192"/>
      <c r="M722" s="192"/>
      <c r="N722" s="192"/>
      <c r="O722" s="192"/>
      <c r="P722" s="192"/>
      <c r="Q722" s="192"/>
      <c r="R722" s="192"/>
      <c r="S722" s="192"/>
      <c r="T722" s="192"/>
      <c r="U722" s="192"/>
      <c r="V722" s="192"/>
      <c r="W722" s="192"/>
      <c r="X722" s="192"/>
      <c r="Y722" s="192"/>
      <c r="Z722" s="192"/>
      <c r="AA722" s="192"/>
      <c r="AB722" s="192"/>
      <c r="AC722" s="192"/>
      <c r="AD722" s="192"/>
      <c r="AE722" s="192"/>
      <c r="AF722" s="192"/>
    </row>
    <row r="723" spans="10:32" ht="15.75" customHeight="1">
      <c r="J723" s="192"/>
      <c r="K723" s="192"/>
      <c r="L723" s="192"/>
      <c r="M723" s="192"/>
      <c r="N723" s="192"/>
      <c r="O723" s="192"/>
      <c r="P723" s="192"/>
      <c r="Q723" s="192"/>
      <c r="R723" s="192"/>
      <c r="S723" s="192"/>
      <c r="T723" s="192"/>
      <c r="U723" s="192"/>
      <c r="V723" s="192"/>
      <c r="W723" s="192"/>
      <c r="X723" s="192"/>
      <c r="Y723" s="192"/>
      <c r="Z723" s="192"/>
      <c r="AA723" s="192"/>
      <c r="AB723" s="192"/>
      <c r="AC723" s="192"/>
      <c r="AD723" s="192"/>
      <c r="AE723" s="192"/>
      <c r="AF723" s="192"/>
    </row>
    <row r="724" spans="10:32" ht="15.75" customHeight="1">
      <c r="J724" s="192"/>
      <c r="K724" s="192"/>
      <c r="L724" s="192"/>
      <c r="M724" s="192"/>
      <c r="N724" s="192"/>
      <c r="O724" s="192"/>
      <c r="P724" s="192"/>
      <c r="Q724" s="192"/>
      <c r="R724" s="192"/>
      <c r="S724" s="192"/>
      <c r="T724" s="192"/>
      <c r="U724" s="192"/>
      <c r="V724" s="192"/>
      <c r="W724" s="192"/>
      <c r="X724" s="192"/>
      <c r="Y724" s="192"/>
      <c r="Z724" s="192"/>
      <c r="AA724" s="192"/>
      <c r="AB724" s="192"/>
      <c r="AC724" s="192"/>
      <c r="AD724" s="192"/>
      <c r="AE724" s="192"/>
      <c r="AF724" s="192"/>
    </row>
    <row r="725" spans="10:32" ht="15.75" customHeight="1">
      <c r="J725" s="192"/>
      <c r="K725" s="192"/>
      <c r="L725" s="192"/>
      <c r="M725" s="192"/>
      <c r="N725" s="192"/>
      <c r="O725" s="192"/>
      <c r="P725" s="192"/>
      <c r="Q725" s="192"/>
      <c r="R725" s="192"/>
      <c r="S725" s="192"/>
      <c r="T725" s="192"/>
      <c r="U725" s="192"/>
      <c r="V725" s="192"/>
      <c r="W725" s="192"/>
      <c r="X725" s="192"/>
      <c r="Y725" s="192"/>
      <c r="Z725" s="192"/>
      <c r="AA725" s="192"/>
      <c r="AB725" s="192"/>
      <c r="AC725" s="192"/>
      <c r="AD725" s="192"/>
      <c r="AE725" s="192"/>
      <c r="AF725" s="192"/>
    </row>
    <row r="726" spans="10:32" ht="15.75" customHeight="1">
      <c r="J726" s="192"/>
      <c r="K726" s="192"/>
      <c r="L726" s="192"/>
      <c r="M726" s="192"/>
      <c r="N726" s="192"/>
      <c r="O726" s="192"/>
      <c r="P726" s="192"/>
      <c r="Q726" s="192"/>
      <c r="R726" s="192"/>
      <c r="S726" s="192"/>
      <c r="T726" s="192"/>
      <c r="U726" s="192"/>
      <c r="V726" s="192"/>
      <c r="W726" s="192"/>
      <c r="X726" s="192"/>
      <c r="Y726" s="192"/>
      <c r="Z726" s="192"/>
      <c r="AA726" s="192"/>
      <c r="AB726" s="192"/>
      <c r="AC726" s="192"/>
      <c r="AD726" s="192"/>
      <c r="AE726" s="192"/>
      <c r="AF726" s="192"/>
    </row>
    <row r="727" spans="10:32" ht="15.75" customHeight="1">
      <c r="J727" s="192"/>
      <c r="K727" s="192"/>
      <c r="L727" s="192"/>
      <c r="M727" s="192"/>
      <c r="N727" s="192"/>
      <c r="O727" s="192"/>
      <c r="P727" s="192"/>
      <c r="Q727" s="192"/>
      <c r="R727" s="192"/>
      <c r="S727" s="192"/>
      <c r="T727" s="192"/>
      <c r="U727" s="192"/>
      <c r="V727" s="192"/>
      <c r="W727" s="192"/>
      <c r="X727" s="192"/>
      <c r="Y727" s="192"/>
      <c r="Z727" s="192"/>
      <c r="AA727" s="192"/>
      <c r="AB727" s="192"/>
      <c r="AC727" s="192"/>
      <c r="AD727" s="192"/>
      <c r="AE727" s="192"/>
      <c r="AF727" s="192"/>
    </row>
    <row r="728" spans="10:32" ht="15.75" customHeight="1">
      <c r="J728" s="192"/>
      <c r="K728" s="192"/>
      <c r="L728" s="192"/>
      <c r="M728" s="192"/>
      <c r="N728" s="192"/>
      <c r="O728" s="192"/>
      <c r="P728" s="192"/>
      <c r="Q728" s="192"/>
      <c r="R728" s="192"/>
      <c r="S728" s="192"/>
      <c r="T728" s="192"/>
      <c r="U728" s="192"/>
      <c r="V728" s="192"/>
      <c r="W728" s="192"/>
      <c r="X728" s="192"/>
      <c r="Y728" s="192"/>
      <c r="Z728" s="192"/>
      <c r="AA728" s="192"/>
      <c r="AB728" s="192"/>
      <c r="AC728" s="192"/>
      <c r="AD728" s="192"/>
      <c r="AE728" s="192"/>
      <c r="AF728" s="192"/>
    </row>
    <row r="729" spans="10:32" ht="15.75" customHeight="1">
      <c r="J729" s="192"/>
      <c r="K729" s="192"/>
      <c r="L729" s="192"/>
      <c r="M729" s="192"/>
      <c r="N729" s="192"/>
      <c r="O729" s="192"/>
      <c r="P729" s="192"/>
      <c r="Q729" s="192"/>
      <c r="R729" s="192"/>
      <c r="S729" s="192"/>
      <c r="T729" s="192"/>
      <c r="U729" s="192"/>
      <c r="V729" s="192"/>
      <c r="W729" s="192"/>
      <c r="X729" s="192"/>
      <c r="Y729" s="192"/>
      <c r="Z729" s="192"/>
      <c r="AA729" s="192"/>
      <c r="AB729" s="192"/>
      <c r="AC729" s="192"/>
      <c r="AD729" s="192"/>
      <c r="AE729" s="192"/>
      <c r="AF729" s="192"/>
    </row>
    <row r="730" spans="10:32" ht="15.75" customHeight="1">
      <c r="J730" s="192"/>
      <c r="K730" s="192"/>
      <c r="L730" s="192"/>
      <c r="M730" s="192"/>
      <c r="N730" s="192"/>
      <c r="O730" s="192"/>
      <c r="P730" s="192"/>
      <c r="Q730" s="192"/>
      <c r="R730" s="192"/>
      <c r="S730" s="192"/>
      <c r="T730" s="192"/>
      <c r="U730" s="192"/>
      <c r="V730" s="192"/>
      <c r="W730" s="192"/>
      <c r="X730" s="192"/>
      <c r="Y730" s="192"/>
      <c r="Z730" s="192"/>
      <c r="AA730" s="192"/>
      <c r="AB730" s="192"/>
      <c r="AC730" s="192"/>
      <c r="AD730" s="192"/>
      <c r="AE730" s="192"/>
      <c r="AF730" s="192"/>
    </row>
    <row r="731" spans="10:32" ht="15.75" customHeight="1">
      <c r="J731" s="192"/>
      <c r="K731" s="192"/>
      <c r="L731" s="192"/>
      <c r="M731" s="192"/>
      <c r="N731" s="192"/>
      <c r="O731" s="192"/>
      <c r="P731" s="192"/>
      <c r="Q731" s="192"/>
      <c r="R731" s="192"/>
      <c r="S731" s="192"/>
      <c r="T731" s="192"/>
      <c r="U731" s="192"/>
      <c r="V731" s="192"/>
      <c r="W731" s="192"/>
      <c r="X731" s="192"/>
      <c r="Y731" s="192"/>
      <c r="Z731" s="192"/>
      <c r="AA731" s="192"/>
      <c r="AB731" s="192"/>
      <c r="AC731" s="192"/>
      <c r="AD731" s="192"/>
      <c r="AE731" s="192"/>
      <c r="AF731" s="192"/>
    </row>
    <row r="732" spans="10:32" ht="15.75" customHeight="1">
      <c r="J732" s="192"/>
      <c r="K732" s="192"/>
      <c r="L732" s="192"/>
      <c r="M732" s="192"/>
      <c r="N732" s="192"/>
      <c r="O732" s="192"/>
      <c r="P732" s="192"/>
      <c r="Q732" s="192"/>
      <c r="R732" s="192"/>
      <c r="S732" s="192"/>
      <c r="T732" s="192"/>
      <c r="U732" s="192"/>
      <c r="V732" s="192"/>
      <c r="W732" s="192"/>
      <c r="X732" s="192"/>
      <c r="Y732" s="192"/>
      <c r="Z732" s="192"/>
      <c r="AA732" s="192"/>
      <c r="AB732" s="192"/>
      <c r="AC732" s="192"/>
      <c r="AD732" s="192"/>
      <c r="AE732" s="192"/>
      <c r="AF732" s="192"/>
    </row>
    <row r="733" spans="10:32" ht="15.75" customHeight="1">
      <c r="J733" s="192"/>
      <c r="K733" s="192"/>
      <c r="L733" s="192"/>
      <c r="M733" s="192"/>
      <c r="N733" s="192"/>
      <c r="O733" s="192"/>
      <c r="P733" s="192"/>
      <c r="Q733" s="192"/>
      <c r="R733" s="192"/>
      <c r="S733" s="192"/>
      <c r="T733" s="192"/>
      <c r="U733" s="192"/>
      <c r="V733" s="192"/>
      <c r="W733" s="192"/>
      <c r="X733" s="192"/>
      <c r="Y733" s="192"/>
      <c r="Z733" s="192"/>
      <c r="AA733" s="192"/>
      <c r="AB733" s="192"/>
      <c r="AC733" s="192"/>
      <c r="AD733" s="192"/>
      <c r="AE733" s="192"/>
      <c r="AF733" s="192"/>
    </row>
    <row r="734" spans="10:32" ht="15.75" customHeight="1">
      <c r="J734" s="192"/>
      <c r="K734" s="192"/>
      <c r="L734" s="192"/>
      <c r="M734" s="192"/>
      <c r="N734" s="192"/>
      <c r="O734" s="192"/>
      <c r="P734" s="192"/>
      <c r="Q734" s="192"/>
      <c r="R734" s="192"/>
      <c r="S734" s="192"/>
      <c r="T734" s="192"/>
      <c r="U734" s="192"/>
      <c r="V734" s="192"/>
      <c r="W734" s="192"/>
      <c r="X734" s="192"/>
      <c r="Y734" s="192"/>
      <c r="Z734" s="192"/>
      <c r="AA734" s="192"/>
      <c r="AB734" s="192"/>
      <c r="AC734" s="192"/>
      <c r="AD734" s="192"/>
      <c r="AE734" s="192"/>
      <c r="AF734" s="192"/>
    </row>
    <row r="735" spans="10:32" ht="15.75" customHeight="1">
      <c r="J735" s="192"/>
      <c r="K735" s="192"/>
      <c r="L735" s="192"/>
      <c r="M735" s="192"/>
      <c r="N735" s="192"/>
      <c r="O735" s="192"/>
      <c r="P735" s="192"/>
      <c r="Q735" s="192"/>
      <c r="R735" s="192"/>
      <c r="S735" s="192"/>
      <c r="T735" s="192"/>
      <c r="U735" s="192"/>
      <c r="V735" s="192"/>
      <c r="W735" s="192"/>
      <c r="X735" s="192"/>
      <c r="Y735" s="192"/>
      <c r="Z735" s="192"/>
      <c r="AA735" s="192"/>
      <c r="AB735" s="192"/>
      <c r="AC735" s="192"/>
      <c r="AD735" s="192"/>
      <c r="AE735" s="192"/>
      <c r="AF735" s="192"/>
    </row>
    <row r="736" spans="10:32" ht="15.75" customHeight="1">
      <c r="J736" s="192"/>
      <c r="K736" s="192"/>
      <c r="L736" s="192"/>
      <c r="M736" s="192"/>
      <c r="N736" s="192"/>
      <c r="O736" s="192"/>
      <c r="P736" s="192"/>
      <c r="Q736" s="192"/>
      <c r="R736" s="192"/>
      <c r="S736" s="192"/>
      <c r="T736" s="192"/>
      <c r="U736" s="192"/>
      <c r="V736" s="192"/>
      <c r="W736" s="192"/>
      <c r="X736" s="192"/>
      <c r="Y736" s="192"/>
      <c r="Z736" s="192"/>
      <c r="AA736" s="192"/>
      <c r="AB736" s="192"/>
      <c r="AC736" s="192"/>
      <c r="AD736" s="192"/>
      <c r="AE736" s="192"/>
      <c r="AF736" s="192"/>
    </row>
    <row r="737" spans="10:32" ht="15.75" customHeight="1">
      <c r="J737" s="192"/>
      <c r="K737" s="192"/>
      <c r="L737" s="192"/>
      <c r="M737" s="192"/>
      <c r="N737" s="192"/>
      <c r="O737" s="192"/>
      <c r="P737" s="192"/>
      <c r="Q737" s="192"/>
      <c r="R737" s="192"/>
      <c r="S737" s="192"/>
      <c r="T737" s="192"/>
      <c r="U737" s="192"/>
      <c r="V737" s="192"/>
      <c r="W737" s="192"/>
      <c r="X737" s="192"/>
      <c r="Y737" s="192"/>
      <c r="Z737" s="192"/>
      <c r="AA737" s="192"/>
      <c r="AB737" s="192"/>
      <c r="AC737" s="192"/>
      <c r="AD737" s="192"/>
      <c r="AE737" s="192"/>
      <c r="AF737" s="192"/>
    </row>
    <row r="738" spans="10:32" ht="15.75" customHeight="1">
      <c r="J738" s="192"/>
      <c r="K738" s="192"/>
      <c r="L738" s="192"/>
      <c r="M738" s="192"/>
      <c r="N738" s="192"/>
      <c r="O738" s="192"/>
      <c r="P738" s="192"/>
      <c r="Q738" s="192"/>
      <c r="R738" s="192"/>
      <c r="S738" s="192"/>
      <c r="T738" s="192"/>
      <c r="U738" s="192"/>
      <c r="V738" s="192"/>
      <c r="W738" s="192"/>
      <c r="X738" s="192"/>
      <c r="Y738" s="192"/>
      <c r="Z738" s="192"/>
      <c r="AA738" s="192"/>
      <c r="AB738" s="192"/>
      <c r="AC738" s="192"/>
      <c r="AD738" s="192"/>
      <c r="AE738" s="192"/>
      <c r="AF738" s="192"/>
    </row>
    <row r="739" spans="10:32" ht="15.75" customHeight="1">
      <c r="J739" s="192"/>
      <c r="K739" s="192"/>
      <c r="L739" s="192"/>
      <c r="M739" s="192"/>
      <c r="N739" s="192"/>
      <c r="O739" s="192"/>
      <c r="P739" s="192"/>
      <c r="Q739" s="192"/>
      <c r="R739" s="192"/>
      <c r="S739" s="192"/>
      <c r="T739" s="192"/>
      <c r="U739" s="192"/>
      <c r="V739" s="192"/>
      <c r="W739" s="192"/>
      <c r="X739" s="192"/>
      <c r="Y739" s="192"/>
      <c r="Z739" s="192"/>
      <c r="AA739" s="192"/>
      <c r="AB739" s="192"/>
      <c r="AC739" s="192"/>
      <c r="AD739" s="192"/>
      <c r="AE739" s="192"/>
      <c r="AF739" s="192"/>
    </row>
    <row r="740" spans="10:32" ht="15.75" customHeight="1">
      <c r="J740" s="192"/>
      <c r="K740" s="192"/>
      <c r="L740" s="192"/>
      <c r="M740" s="192"/>
      <c r="N740" s="192"/>
      <c r="O740" s="192"/>
      <c r="P740" s="192"/>
      <c r="Q740" s="192"/>
      <c r="R740" s="192"/>
      <c r="S740" s="192"/>
      <c r="T740" s="192"/>
      <c r="U740" s="192"/>
      <c r="V740" s="192"/>
      <c r="W740" s="192"/>
      <c r="X740" s="192"/>
      <c r="Y740" s="192"/>
      <c r="Z740" s="192"/>
      <c r="AA740" s="192"/>
      <c r="AB740" s="192"/>
      <c r="AC740" s="192"/>
      <c r="AD740" s="192"/>
      <c r="AE740" s="192"/>
      <c r="AF740" s="192"/>
    </row>
    <row r="741" spans="10:32" ht="15.75" customHeight="1">
      <c r="J741" s="192"/>
      <c r="K741" s="192"/>
      <c r="L741" s="192"/>
      <c r="M741" s="192"/>
      <c r="N741" s="192"/>
      <c r="O741" s="192"/>
      <c r="P741" s="192"/>
      <c r="Q741" s="192"/>
      <c r="R741" s="192"/>
      <c r="S741" s="192"/>
      <c r="T741" s="192"/>
      <c r="U741" s="192"/>
      <c r="V741" s="192"/>
      <c r="W741" s="192"/>
      <c r="X741" s="192"/>
      <c r="Y741" s="192"/>
      <c r="Z741" s="192"/>
      <c r="AA741" s="192"/>
      <c r="AB741" s="192"/>
      <c r="AC741" s="192"/>
      <c r="AD741" s="192"/>
      <c r="AE741" s="192"/>
      <c r="AF741" s="192"/>
    </row>
    <row r="742" spans="10:32" ht="15.75" customHeight="1">
      <c r="J742" s="192"/>
      <c r="K742" s="192"/>
      <c r="L742" s="192"/>
      <c r="M742" s="192"/>
      <c r="N742" s="192"/>
      <c r="O742" s="192"/>
      <c r="P742" s="192"/>
      <c r="Q742" s="192"/>
      <c r="R742" s="192"/>
      <c r="S742" s="192"/>
      <c r="T742" s="192"/>
      <c r="U742" s="192"/>
      <c r="V742" s="192"/>
      <c r="W742" s="192"/>
      <c r="X742" s="192"/>
      <c r="Y742" s="192"/>
      <c r="Z742" s="192"/>
      <c r="AA742" s="192"/>
      <c r="AB742" s="192"/>
      <c r="AC742" s="192"/>
      <c r="AD742" s="192"/>
      <c r="AE742" s="192"/>
      <c r="AF742" s="192"/>
    </row>
    <row r="743" spans="10:32" ht="15.75" customHeight="1">
      <c r="J743" s="192"/>
      <c r="K743" s="192"/>
      <c r="L743" s="192"/>
      <c r="M743" s="192"/>
      <c r="N743" s="192"/>
      <c r="O743" s="192"/>
      <c r="P743" s="192"/>
      <c r="Q743" s="192"/>
      <c r="R743" s="192"/>
      <c r="S743" s="192"/>
      <c r="T743" s="192"/>
      <c r="U743" s="192"/>
      <c r="V743" s="192"/>
      <c r="W743" s="192"/>
      <c r="X743" s="192"/>
      <c r="Y743" s="192"/>
      <c r="Z743" s="192"/>
      <c r="AA743" s="192"/>
      <c r="AB743" s="192"/>
      <c r="AC743" s="192"/>
      <c r="AD743" s="192"/>
      <c r="AE743" s="192"/>
      <c r="AF743" s="192"/>
    </row>
    <row r="744" spans="10:32" ht="15.75" customHeight="1">
      <c r="J744" s="192"/>
      <c r="K744" s="192"/>
      <c r="L744" s="192"/>
      <c r="M744" s="192"/>
      <c r="N744" s="192"/>
      <c r="O744" s="192"/>
      <c r="P744" s="192"/>
      <c r="Q744" s="192"/>
      <c r="R744" s="192"/>
      <c r="S744" s="192"/>
      <c r="T744" s="192"/>
      <c r="U744" s="192"/>
      <c r="V744" s="192"/>
      <c r="W744" s="192"/>
      <c r="X744" s="192"/>
      <c r="Y744" s="192"/>
      <c r="Z744" s="192"/>
      <c r="AA744" s="192"/>
      <c r="AB744" s="192"/>
      <c r="AC744" s="192"/>
      <c r="AD744" s="192"/>
      <c r="AE744" s="192"/>
      <c r="AF744" s="192"/>
    </row>
    <row r="745" spans="10:32" ht="15.75" customHeight="1">
      <c r="J745" s="192"/>
      <c r="K745" s="192"/>
      <c r="L745" s="192"/>
      <c r="M745" s="192"/>
      <c r="N745" s="192"/>
      <c r="O745" s="192"/>
      <c r="P745" s="192"/>
      <c r="Q745" s="192"/>
      <c r="R745" s="192"/>
      <c r="S745" s="192"/>
      <c r="T745" s="192"/>
      <c r="U745" s="192"/>
      <c r="V745" s="192"/>
      <c r="W745" s="192"/>
      <c r="X745" s="192"/>
      <c r="Y745" s="192"/>
      <c r="Z745" s="192"/>
      <c r="AA745" s="192"/>
      <c r="AB745" s="192"/>
      <c r="AC745" s="192"/>
      <c r="AD745" s="192"/>
      <c r="AE745" s="192"/>
      <c r="AF745" s="192"/>
    </row>
    <row r="746" spans="10:32" ht="15.75" customHeight="1">
      <c r="J746" s="192"/>
      <c r="K746" s="192"/>
      <c r="L746" s="192"/>
      <c r="M746" s="192"/>
      <c r="N746" s="192"/>
      <c r="O746" s="192"/>
      <c r="P746" s="192"/>
      <c r="Q746" s="192"/>
      <c r="R746" s="192"/>
      <c r="S746" s="192"/>
      <c r="T746" s="192"/>
      <c r="U746" s="192"/>
      <c r="V746" s="192"/>
      <c r="W746" s="192"/>
      <c r="X746" s="192"/>
      <c r="Y746" s="192"/>
      <c r="Z746" s="192"/>
      <c r="AA746" s="192"/>
      <c r="AB746" s="192"/>
      <c r="AC746" s="192"/>
      <c r="AD746" s="192"/>
      <c r="AE746" s="192"/>
      <c r="AF746" s="192"/>
    </row>
    <row r="747" spans="10:32" ht="15.75" customHeight="1">
      <c r="J747" s="192"/>
      <c r="K747" s="192"/>
      <c r="L747" s="192"/>
      <c r="M747" s="192"/>
      <c r="N747" s="192"/>
      <c r="O747" s="192"/>
      <c r="P747" s="192"/>
      <c r="Q747" s="192"/>
      <c r="R747" s="192"/>
      <c r="S747" s="192"/>
      <c r="T747" s="192"/>
      <c r="U747" s="192"/>
      <c r="V747" s="192"/>
      <c r="W747" s="192"/>
      <c r="X747" s="192"/>
      <c r="Y747" s="192"/>
      <c r="Z747" s="192"/>
      <c r="AA747" s="192"/>
      <c r="AB747" s="192"/>
      <c r="AC747" s="192"/>
      <c r="AD747" s="192"/>
      <c r="AE747" s="192"/>
      <c r="AF747" s="192"/>
    </row>
    <row r="748" spans="10:32" ht="15.75" customHeight="1">
      <c r="J748" s="192"/>
      <c r="K748" s="192"/>
      <c r="L748" s="192"/>
      <c r="M748" s="192"/>
      <c r="N748" s="192"/>
      <c r="O748" s="192"/>
      <c r="P748" s="192"/>
      <c r="Q748" s="192"/>
      <c r="R748" s="192"/>
      <c r="S748" s="192"/>
      <c r="T748" s="192"/>
      <c r="U748" s="192"/>
      <c r="V748" s="192"/>
      <c r="W748" s="192"/>
      <c r="X748" s="192"/>
      <c r="Y748" s="192"/>
      <c r="Z748" s="192"/>
      <c r="AA748" s="192"/>
      <c r="AB748" s="192"/>
      <c r="AC748" s="192"/>
      <c r="AD748" s="192"/>
      <c r="AE748" s="192"/>
      <c r="AF748" s="192"/>
    </row>
    <row r="749" spans="10:32" ht="15.75" customHeight="1">
      <c r="J749" s="192"/>
      <c r="K749" s="192"/>
      <c r="L749" s="192"/>
      <c r="M749" s="192"/>
      <c r="N749" s="192"/>
      <c r="O749" s="192"/>
      <c r="P749" s="192"/>
      <c r="Q749" s="192"/>
      <c r="R749" s="192"/>
      <c r="S749" s="192"/>
      <c r="T749" s="192"/>
      <c r="U749" s="192"/>
      <c r="V749" s="192"/>
      <c r="W749" s="192"/>
      <c r="X749" s="192"/>
      <c r="Y749" s="192"/>
      <c r="Z749" s="192"/>
      <c r="AA749" s="192"/>
      <c r="AB749" s="192"/>
      <c r="AC749" s="192"/>
      <c r="AD749" s="192"/>
      <c r="AE749" s="192"/>
      <c r="AF749" s="192"/>
    </row>
    <row r="750" spans="10:32" ht="15.75" customHeight="1">
      <c r="J750" s="192"/>
      <c r="K750" s="192"/>
      <c r="L750" s="192"/>
      <c r="M750" s="192"/>
      <c r="N750" s="192"/>
      <c r="O750" s="192"/>
      <c r="P750" s="192"/>
      <c r="Q750" s="192"/>
      <c r="R750" s="192"/>
      <c r="S750" s="192"/>
      <c r="T750" s="192"/>
      <c r="U750" s="192"/>
      <c r="V750" s="192"/>
      <c r="W750" s="192"/>
      <c r="X750" s="192"/>
      <c r="Y750" s="192"/>
      <c r="Z750" s="192"/>
      <c r="AA750" s="192"/>
      <c r="AB750" s="192"/>
      <c r="AC750" s="192"/>
      <c r="AD750" s="192"/>
      <c r="AE750" s="192"/>
      <c r="AF750" s="192"/>
    </row>
    <row r="751" spans="10:32" ht="15.75" customHeight="1">
      <c r="J751" s="192"/>
      <c r="K751" s="192"/>
      <c r="L751" s="192"/>
      <c r="M751" s="192"/>
      <c r="N751" s="192"/>
      <c r="O751" s="192"/>
      <c r="P751" s="192"/>
      <c r="Q751" s="192"/>
      <c r="R751" s="192"/>
      <c r="S751" s="192"/>
      <c r="T751" s="192"/>
      <c r="U751" s="192"/>
      <c r="V751" s="192"/>
      <c r="W751" s="192"/>
      <c r="X751" s="192"/>
      <c r="Y751" s="192"/>
      <c r="Z751" s="192"/>
      <c r="AA751" s="192"/>
      <c r="AB751" s="192"/>
      <c r="AC751" s="192"/>
      <c r="AD751" s="192"/>
      <c r="AE751" s="192"/>
      <c r="AF751" s="192"/>
    </row>
    <row r="752" spans="10:32" ht="15.75" customHeight="1">
      <c r="J752" s="192"/>
      <c r="K752" s="192"/>
      <c r="L752" s="192"/>
      <c r="M752" s="192"/>
      <c r="N752" s="192"/>
      <c r="O752" s="192"/>
      <c r="P752" s="192"/>
      <c r="Q752" s="192"/>
      <c r="R752" s="192"/>
      <c r="S752" s="192"/>
      <c r="T752" s="192"/>
      <c r="U752" s="192"/>
      <c r="V752" s="192"/>
      <c r="W752" s="192"/>
      <c r="X752" s="192"/>
      <c r="Y752" s="192"/>
      <c r="Z752" s="192"/>
      <c r="AA752" s="192"/>
      <c r="AB752" s="192"/>
      <c r="AC752" s="192"/>
      <c r="AD752" s="192"/>
      <c r="AE752" s="192"/>
      <c r="AF752" s="192"/>
    </row>
    <row r="753" spans="10:32" ht="15.75" customHeight="1">
      <c r="J753" s="192"/>
      <c r="K753" s="192"/>
      <c r="L753" s="192"/>
      <c r="M753" s="192"/>
      <c r="N753" s="192"/>
      <c r="O753" s="192"/>
      <c r="P753" s="192"/>
      <c r="Q753" s="192"/>
      <c r="R753" s="192"/>
      <c r="S753" s="192"/>
      <c r="T753" s="192"/>
      <c r="U753" s="192"/>
      <c r="V753" s="192"/>
      <c r="W753" s="192"/>
      <c r="X753" s="192"/>
      <c r="Y753" s="192"/>
      <c r="Z753" s="192"/>
      <c r="AA753" s="192"/>
      <c r="AB753" s="192"/>
      <c r="AC753" s="192"/>
      <c r="AD753" s="192"/>
      <c r="AE753" s="192"/>
      <c r="AF753" s="192"/>
    </row>
    <row r="754" spans="10:32" ht="15.75" customHeight="1">
      <c r="J754" s="192"/>
      <c r="K754" s="192"/>
      <c r="L754" s="192"/>
      <c r="M754" s="192"/>
      <c r="N754" s="192"/>
      <c r="O754" s="192"/>
      <c r="P754" s="192"/>
      <c r="Q754" s="192"/>
      <c r="R754" s="192"/>
      <c r="S754" s="192"/>
      <c r="T754" s="192"/>
      <c r="U754" s="192"/>
      <c r="V754" s="192"/>
      <c r="W754" s="192"/>
      <c r="X754" s="192"/>
      <c r="Y754" s="192"/>
      <c r="Z754" s="192"/>
      <c r="AA754" s="192"/>
      <c r="AB754" s="192"/>
      <c r="AC754" s="192"/>
      <c r="AD754" s="192"/>
      <c r="AE754" s="192"/>
      <c r="AF754" s="192"/>
    </row>
    <row r="755" spans="10:32" ht="15.75" customHeight="1">
      <c r="J755" s="192"/>
      <c r="K755" s="192"/>
      <c r="L755" s="192"/>
      <c r="M755" s="192"/>
      <c r="N755" s="192"/>
      <c r="O755" s="192"/>
      <c r="P755" s="192"/>
      <c r="Q755" s="192"/>
      <c r="R755" s="192"/>
      <c r="S755" s="192"/>
      <c r="T755" s="192"/>
      <c r="U755" s="192"/>
      <c r="V755" s="192"/>
      <c r="W755" s="192"/>
      <c r="X755" s="192"/>
      <c r="Y755" s="192"/>
      <c r="Z755" s="192"/>
      <c r="AA755" s="192"/>
      <c r="AB755" s="192"/>
      <c r="AC755" s="192"/>
      <c r="AD755" s="192"/>
      <c r="AE755" s="192"/>
      <c r="AF755" s="192"/>
    </row>
    <row r="756" spans="10:32" ht="15.75" customHeight="1">
      <c r="J756" s="192"/>
      <c r="K756" s="192"/>
      <c r="L756" s="192"/>
      <c r="M756" s="192"/>
      <c r="N756" s="192"/>
      <c r="O756" s="192"/>
      <c r="P756" s="192"/>
      <c r="Q756" s="192"/>
      <c r="R756" s="192"/>
      <c r="S756" s="192"/>
      <c r="T756" s="192"/>
      <c r="U756" s="192"/>
      <c r="V756" s="192"/>
      <c r="W756" s="192"/>
      <c r="X756" s="192"/>
      <c r="Y756" s="192"/>
      <c r="Z756" s="192"/>
      <c r="AA756" s="192"/>
      <c r="AB756" s="192"/>
      <c r="AC756" s="192"/>
      <c r="AD756" s="192"/>
      <c r="AE756" s="192"/>
      <c r="AF756" s="192"/>
    </row>
    <row r="757" spans="10:32" ht="15.75" customHeight="1">
      <c r="J757" s="192"/>
      <c r="K757" s="192"/>
      <c r="L757" s="192"/>
      <c r="M757" s="192"/>
      <c r="N757" s="192"/>
      <c r="O757" s="192"/>
      <c r="P757" s="192"/>
      <c r="Q757" s="192"/>
      <c r="R757" s="192"/>
      <c r="S757" s="192"/>
      <c r="T757" s="192"/>
      <c r="U757" s="192"/>
      <c r="V757" s="192"/>
      <c r="W757" s="192"/>
      <c r="X757" s="192"/>
      <c r="Y757" s="192"/>
      <c r="Z757" s="192"/>
      <c r="AA757" s="192"/>
      <c r="AB757" s="192"/>
      <c r="AC757" s="192"/>
      <c r="AD757" s="192"/>
      <c r="AE757" s="192"/>
      <c r="AF757" s="192"/>
    </row>
    <row r="758" spans="10:32" ht="15.75" customHeight="1">
      <c r="J758" s="192"/>
      <c r="K758" s="192"/>
      <c r="L758" s="192"/>
      <c r="M758" s="192"/>
      <c r="N758" s="192"/>
      <c r="O758" s="192"/>
      <c r="P758" s="192"/>
      <c r="Q758" s="192"/>
      <c r="R758" s="192"/>
      <c r="S758" s="192"/>
      <c r="T758" s="192"/>
      <c r="U758" s="192"/>
      <c r="V758" s="192"/>
      <c r="W758" s="192"/>
      <c r="X758" s="192"/>
      <c r="Y758" s="192"/>
      <c r="Z758" s="192"/>
      <c r="AA758" s="192"/>
      <c r="AB758" s="192"/>
      <c r="AC758" s="192"/>
      <c r="AD758" s="192"/>
      <c r="AE758" s="192"/>
      <c r="AF758" s="192"/>
    </row>
    <row r="759" spans="10:32" ht="15.75" customHeight="1">
      <c r="J759" s="192"/>
      <c r="K759" s="192"/>
      <c r="L759" s="192"/>
      <c r="M759" s="192"/>
      <c r="N759" s="192"/>
      <c r="O759" s="192"/>
      <c r="P759" s="192"/>
      <c r="Q759" s="192"/>
      <c r="R759" s="192"/>
      <c r="S759" s="192"/>
      <c r="T759" s="192"/>
      <c r="U759" s="192"/>
      <c r="V759" s="192"/>
      <c r="W759" s="192"/>
      <c r="X759" s="192"/>
      <c r="Y759" s="192"/>
      <c r="Z759" s="192"/>
      <c r="AA759" s="192"/>
      <c r="AB759" s="192"/>
      <c r="AC759" s="192"/>
      <c r="AD759" s="192"/>
      <c r="AE759" s="192"/>
      <c r="AF759" s="192"/>
    </row>
    <row r="760" spans="10:32" ht="15.75" customHeight="1">
      <c r="J760" s="192"/>
      <c r="K760" s="192"/>
      <c r="L760" s="192"/>
      <c r="M760" s="192"/>
      <c r="N760" s="192"/>
      <c r="O760" s="192"/>
      <c r="P760" s="192"/>
      <c r="Q760" s="192"/>
      <c r="R760" s="192"/>
      <c r="S760" s="192"/>
      <c r="T760" s="192"/>
      <c r="U760" s="192"/>
      <c r="V760" s="192"/>
      <c r="W760" s="192"/>
      <c r="X760" s="192"/>
      <c r="Y760" s="192"/>
      <c r="Z760" s="192"/>
      <c r="AA760" s="192"/>
      <c r="AB760" s="192"/>
      <c r="AC760" s="192"/>
      <c r="AD760" s="192"/>
      <c r="AE760" s="192"/>
      <c r="AF760" s="192"/>
    </row>
    <row r="761" spans="10:32" ht="15.75" customHeight="1">
      <c r="J761" s="192"/>
      <c r="K761" s="192"/>
      <c r="L761" s="192"/>
      <c r="M761" s="192"/>
      <c r="N761" s="192"/>
      <c r="O761" s="192"/>
      <c r="P761" s="192"/>
      <c r="Q761" s="192"/>
      <c r="R761" s="192"/>
      <c r="S761" s="192"/>
      <c r="T761" s="192"/>
      <c r="U761" s="192"/>
      <c r="V761" s="192"/>
      <c r="W761" s="192"/>
      <c r="X761" s="192"/>
      <c r="Y761" s="192"/>
      <c r="Z761" s="192"/>
      <c r="AA761" s="192"/>
      <c r="AB761" s="192"/>
      <c r="AC761" s="192"/>
      <c r="AD761" s="192"/>
      <c r="AE761" s="192"/>
      <c r="AF761" s="192"/>
    </row>
    <row r="762" spans="10:32" ht="15.75" customHeight="1">
      <c r="J762" s="192"/>
      <c r="K762" s="192"/>
      <c r="L762" s="192"/>
      <c r="M762" s="192"/>
      <c r="N762" s="192"/>
      <c r="O762" s="192"/>
      <c r="P762" s="192"/>
      <c r="Q762" s="192"/>
      <c r="R762" s="192"/>
      <c r="S762" s="192"/>
      <c r="T762" s="192"/>
      <c r="U762" s="192"/>
      <c r="V762" s="192"/>
      <c r="W762" s="192"/>
      <c r="X762" s="192"/>
      <c r="Y762" s="192"/>
      <c r="Z762" s="192"/>
      <c r="AA762" s="192"/>
      <c r="AB762" s="192"/>
      <c r="AC762" s="192"/>
      <c r="AD762" s="192"/>
      <c r="AE762" s="192"/>
      <c r="AF762" s="192"/>
    </row>
    <row r="763" spans="10:32" ht="15.75" customHeight="1">
      <c r="J763" s="192"/>
      <c r="K763" s="192"/>
      <c r="L763" s="192"/>
      <c r="M763" s="192"/>
      <c r="N763" s="192"/>
      <c r="O763" s="192"/>
      <c r="P763" s="192"/>
      <c r="Q763" s="192"/>
      <c r="R763" s="192"/>
      <c r="S763" s="192"/>
      <c r="T763" s="192"/>
      <c r="U763" s="192"/>
      <c r="V763" s="192"/>
      <c r="W763" s="192"/>
      <c r="X763" s="192"/>
      <c r="Y763" s="192"/>
      <c r="Z763" s="192"/>
      <c r="AA763" s="192"/>
      <c r="AB763" s="192"/>
      <c r="AC763" s="192"/>
      <c r="AD763" s="192"/>
      <c r="AE763" s="192"/>
      <c r="AF763" s="192"/>
    </row>
    <row r="764" spans="10:32" ht="15.75" customHeight="1">
      <c r="J764" s="192"/>
      <c r="K764" s="192"/>
      <c r="L764" s="192"/>
      <c r="M764" s="192"/>
      <c r="N764" s="192"/>
      <c r="O764" s="192"/>
      <c r="P764" s="192"/>
      <c r="Q764" s="192"/>
      <c r="R764" s="192"/>
      <c r="S764" s="192"/>
      <c r="T764" s="192"/>
      <c r="U764" s="192"/>
      <c r="V764" s="192"/>
      <c r="W764" s="192"/>
      <c r="X764" s="192"/>
      <c r="Y764" s="192"/>
      <c r="Z764" s="192"/>
      <c r="AA764" s="192"/>
      <c r="AB764" s="192"/>
      <c r="AC764" s="192"/>
      <c r="AD764" s="192"/>
      <c r="AE764" s="192"/>
      <c r="AF764" s="192"/>
    </row>
    <row r="765" spans="10:32" ht="15.75" customHeight="1">
      <c r="J765" s="192"/>
      <c r="K765" s="192"/>
      <c r="L765" s="192"/>
      <c r="M765" s="192"/>
      <c r="N765" s="192"/>
      <c r="O765" s="192"/>
      <c r="P765" s="192"/>
      <c r="Q765" s="192"/>
      <c r="R765" s="192"/>
      <c r="S765" s="192"/>
      <c r="T765" s="192"/>
      <c r="U765" s="192"/>
      <c r="V765" s="192"/>
      <c r="W765" s="192"/>
      <c r="X765" s="192"/>
      <c r="Y765" s="192"/>
      <c r="Z765" s="192"/>
      <c r="AA765" s="192"/>
      <c r="AB765" s="192"/>
      <c r="AC765" s="192"/>
      <c r="AD765" s="192"/>
      <c r="AE765" s="192"/>
      <c r="AF765" s="192"/>
    </row>
    <row r="766" spans="10:32" ht="15.75" customHeight="1">
      <c r="J766" s="192"/>
      <c r="K766" s="192"/>
      <c r="L766" s="192"/>
      <c r="M766" s="192"/>
      <c r="N766" s="192"/>
      <c r="O766" s="192"/>
      <c r="P766" s="192"/>
      <c r="Q766" s="192"/>
      <c r="R766" s="192"/>
      <c r="S766" s="192"/>
      <c r="T766" s="192"/>
      <c r="U766" s="192"/>
      <c r="V766" s="192"/>
      <c r="W766" s="192"/>
      <c r="X766" s="192"/>
      <c r="Y766" s="192"/>
      <c r="Z766" s="192"/>
      <c r="AA766" s="192"/>
      <c r="AB766" s="192"/>
      <c r="AC766" s="192"/>
      <c r="AD766" s="192"/>
      <c r="AE766" s="192"/>
      <c r="AF766" s="192"/>
    </row>
    <row r="767" spans="10:32" ht="15.75" customHeight="1">
      <c r="J767" s="192"/>
      <c r="K767" s="192"/>
      <c r="L767" s="192"/>
      <c r="M767" s="192"/>
      <c r="N767" s="192"/>
      <c r="O767" s="192"/>
      <c r="P767" s="192"/>
      <c r="Q767" s="192"/>
      <c r="R767" s="192"/>
      <c r="S767" s="192"/>
      <c r="T767" s="192"/>
      <c r="U767" s="192"/>
      <c r="V767" s="192"/>
      <c r="W767" s="192"/>
      <c r="X767" s="192"/>
      <c r="Y767" s="192"/>
      <c r="Z767" s="192"/>
      <c r="AA767" s="192"/>
      <c r="AB767" s="192"/>
      <c r="AC767" s="192"/>
      <c r="AD767" s="192"/>
      <c r="AE767" s="192"/>
      <c r="AF767" s="192"/>
    </row>
    <row r="768" spans="10:32" ht="15.75" customHeight="1">
      <c r="J768" s="192"/>
      <c r="K768" s="192"/>
      <c r="L768" s="192"/>
      <c r="M768" s="192"/>
      <c r="N768" s="192"/>
      <c r="O768" s="192"/>
      <c r="P768" s="192"/>
      <c r="Q768" s="192"/>
      <c r="R768" s="192"/>
      <c r="S768" s="192"/>
      <c r="T768" s="192"/>
      <c r="U768" s="192"/>
      <c r="V768" s="192"/>
      <c r="W768" s="192"/>
      <c r="X768" s="192"/>
      <c r="Y768" s="192"/>
      <c r="Z768" s="192"/>
      <c r="AA768" s="192"/>
      <c r="AB768" s="192"/>
      <c r="AC768" s="192"/>
      <c r="AD768" s="192"/>
      <c r="AE768" s="192"/>
      <c r="AF768" s="192"/>
    </row>
    <row r="769" spans="10:32" ht="15.75" customHeight="1">
      <c r="J769" s="192"/>
      <c r="K769" s="192"/>
      <c r="L769" s="192"/>
      <c r="M769" s="192"/>
      <c r="N769" s="192"/>
      <c r="O769" s="192"/>
      <c r="P769" s="192"/>
      <c r="Q769" s="192"/>
      <c r="R769" s="192"/>
      <c r="S769" s="192"/>
      <c r="T769" s="192"/>
      <c r="U769" s="192"/>
      <c r="V769" s="192"/>
      <c r="W769" s="192"/>
      <c r="X769" s="192"/>
      <c r="Y769" s="192"/>
      <c r="Z769" s="192"/>
      <c r="AA769" s="192"/>
      <c r="AB769" s="192"/>
      <c r="AC769" s="192"/>
      <c r="AD769" s="192"/>
      <c r="AE769" s="192"/>
      <c r="AF769" s="192"/>
    </row>
    <row r="770" spans="10:32" ht="15.75" customHeight="1">
      <c r="J770" s="192"/>
      <c r="K770" s="192"/>
      <c r="L770" s="192"/>
      <c r="M770" s="192"/>
      <c r="N770" s="192"/>
      <c r="O770" s="192"/>
      <c r="P770" s="192"/>
      <c r="Q770" s="192"/>
      <c r="R770" s="192"/>
      <c r="S770" s="192"/>
      <c r="T770" s="192"/>
      <c r="U770" s="192"/>
      <c r="V770" s="192"/>
      <c r="W770" s="192"/>
      <c r="X770" s="192"/>
      <c r="Y770" s="192"/>
      <c r="Z770" s="192"/>
      <c r="AA770" s="192"/>
      <c r="AB770" s="192"/>
      <c r="AC770" s="192"/>
      <c r="AD770" s="192"/>
      <c r="AE770" s="192"/>
      <c r="AF770" s="192"/>
    </row>
    <row r="771" spans="10:32" ht="15.75" customHeight="1">
      <c r="J771" s="192"/>
      <c r="K771" s="192"/>
      <c r="L771" s="192"/>
      <c r="M771" s="192"/>
      <c r="N771" s="192"/>
      <c r="O771" s="192"/>
      <c r="P771" s="192"/>
      <c r="Q771" s="192"/>
      <c r="R771" s="192"/>
      <c r="S771" s="192"/>
      <c r="T771" s="192"/>
      <c r="U771" s="192"/>
      <c r="V771" s="192"/>
      <c r="W771" s="192"/>
      <c r="X771" s="192"/>
      <c r="Y771" s="192"/>
      <c r="Z771" s="192"/>
      <c r="AA771" s="192"/>
      <c r="AB771" s="192"/>
      <c r="AC771" s="192"/>
      <c r="AD771" s="192"/>
      <c r="AE771" s="192"/>
      <c r="AF771" s="192"/>
    </row>
    <row r="772" spans="10:32" ht="15.75" customHeight="1">
      <c r="J772" s="192"/>
      <c r="K772" s="192"/>
      <c r="L772" s="192"/>
      <c r="M772" s="192"/>
      <c r="N772" s="192"/>
      <c r="O772" s="192"/>
      <c r="P772" s="192"/>
      <c r="Q772" s="192"/>
      <c r="R772" s="192"/>
      <c r="S772" s="192"/>
      <c r="T772" s="192"/>
      <c r="U772" s="192"/>
      <c r="V772" s="192"/>
      <c r="W772" s="192"/>
      <c r="X772" s="192"/>
      <c r="Y772" s="192"/>
      <c r="Z772" s="192"/>
      <c r="AA772" s="192"/>
      <c r="AB772" s="192"/>
      <c r="AC772" s="192"/>
      <c r="AD772" s="192"/>
      <c r="AE772" s="192"/>
      <c r="AF772" s="192"/>
    </row>
    <row r="773" spans="10:32" ht="15.75" customHeight="1">
      <c r="J773" s="192"/>
      <c r="K773" s="192"/>
      <c r="L773" s="192"/>
      <c r="M773" s="192"/>
      <c r="N773" s="192"/>
      <c r="O773" s="192"/>
      <c r="P773" s="192"/>
      <c r="Q773" s="192"/>
      <c r="R773" s="192"/>
      <c r="S773" s="192"/>
      <c r="T773" s="192"/>
      <c r="U773" s="192"/>
      <c r="V773" s="192"/>
      <c r="W773" s="192"/>
      <c r="X773" s="192"/>
      <c r="Y773" s="192"/>
      <c r="Z773" s="192"/>
      <c r="AA773" s="192"/>
      <c r="AB773" s="192"/>
      <c r="AC773" s="192"/>
      <c r="AD773" s="192"/>
      <c r="AE773" s="192"/>
      <c r="AF773" s="192"/>
    </row>
    <row r="774" spans="10:32" ht="15.75" customHeight="1">
      <c r="J774" s="192"/>
      <c r="K774" s="192"/>
      <c r="L774" s="192"/>
      <c r="M774" s="192"/>
      <c r="N774" s="192"/>
      <c r="O774" s="192"/>
      <c r="P774" s="192"/>
      <c r="Q774" s="192"/>
      <c r="R774" s="192"/>
      <c r="S774" s="192"/>
      <c r="T774" s="192"/>
      <c r="U774" s="192"/>
      <c r="V774" s="192"/>
      <c r="W774" s="192"/>
      <c r="X774" s="192"/>
      <c r="Y774" s="192"/>
      <c r="Z774" s="192"/>
      <c r="AA774" s="192"/>
      <c r="AB774" s="192"/>
      <c r="AC774" s="192"/>
      <c r="AD774" s="192"/>
      <c r="AE774" s="192"/>
      <c r="AF774" s="192"/>
    </row>
    <row r="775" spans="10:32" ht="15.75" customHeight="1">
      <c r="J775" s="192"/>
      <c r="K775" s="192"/>
      <c r="L775" s="192"/>
      <c r="M775" s="192"/>
      <c r="N775" s="192"/>
      <c r="O775" s="192"/>
      <c r="P775" s="192"/>
      <c r="Q775" s="192"/>
      <c r="R775" s="192"/>
      <c r="S775" s="192"/>
      <c r="T775" s="192"/>
      <c r="U775" s="192"/>
      <c r="V775" s="192"/>
      <c r="W775" s="192"/>
      <c r="X775" s="192"/>
      <c r="Y775" s="192"/>
      <c r="Z775" s="192"/>
      <c r="AA775" s="192"/>
      <c r="AB775" s="192"/>
      <c r="AC775" s="192"/>
      <c r="AD775" s="192"/>
      <c r="AE775" s="192"/>
      <c r="AF775" s="192"/>
    </row>
    <row r="776" spans="10:32" ht="15.75" customHeight="1">
      <c r="J776" s="192"/>
      <c r="K776" s="192"/>
      <c r="L776" s="192"/>
      <c r="M776" s="192"/>
      <c r="N776" s="192"/>
      <c r="O776" s="192"/>
      <c r="P776" s="192"/>
      <c r="Q776" s="192"/>
      <c r="R776" s="192"/>
      <c r="S776" s="192"/>
      <c r="T776" s="192"/>
      <c r="U776" s="192"/>
      <c r="V776" s="192"/>
      <c r="W776" s="192"/>
      <c r="X776" s="192"/>
      <c r="Y776" s="192"/>
      <c r="Z776" s="192"/>
      <c r="AA776" s="192"/>
      <c r="AB776" s="192"/>
      <c r="AC776" s="192"/>
      <c r="AD776" s="192"/>
      <c r="AE776" s="192"/>
      <c r="AF776" s="192"/>
    </row>
    <row r="777" spans="10:32" ht="15.75" customHeight="1">
      <c r="J777" s="192"/>
      <c r="K777" s="192"/>
      <c r="L777" s="192"/>
      <c r="M777" s="192"/>
      <c r="N777" s="192"/>
      <c r="O777" s="192"/>
      <c r="P777" s="192"/>
      <c r="Q777" s="192"/>
      <c r="R777" s="192"/>
      <c r="S777" s="192"/>
      <c r="T777" s="192"/>
      <c r="U777" s="192"/>
      <c r="V777" s="192"/>
      <c r="W777" s="192"/>
      <c r="X777" s="192"/>
      <c r="Y777" s="192"/>
      <c r="Z777" s="192"/>
      <c r="AA777" s="192"/>
      <c r="AB777" s="192"/>
      <c r="AC777" s="192"/>
      <c r="AD777" s="192"/>
      <c r="AE777" s="192"/>
      <c r="AF777" s="192"/>
    </row>
    <row r="778" spans="10:32" ht="15.75" customHeight="1">
      <c r="J778" s="192"/>
      <c r="K778" s="192"/>
      <c r="L778" s="192"/>
      <c r="M778" s="192"/>
      <c r="N778" s="192"/>
      <c r="O778" s="192"/>
      <c r="P778" s="192"/>
      <c r="Q778" s="192"/>
      <c r="R778" s="192"/>
      <c r="S778" s="192"/>
      <c r="T778" s="192"/>
      <c r="U778" s="192"/>
      <c r="V778" s="192"/>
      <c r="W778" s="192"/>
      <c r="X778" s="192"/>
      <c r="Y778" s="192"/>
      <c r="Z778" s="192"/>
      <c r="AA778" s="192"/>
      <c r="AB778" s="192"/>
      <c r="AC778" s="192"/>
      <c r="AD778" s="192"/>
      <c r="AE778" s="192"/>
      <c r="AF778" s="192"/>
    </row>
    <row r="779" spans="10:32" ht="15.75" customHeight="1">
      <c r="J779" s="192"/>
      <c r="K779" s="192"/>
      <c r="L779" s="192"/>
      <c r="M779" s="192"/>
      <c r="N779" s="192"/>
      <c r="O779" s="192"/>
      <c r="P779" s="192"/>
      <c r="Q779" s="192"/>
      <c r="R779" s="192"/>
      <c r="S779" s="192"/>
      <c r="T779" s="192"/>
      <c r="U779" s="192"/>
      <c r="V779" s="192"/>
      <c r="W779" s="192"/>
      <c r="X779" s="192"/>
      <c r="Y779" s="192"/>
      <c r="Z779" s="192"/>
      <c r="AA779" s="192"/>
      <c r="AB779" s="192"/>
      <c r="AC779" s="192"/>
      <c r="AD779" s="192"/>
      <c r="AE779" s="192"/>
      <c r="AF779" s="192"/>
    </row>
    <row r="780" spans="10:32" ht="15.75" customHeight="1">
      <c r="J780" s="192"/>
      <c r="K780" s="192"/>
      <c r="L780" s="192"/>
      <c r="M780" s="192"/>
      <c r="N780" s="192"/>
      <c r="O780" s="192"/>
      <c r="P780" s="192"/>
      <c r="Q780" s="192"/>
      <c r="R780" s="192"/>
      <c r="S780" s="192"/>
      <c r="T780" s="192"/>
      <c r="U780" s="192"/>
      <c r="V780" s="192"/>
      <c r="W780" s="192"/>
      <c r="X780" s="192"/>
      <c r="Y780" s="192"/>
      <c r="Z780" s="192"/>
      <c r="AA780" s="192"/>
      <c r="AB780" s="192"/>
      <c r="AC780" s="192"/>
      <c r="AD780" s="192"/>
      <c r="AE780" s="192"/>
      <c r="AF780" s="192"/>
    </row>
    <row r="781" spans="10:32" ht="15.75" customHeight="1">
      <c r="J781" s="192"/>
      <c r="K781" s="192"/>
      <c r="L781" s="192"/>
      <c r="M781" s="192"/>
      <c r="N781" s="192"/>
      <c r="O781" s="192"/>
      <c r="P781" s="192"/>
      <c r="Q781" s="192"/>
      <c r="R781" s="192"/>
      <c r="S781" s="192"/>
      <c r="T781" s="192"/>
      <c r="U781" s="192"/>
      <c r="V781" s="192"/>
      <c r="W781" s="192"/>
      <c r="X781" s="192"/>
      <c r="Y781" s="192"/>
      <c r="Z781" s="192"/>
      <c r="AA781" s="192"/>
      <c r="AB781" s="192"/>
      <c r="AC781" s="192"/>
      <c r="AD781" s="192"/>
      <c r="AE781" s="192"/>
      <c r="AF781" s="192"/>
    </row>
    <row r="782" spans="10:32" ht="15.75" customHeight="1">
      <c r="J782" s="192"/>
      <c r="K782" s="192"/>
      <c r="L782" s="192"/>
      <c r="M782" s="192"/>
      <c r="N782" s="192"/>
      <c r="O782" s="192"/>
      <c r="P782" s="192"/>
      <c r="Q782" s="192"/>
      <c r="R782" s="192"/>
      <c r="S782" s="192"/>
      <c r="T782" s="192"/>
      <c r="U782" s="192"/>
      <c r="V782" s="192"/>
      <c r="W782" s="192"/>
      <c r="X782" s="192"/>
      <c r="Y782" s="192"/>
      <c r="Z782" s="192"/>
      <c r="AA782" s="192"/>
      <c r="AB782" s="192"/>
      <c r="AC782" s="192"/>
      <c r="AD782" s="192"/>
      <c r="AE782" s="192"/>
      <c r="AF782" s="192"/>
    </row>
    <row r="783" spans="10:32" ht="15.75" customHeight="1">
      <c r="J783" s="192"/>
      <c r="K783" s="192"/>
      <c r="L783" s="192"/>
      <c r="M783" s="192"/>
      <c r="N783" s="192"/>
      <c r="O783" s="192"/>
      <c r="P783" s="192"/>
      <c r="Q783" s="192"/>
      <c r="R783" s="192"/>
      <c r="S783" s="192"/>
      <c r="T783" s="192"/>
      <c r="U783" s="192"/>
      <c r="V783" s="192"/>
      <c r="W783" s="192"/>
      <c r="X783" s="192"/>
      <c r="Y783" s="192"/>
      <c r="Z783" s="192"/>
      <c r="AA783" s="192"/>
      <c r="AB783" s="192"/>
      <c r="AC783" s="192"/>
      <c r="AD783" s="192"/>
      <c r="AE783" s="192"/>
      <c r="AF783" s="192"/>
    </row>
    <row r="784" spans="10:32" ht="15.75" customHeight="1">
      <c r="J784" s="192"/>
      <c r="K784" s="192"/>
      <c r="L784" s="192"/>
      <c r="M784" s="192"/>
      <c r="N784" s="192"/>
      <c r="O784" s="192"/>
      <c r="P784" s="192"/>
      <c r="Q784" s="192"/>
      <c r="R784" s="192"/>
      <c r="S784" s="192"/>
      <c r="T784" s="192"/>
      <c r="U784" s="192"/>
      <c r="V784" s="192"/>
      <c r="W784" s="192"/>
      <c r="X784" s="192"/>
      <c r="Y784" s="192"/>
      <c r="Z784" s="192"/>
      <c r="AA784" s="192"/>
      <c r="AB784" s="192"/>
      <c r="AC784" s="192"/>
      <c r="AD784" s="192"/>
      <c r="AE784" s="192"/>
      <c r="AF784" s="192"/>
    </row>
    <row r="785" spans="10:32" ht="15.75" customHeight="1">
      <c r="J785" s="192"/>
      <c r="K785" s="192"/>
      <c r="L785" s="192"/>
      <c r="M785" s="192"/>
      <c r="N785" s="192"/>
      <c r="O785" s="192"/>
      <c r="P785" s="192"/>
      <c r="Q785" s="192"/>
      <c r="R785" s="192"/>
      <c r="S785" s="192"/>
      <c r="T785" s="192"/>
      <c r="U785" s="192"/>
      <c r="V785" s="192"/>
      <c r="W785" s="192"/>
      <c r="X785" s="192"/>
      <c r="Y785" s="192"/>
      <c r="Z785" s="192"/>
      <c r="AA785" s="192"/>
      <c r="AB785" s="192"/>
      <c r="AC785" s="192"/>
      <c r="AD785" s="192"/>
      <c r="AE785" s="192"/>
      <c r="AF785" s="192"/>
    </row>
    <row r="786" spans="10:32" ht="15.75" customHeight="1">
      <c r="J786" s="192"/>
      <c r="K786" s="192"/>
      <c r="L786" s="192"/>
      <c r="M786" s="192"/>
      <c r="N786" s="192"/>
      <c r="O786" s="192"/>
      <c r="P786" s="192"/>
      <c r="Q786" s="192"/>
      <c r="R786" s="192"/>
      <c r="S786" s="192"/>
      <c r="T786" s="192"/>
      <c r="U786" s="192"/>
      <c r="V786" s="192"/>
      <c r="W786" s="192"/>
      <c r="X786" s="192"/>
      <c r="Y786" s="192"/>
      <c r="Z786" s="192"/>
      <c r="AA786" s="192"/>
      <c r="AB786" s="192"/>
      <c r="AC786" s="192"/>
      <c r="AD786" s="192"/>
      <c r="AE786" s="192"/>
      <c r="AF786" s="192"/>
    </row>
    <row r="787" spans="10:32" ht="15.75" customHeight="1">
      <c r="J787" s="192"/>
      <c r="K787" s="192"/>
      <c r="L787" s="192"/>
      <c r="M787" s="192"/>
      <c r="N787" s="192"/>
      <c r="O787" s="192"/>
      <c r="P787" s="192"/>
      <c r="Q787" s="192"/>
      <c r="R787" s="192"/>
      <c r="S787" s="192"/>
      <c r="T787" s="192"/>
      <c r="U787" s="192"/>
      <c r="V787" s="192"/>
      <c r="W787" s="192"/>
      <c r="X787" s="192"/>
      <c r="Y787" s="192"/>
      <c r="Z787" s="192"/>
      <c r="AA787" s="192"/>
      <c r="AB787" s="192"/>
      <c r="AC787" s="192"/>
      <c r="AD787" s="192"/>
      <c r="AE787" s="192"/>
      <c r="AF787" s="192"/>
    </row>
    <row r="788" spans="10:32" ht="15.75" customHeight="1">
      <c r="J788" s="192"/>
      <c r="K788" s="192"/>
      <c r="L788" s="192"/>
      <c r="M788" s="192"/>
      <c r="N788" s="192"/>
      <c r="O788" s="192"/>
      <c r="P788" s="192"/>
      <c r="Q788" s="192"/>
      <c r="R788" s="192"/>
      <c r="S788" s="192"/>
      <c r="T788" s="192"/>
      <c r="U788" s="192"/>
      <c r="V788" s="192"/>
      <c r="W788" s="192"/>
      <c r="X788" s="192"/>
      <c r="Y788" s="192"/>
      <c r="Z788" s="192"/>
      <c r="AA788" s="192"/>
      <c r="AB788" s="192"/>
      <c r="AC788" s="192"/>
      <c r="AD788" s="192"/>
      <c r="AE788" s="192"/>
      <c r="AF788" s="192"/>
    </row>
    <row r="789" spans="10:32" ht="15.75" customHeight="1">
      <c r="J789" s="192"/>
      <c r="K789" s="192"/>
      <c r="L789" s="192"/>
      <c r="M789" s="192"/>
      <c r="N789" s="192"/>
      <c r="O789" s="192"/>
      <c r="P789" s="192"/>
      <c r="Q789" s="192"/>
      <c r="R789" s="192"/>
      <c r="S789" s="192"/>
      <c r="T789" s="192"/>
      <c r="U789" s="192"/>
      <c r="V789" s="192"/>
      <c r="W789" s="192"/>
      <c r="X789" s="192"/>
      <c r="Y789" s="192"/>
      <c r="Z789" s="192"/>
      <c r="AA789" s="192"/>
      <c r="AB789" s="192"/>
      <c r="AC789" s="192"/>
      <c r="AD789" s="192"/>
      <c r="AE789" s="192"/>
      <c r="AF789" s="192"/>
    </row>
    <row r="790" spans="10:32" ht="15.75" customHeight="1">
      <c r="J790" s="192"/>
      <c r="K790" s="192"/>
      <c r="L790" s="192"/>
      <c r="M790" s="192"/>
      <c r="N790" s="192"/>
      <c r="O790" s="192"/>
      <c r="P790" s="192"/>
      <c r="Q790" s="192"/>
      <c r="R790" s="192"/>
      <c r="S790" s="192"/>
      <c r="T790" s="192"/>
      <c r="U790" s="192"/>
      <c r="V790" s="192"/>
      <c r="W790" s="192"/>
      <c r="X790" s="192"/>
      <c r="Y790" s="192"/>
      <c r="Z790" s="192"/>
      <c r="AA790" s="192"/>
      <c r="AB790" s="192"/>
      <c r="AC790" s="192"/>
      <c r="AD790" s="192"/>
      <c r="AE790" s="192"/>
      <c r="AF790" s="192"/>
    </row>
    <row r="791" spans="10:32" ht="15.75" customHeight="1">
      <c r="J791" s="192"/>
      <c r="K791" s="192"/>
      <c r="L791" s="192"/>
      <c r="M791" s="192"/>
      <c r="N791" s="192"/>
      <c r="O791" s="192"/>
      <c r="P791" s="192"/>
      <c r="Q791" s="192"/>
      <c r="R791" s="192"/>
      <c r="S791" s="192"/>
      <c r="T791" s="192"/>
      <c r="U791" s="192"/>
      <c r="V791" s="192"/>
      <c r="W791" s="192"/>
      <c r="X791" s="192"/>
      <c r="Y791" s="192"/>
      <c r="Z791" s="192"/>
      <c r="AA791" s="192"/>
      <c r="AB791" s="192"/>
      <c r="AC791" s="192"/>
      <c r="AD791" s="192"/>
      <c r="AE791" s="192"/>
      <c r="AF791" s="192"/>
    </row>
    <row r="792" spans="10:32" ht="15.75" customHeight="1">
      <c r="J792" s="192"/>
      <c r="K792" s="192"/>
      <c r="L792" s="192"/>
      <c r="M792" s="192"/>
      <c r="N792" s="192"/>
      <c r="O792" s="192"/>
      <c r="P792" s="192"/>
      <c r="Q792" s="192"/>
      <c r="R792" s="192"/>
      <c r="S792" s="192"/>
      <c r="T792" s="192"/>
      <c r="U792" s="192"/>
      <c r="V792" s="192"/>
      <c r="W792" s="192"/>
      <c r="X792" s="192"/>
      <c r="Y792" s="192"/>
      <c r="Z792" s="192"/>
      <c r="AA792" s="192"/>
      <c r="AB792" s="192"/>
      <c r="AC792" s="192"/>
      <c r="AD792" s="192"/>
      <c r="AE792" s="192"/>
      <c r="AF792" s="192"/>
    </row>
    <row r="793" spans="10:32" ht="15.75" customHeight="1">
      <c r="J793" s="192"/>
      <c r="K793" s="192"/>
      <c r="L793" s="192"/>
      <c r="M793" s="192"/>
      <c r="N793" s="192"/>
      <c r="O793" s="192"/>
      <c r="P793" s="192"/>
      <c r="Q793" s="192"/>
      <c r="R793" s="192"/>
      <c r="S793" s="192"/>
      <c r="T793" s="192"/>
      <c r="U793" s="192"/>
      <c r="V793" s="192"/>
      <c r="W793" s="192"/>
      <c r="X793" s="192"/>
      <c r="Y793" s="192"/>
      <c r="Z793" s="192"/>
      <c r="AA793" s="192"/>
      <c r="AB793" s="192"/>
      <c r="AC793" s="192"/>
      <c r="AD793" s="192"/>
      <c r="AE793" s="192"/>
      <c r="AF793" s="192"/>
    </row>
    <row r="794" spans="10:32" ht="15.75" customHeight="1">
      <c r="J794" s="192"/>
      <c r="K794" s="192"/>
      <c r="L794" s="192"/>
      <c r="M794" s="192"/>
      <c r="N794" s="192"/>
      <c r="O794" s="192"/>
      <c r="P794" s="192"/>
      <c r="Q794" s="192"/>
      <c r="R794" s="192"/>
      <c r="S794" s="192"/>
      <c r="T794" s="192"/>
      <c r="U794" s="192"/>
      <c r="V794" s="192"/>
      <c r="W794" s="192"/>
      <c r="X794" s="192"/>
      <c r="Y794" s="192"/>
      <c r="Z794" s="192"/>
      <c r="AA794" s="192"/>
      <c r="AB794" s="192"/>
      <c r="AC794" s="192"/>
      <c r="AD794" s="192"/>
      <c r="AE794" s="192"/>
      <c r="AF794" s="192"/>
    </row>
    <row r="795" spans="10:32" ht="15.75" customHeight="1">
      <c r="J795" s="192"/>
      <c r="K795" s="192"/>
      <c r="L795" s="192"/>
      <c r="M795" s="192"/>
      <c r="N795" s="192"/>
      <c r="O795" s="192"/>
      <c r="P795" s="192"/>
      <c r="Q795" s="192"/>
      <c r="R795" s="192"/>
      <c r="S795" s="192"/>
      <c r="T795" s="192"/>
      <c r="U795" s="192"/>
      <c r="V795" s="192"/>
      <c r="W795" s="192"/>
      <c r="X795" s="192"/>
      <c r="Y795" s="192"/>
      <c r="Z795" s="192"/>
      <c r="AA795" s="192"/>
      <c r="AB795" s="192"/>
      <c r="AC795" s="192"/>
      <c r="AD795" s="192"/>
      <c r="AE795" s="192"/>
      <c r="AF795" s="192"/>
    </row>
    <row r="796" spans="10:32" ht="15.75" customHeight="1">
      <c r="J796" s="192"/>
      <c r="K796" s="192"/>
      <c r="L796" s="192"/>
      <c r="M796" s="192"/>
      <c r="N796" s="192"/>
      <c r="O796" s="192"/>
      <c r="P796" s="192"/>
      <c r="Q796" s="192"/>
      <c r="R796" s="192"/>
      <c r="S796" s="192"/>
      <c r="T796" s="192"/>
      <c r="U796" s="192"/>
      <c r="V796" s="192"/>
      <c r="W796" s="192"/>
      <c r="X796" s="192"/>
      <c r="Y796" s="192"/>
      <c r="Z796" s="192"/>
      <c r="AA796" s="192"/>
      <c r="AB796" s="192"/>
      <c r="AC796" s="192"/>
      <c r="AD796" s="192"/>
      <c r="AE796" s="192"/>
      <c r="AF796" s="192"/>
    </row>
    <row r="797" spans="10:32" ht="15.75" customHeight="1">
      <c r="J797" s="192"/>
      <c r="K797" s="192"/>
      <c r="L797" s="192"/>
      <c r="M797" s="192"/>
      <c r="N797" s="192"/>
      <c r="O797" s="192"/>
      <c r="P797" s="192"/>
      <c r="Q797" s="192"/>
      <c r="R797" s="192"/>
      <c r="S797" s="192"/>
      <c r="T797" s="192"/>
      <c r="U797" s="192"/>
      <c r="V797" s="192"/>
      <c r="W797" s="192"/>
      <c r="X797" s="192"/>
      <c r="Y797" s="192"/>
      <c r="Z797" s="192"/>
      <c r="AA797" s="192"/>
      <c r="AB797" s="192"/>
      <c r="AC797" s="192"/>
      <c r="AD797" s="192"/>
      <c r="AE797" s="192"/>
      <c r="AF797" s="192"/>
    </row>
    <row r="798" spans="10:32" ht="15.75" customHeight="1">
      <c r="J798" s="192"/>
      <c r="K798" s="192"/>
      <c r="L798" s="192"/>
      <c r="M798" s="192"/>
      <c r="N798" s="192"/>
      <c r="O798" s="192"/>
      <c r="P798" s="192"/>
      <c r="Q798" s="192"/>
      <c r="R798" s="192"/>
      <c r="S798" s="192"/>
      <c r="T798" s="192"/>
      <c r="U798" s="192"/>
      <c r="V798" s="192"/>
      <c r="W798" s="192"/>
      <c r="X798" s="192"/>
      <c r="Y798" s="192"/>
      <c r="Z798" s="192"/>
      <c r="AA798" s="192"/>
      <c r="AB798" s="192"/>
      <c r="AC798" s="192"/>
      <c r="AD798" s="192"/>
      <c r="AE798" s="192"/>
      <c r="AF798" s="192"/>
    </row>
    <row r="799" spans="10:32" ht="15.75" customHeight="1">
      <c r="J799" s="192"/>
      <c r="K799" s="192"/>
      <c r="L799" s="192"/>
      <c r="M799" s="192"/>
      <c r="N799" s="192"/>
      <c r="O799" s="192"/>
      <c r="P799" s="192"/>
      <c r="Q799" s="192"/>
      <c r="R799" s="192"/>
      <c r="S799" s="192"/>
      <c r="T799" s="192"/>
      <c r="U799" s="192"/>
      <c r="V799" s="192"/>
      <c r="W799" s="192"/>
      <c r="X799" s="192"/>
      <c r="Y799" s="192"/>
      <c r="Z799" s="192"/>
      <c r="AA799" s="192"/>
      <c r="AB799" s="192"/>
      <c r="AC799" s="192"/>
      <c r="AD799" s="192"/>
      <c r="AE799" s="192"/>
      <c r="AF799" s="192"/>
    </row>
    <row r="800" spans="10:32" ht="15.75" customHeight="1">
      <c r="J800" s="192"/>
      <c r="K800" s="192"/>
      <c r="L800" s="192"/>
      <c r="M800" s="192"/>
      <c r="N800" s="192"/>
      <c r="O800" s="192"/>
      <c r="P800" s="192"/>
      <c r="Q800" s="192"/>
      <c r="R800" s="192"/>
      <c r="S800" s="192"/>
      <c r="T800" s="192"/>
      <c r="U800" s="192"/>
      <c r="V800" s="192"/>
      <c r="W800" s="192"/>
      <c r="X800" s="192"/>
      <c r="Y800" s="192"/>
      <c r="Z800" s="192"/>
      <c r="AA800" s="192"/>
      <c r="AB800" s="192"/>
      <c r="AC800" s="192"/>
      <c r="AD800" s="192"/>
      <c r="AE800" s="192"/>
      <c r="AF800" s="192"/>
    </row>
    <row r="801" spans="10:32" ht="15.75" customHeight="1">
      <c r="J801" s="192"/>
      <c r="K801" s="192"/>
      <c r="L801" s="192"/>
      <c r="M801" s="192"/>
      <c r="N801" s="192"/>
      <c r="O801" s="192"/>
      <c r="P801" s="192"/>
      <c r="Q801" s="192"/>
      <c r="R801" s="192"/>
      <c r="S801" s="192"/>
      <c r="T801" s="192"/>
      <c r="U801" s="192"/>
      <c r="V801" s="192"/>
      <c r="W801" s="192"/>
      <c r="X801" s="192"/>
      <c r="Y801" s="192"/>
      <c r="Z801" s="192"/>
      <c r="AA801" s="192"/>
      <c r="AB801" s="192"/>
      <c r="AC801" s="192"/>
      <c r="AD801" s="192"/>
      <c r="AE801" s="192"/>
      <c r="AF801" s="192"/>
    </row>
    <row r="802" spans="10:32" ht="15.75" customHeight="1">
      <c r="J802" s="192"/>
      <c r="K802" s="192"/>
      <c r="L802" s="192"/>
      <c r="M802" s="192"/>
      <c r="N802" s="192"/>
      <c r="O802" s="192"/>
      <c r="P802" s="192"/>
      <c r="Q802" s="192"/>
      <c r="R802" s="192"/>
      <c r="S802" s="192"/>
      <c r="T802" s="192"/>
      <c r="U802" s="192"/>
      <c r="V802" s="192"/>
      <c r="W802" s="192"/>
      <c r="X802" s="192"/>
      <c r="Y802" s="192"/>
      <c r="Z802" s="192"/>
      <c r="AA802" s="192"/>
      <c r="AB802" s="192"/>
      <c r="AC802" s="192"/>
      <c r="AD802" s="192"/>
      <c r="AE802" s="192"/>
      <c r="AF802" s="192"/>
    </row>
    <row r="803" spans="10:32" ht="15.75" customHeight="1">
      <c r="J803" s="192"/>
      <c r="K803" s="192"/>
      <c r="L803" s="192"/>
      <c r="M803" s="192"/>
      <c r="N803" s="192"/>
      <c r="O803" s="192"/>
      <c r="P803" s="192"/>
      <c r="Q803" s="192"/>
      <c r="R803" s="192"/>
      <c r="S803" s="192"/>
      <c r="T803" s="192"/>
      <c r="U803" s="192"/>
      <c r="V803" s="192"/>
      <c r="W803" s="192"/>
      <c r="X803" s="192"/>
      <c r="Y803" s="192"/>
      <c r="Z803" s="192"/>
      <c r="AA803" s="192"/>
      <c r="AB803" s="192"/>
      <c r="AC803" s="192"/>
      <c r="AD803" s="192"/>
      <c r="AE803" s="192"/>
      <c r="AF803" s="192"/>
    </row>
    <row r="804" spans="10:32" ht="15.75" customHeight="1">
      <c r="J804" s="192"/>
      <c r="K804" s="192"/>
      <c r="L804" s="192"/>
      <c r="M804" s="192"/>
      <c r="N804" s="192"/>
      <c r="O804" s="192"/>
      <c r="P804" s="192"/>
      <c r="Q804" s="192"/>
      <c r="R804" s="192"/>
      <c r="S804" s="192"/>
      <c r="T804" s="192"/>
      <c r="U804" s="192"/>
      <c r="V804" s="192"/>
      <c r="W804" s="192"/>
      <c r="X804" s="192"/>
      <c r="Y804" s="192"/>
      <c r="Z804" s="192"/>
      <c r="AA804" s="192"/>
      <c r="AB804" s="192"/>
      <c r="AC804" s="192"/>
      <c r="AD804" s="192"/>
      <c r="AE804" s="192"/>
      <c r="AF804" s="192"/>
    </row>
    <row r="805" spans="10:32" ht="15.75" customHeight="1">
      <c r="J805" s="192"/>
      <c r="K805" s="192"/>
      <c r="L805" s="192"/>
      <c r="M805" s="192"/>
      <c r="N805" s="192"/>
      <c r="O805" s="192"/>
      <c r="P805" s="192"/>
      <c r="Q805" s="192"/>
      <c r="R805" s="192"/>
      <c r="S805" s="192"/>
      <c r="T805" s="192"/>
      <c r="U805" s="192"/>
      <c r="V805" s="192"/>
      <c r="W805" s="192"/>
      <c r="X805" s="192"/>
      <c r="Y805" s="192"/>
      <c r="Z805" s="192"/>
      <c r="AA805" s="192"/>
      <c r="AB805" s="192"/>
      <c r="AC805" s="192"/>
      <c r="AD805" s="192"/>
      <c r="AE805" s="192"/>
      <c r="AF805" s="192"/>
    </row>
    <row r="806" spans="10:32" ht="15.75" customHeight="1">
      <c r="J806" s="192"/>
      <c r="K806" s="192"/>
      <c r="L806" s="192"/>
      <c r="M806" s="192"/>
      <c r="N806" s="192"/>
      <c r="O806" s="192"/>
      <c r="P806" s="192"/>
      <c r="Q806" s="192"/>
      <c r="R806" s="192"/>
      <c r="S806" s="192"/>
      <c r="T806" s="192"/>
      <c r="U806" s="192"/>
      <c r="V806" s="192"/>
      <c r="W806" s="192"/>
      <c r="X806" s="192"/>
      <c r="Y806" s="192"/>
      <c r="Z806" s="192"/>
      <c r="AA806" s="192"/>
      <c r="AB806" s="192"/>
      <c r="AC806" s="192"/>
      <c r="AD806" s="192"/>
      <c r="AE806" s="192"/>
      <c r="AF806" s="192"/>
    </row>
    <row r="807" spans="10:32" ht="15.75" customHeight="1">
      <c r="J807" s="192"/>
      <c r="K807" s="192"/>
      <c r="L807" s="192"/>
      <c r="M807" s="192"/>
      <c r="N807" s="192"/>
      <c r="O807" s="192"/>
      <c r="P807" s="192"/>
      <c r="Q807" s="192"/>
      <c r="R807" s="192"/>
      <c r="S807" s="192"/>
      <c r="T807" s="192"/>
      <c r="U807" s="192"/>
      <c r="V807" s="192"/>
      <c r="W807" s="192"/>
      <c r="X807" s="192"/>
      <c r="Y807" s="192"/>
      <c r="Z807" s="192"/>
      <c r="AA807" s="192"/>
      <c r="AB807" s="192"/>
      <c r="AC807" s="192"/>
      <c r="AD807" s="192"/>
      <c r="AE807" s="192"/>
      <c r="AF807" s="192"/>
    </row>
    <row r="808" spans="10:32" ht="15.75" customHeight="1">
      <c r="J808" s="192"/>
      <c r="K808" s="192"/>
      <c r="L808" s="192"/>
      <c r="M808" s="192"/>
      <c r="N808" s="192"/>
      <c r="O808" s="192"/>
      <c r="P808" s="192"/>
      <c r="Q808" s="192"/>
      <c r="R808" s="192"/>
      <c r="S808" s="192"/>
      <c r="T808" s="192"/>
      <c r="U808" s="192"/>
      <c r="V808" s="192"/>
      <c r="W808" s="192"/>
      <c r="X808" s="192"/>
      <c r="Y808" s="192"/>
      <c r="Z808" s="192"/>
      <c r="AA808" s="192"/>
      <c r="AB808" s="192"/>
      <c r="AC808" s="192"/>
      <c r="AD808" s="192"/>
      <c r="AE808" s="192"/>
      <c r="AF808" s="192"/>
    </row>
    <row r="809" spans="10:32" ht="15.75" customHeight="1">
      <c r="J809" s="192"/>
      <c r="K809" s="192"/>
      <c r="L809" s="192"/>
      <c r="M809" s="192"/>
      <c r="N809" s="192"/>
      <c r="O809" s="192"/>
      <c r="P809" s="192"/>
      <c r="Q809" s="192"/>
      <c r="R809" s="192"/>
      <c r="S809" s="192"/>
      <c r="T809" s="192"/>
      <c r="U809" s="192"/>
      <c r="V809" s="192"/>
      <c r="W809" s="192"/>
      <c r="X809" s="192"/>
      <c r="Y809" s="192"/>
      <c r="Z809" s="192"/>
      <c r="AA809" s="192"/>
      <c r="AB809" s="192"/>
      <c r="AC809" s="192"/>
      <c r="AD809" s="192"/>
      <c r="AE809" s="192"/>
      <c r="AF809" s="192"/>
    </row>
    <row r="810" spans="10:32" ht="15.75" customHeight="1">
      <c r="J810" s="192"/>
      <c r="K810" s="192"/>
      <c r="L810" s="192"/>
      <c r="M810" s="192"/>
      <c r="N810" s="192"/>
      <c r="O810" s="192"/>
      <c r="P810" s="192"/>
      <c r="Q810" s="192"/>
      <c r="R810" s="192"/>
      <c r="S810" s="192"/>
      <c r="T810" s="192"/>
      <c r="U810" s="192"/>
      <c r="V810" s="192"/>
      <c r="W810" s="192"/>
      <c r="X810" s="192"/>
      <c r="Y810" s="192"/>
      <c r="Z810" s="192"/>
      <c r="AA810" s="192"/>
      <c r="AB810" s="192"/>
      <c r="AC810" s="192"/>
      <c r="AD810" s="192"/>
      <c r="AE810" s="192"/>
      <c r="AF810" s="192"/>
    </row>
    <row r="811" spans="10:32" ht="15.75" customHeight="1">
      <c r="J811" s="192"/>
      <c r="K811" s="192"/>
      <c r="L811" s="192"/>
      <c r="M811" s="192"/>
      <c r="N811" s="192"/>
      <c r="O811" s="192"/>
      <c r="P811" s="192"/>
      <c r="Q811" s="192"/>
      <c r="R811" s="192"/>
      <c r="S811" s="192"/>
      <c r="T811" s="192"/>
      <c r="U811" s="192"/>
      <c r="V811" s="192"/>
      <c r="W811" s="192"/>
      <c r="X811" s="192"/>
      <c r="Y811" s="192"/>
      <c r="Z811" s="192"/>
      <c r="AA811" s="192"/>
      <c r="AB811" s="192"/>
      <c r="AC811" s="192"/>
      <c r="AD811" s="192"/>
      <c r="AE811" s="192"/>
      <c r="AF811" s="192"/>
    </row>
    <row r="812" spans="10:32" ht="15.75" customHeight="1">
      <c r="J812" s="192"/>
      <c r="K812" s="192"/>
      <c r="L812" s="192"/>
      <c r="M812" s="192"/>
      <c r="N812" s="192"/>
      <c r="O812" s="192"/>
      <c r="P812" s="192"/>
      <c r="Q812" s="192"/>
      <c r="R812" s="192"/>
      <c r="S812" s="192"/>
      <c r="T812" s="192"/>
      <c r="U812" s="192"/>
      <c r="V812" s="192"/>
      <c r="W812" s="192"/>
      <c r="X812" s="192"/>
      <c r="Y812" s="192"/>
      <c r="Z812" s="192"/>
      <c r="AA812" s="192"/>
      <c r="AB812" s="192"/>
      <c r="AC812" s="192"/>
      <c r="AD812" s="192"/>
      <c r="AE812" s="192"/>
      <c r="AF812" s="192"/>
    </row>
    <row r="813" spans="10:32" ht="15.75" customHeight="1">
      <c r="J813" s="192"/>
      <c r="K813" s="192"/>
      <c r="L813" s="192"/>
      <c r="M813" s="192"/>
      <c r="N813" s="192"/>
      <c r="O813" s="192"/>
      <c r="P813" s="192"/>
      <c r="Q813" s="192"/>
      <c r="R813" s="192"/>
      <c r="S813" s="192"/>
      <c r="T813" s="192"/>
      <c r="U813" s="192"/>
      <c r="V813" s="192"/>
      <c r="W813" s="192"/>
      <c r="X813" s="192"/>
      <c r="Y813" s="192"/>
      <c r="Z813" s="192"/>
      <c r="AA813" s="192"/>
      <c r="AB813" s="192"/>
      <c r="AC813" s="192"/>
      <c r="AD813" s="192"/>
      <c r="AE813" s="192"/>
      <c r="AF813" s="192"/>
    </row>
    <row r="814" spans="10:32" ht="15.75" customHeight="1">
      <c r="J814" s="192"/>
      <c r="K814" s="192"/>
      <c r="L814" s="192"/>
      <c r="M814" s="192"/>
      <c r="N814" s="192"/>
      <c r="O814" s="192"/>
      <c r="P814" s="192"/>
      <c r="Q814" s="192"/>
      <c r="R814" s="192"/>
      <c r="S814" s="192"/>
      <c r="T814" s="192"/>
      <c r="U814" s="192"/>
      <c r="V814" s="192"/>
      <c r="W814" s="192"/>
      <c r="X814" s="192"/>
      <c r="Y814" s="192"/>
      <c r="Z814" s="192"/>
      <c r="AA814" s="192"/>
      <c r="AB814" s="192"/>
      <c r="AC814" s="192"/>
      <c r="AD814" s="192"/>
      <c r="AE814" s="192"/>
      <c r="AF814" s="192"/>
    </row>
    <row r="815" spans="10:32" ht="15.75" customHeight="1">
      <c r="J815" s="192"/>
      <c r="K815" s="192"/>
      <c r="L815" s="192"/>
      <c r="M815" s="192"/>
      <c r="N815" s="192"/>
      <c r="O815" s="192"/>
      <c r="P815" s="192"/>
      <c r="Q815" s="192"/>
      <c r="R815" s="192"/>
      <c r="S815" s="192"/>
      <c r="T815" s="192"/>
      <c r="U815" s="192"/>
      <c r="V815" s="192"/>
      <c r="W815" s="192"/>
      <c r="X815" s="192"/>
      <c r="Y815" s="192"/>
      <c r="Z815" s="192"/>
      <c r="AA815" s="192"/>
      <c r="AB815" s="192"/>
      <c r="AC815" s="192"/>
      <c r="AD815" s="192"/>
      <c r="AE815" s="192"/>
      <c r="AF815" s="192"/>
    </row>
    <row r="816" spans="10:32" ht="15.75" customHeight="1">
      <c r="J816" s="192"/>
      <c r="K816" s="192"/>
      <c r="L816" s="192"/>
      <c r="M816" s="192"/>
      <c r="N816" s="192"/>
      <c r="O816" s="192"/>
      <c r="P816" s="192"/>
      <c r="Q816" s="192"/>
      <c r="R816" s="192"/>
      <c r="S816" s="192"/>
      <c r="T816" s="192"/>
      <c r="U816" s="192"/>
      <c r="V816" s="192"/>
      <c r="W816" s="192"/>
      <c r="X816" s="192"/>
      <c r="Y816" s="192"/>
      <c r="Z816" s="192"/>
      <c r="AA816" s="192"/>
      <c r="AB816" s="192"/>
      <c r="AC816" s="192"/>
      <c r="AD816" s="192"/>
      <c r="AE816" s="192"/>
      <c r="AF816" s="192"/>
    </row>
    <row r="817" spans="10:32" ht="15.75" customHeight="1">
      <c r="J817" s="192"/>
      <c r="K817" s="192"/>
      <c r="L817" s="192"/>
      <c r="M817" s="192"/>
      <c r="N817" s="192"/>
      <c r="O817" s="192"/>
      <c r="P817" s="192"/>
      <c r="Q817" s="192"/>
      <c r="R817" s="192"/>
      <c r="S817" s="192"/>
      <c r="T817" s="192"/>
      <c r="U817" s="192"/>
      <c r="V817" s="192"/>
      <c r="W817" s="192"/>
      <c r="X817" s="192"/>
      <c r="Y817" s="192"/>
      <c r="Z817" s="192"/>
      <c r="AA817" s="192"/>
      <c r="AB817" s="192"/>
      <c r="AC817" s="192"/>
      <c r="AD817" s="192"/>
      <c r="AE817" s="192"/>
      <c r="AF817" s="192"/>
    </row>
    <row r="818" spans="10:32" ht="15.75" customHeight="1">
      <c r="J818" s="192"/>
      <c r="K818" s="192"/>
      <c r="L818" s="192"/>
      <c r="M818" s="192"/>
      <c r="N818" s="192"/>
      <c r="O818" s="192"/>
      <c r="P818" s="192"/>
      <c r="Q818" s="192"/>
      <c r="R818" s="192"/>
      <c r="S818" s="192"/>
      <c r="T818" s="192"/>
      <c r="U818" s="192"/>
      <c r="V818" s="192"/>
      <c r="W818" s="192"/>
      <c r="X818" s="192"/>
      <c r="Y818" s="192"/>
      <c r="Z818" s="192"/>
      <c r="AA818" s="192"/>
      <c r="AB818" s="192"/>
      <c r="AC818" s="192"/>
      <c r="AD818" s="192"/>
      <c r="AE818" s="192"/>
      <c r="AF818" s="192"/>
    </row>
    <row r="819" spans="10:32" ht="15.75" customHeight="1">
      <c r="J819" s="192"/>
      <c r="K819" s="192"/>
      <c r="L819" s="192"/>
      <c r="M819" s="192"/>
      <c r="N819" s="192"/>
      <c r="O819" s="192"/>
      <c r="P819" s="192"/>
      <c r="Q819" s="192"/>
      <c r="R819" s="192"/>
      <c r="S819" s="192"/>
      <c r="T819" s="192"/>
      <c r="U819" s="192"/>
      <c r="V819" s="192"/>
      <c r="W819" s="192"/>
      <c r="X819" s="192"/>
      <c r="Y819" s="192"/>
      <c r="Z819" s="192"/>
      <c r="AA819" s="192"/>
      <c r="AB819" s="192"/>
      <c r="AC819" s="192"/>
      <c r="AD819" s="192"/>
      <c r="AE819" s="192"/>
      <c r="AF819" s="192"/>
    </row>
    <row r="820" spans="10:32" ht="15.75" customHeight="1">
      <c r="J820" s="192"/>
      <c r="K820" s="192"/>
      <c r="L820" s="192"/>
      <c r="M820" s="192"/>
      <c r="N820" s="192"/>
      <c r="O820" s="192"/>
      <c r="P820" s="192"/>
      <c r="Q820" s="192"/>
      <c r="R820" s="192"/>
      <c r="S820" s="192"/>
      <c r="T820" s="192"/>
      <c r="U820" s="192"/>
      <c r="V820" s="192"/>
      <c r="W820" s="192"/>
      <c r="X820" s="192"/>
      <c r="Y820" s="192"/>
      <c r="Z820" s="192"/>
      <c r="AA820" s="192"/>
      <c r="AB820" s="192"/>
      <c r="AC820" s="192"/>
      <c r="AD820" s="192"/>
      <c r="AE820" s="192"/>
      <c r="AF820" s="192"/>
    </row>
    <row r="821" spans="10:32" ht="15.75" customHeight="1">
      <c r="J821" s="192"/>
      <c r="K821" s="192"/>
      <c r="L821" s="192"/>
      <c r="M821" s="192"/>
      <c r="N821" s="192"/>
      <c r="O821" s="192"/>
      <c r="P821" s="192"/>
      <c r="Q821" s="192"/>
      <c r="R821" s="192"/>
      <c r="S821" s="192"/>
      <c r="T821" s="192"/>
      <c r="U821" s="192"/>
      <c r="V821" s="192"/>
      <c r="W821" s="192"/>
      <c r="X821" s="192"/>
      <c r="Y821" s="192"/>
      <c r="Z821" s="192"/>
      <c r="AA821" s="192"/>
      <c r="AB821" s="192"/>
      <c r="AC821" s="192"/>
      <c r="AD821" s="192"/>
      <c r="AE821" s="192"/>
      <c r="AF821" s="192"/>
    </row>
    <row r="822" spans="10:32" ht="15.75" customHeight="1">
      <c r="J822" s="192"/>
      <c r="K822" s="192"/>
      <c r="L822" s="192"/>
      <c r="M822" s="192"/>
      <c r="N822" s="192"/>
      <c r="O822" s="192"/>
      <c r="P822" s="192"/>
      <c r="Q822" s="192"/>
      <c r="R822" s="192"/>
      <c r="S822" s="192"/>
      <c r="T822" s="192"/>
      <c r="U822" s="192"/>
      <c r="V822" s="192"/>
      <c r="W822" s="192"/>
      <c r="X822" s="192"/>
      <c r="Y822" s="192"/>
      <c r="Z822" s="192"/>
      <c r="AA822" s="192"/>
      <c r="AB822" s="192"/>
      <c r="AC822" s="192"/>
      <c r="AD822" s="192"/>
      <c r="AE822" s="192"/>
      <c r="AF822" s="192"/>
    </row>
    <row r="823" spans="10:32" ht="15.75" customHeight="1">
      <c r="J823" s="192"/>
      <c r="K823" s="192"/>
      <c r="L823" s="192"/>
      <c r="M823" s="192"/>
      <c r="N823" s="192"/>
      <c r="O823" s="192"/>
      <c r="P823" s="192"/>
      <c r="Q823" s="192"/>
      <c r="R823" s="192"/>
      <c r="S823" s="192"/>
      <c r="T823" s="192"/>
      <c r="U823" s="192"/>
      <c r="V823" s="192"/>
      <c r="W823" s="192"/>
      <c r="X823" s="192"/>
      <c r="Y823" s="192"/>
      <c r="Z823" s="192"/>
      <c r="AA823" s="192"/>
      <c r="AB823" s="192"/>
      <c r="AC823" s="192"/>
      <c r="AD823" s="192"/>
      <c r="AE823" s="192"/>
      <c r="AF823" s="192"/>
    </row>
    <row r="824" spans="10:32" ht="15.75" customHeight="1">
      <c r="J824" s="192"/>
      <c r="K824" s="192"/>
      <c r="L824" s="192"/>
      <c r="M824" s="192"/>
      <c r="N824" s="192"/>
      <c r="O824" s="192"/>
      <c r="P824" s="192"/>
      <c r="Q824" s="192"/>
      <c r="R824" s="192"/>
      <c r="S824" s="192"/>
      <c r="T824" s="192"/>
      <c r="U824" s="192"/>
      <c r="V824" s="192"/>
      <c r="W824" s="192"/>
      <c r="X824" s="192"/>
      <c r="Y824" s="192"/>
      <c r="Z824" s="192"/>
      <c r="AA824" s="192"/>
      <c r="AB824" s="192"/>
      <c r="AC824" s="192"/>
      <c r="AD824" s="192"/>
      <c r="AE824" s="192"/>
      <c r="AF824" s="192"/>
    </row>
    <row r="825" spans="10:32" ht="15.75" customHeight="1">
      <c r="J825" s="192"/>
      <c r="K825" s="192"/>
      <c r="L825" s="192"/>
      <c r="M825" s="192"/>
      <c r="N825" s="192"/>
      <c r="O825" s="192"/>
      <c r="P825" s="192"/>
      <c r="Q825" s="192"/>
      <c r="R825" s="192"/>
      <c r="S825" s="192"/>
      <c r="T825" s="192"/>
      <c r="U825" s="192"/>
      <c r="V825" s="192"/>
      <c r="W825" s="192"/>
      <c r="X825" s="192"/>
      <c r="Y825" s="192"/>
      <c r="Z825" s="192"/>
      <c r="AA825" s="192"/>
      <c r="AB825" s="192"/>
      <c r="AC825" s="192"/>
      <c r="AD825" s="192"/>
      <c r="AE825" s="192"/>
      <c r="AF825" s="192"/>
    </row>
    <row r="826" spans="10:32" ht="15.75" customHeight="1">
      <c r="J826" s="192"/>
      <c r="K826" s="192"/>
      <c r="L826" s="192"/>
      <c r="M826" s="192"/>
      <c r="N826" s="192"/>
      <c r="O826" s="192"/>
      <c r="P826" s="192"/>
      <c r="Q826" s="192"/>
      <c r="R826" s="192"/>
      <c r="S826" s="192"/>
      <c r="T826" s="192"/>
      <c r="U826" s="192"/>
      <c r="V826" s="192"/>
      <c r="W826" s="192"/>
      <c r="X826" s="192"/>
      <c r="Y826" s="192"/>
      <c r="Z826" s="192"/>
      <c r="AA826" s="192"/>
      <c r="AB826" s="192"/>
      <c r="AC826" s="192"/>
      <c r="AD826" s="192"/>
      <c r="AE826" s="192"/>
      <c r="AF826" s="192"/>
    </row>
    <row r="827" spans="10:32" ht="15.75" customHeight="1">
      <c r="J827" s="192"/>
      <c r="K827" s="192"/>
      <c r="L827" s="192"/>
      <c r="M827" s="192"/>
      <c r="N827" s="192"/>
      <c r="O827" s="192"/>
      <c r="P827" s="192"/>
      <c r="Q827" s="192"/>
      <c r="R827" s="192"/>
      <c r="S827" s="192"/>
      <c r="T827" s="192"/>
      <c r="U827" s="192"/>
      <c r="V827" s="192"/>
      <c r="W827" s="192"/>
      <c r="X827" s="192"/>
      <c r="Y827" s="192"/>
      <c r="Z827" s="192"/>
      <c r="AA827" s="192"/>
      <c r="AB827" s="192"/>
      <c r="AC827" s="192"/>
      <c r="AD827" s="192"/>
      <c r="AE827" s="192"/>
      <c r="AF827" s="192"/>
    </row>
    <row r="828" spans="10:32" ht="15.75" customHeight="1">
      <c r="J828" s="192"/>
      <c r="K828" s="192"/>
      <c r="L828" s="192"/>
      <c r="M828" s="192"/>
      <c r="N828" s="192"/>
      <c r="O828" s="192"/>
      <c r="P828" s="192"/>
      <c r="Q828" s="192"/>
      <c r="R828" s="192"/>
      <c r="S828" s="192"/>
      <c r="T828" s="192"/>
      <c r="U828" s="192"/>
      <c r="V828" s="192"/>
      <c r="W828" s="192"/>
      <c r="X828" s="192"/>
      <c r="Y828" s="192"/>
      <c r="Z828" s="192"/>
      <c r="AA828" s="192"/>
      <c r="AB828" s="192"/>
      <c r="AC828" s="192"/>
      <c r="AD828" s="192"/>
      <c r="AE828" s="192"/>
      <c r="AF828" s="192"/>
    </row>
    <row r="829" spans="10:32" ht="15.75" customHeight="1">
      <c r="J829" s="192"/>
      <c r="K829" s="192"/>
      <c r="L829" s="192"/>
      <c r="M829" s="192"/>
      <c r="N829" s="192"/>
      <c r="O829" s="192"/>
      <c r="P829" s="192"/>
      <c r="Q829" s="192"/>
      <c r="R829" s="192"/>
      <c r="S829" s="192"/>
      <c r="T829" s="192"/>
      <c r="U829" s="192"/>
      <c r="V829" s="192"/>
      <c r="W829" s="192"/>
      <c r="X829" s="192"/>
      <c r="Y829" s="192"/>
      <c r="Z829" s="192"/>
      <c r="AA829" s="192"/>
      <c r="AB829" s="192"/>
      <c r="AC829" s="192"/>
      <c r="AD829" s="192"/>
      <c r="AE829" s="192"/>
      <c r="AF829" s="192"/>
    </row>
    <row r="830" spans="10:32" ht="15.75" customHeight="1">
      <c r="J830" s="192"/>
      <c r="K830" s="192"/>
      <c r="L830" s="192"/>
      <c r="M830" s="192"/>
      <c r="N830" s="192"/>
      <c r="O830" s="192"/>
      <c r="P830" s="192"/>
      <c r="Q830" s="192"/>
      <c r="R830" s="192"/>
      <c r="S830" s="192"/>
      <c r="T830" s="192"/>
      <c r="U830" s="192"/>
      <c r="V830" s="192"/>
      <c r="W830" s="192"/>
      <c r="X830" s="192"/>
      <c r="Y830" s="192"/>
      <c r="Z830" s="192"/>
      <c r="AA830" s="192"/>
      <c r="AB830" s="192"/>
      <c r="AC830" s="192"/>
      <c r="AD830" s="192"/>
      <c r="AE830" s="192"/>
      <c r="AF830" s="192"/>
    </row>
    <row r="831" spans="10:32" ht="15.75" customHeight="1">
      <c r="J831" s="192"/>
      <c r="K831" s="192"/>
      <c r="L831" s="192"/>
      <c r="M831" s="192"/>
      <c r="N831" s="192"/>
      <c r="O831" s="192"/>
      <c r="P831" s="192"/>
      <c r="Q831" s="192"/>
      <c r="R831" s="192"/>
      <c r="S831" s="192"/>
      <c r="T831" s="192"/>
      <c r="U831" s="192"/>
      <c r="V831" s="192"/>
      <c r="W831" s="192"/>
      <c r="X831" s="192"/>
      <c r="Y831" s="192"/>
      <c r="Z831" s="192"/>
      <c r="AA831" s="192"/>
      <c r="AB831" s="192"/>
      <c r="AC831" s="192"/>
      <c r="AD831" s="192"/>
      <c r="AE831" s="192"/>
      <c r="AF831" s="192"/>
    </row>
    <row r="832" spans="10:32" ht="15.75" customHeight="1">
      <c r="J832" s="192"/>
      <c r="K832" s="192"/>
      <c r="L832" s="192"/>
      <c r="M832" s="192"/>
      <c r="N832" s="192"/>
      <c r="O832" s="192"/>
      <c r="P832" s="192"/>
      <c r="Q832" s="192"/>
      <c r="R832" s="192"/>
      <c r="S832" s="192"/>
      <c r="T832" s="192"/>
      <c r="U832" s="192"/>
      <c r="V832" s="192"/>
      <c r="W832" s="192"/>
      <c r="X832" s="192"/>
      <c r="Y832" s="192"/>
      <c r="Z832" s="192"/>
      <c r="AA832" s="192"/>
      <c r="AB832" s="192"/>
      <c r="AC832" s="192"/>
      <c r="AD832" s="192"/>
      <c r="AE832" s="192"/>
      <c r="AF832" s="192"/>
    </row>
    <row r="833" spans="10:32" ht="15.75" customHeight="1">
      <c r="J833" s="192"/>
      <c r="K833" s="192"/>
      <c r="L833" s="192"/>
      <c r="M833" s="192"/>
      <c r="N833" s="192"/>
      <c r="O833" s="192"/>
      <c r="P833" s="192"/>
      <c r="Q833" s="192"/>
      <c r="R833" s="192"/>
      <c r="S833" s="192"/>
      <c r="T833" s="192"/>
      <c r="U833" s="192"/>
      <c r="V833" s="192"/>
      <c r="W833" s="192"/>
      <c r="X833" s="192"/>
      <c r="Y833" s="192"/>
      <c r="Z833" s="192"/>
      <c r="AA833" s="192"/>
      <c r="AB833" s="192"/>
      <c r="AC833" s="192"/>
      <c r="AD833" s="192"/>
      <c r="AE833" s="192"/>
      <c r="AF833" s="192"/>
    </row>
    <row r="834" spans="10:32" ht="15.75" customHeight="1">
      <c r="J834" s="192"/>
      <c r="K834" s="192"/>
      <c r="L834" s="192"/>
      <c r="M834" s="192"/>
      <c r="N834" s="192"/>
      <c r="O834" s="192"/>
      <c r="P834" s="192"/>
      <c r="Q834" s="192"/>
      <c r="R834" s="192"/>
      <c r="S834" s="192"/>
      <c r="T834" s="192"/>
      <c r="U834" s="192"/>
      <c r="V834" s="192"/>
      <c r="W834" s="192"/>
      <c r="X834" s="192"/>
      <c r="Y834" s="192"/>
      <c r="Z834" s="192"/>
      <c r="AA834" s="192"/>
      <c r="AB834" s="192"/>
      <c r="AC834" s="192"/>
      <c r="AD834" s="192"/>
      <c r="AE834" s="192"/>
      <c r="AF834" s="192"/>
    </row>
    <row r="835" spans="10:32" ht="15.75" customHeight="1">
      <c r="J835" s="192"/>
      <c r="K835" s="192"/>
      <c r="L835" s="192"/>
      <c r="M835" s="192"/>
      <c r="N835" s="192"/>
      <c r="O835" s="192"/>
      <c r="P835" s="192"/>
      <c r="Q835" s="192"/>
      <c r="R835" s="192"/>
      <c r="S835" s="192"/>
      <c r="T835" s="192"/>
      <c r="U835" s="192"/>
      <c r="V835" s="192"/>
      <c r="W835" s="192"/>
      <c r="X835" s="192"/>
      <c r="Y835" s="192"/>
      <c r="Z835" s="192"/>
      <c r="AA835" s="192"/>
      <c r="AB835" s="192"/>
      <c r="AC835" s="192"/>
      <c r="AD835" s="192"/>
      <c r="AE835" s="192"/>
      <c r="AF835" s="192"/>
    </row>
    <row r="836" spans="10:32" ht="15.75" customHeight="1">
      <c r="J836" s="192"/>
      <c r="K836" s="192"/>
      <c r="L836" s="192"/>
      <c r="M836" s="192"/>
      <c r="N836" s="192"/>
      <c r="O836" s="192"/>
      <c r="P836" s="192"/>
      <c r="Q836" s="192"/>
      <c r="R836" s="192"/>
      <c r="S836" s="192"/>
      <c r="T836" s="192"/>
      <c r="U836" s="192"/>
      <c r="V836" s="192"/>
      <c r="W836" s="192"/>
      <c r="X836" s="192"/>
      <c r="Y836" s="192"/>
      <c r="Z836" s="192"/>
      <c r="AA836" s="192"/>
      <c r="AB836" s="192"/>
      <c r="AC836" s="192"/>
      <c r="AD836" s="192"/>
      <c r="AE836" s="192"/>
      <c r="AF836" s="192"/>
    </row>
    <row r="837" spans="10:32" ht="15.75" customHeight="1">
      <c r="J837" s="192"/>
      <c r="K837" s="192"/>
      <c r="L837" s="192"/>
      <c r="M837" s="192"/>
      <c r="N837" s="192"/>
      <c r="O837" s="192"/>
      <c r="P837" s="192"/>
      <c r="Q837" s="192"/>
      <c r="R837" s="192"/>
      <c r="S837" s="192"/>
      <c r="T837" s="192"/>
      <c r="U837" s="192"/>
      <c r="V837" s="192"/>
      <c r="W837" s="192"/>
      <c r="X837" s="192"/>
      <c r="Y837" s="192"/>
      <c r="Z837" s="192"/>
      <c r="AA837" s="192"/>
      <c r="AB837" s="192"/>
      <c r="AC837" s="192"/>
      <c r="AD837" s="192"/>
      <c r="AE837" s="192"/>
      <c r="AF837" s="192"/>
    </row>
    <row r="838" spans="10:32" ht="15.75" customHeight="1">
      <c r="J838" s="192"/>
      <c r="K838" s="192"/>
      <c r="L838" s="192"/>
      <c r="M838" s="192"/>
      <c r="N838" s="192"/>
      <c r="O838" s="192"/>
      <c r="P838" s="192"/>
      <c r="Q838" s="192"/>
      <c r="R838" s="192"/>
      <c r="S838" s="192"/>
      <c r="T838" s="192"/>
      <c r="U838" s="192"/>
      <c r="V838" s="192"/>
      <c r="W838" s="192"/>
      <c r="X838" s="192"/>
      <c r="Y838" s="192"/>
      <c r="Z838" s="192"/>
      <c r="AA838" s="192"/>
      <c r="AB838" s="192"/>
      <c r="AC838" s="192"/>
      <c r="AD838" s="192"/>
      <c r="AE838" s="192"/>
      <c r="AF838" s="192"/>
    </row>
    <row r="839" spans="10:32" ht="15.75" customHeight="1">
      <c r="J839" s="192"/>
      <c r="K839" s="192"/>
      <c r="L839" s="192"/>
      <c r="M839" s="192"/>
      <c r="N839" s="192"/>
      <c r="O839" s="192"/>
      <c r="P839" s="192"/>
      <c r="Q839" s="192"/>
      <c r="R839" s="192"/>
      <c r="S839" s="192"/>
      <c r="T839" s="192"/>
      <c r="U839" s="192"/>
      <c r="V839" s="192"/>
      <c r="W839" s="192"/>
      <c r="X839" s="192"/>
      <c r="Y839" s="192"/>
      <c r="Z839" s="192"/>
      <c r="AA839" s="192"/>
      <c r="AB839" s="192"/>
      <c r="AC839" s="192"/>
      <c r="AD839" s="192"/>
      <c r="AE839" s="192"/>
      <c r="AF839" s="192"/>
    </row>
    <row r="840" spans="10:32" ht="15.75" customHeight="1">
      <c r="J840" s="192"/>
      <c r="K840" s="192"/>
      <c r="L840" s="192"/>
      <c r="M840" s="192"/>
      <c r="N840" s="192"/>
      <c r="O840" s="192"/>
      <c r="P840" s="192"/>
      <c r="Q840" s="192"/>
      <c r="R840" s="192"/>
      <c r="S840" s="192"/>
      <c r="T840" s="192"/>
      <c r="U840" s="192"/>
      <c r="V840" s="192"/>
      <c r="W840" s="192"/>
      <c r="X840" s="192"/>
      <c r="Y840" s="192"/>
      <c r="Z840" s="192"/>
      <c r="AA840" s="192"/>
      <c r="AB840" s="192"/>
      <c r="AC840" s="192"/>
      <c r="AD840" s="192"/>
      <c r="AE840" s="192"/>
      <c r="AF840" s="192"/>
    </row>
    <row r="841" spans="10:32" ht="15.75" customHeight="1">
      <c r="J841" s="192"/>
      <c r="K841" s="192"/>
      <c r="L841" s="192"/>
      <c r="M841" s="192"/>
      <c r="N841" s="192"/>
      <c r="O841" s="192"/>
      <c r="P841" s="192"/>
      <c r="Q841" s="192"/>
      <c r="R841" s="192"/>
      <c r="S841" s="192"/>
      <c r="T841" s="192"/>
      <c r="U841" s="192"/>
      <c r="V841" s="192"/>
      <c r="W841" s="192"/>
      <c r="X841" s="192"/>
      <c r="Y841" s="192"/>
      <c r="Z841" s="192"/>
      <c r="AA841" s="192"/>
      <c r="AB841" s="192"/>
      <c r="AC841" s="192"/>
      <c r="AD841" s="192"/>
      <c r="AE841" s="192"/>
      <c r="AF841" s="192"/>
    </row>
    <row r="842" spans="10:32" ht="15.75" customHeight="1">
      <c r="J842" s="192"/>
      <c r="K842" s="192"/>
      <c r="L842" s="192"/>
      <c r="M842" s="192"/>
      <c r="N842" s="192"/>
      <c r="O842" s="192"/>
      <c r="P842" s="192"/>
      <c r="Q842" s="192"/>
      <c r="R842" s="192"/>
      <c r="S842" s="192"/>
      <c r="T842" s="192"/>
      <c r="U842" s="192"/>
      <c r="V842" s="192"/>
      <c r="W842" s="192"/>
      <c r="X842" s="192"/>
      <c r="Y842" s="192"/>
      <c r="Z842" s="192"/>
      <c r="AA842" s="192"/>
      <c r="AB842" s="192"/>
      <c r="AC842" s="192"/>
      <c r="AD842" s="192"/>
      <c r="AE842" s="192"/>
      <c r="AF842" s="192"/>
    </row>
    <row r="843" spans="10:32" ht="15.75" customHeight="1">
      <c r="J843" s="192"/>
      <c r="K843" s="192"/>
      <c r="L843" s="192"/>
      <c r="M843" s="192"/>
      <c r="N843" s="192"/>
      <c r="O843" s="192"/>
      <c r="P843" s="192"/>
      <c r="Q843" s="192"/>
      <c r="R843" s="192"/>
      <c r="S843" s="192"/>
      <c r="T843" s="192"/>
      <c r="U843" s="192"/>
      <c r="V843" s="192"/>
      <c r="W843" s="192"/>
      <c r="X843" s="192"/>
      <c r="Y843" s="192"/>
      <c r="Z843" s="192"/>
      <c r="AA843" s="192"/>
      <c r="AB843" s="192"/>
      <c r="AC843" s="192"/>
      <c r="AD843" s="192"/>
      <c r="AE843" s="192"/>
      <c r="AF843" s="192"/>
    </row>
    <row r="844" spans="10:32" ht="15.75" customHeight="1">
      <c r="J844" s="192"/>
      <c r="K844" s="192"/>
      <c r="L844" s="192"/>
      <c r="M844" s="192"/>
      <c r="N844" s="192"/>
      <c r="O844" s="192"/>
      <c r="P844" s="192"/>
      <c r="Q844" s="192"/>
      <c r="R844" s="192"/>
      <c r="S844" s="192"/>
      <c r="T844" s="192"/>
      <c r="U844" s="192"/>
      <c r="V844" s="192"/>
      <c r="W844" s="192"/>
      <c r="X844" s="192"/>
      <c r="Y844" s="192"/>
      <c r="Z844" s="192"/>
      <c r="AA844" s="192"/>
      <c r="AB844" s="192"/>
      <c r="AC844" s="192"/>
      <c r="AD844" s="192"/>
      <c r="AE844" s="192"/>
      <c r="AF844" s="192"/>
    </row>
    <row r="845" spans="10:32" ht="15.75" customHeight="1">
      <c r="J845" s="192"/>
      <c r="K845" s="192"/>
      <c r="L845" s="192"/>
      <c r="M845" s="192"/>
      <c r="N845" s="192"/>
      <c r="O845" s="192"/>
      <c r="P845" s="192"/>
      <c r="Q845" s="192"/>
      <c r="R845" s="192"/>
      <c r="S845" s="192"/>
      <c r="T845" s="192"/>
      <c r="U845" s="192"/>
      <c r="V845" s="192"/>
      <c r="W845" s="192"/>
      <c r="X845" s="192"/>
      <c r="Y845" s="192"/>
      <c r="Z845" s="192"/>
      <c r="AA845" s="192"/>
      <c r="AB845" s="192"/>
      <c r="AC845" s="192"/>
      <c r="AD845" s="192"/>
      <c r="AE845" s="192"/>
      <c r="AF845" s="192"/>
    </row>
    <row r="846" spans="10:32" ht="15.75" customHeight="1">
      <c r="J846" s="192"/>
      <c r="K846" s="192"/>
      <c r="L846" s="192"/>
      <c r="M846" s="192"/>
      <c r="N846" s="192"/>
      <c r="O846" s="192"/>
      <c r="P846" s="192"/>
      <c r="Q846" s="192"/>
      <c r="R846" s="192"/>
      <c r="S846" s="192"/>
      <c r="T846" s="192"/>
      <c r="U846" s="192"/>
      <c r="V846" s="192"/>
      <c r="W846" s="192"/>
      <c r="X846" s="192"/>
      <c r="Y846" s="192"/>
      <c r="Z846" s="192"/>
      <c r="AA846" s="192"/>
      <c r="AB846" s="192"/>
      <c r="AC846" s="192"/>
      <c r="AD846" s="192"/>
      <c r="AE846" s="192"/>
      <c r="AF846" s="192"/>
    </row>
    <row r="847" spans="10:32" ht="15.75" customHeight="1">
      <c r="J847" s="192"/>
      <c r="K847" s="192"/>
      <c r="L847" s="192"/>
      <c r="M847" s="192"/>
      <c r="N847" s="192"/>
      <c r="O847" s="192"/>
      <c r="P847" s="192"/>
      <c r="Q847" s="192"/>
      <c r="R847" s="192"/>
      <c r="S847" s="192"/>
      <c r="T847" s="192"/>
      <c r="U847" s="192"/>
      <c r="V847" s="192"/>
      <c r="W847" s="192"/>
      <c r="X847" s="192"/>
      <c r="Y847" s="192"/>
      <c r="Z847" s="192"/>
      <c r="AA847" s="192"/>
      <c r="AB847" s="192"/>
      <c r="AC847" s="192"/>
      <c r="AD847" s="192"/>
      <c r="AE847" s="192"/>
      <c r="AF847" s="192"/>
    </row>
    <row r="848" spans="10:32" ht="15.75" customHeight="1">
      <c r="J848" s="192"/>
      <c r="K848" s="192"/>
      <c r="L848" s="192"/>
      <c r="M848" s="192"/>
      <c r="N848" s="192"/>
      <c r="O848" s="192"/>
      <c r="P848" s="192"/>
      <c r="Q848" s="192"/>
      <c r="R848" s="192"/>
      <c r="S848" s="192"/>
      <c r="T848" s="192"/>
      <c r="U848" s="192"/>
      <c r="V848" s="192"/>
      <c r="W848" s="192"/>
      <c r="X848" s="192"/>
      <c r="Y848" s="192"/>
      <c r="Z848" s="192"/>
      <c r="AA848" s="192"/>
      <c r="AB848" s="192"/>
      <c r="AC848" s="192"/>
      <c r="AD848" s="192"/>
      <c r="AE848" s="192"/>
      <c r="AF848" s="192"/>
    </row>
    <row r="849" spans="10:32" ht="15.75" customHeight="1">
      <c r="J849" s="192"/>
      <c r="K849" s="192"/>
      <c r="L849" s="192"/>
      <c r="M849" s="192"/>
      <c r="N849" s="192"/>
      <c r="O849" s="192"/>
      <c r="P849" s="192"/>
      <c r="Q849" s="192"/>
      <c r="R849" s="192"/>
      <c r="S849" s="192"/>
      <c r="T849" s="192"/>
      <c r="U849" s="192"/>
      <c r="V849" s="192"/>
      <c r="W849" s="192"/>
      <c r="X849" s="192"/>
      <c r="Y849" s="192"/>
      <c r="Z849" s="192"/>
      <c r="AA849" s="192"/>
      <c r="AB849" s="192"/>
      <c r="AC849" s="192"/>
      <c r="AD849" s="192"/>
      <c r="AE849" s="192"/>
      <c r="AF849" s="192"/>
    </row>
    <row r="850" spans="10:32" ht="15.75" customHeight="1">
      <c r="J850" s="192"/>
      <c r="K850" s="192"/>
      <c r="L850" s="192"/>
      <c r="M850" s="192"/>
      <c r="N850" s="192"/>
      <c r="O850" s="192"/>
      <c r="P850" s="192"/>
      <c r="Q850" s="192"/>
      <c r="R850" s="192"/>
      <c r="S850" s="192"/>
      <c r="T850" s="192"/>
      <c r="U850" s="192"/>
      <c r="V850" s="192"/>
      <c r="W850" s="192"/>
      <c r="X850" s="192"/>
      <c r="Y850" s="192"/>
      <c r="Z850" s="192"/>
      <c r="AA850" s="192"/>
      <c r="AB850" s="192"/>
      <c r="AC850" s="192"/>
      <c r="AD850" s="192"/>
      <c r="AE850" s="192"/>
      <c r="AF850" s="192"/>
    </row>
    <row r="851" spans="10:32" ht="15.75" customHeight="1">
      <c r="J851" s="192"/>
      <c r="K851" s="192"/>
      <c r="L851" s="192"/>
      <c r="M851" s="192"/>
      <c r="N851" s="192"/>
      <c r="O851" s="192"/>
      <c r="P851" s="192"/>
      <c r="Q851" s="192"/>
      <c r="R851" s="192"/>
      <c r="S851" s="192"/>
      <c r="T851" s="192"/>
      <c r="U851" s="192"/>
      <c r="V851" s="192"/>
      <c r="W851" s="192"/>
      <c r="X851" s="192"/>
      <c r="Y851" s="192"/>
      <c r="Z851" s="192"/>
      <c r="AA851" s="192"/>
      <c r="AB851" s="192"/>
      <c r="AC851" s="192"/>
      <c r="AD851" s="192"/>
      <c r="AE851" s="192"/>
      <c r="AF851" s="192"/>
    </row>
    <row r="852" spans="10:32" ht="15.75" customHeight="1">
      <c r="J852" s="192"/>
      <c r="K852" s="192"/>
      <c r="L852" s="192"/>
      <c r="M852" s="192"/>
      <c r="N852" s="192"/>
      <c r="O852" s="192"/>
      <c r="P852" s="192"/>
      <c r="Q852" s="192"/>
      <c r="R852" s="192"/>
      <c r="S852" s="192"/>
      <c r="T852" s="192"/>
      <c r="U852" s="192"/>
      <c r="V852" s="192"/>
      <c r="W852" s="192"/>
      <c r="X852" s="192"/>
      <c r="Y852" s="192"/>
      <c r="Z852" s="192"/>
      <c r="AA852" s="192"/>
      <c r="AB852" s="192"/>
      <c r="AC852" s="192"/>
      <c r="AD852" s="192"/>
      <c r="AE852" s="192"/>
      <c r="AF852" s="192"/>
    </row>
    <row r="853" spans="10:32" ht="15.75" customHeight="1">
      <c r="J853" s="192"/>
      <c r="K853" s="192"/>
      <c r="L853" s="192"/>
      <c r="M853" s="192"/>
      <c r="N853" s="192"/>
      <c r="O853" s="192"/>
      <c r="P853" s="192"/>
      <c r="Q853" s="192"/>
      <c r="R853" s="192"/>
      <c r="S853" s="192"/>
      <c r="T853" s="192"/>
      <c r="U853" s="192"/>
      <c r="V853" s="192"/>
      <c r="W853" s="192"/>
      <c r="X853" s="192"/>
      <c r="Y853" s="192"/>
      <c r="Z853" s="192"/>
      <c r="AA853" s="192"/>
      <c r="AB853" s="192"/>
      <c r="AC853" s="192"/>
      <c r="AD853" s="192"/>
      <c r="AE853" s="192"/>
      <c r="AF853" s="192"/>
    </row>
    <row r="854" spans="10:32" ht="15.75" customHeight="1">
      <c r="J854" s="192"/>
      <c r="K854" s="192"/>
      <c r="L854" s="192"/>
      <c r="M854" s="192"/>
      <c r="N854" s="192"/>
      <c r="O854" s="192"/>
      <c r="P854" s="192"/>
      <c r="Q854" s="192"/>
      <c r="R854" s="192"/>
      <c r="S854" s="192"/>
      <c r="T854" s="192"/>
      <c r="U854" s="192"/>
      <c r="V854" s="192"/>
      <c r="W854" s="192"/>
      <c r="X854" s="192"/>
      <c r="Y854" s="192"/>
      <c r="Z854" s="192"/>
      <c r="AA854" s="192"/>
      <c r="AB854" s="192"/>
      <c r="AC854" s="192"/>
      <c r="AD854" s="192"/>
      <c r="AE854" s="192"/>
      <c r="AF854" s="192"/>
    </row>
    <row r="855" spans="10:32" ht="15.75" customHeight="1">
      <c r="J855" s="192"/>
      <c r="K855" s="192"/>
      <c r="L855" s="192"/>
      <c r="M855" s="192"/>
      <c r="N855" s="192"/>
      <c r="O855" s="192"/>
      <c r="P855" s="192"/>
      <c r="Q855" s="192"/>
      <c r="R855" s="192"/>
      <c r="S855" s="192"/>
      <c r="T855" s="192"/>
      <c r="U855" s="192"/>
      <c r="V855" s="192"/>
      <c r="W855" s="192"/>
      <c r="X855" s="192"/>
      <c r="Y855" s="192"/>
      <c r="Z855" s="192"/>
      <c r="AA855" s="192"/>
      <c r="AB855" s="192"/>
      <c r="AC855" s="192"/>
      <c r="AD855" s="192"/>
      <c r="AE855" s="192"/>
      <c r="AF855" s="192"/>
    </row>
    <row r="856" spans="10:32" ht="15.75" customHeight="1">
      <c r="J856" s="192"/>
      <c r="K856" s="192"/>
      <c r="L856" s="192"/>
      <c r="M856" s="192"/>
      <c r="N856" s="192"/>
      <c r="O856" s="192"/>
      <c r="P856" s="192"/>
      <c r="Q856" s="192"/>
      <c r="R856" s="192"/>
      <c r="S856" s="192"/>
      <c r="T856" s="192"/>
      <c r="U856" s="192"/>
      <c r="V856" s="192"/>
      <c r="W856" s="192"/>
      <c r="X856" s="192"/>
      <c r="Y856" s="192"/>
      <c r="Z856" s="192"/>
      <c r="AA856" s="192"/>
      <c r="AB856" s="192"/>
      <c r="AC856" s="192"/>
      <c r="AD856" s="192"/>
      <c r="AE856" s="192"/>
      <c r="AF856" s="192"/>
    </row>
    <row r="857" spans="10:32" ht="15.75" customHeight="1">
      <c r="J857" s="192"/>
      <c r="K857" s="192"/>
      <c r="L857" s="192"/>
      <c r="M857" s="192"/>
      <c r="N857" s="192"/>
      <c r="O857" s="192"/>
      <c r="P857" s="192"/>
      <c r="Q857" s="192"/>
      <c r="R857" s="192"/>
      <c r="S857" s="192"/>
      <c r="T857" s="192"/>
      <c r="U857" s="192"/>
      <c r="V857" s="192"/>
      <c r="W857" s="192"/>
      <c r="X857" s="192"/>
      <c r="Y857" s="192"/>
      <c r="Z857" s="192"/>
      <c r="AA857" s="192"/>
      <c r="AB857" s="192"/>
      <c r="AC857" s="192"/>
      <c r="AD857" s="192"/>
      <c r="AE857" s="192"/>
      <c r="AF857" s="192"/>
    </row>
    <row r="858" spans="10:32" ht="15.75" customHeight="1">
      <c r="J858" s="192"/>
      <c r="K858" s="192"/>
      <c r="L858" s="192"/>
      <c r="M858" s="192"/>
      <c r="N858" s="192"/>
      <c r="O858" s="192"/>
      <c r="P858" s="192"/>
      <c r="Q858" s="192"/>
      <c r="R858" s="192"/>
      <c r="S858" s="192"/>
      <c r="T858" s="192"/>
      <c r="U858" s="192"/>
      <c r="V858" s="192"/>
      <c r="W858" s="192"/>
      <c r="X858" s="192"/>
      <c r="Y858" s="192"/>
      <c r="Z858" s="192"/>
      <c r="AA858" s="192"/>
      <c r="AB858" s="192"/>
      <c r="AC858" s="192"/>
      <c r="AD858" s="192"/>
      <c r="AE858" s="192"/>
      <c r="AF858" s="192"/>
    </row>
    <row r="859" spans="10:32" ht="15.75" customHeight="1">
      <c r="J859" s="192"/>
      <c r="K859" s="192"/>
      <c r="L859" s="192"/>
      <c r="M859" s="192"/>
      <c r="N859" s="192"/>
      <c r="O859" s="192"/>
      <c r="P859" s="192"/>
      <c r="Q859" s="192"/>
      <c r="R859" s="192"/>
      <c r="S859" s="192"/>
      <c r="T859" s="192"/>
      <c r="U859" s="192"/>
      <c r="V859" s="192"/>
      <c r="W859" s="192"/>
      <c r="X859" s="192"/>
      <c r="Y859" s="192"/>
      <c r="Z859" s="192"/>
      <c r="AA859" s="192"/>
      <c r="AB859" s="192"/>
      <c r="AC859" s="192"/>
      <c r="AD859" s="192"/>
      <c r="AE859" s="192"/>
      <c r="AF859" s="192"/>
    </row>
    <row r="860" spans="10:32" ht="15.75" customHeight="1">
      <c r="J860" s="192"/>
      <c r="K860" s="192"/>
      <c r="L860" s="192"/>
      <c r="M860" s="192"/>
      <c r="N860" s="192"/>
      <c r="O860" s="192"/>
      <c r="P860" s="192"/>
      <c r="Q860" s="192"/>
      <c r="R860" s="192"/>
      <c r="S860" s="192"/>
      <c r="T860" s="192"/>
      <c r="U860" s="192"/>
      <c r="V860" s="192"/>
      <c r="W860" s="192"/>
      <c r="X860" s="192"/>
      <c r="Y860" s="192"/>
      <c r="Z860" s="192"/>
      <c r="AA860" s="192"/>
      <c r="AB860" s="192"/>
      <c r="AC860" s="192"/>
      <c r="AD860" s="192"/>
      <c r="AE860" s="192"/>
      <c r="AF860" s="192"/>
    </row>
    <row r="861" spans="10:32" ht="15.75" customHeight="1">
      <c r="J861" s="192"/>
      <c r="K861" s="192"/>
      <c r="L861" s="192"/>
      <c r="M861" s="192"/>
      <c r="N861" s="192"/>
      <c r="O861" s="192"/>
      <c r="P861" s="192"/>
      <c r="Q861" s="192"/>
      <c r="R861" s="192"/>
      <c r="S861" s="192"/>
      <c r="T861" s="192"/>
      <c r="U861" s="192"/>
      <c r="V861" s="192"/>
      <c r="W861" s="192"/>
      <c r="X861" s="192"/>
      <c r="Y861" s="192"/>
      <c r="Z861" s="192"/>
      <c r="AA861" s="192"/>
      <c r="AB861" s="192"/>
      <c r="AC861" s="192"/>
      <c r="AD861" s="192"/>
      <c r="AE861" s="192"/>
      <c r="AF861" s="192"/>
    </row>
    <row r="862" spans="10:32" ht="15.75" customHeight="1">
      <c r="J862" s="192"/>
      <c r="K862" s="192"/>
      <c r="L862" s="192"/>
      <c r="M862" s="192"/>
      <c r="N862" s="192"/>
      <c r="O862" s="192"/>
      <c r="P862" s="192"/>
      <c r="Q862" s="192"/>
      <c r="R862" s="192"/>
      <c r="S862" s="192"/>
      <c r="T862" s="192"/>
      <c r="U862" s="192"/>
      <c r="V862" s="192"/>
      <c r="W862" s="192"/>
      <c r="X862" s="192"/>
      <c r="Y862" s="192"/>
      <c r="Z862" s="192"/>
      <c r="AA862" s="192"/>
      <c r="AB862" s="192"/>
      <c r="AC862" s="192"/>
      <c r="AD862" s="192"/>
      <c r="AE862" s="192"/>
      <c r="AF862" s="192"/>
    </row>
    <row r="863" spans="10:32" ht="15.75" customHeight="1">
      <c r="J863" s="192"/>
      <c r="K863" s="192"/>
      <c r="L863" s="192"/>
      <c r="M863" s="192"/>
      <c r="N863" s="192"/>
      <c r="O863" s="192"/>
      <c r="P863" s="192"/>
      <c r="Q863" s="192"/>
      <c r="R863" s="192"/>
      <c r="S863" s="192"/>
      <c r="T863" s="192"/>
      <c r="U863" s="192"/>
      <c r="V863" s="192"/>
      <c r="W863" s="192"/>
      <c r="X863" s="192"/>
      <c r="Y863" s="192"/>
      <c r="Z863" s="192"/>
      <c r="AA863" s="192"/>
      <c r="AB863" s="192"/>
      <c r="AC863" s="192"/>
      <c r="AD863" s="192"/>
      <c r="AE863" s="192"/>
      <c r="AF863" s="192"/>
    </row>
    <row r="864" spans="10:32" ht="15.75" customHeight="1">
      <c r="J864" s="192"/>
      <c r="K864" s="192"/>
      <c r="L864" s="192"/>
      <c r="M864" s="192"/>
      <c r="N864" s="192"/>
      <c r="O864" s="192"/>
      <c r="P864" s="192"/>
      <c r="Q864" s="192"/>
      <c r="R864" s="192"/>
      <c r="S864" s="192"/>
      <c r="T864" s="192"/>
      <c r="U864" s="192"/>
      <c r="V864" s="192"/>
      <c r="W864" s="192"/>
      <c r="X864" s="192"/>
      <c r="Y864" s="192"/>
      <c r="Z864" s="192"/>
      <c r="AA864" s="192"/>
      <c r="AB864" s="192"/>
      <c r="AC864" s="192"/>
      <c r="AD864" s="192"/>
      <c r="AE864" s="192"/>
      <c r="AF864" s="192"/>
    </row>
    <row r="865" spans="10:32" ht="15.75" customHeight="1">
      <c r="J865" s="192"/>
      <c r="K865" s="192"/>
      <c r="L865" s="192"/>
      <c r="M865" s="192"/>
      <c r="N865" s="192"/>
      <c r="O865" s="192"/>
      <c r="P865" s="192"/>
      <c r="Q865" s="192"/>
      <c r="R865" s="192"/>
      <c r="S865" s="192"/>
      <c r="T865" s="192"/>
      <c r="U865" s="192"/>
      <c r="V865" s="192"/>
      <c r="W865" s="192"/>
      <c r="X865" s="192"/>
      <c r="Y865" s="192"/>
      <c r="Z865" s="192"/>
      <c r="AA865" s="192"/>
      <c r="AB865" s="192"/>
      <c r="AC865" s="192"/>
      <c r="AD865" s="192"/>
      <c r="AE865" s="192"/>
      <c r="AF865" s="192"/>
    </row>
    <row r="866" spans="10:32" ht="15.75" customHeight="1">
      <c r="J866" s="192"/>
      <c r="K866" s="192"/>
      <c r="L866" s="192"/>
      <c r="M866" s="192"/>
      <c r="N866" s="192"/>
      <c r="O866" s="192"/>
      <c r="P866" s="192"/>
      <c r="Q866" s="192"/>
      <c r="R866" s="192"/>
      <c r="S866" s="192"/>
      <c r="T866" s="192"/>
      <c r="U866" s="192"/>
      <c r="V866" s="192"/>
      <c r="W866" s="192"/>
      <c r="X866" s="192"/>
      <c r="Y866" s="192"/>
      <c r="Z866" s="192"/>
      <c r="AA866" s="192"/>
      <c r="AB866" s="192"/>
      <c r="AC866" s="192"/>
      <c r="AD866" s="192"/>
      <c r="AE866" s="192"/>
      <c r="AF866" s="192"/>
    </row>
    <row r="867" spans="10:32" ht="15.75" customHeight="1">
      <c r="J867" s="192"/>
      <c r="K867" s="192"/>
      <c r="L867" s="192"/>
      <c r="M867" s="192"/>
      <c r="N867" s="192"/>
      <c r="O867" s="192"/>
      <c r="P867" s="192"/>
      <c r="Q867" s="192"/>
      <c r="R867" s="192"/>
      <c r="S867" s="192"/>
      <c r="T867" s="192"/>
      <c r="U867" s="192"/>
      <c r="V867" s="192"/>
      <c r="W867" s="192"/>
      <c r="X867" s="192"/>
      <c r="Y867" s="192"/>
      <c r="Z867" s="192"/>
      <c r="AA867" s="192"/>
      <c r="AB867" s="192"/>
      <c r="AC867" s="192"/>
      <c r="AD867" s="192"/>
      <c r="AE867" s="192"/>
      <c r="AF867" s="192"/>
    </row>
    <row r="868" spans="10:32" ht="15.75" customHeight="1">
      <c r="J868" s="192"/>
      <c r="K868" s="192"/>
      <c r="L868" s="192"/>
      <c r="M868" s="192"/>
      <c r="N868" s="192"/>
      <c r="O868" s="192"/>
      <c r="P868" s="192"/>
      <c r="Q868" s="192"/>
      <c r="R868" s="192"/>
      <c r="S868" s="192"/>
      <c r="T868" s="192"/>
      <c r="U868" s="192"/>
      <c r="V868" s="192"/>
      <c r="W868" s="192"/>
      <c r="X868" s="192"/>
      <c r="Y868" s="192"/>
      <c r="Z868" s="192"/>
      <c r="AA868" s="192"/>
      <c r="AB868" s="192"/>
      <c r="AC868" s="192"/>
      <c r="AD868" s="192"/>
      <c r="AE868" s="192"/>
      <c r="AF868" s="192"/>
    </row>
    <row r="869" spans="10:32" ht="15.75" customHeight="1">
      <c r="J869" s="192"/>
      <c r="K869" s="192"/>
      <c r="L869" s="192"/>
      <c r="M869" s="192"/>
      <c r="N869" s="192"/>
      <c r="O869" s="192"/>
      <c r="P869" s="192"/>
      <c r="Q869" s="192"/>
      <c r="R869" s="192"/>
      <c r="S869" s="192"/>
      <c r="T869" s="192"/>
      <c r="U869" s="192"/>
      <c r="V869" s="192"/>
      <c r="W869" s="192"/>
      <c r="X869" s="192"/>
      <c r="Y869" s="192"/>
      <c r="Z869" s="192"/>
      <c r="AA869" s="192"/>
      <c r="AB869" s="192"/>
      <c r="AC869" s="192"/>
      <c r="AD869" s="192"/>
      <c r="AE869" s="192"/>
      <c r="AF869" s="192"/>
    </row>
    <row r="870" spans="10:32" ht="15.75" customHeight="1">
      <c r="J870" s="192"/>
      <c r="K870" s="192"/>
      <c r="L870" s="192"/>
      <c r="M870" s="192"/>
      <c r="N870" s="192"/>
      <c r="O870" s="192"/>
      <c r="P870" s="192"/>
      <c r="Q870" s="192"/>
      <c r="R870" s="192"/>
      <c r="S870" s="192"/>
      <c r="T870" s="192"/>
      <c r="U870" s="192"/>
      <c r="V870" s="192"/>
      <c r="W870" s="192"/>
      <c r="X870" s="192"/>
      <c r="Y870" s="192"/>
      <c r="Z870" s="192"/>
      <c r="AA870" s="192"/>
      <c r="AB870" s="192"/>
      <c r="AC870" s="192"/>
      <c r="AD870" s="192"/>
      <c r="AE870" s="192"/>
      <c r="AF870" s="192"/>
    </row>
    <row r="871" spans="10:32" ht="15.75" customHeight="1">
      <c r="J871" s="192"/>
      <c r="K871" s="192"/>
      <c r="L871" s="192"/>
      <c r="M871" s="192"/>
      <c r="N871" s="192"/>
      <c r="O871" s="192"/>
      <c r="P871" s="192"/>
      <c r="Q871" s="192"/>
      <c r="R871" s="192"/>
      <c r="S871" s="192"/>
      <c r="T871" s="192"/>
      <c r="U871" s="192"/>
      <c r="V871" s="192"/>
      <c r="W871" s="192"/>
      <c r="X871" s="192"/>
      <c r="Y871" s="192"/>
      <c r="Z871" s="192"/>
      <c r="AA871" s="192"/>
      <c r="AB871" s="192"/>
      <c r="AC871" s="192"/>
      <c r="AD871" s="192"/>
      <c r="AE871" s="192"/>
      <c r="AF871" s="192"/>
    </row>
    <row r="872" spans="10:32" ht="15.75" customHeight="1">
      <c r="J872" s="192"/>
      <c r="K872" s="192"/>
      <c r="L872" s="192"/>
      <c r="M872" s="192"/>
      <c r="N872" s="192"/>
      <c r="O872" s="192"/>
      <c r="P872" s="192"/>
      <c r="Q872" s="192"/>
      <c r="R872" s="192"/>
      <c r="S872" s="192"/>
      <c r="T872" s="192"/>
      <c r="U872" s="192"/>
      <c r="V872" s="192"/>
      <c r="W872" s="192"/>
      <c r="X872" s="192"/>
      <c r="Y872" s="192"/>
      <c r="Z872" s="192"/>
      <c r="AA872" s="192"/>
      <c r="AB872" s="192"/>
      <c r="AC872" s="192"/>
      <c r="AD872" s="192"/>
      <c r="AE872" s="192"/>
      <c r="AF872" s="192"/>
    </row>
    <row r="873" spans="10:32" ht="15.75" customHeight="1">
      <c r="J873" s="192"/>
      <c r="K873" s="192"/>
      <c r="L873" s="192"/>
      <c r="M873" s="192"/>
      <c r="N873" s="192"/>
      <c r="O873" s="192"/>
      <c r="P873" s="192"/>
      <c r="Q873" s="192"/>
      <c r="R873" s="192"/>
      <c r="S873" s="192"/>
      <c r="T873" s="192"/>
      <c r="U873" s="192"/>
      <c r="V873" s="192"/>
      <c r="W873" s="192"/>
      <c r="X873" s="192"/>
      <c r="Y873" s="192"/>
      <c r="Z873" s="192"/>
      <c r="AA873" s="192"/>
      <c r="AB873" s="192"/>
      <c r="AC873" s="192"/>
      <c r="AD873" s="192"/>
      <c r="AE873" s="192"/>
      <c r="AF873" s="192"/>
    </row>
    <row r="874" spans="10:32" ht="15.75" customHeight="1">
      <c r="J874" s="192"/>
      <c r="K874" s="192"/>
      <c r="L874" s="192"/>
      <c r="M874" s="192"/>
      <c r="N874" s="192"/>
      <c r="O874" s="192"/>
      <c r="P874" s="192"/>
      <c r="Q874" s="192"/>
      <c r="R874" s="192"/>
      <c r="S874" s="192"/>
      <c r="T874" s="192"/>
      <c r="U874" s="192"/>
      <c r="V874" s="192"/>
      <c r="W874" s="192"/>
      <c r="X874" s="192"/>
      <c r="Y874" s="192"/>
      <c r="Z874" s="192"/>
      <c r="AA874" s="192"/>
      <c r="AB874" s="192"/>
      <c r="AC874" s="192"/>
      <c r="AD874" s="192"/>
      <c r="AE874" s="192"/>
      <c r="AF874" s="192"/>
    </row>
    <row r="875" spans="10:32" ht="15.75" customHeight="1">
      <c r="J875" s="192"/>
      <c r="K875" s="192"/>
      <c r="L875" s="192"/>
      <c r="M875" s="192"/>
      <c r="N875" s="192"/>
      <c r="O875" s="192"/>
      <c r="P875" s="192"/>
      <c r="Q875" s="192"/>
      <c r="R875" s="192"/>
      <c r="S875" s="192"/>
      <c r="T875" s="192"/>
      <c r="U875" s="192"/>
      <c r="V875" s="192"/>
      <c r="W875" s="192"/>
      <c r="X875" s="192"/>
      <c r="Y875" s="192"/>
      <c r="Z875" s="192"/>
      <c r="AA875" s="192"/>
      <c r="AB875" s="192"/>
      <c r="AC875" s="192"/>
      <c r="AD875" s="192"/>
      <c r="AE875" s="192"/>
      <c r="AF875" s="192"/>
    </row>
    <row r="876" spans="10:32" ht="15.75" customHeight="1">
      <c r="J876" s="192"/>
      <c r="K876" s="192"/>
      <c r="L876" s="192"/>
      <c r="M876" s="192"/>
      <c r="N876" s="192"/>
      <c r="O876" s="192"/>
      <c r="P876" s="192"/>
      <c r="Q876" s="192"/>
      <c r="R876" s="192"/>
      <c r="S876" s="192"/>
      <c r="T876" s="192"/>
      <c r="U876" s="192"/>
      <c r="V876" s="192"/>
      <c r="W876" s="192"/>
      <c r="X876" s="192"/>
      <c r="Y876" s="192"/>
      <c r="Z876" s="192"/>
      <c r="AA876" s="192"/>
      <c r="AB876" s="192"/>
      <c r="AC876" s="192"/>
      <c r="AD876" s="192"/>
      <c r="AE876" s="192"/>
      <c r="AF876" s="192"/>
    </row>
    <row r="877" spans="10:32" ht="15.75" customHeight="1">
      <c r="J877" s="192"/>
      <c r="K877" s="192"/>
      <c r="L877" s="192"/>
      <c r="M877" s="192"/>
      <c r="N877" s="192"/>
      <c r="O877" s="192"/>
      <c r="P877" s="192"/>
      <c r="Q877" s="192"/>
      <c r="R877" s="192"/>
      <c r="S877" s="192"/>
      <c r="T877" s="192"/>
      <c r="U877" s="192"/>
      <c r="V877" s="192"/>
      <c r="W877" s="192"/>
      <c r="X877" s="192"/>
      <c r="Y877" s="192"/>
      <c r="Z877" s="192"/>
      <c r="AA877" s="192"/>
      <c r="AB877" s="192"/>
      <c r="AC877" s="192"/>
      <c r="AD877" s="192"/>
      <c r="AE877" s="192"/>
      <c r="AF877" s="192"/>
    </row>
    <row r="878" spans="10:32" ht="15.75" customHeight="1">
      <c r="J878" s="192"/>
      <c r="K878" s="192"/>
      <c r="L878" s="192"/>
      <c r="M878" s="192"/>
      <c r="N878" s="192"/>
      <c r="O878" s="192"/>
      <c r="P878" s="192"/>
      <c r="Q878" s="192"/>
      <c r="R878" s="192"/>
      <c r="S878" s="192"/>
      <c r="T878" s="192"/>
      <c r="U878" s="192"/>
      <c r="V878" s="192"/>
      <c r="W878" s="192"/>
      <c r="X878" s="192"/>
      <c r="Y878" s="192"/>
      <c r="Z878" s="192"/>
      <c r="AA878" s="192"/>
      <c r="AB878" s="192"/>
      <c r="AC878" s="192"/>
      <c r="AD878" s="192"/>
      <c r="AE878" s="192"/>
      <c r="AF878" s="192"/>
    </row>
    <row r="879" spans="10:32" ht="15.75" customHeight="1">
      <c r="J879" s="192"/>
      <c r="K879" s="192"/>
      <c r="L879" s="192"/>
      <c r="M879" s="192"/>
      <c r="N879" s="192"/>
      <c r="O879" s="192"/>
      <c r="P879" s="192"/>
      <c r="Q879" s="192"/>
      <c r="R879" s="192"/>
      <c r="S879" s="192"/>
      <c r="T879" s="192"/>
      <c r="U879" s="192"/>
      <c r="V879" s="192"/>
      <c r="W879" s="192"/>
      <c r="X879" s="192"/>
      <c r="Y879" s="192"/>
      <c r="Z879" s="192"/>
      <c r="AA879" s="192"/>
      <c r="AB879" s="192"/>
      <c r="AC879" s="192"/>
      <c r="AD879" s="192"/>
      <c r="AE879" s="192"/>
      <c r="AF879" s="192"/>
    </row>
    <row r="880" spans="10:32" ht="15.75" customHeight="1">
      <c r="J880" s="192"/>
      <c r="K880" s="192"/>
      <c r="L880" s="192"/>
      <c r="M880" s="192"/>
      <c r="N880" s="192"/>
      <c r="O880" s="192"/>
      <c r="P880" s="192"/>
      <c r="Q880" s="192"/>
      <c r="R880" s="192"/>
      <c r="S880" s="192"/>
      <c r="T880" s="192"/>
      <c r="U880" s="192"/>
      <c r="V880" s="192"/>
      <c r="W880" s="192"/>
      <c r="X880" s="192"/>
      <c r="Y880" s="192"/>
      <c r="Z880" s="192"/>
      <c r="AA880" s="192"/>
      <c r="AB880" s="192"/>
      <c r="AC880" s="192"/>
      <c r="AD880" s="192"/>
      <c r="AE880" s="192"/>
      <c r="AF880" s="192"/>
    </row>
    <row r="881" spans="10:32" ht="15.75" customHeight="1">
      <c r="J881" s="192"/>
      <c r="K881" s="192"/>
      <c r="L881" s="192"/>
      <c r="M881" s="192"/>
      <c r="N881" s="192"/>
      <c r="O881" s="192"/>
      <c r="P881" s="192"/>
      <c r="Q881" s="192"/>
      <c r="R881" s="192"/>
      <c r="S881" s="192"/>
      <c r="T881" s="192"/>
      <c r="U881" s="192"/>
      <c r="V881" s="192"/>
      <c r="W881" s="192"/>
      <c r="X881" s="192"/>
      <c r="Y881" s="192"/>
      <c r="Z881" s="192"/>
      <c r="AA881" s="192"/>
      <c r="AB881" s="192"/>
      <c r="AC881" s="192"/>
      <c r="AD881" s="192"/>
      <c r="AE881" s="192"/>
      <c r="AF881" s="192"/>
    </row>
    <row r="882" spans="10:32" ht="15.75" customHeight="1">
      <c r="J882" s="192"/>
      <c r="K882" s="192"/>
      <c r="L882" s="192"/>
      <c r="M882" s="192"/>
      <c r="N882" s="192"/>
      <c r="O882" s="192"/>
      <c r="P882" s="192"/>
      <c r="Q882" s="192"/>
      <c r="R882" s="192"/>
      <c r="S882" s="192"/>
      <c r="T882" s="192"/>
      <c r="U882" s="192"/>
      <c r="V882" s="192"/>
      <c r="W882" s="192"/>
      <c r="X882" s="192"/>
      <c r="Y882" s="192"/>
      <c r="Z882" s="192"/>
      <c r="AA882" s="192"/>
      <c r="AB882" s="192"/>
      <c r="AC882" s="192"/>
      <c r="AD882" s="192"/>
      <c r="AE882" s="192"/>
      <c r="AF882" s="192"/>
    </row>
    <row r="883" spans="10:32" ht="15.75" customHeight="1">
      <c r="J883" s="192"/>
      <c r="K883" s="192"/>
      <c r="L883" s="192"/>
      <c r="M883" s="192"/>
      <c r="N883" s="192"/>
      <c r="O883" s="192"/>
      <c r="P883" s="192"/>
      <c r="Q883" s="192"/>
      <c r="R883" s="192"/>
      <c r="S883" s="192"/>
      <c r="T883" s="192"/>
      <c r="U883" s="192"/>
      <c r="V883" s="192"/>
      <c r="W883" s="192"/>
      <c r="X883" s="192"/>
      <c r="Y883" s="192"/>
      <c r="Z883" s="192"/>
      <c r="AA883" s="192"/>
      <c r="AB883" s="192"/>
      <c r="AC883" s="192"/>
      <c r="AD883" s="192"/>
      <c r="AE883" s="192"/>
      <c r="AF883" s="192"/>
    </row>
    <row r="884" spans="10:32" ht="15.75" customHeight="1">
      <c r="J884" s="192"/>
      <c r="K884" s="192"/>
      <c r="L884" s="192"/>
      <c r="M884" s="192"/>
      <c r="N884" s="192"/>
      <c r="O884" s="192"/>
      <c r="P884" s="192"/>
      <c r="Q884" s="192"/>
      <c r="R884" s="192"/>
      <c r="S884" s="192"/>
      <c r="T884" s="192"/>
      <c r="U884" s="192"/>
      <c r="V884" s="192"/>
      <c r="W884" s="192"/>
      <c r="X884" s="192"/>
      <c r="Y884" s="192"/>
      <c r="Z884" s="192"/>
      <c r="AA884" s="192"/>
      <c r="AB884" s="192"/>
      <c r="AC884" s="192"/>
      <c r="AD884" s="192"/>
      <c r="AE884" s="192"/>
      <c r="AF884" s="192"/>
    </row>
    <row r="885" spans="10:32" ht="15.75" customHeight="1">
      <c r="J885" s="192"/>
      <c r="K885" s="192"/>
      <c r="L885" s="192"/>
      <c r="M885" s="192"/>
      <c r="N885" s="192"/>
      <c r="O885" s="192"/>
      <c r="P885" s="192"/>
      <c r="Q885" s="192"/>
      <c r="R885" s="192"/>
      <c r="S885" s="192"/>
      <c r="T885" s="192"/>
      <c r="U885" s="192"/>
      <c r="V885" s="192"/>
      <c r="W885" s="192"/>
      <c r="X885" s="192"/>
      <c r="Y885" s="192"/>
      <c r="Z885" s="192"/>
      <c r="AA885" s="192"/>
      <c r="AB885" s="192"/>
      <c r="AC885" s="192"/>
      <c r="AD885" s="192"/>
      <c r="AE885" s="192"/>
      <c r="AF885" s="192"/>
    </row>
    <row r="886" spans="10:32" ht="15.75" customHeight="1">
      <c r="J886" s="192"/>
      <c r="K886" s="192"/>
      <c r="L886" s="192"/>
      <c r="M886" s="192"/>
      <c r="N886" s="192"/>
      <c r="O886" s="192"/>
      <c r="P886" s="192"/>
      <c r="Q886" s="192"/>
      <c r="R886" s="192"/>
      <c r="S886" s="192"/>
      <c r="T886" s="192"/>
      <c r="U886" s="192"/>
      <c r="V886" s="192"/>
      <c r="W886" s="192"/>
      <c r="X886" s="192"/>
      <c r="Y886" s="192"/>
      <c r="Z886" s="192"/>
      <c r="AA886" s="192"/>
      <c r="AB886" s="192"/>
      <c r="AC886" s="192"/>
      <c r="AD886" s="192"/>
      <c r="AE886" s="192"/>
      <c r="AF886" s="192"/>
    </row>
    <row r="887" spans="10:32" ht="15.75" customHeight="1">
      <c r="J887" s="192"/>
      <c r="K887" s="192"/>
      <c r="L887" s="192"/>
      <c r="M887" s="192"/>
      <c r="N887" s="192"/>
      <c r="O887" s="192"/>
      <c r="P887" s="192"/>
      <c r="Q887" s="192"/>
      <c r="R887" s="192"/>
      <c r="S887" s="192"/>
      <c r="T887" s="192"/>
      <c r="U887" s="192"/>
      <c r="V887" s="192"/>
      <c r="W887" s="192"/>
      <c r="X887" s="192"/>
      <c r="Y887" s="192"/>
      <c r="Z887" s="192"/>
      <c r="AA887" s="192"/>
      <c r="AB887" s="192"/>
      <c r="AC887" s="192"/>
      <c r="AD887" s="192"/>
      <c r="AE887" s="192"/>
      <c r="AF887" s="192"/>
    </row>
    <row r="888" spans="10:32" ht="15.75" customHeight="1">
      <c r="J888" s="192"/>
      <c r="K888" s="192"/>
      <c r="L888" s="192"/>
      <c r="M888" s="192"/>
      <c r="N888" s="192"/>
      <c r="O888" s="192"/>
      <c r="P888" s="192"/>
      <c r="Q888" s="192"/>
      <c r="R888" s="192"/>
      <c r="S888" s="192"/>
      <c r="T888" s="192"/>
      <c r="U888" s="192"/>
      <c r="V888" s="192"/>
      <c r="W888" s="192"/>
      <c r="X888" s="192"/>
      <c r="Y888" s="192"/>
      <c r="Z888" s="192"/>
      <c r="AA888" s="192"/>
      <c r="AB888" s="192"/>
      <c r="AC888" s="192"/>
      <c r="AD888" s="192"/>
      <c r="AE888" s="192"/>
      <c r="AF888" s="192"/>
    </row>
    <row r="889" spans="10:32" ht="15.75" customHeight="1">
      <c r="J889" s="192"/>
      <c r="K889" s="192"/>
      <c r="L889" s="192"/>
      <c r="M889" s="192"/>
      <c r="N889" s="192"/>
      <c r="O889" s="192"/>
      <c r="P889" s="192"/>
      <c r="Q889" s="192"/>
      <c r="R889" s="192"/>
      <c r="S889" s="192"/>
      <c r="T889" s="192"/>
      <c r="U889" s="192"/>
      <c r="V889" s="192"/>
      <c r="W889" s="192"/>
      <c r="X889" s="192"/>
      <c r="Y889" s="192"/>
      <c r="Z889" s="192"/>
      <c r="AA889" s="192"/>
      <c r="AB889" s="192"/>
      <c r="AC889" s="192"/>
      <c r="AD889" s="192"/>
      <c r="AE889" s="192"/>
      <c r="AF889" s="192"/>
    </row>
    <row r="890" spans="10:32" ht="15.75" customHeight="1">
      <c r="J890" s="192"/>
      <c r="K890" s="192"/>
      <c r="L890" s="192"/>
      <c r="M890" s="192"/>
      <c r="N890" s="192"/>
      <c r="O890" s="192"/>
      <c r="P890" s="192"/>
      <c r="Q890" s="192"/>
      <c r="R890" s="192"/>
      <c r="S890" s="192"/>
      <c r="T890" s="192"/>
      <c r="U890" s="192"/>
      <c r="V890" s="192"/>
      <c r="W890" s="192"/>
      <c r="X890" s="192"/>
      <c r="Y890" s="192"/>
      <c r="Z890" s="192"/>
      <c r="AA890" s="192"/>
      <c r="AB890" s="192"/>
      <c r="AC890" s="192"/>
      <c r="AD890" s="192"/>
      <c r="AE890" s="192"/>
      <c r="AF890" s="192"/>
    </row>
    <row r="891" spans="10:32" ht="15.75" customHeight="1">
      <c r="J891" s="192"/>
      <c r="K891" s="192"/>
      <c r="L891" s="192"/>
      <c r="M891" s="192"/>
      <c r="N891" s="192"/>
      <c r="O891" s="192"/>
      <c r="P891" s="192"/>
      <c r="Q891" s="192"/>
      <c r="R891" s="192"/>
      <c r="S891" s="192"/>
      <c r="T891" s="192"/>
      <c r="U891" s="192"/>
      <c r="V891" s="192"/>
      <c r="W891" s="192"/>
      <c r="X891" s="192"/>
      <c r="Y891" s="192"/>
      <c r="Z891" s="192"/>
      <c r="AA891" s="192"/>
      <c r="AB891" s="192"/>
      <c r="AC891" s="192"/>
      <c r="AD891" s="192"/>
      <c r="AE891" s="192"/>
      <c r="AF891" s="192"/>
    </row>
    <row r="892" spans="10:32" ht="15.75" customHeight="1">
      <c r="J892" s="192"/>
      <c r="K892" s="192"/>
      <c r="L892" s="192"/>
      <c r="M892" s="192"/>
      <c r="N892" s="192"/>
      <c r="O892" s="192"/>
      <c r="P892" s="192"/>
      <c r="Q892" s="192"/>
      <c r="R892" s="192"/>
      <c r="S892" s="192"/>
      <c r="T892" s="192"/>
      <c r="U892" s="192"/>
      <c r="V892" s="192"/>
      <c r="W892" s="192"/>
      <c r="X892" s="192"/>
      <c r="Y892" s="192"/>
      <c r="Z892" s="192"/>
      <c r="AA892" s="192"/>
      <c r="AB892" s="192"/>
      <c r="AC892" s="192"/>
      <c r="AD892" s="192"/>
      <c r="AE892" s="192"/>
      <c r="AF892" s="192"/>
    </row>
    <row r="893" spans="10:32" ht="15.75" customHeight="1">
      <c r="J893" s="192"/>
      <c r="K893" s="192"/>
      <c r="L893" s="192"/>
      <c r="M893" s="192"/>
      <c r="N893" s="192"/>
      <c r="O893" s="192"/>
      <c r="P893" s="192"/>
      <c r="Q893" s="192"/>
      <c r="R893" s="192"/>
      <c r="S893" s="192"/>
      <c r="T893" s="192"/>
      <c r="U893" s="192"/>
      <c r="V893" s="192"/>
      <c r="W893" s="192"/>
      <c r="X893" s="192"/>
      <c r="Y893" s="192"/>
      <c r="Z893" s="192"/>
      <c r="AA893" s="192"/>
      <c r="AB893" s="192"/>
      <c r="AC893" s="192"/>
      <c r="AD893" s="192"/>
      <c r="AE893" s="192"/>
      <c r="AF893" s="192"/>
    </row>
    <row r="894" spans="10:32" ht="15.75" customHeight="1">
      <c r="J894" s="192"/>
      <c r="K894" s="192"/>
      <c r="L894" s="192"/>
      <c r="M894" s="192"/>
      <c r="N894" s="192"/>
      <c r="O894" s="192"/>
      <c r="P894" s="192"/>
      <c r="Q894" s="192"/>
      <c r="R894" s="192"/>
      <c r="S894" s="192"/>
      <c r="T894" s="192"/>
      <c r="U894" s="192"/>
      <c r="V894" s="192"/>
      <c r="W894" s="192"/>
      <c r="X894" s="192"/>
      <c r="Y894" s="192"/>
      <c r="Z894" s="192"/>
      <c r="AA894" s="192"/>
      <c r="AB894" s="192"/>
      <c r="AC894" s="192"/>
      <c r="AD894" s="192"/>
      <c r="AE894" s="192"/>
      <c r="AF894" s="192"/>
    </row>
    <row r="895" spans="10:32" ht="15.75" customHeight="1">
      <c r="J895" s="192"/>
      <c r="K895" s="192"/>
      <c r="L895" s="192"/>
      <c r="M895" s="192"/>
      <c r="N895" s="192"/>
      <c r="O895" s="192"/>
      <c r="P895" s="192"/>
      <c r="Q895" s="192"/>
      <c r="R895" s="192"/>
      <c r="S895" s="192"/>
      <c r="T895" s="192"/>
      <c r="U895" s="192"/>
      <c r="V895" s="192"/>
      <c r="W895" s="192"/>
      <c r="X895" s="192"/>
      <c r="Y895" s="192"/>
      <c r="Z895" s="192"/>
      <c r="AA895" s="192"/>
      <c r="AB895" s="192"/>
      <c r="AC895" s="192"/>
      <c r="AD895" s="192"/>
      <c r="AE895" s="192"/>
      <c r="AF895" s="192"/>
    </row>
    <row r="896" spans="10:32" ht="15.75" customHeight="1">
      <c r="J896" s="192"/>
      <c r="K896" s="192"/>
      <c r="L896" s="192"/>
      <c r="M896" s="192"/>
      <c r="N896" s="192"/>
      <c r="O896" s="192"/>
      <c r="P896" s="192"/>
      <c r="Q896" s="192"/>
      <c r="R896" s="192"/>
      <c r="S896" s="192"/>
      <c r="T896" s="192"/>
      <c r="U896" s="192"/>
      <c r="V896" s="192"/>
      <c r="W896" s="192"/>
      <c r="X896" s="192"/>
      <c r="Y896" s="192"/>
      <c r="Z896" s="192"/>
      <c r="AA896" s="192"/>
      <c r="AB896" s="192"/>
      <c r="AC896" s="192"/>
      <c r="AD896" s="192"/>
      <c r="AE896" s="192"/>
      <c r="AF896" s="192"/>
    </row>
    <row r="897" spans="10:32" ht="15.75" customHeight="1">
      <c r="J897" s="192"/>
      <c r="K897" s="192"/>
      <c r="L897" s="192"/>
      <c r="M897" s="192"/>
      <c r="N897" s="192"/>
      <c r="O897" s="192"/>
      <c r="P897" s="192"/>
      <c r="Q897" s="192"/>
      <c r="R897" s="192"/>
      <c r="S897" s="192"/>
      <c r="T897" s="192"/>
      <c r="U897" s="192"/>
      <c r="V897" s="192"/>
      <c r="W897" s="192"/>
      <c r="X897" s="192"/>
      <c r="Y897" s="192"/>
      <c r="Z897" s="192"/>
      <c r="AA897" s="192"/>
      <c r="AB897" s="192"/>
      <c r="AC897" s="192"/>
      <c r="AD897" s="192"/>
      <c r="AE897" s="192"/>
      <c r="AF897" s="192"/>
    </row>
    <row r="898" spans="10:32" ht="15.75" customHeight="1">
      <c r="J898" s="192"/>
      <c r="K898" s="192"/>
      <c r="L898" s="192"/>
      <c r="M898" s="192"/>
      <c r="N898" s="192"/>
      <c r="O898" s="192"/>
      <c r="P898" s="192"/>
      <c r="Q898" s="192"/>
      <c r="R898" s="192"/>
      <c r="S898" s="192"/>
      <c r="T898" s="192"/>
      <c r="U898" s="192"/>
      <c r="V898" s="192"/>
      <c r="W898" s="192"/>
      <c r="X898" s="192"/>
      <c r="Y898" s="192"/>
      <c r="Z898" s="192"/>
      <c r="AA898" s="192"/>
      <c r="AB898" s="192"/>
      <c r="AC898" s="192"/>
      <c r="AD898" s="192"/>
      <c r="AE898" s="192"/>
      <c r="AF898" s="192"/>
    </row>
    <row r="899" spans="10:32" ht="15.75" customHeight="1">
      <c r="J899" s="192"/>
      <c r="K899" s="192"/>
      <c r="L899" s="192"/>
      <c r="M899" s="192"/>
      <c r="N899" s="192"/>
      <c r="O899" s="192"/>
      <c r="P899" s="192"/>
      <c r="Q899" s="192"/>
      <c r="R899" s="192"/>
      <c r="S899" s="192"/>
      <c r="T899" s="192"/>
      <c r="U899" s="192"/>
      <c r="V899" s="192"/>
      <c r="W899" s="192"/>
      <c r="X899" s="192"/>
      <c r="Y899" s="192"/>
      <c r="Z899" s="192"/>
      <c r="AA899" s="192"/>
      <c r="AB899" s="192"/>
      <c r="AC899" s="192"/>
      <c r="AD899" s="192"/>
      <c r="AE899" s="192"/>
      <c r="AF899" s="192"/>
    </row>
    <row r="900" spans="10:32" ht="15.75" customHeight="1">
      <c r="J900" s="192"/>
      <c r="K900" s="192"/>
      <c r="L900" s="192"/>
      <c r="M900" s="192"/>
      <c r="N900" s="192"/>
      <c r="O900" s="192"/>
      <c r="P900" s="192"/>
      <c r="Q900" s="192"/>
      <c r="R900" s="192"/>
      <c r="S900" s="192"/>
      <c r="T900" s="192"/>
      <c r="U900" s="192"/>
      <c r="V900" s="192"/>
      <c r="W900" s="192"/>
      <c r="X900" s="192"/>
      <c r="Y900" s="192"/>
      <c r="Z900" s="192"/>
      <c r="AA900" s="192"/>
      <c r="AB900" s="192"/>
      <c r="AC900" s="192"/>
      <c r="AD900" s="192"/>
      <c r="AE900" s="192"/>
      <c r="AF900" s="192"/>
    </row>
    <row r="901" spans="10:32" ht="15.75" customHeight="1">
      <c r="J901" s="192"/>
      <c r="K901" s="192"/>
      <c r="L901" s="192"/>
      <c r="M901" s="192"/>
      <c r="N901" s="192"/>
      <c r="O901" s="192"/>
      <c r="P901" s="192"/>
      <c r="Q901" s="192"/>
      <c r="R901" s="192"/>
      <c r="S901" s="192"/>
      <c r="T901" s="192"/>
      <c r="U901" s="192"/>
      <c r="V901" s="192"/>
      <c r="W901" s="192"/>
      <c r="X901" s="192"/>
      <c r="Y901" s="192"/>
      <c r="Z901" s="192"/>
      <c r="AA901" s="192"/>
      <c r="AB901" s="192"/>
      <c r="AC901" s="192"/>
      <c r="AD901" s="192"/>
      <c r="AE901" s="192"/>
      <c r="AF901" s="192"/>
    </row>
    <row r="902" spans="10:32" ht="15.75" customHeight="1">
      <c r="J902" s="192"/>
      <c r="K902" s="192"/>
      <c r="L902" s="192"/>
      <c r="M902" s="192"/>
      <c r="N902" s="192"/>
      <c r="O902" s="192"/>
      <c r="P902" s="192"/>
      <c r="Q902" s="192"/>
      <c r="R902" s="192"/>
      <c r="S902" s="192"/>
      <c r="T902" s="192"/>
      <c r="U902" s="192"/>
      <c r="V902" s="192"/>
      <c r="W902" s="192"/>
      <c r="X902" s="192"/>
      <c r="Y902" s="192"/>
      <c r="Z902" s="192"/>
      <c r="AA902" s="192"/>
      <c r="AB902" s="192"/>
      <c r="AC902" s="192"/>
      <c r="AD902" s="192"/>
      <c r="AE902" s="192"/>
      <c r="AF902" s="192"/>
    </row>
    <row r="903" spans="10:32" ht="15.75" customHeight="1">
      <c r="J903" s="192"/>
      <c r="K903" s="192"/>
      <c r="L903" s="192"/>
      <c r="M903" s="192"/>
      <c r="N903" s="192"/>
      <c r="O903" s="192"/>
      <c r="P903" s="192"/>
      <c r="Q903" s="192"/>
      <c r="R903" s="192"/>
      <c r="S903" s="192"/>
      <c r="T903" s="192"/>
      <c r="U903" s="192"/>
      <c r="V903" s="192"/>
      <c r="W903" s="192"/>
      <c r="X903" s="192"/>
      <c r="Y903" s="192"/>
      <c r="Z903" s="192"/>
      <c r="AA903" s="192"/>
      <c r="AB903" s="192"/>
      <c r="AC903" s="192"/>
      <c r="AD903" s="192"/>
      <c r="AE903" s="192"/>
      <c r="AF903" s="192"/>
    </row>
    <row r="904" spans="10:32" ht="15.75" customHeight="1">
      <c r="J904" s="192"/>
      <c r="K904" s="192"/>
      <c r="L904" s="192"/>
      <c r="M904" s="192"/>
      <c r="N904" s="192"/>
      <c r="O904" s="192"/>
      <c r="P904" s="192"/>
      <c r="Q904" s="192"/>
      <c r="R904" s="192"/>
      <c r="S904" s="192"/>
      <c r="T904" s="192"/>
      <c r="U904" s="192"/>
      <c r="V904" s="192"/>
      <c r="W904" s="192"/>
      <c r="X904" s="192"/>
      <c r="Y904" s="192"/>
      <c r="Z904" s="192"/>
      <c r="AA904" s="192"/>
      <c r="AB904" s="192"/>
      <c r="AC904" s="192"/>
      <c r="AD904" s="192"/>
      <c r="AE904" s="192"/>
      <c r="AF904" s="192"/>
    </row>
    <row r="905" spans="10:32" ht="15.75" customHeight="1">
      <c r="J905" s="192"/>
      <c r="K905" s="192"/>
      <c r="L905" s="192"/>
      <c r="M905" s="192"/>
      <c r="N905" s="192"/>
      <c r="O905" s="192"/>
      <c r="P905" s="192"/>
      <c r="Q905" s="192"/>
      <c r="R905" s="192"/>
      <c r="S905" s="192"/>
      <c r="T905" s="192"/>
      <c r="U905" s="192"/>
      <c r="V905" s="192"/>
      <c r="W905" s="192"/>
      <c r="X905" s="192"/>
      <c r="Y905" s="192"/>
      <c r="Z905" s="192"/>
      <c r="AA905" s="192"/>
      <c r="AB905" s="192"/>
      <c r="AC905" s="192"/>
      <c r="AD905" s="192"/>
      <c r="AE905" s="192"/>
      <c r="AF905" s="192"/>
    </row>
    <row r="906" spans="10:32" ht="15.75" customHeight="1">
      <c r="J906" s="192"/>
      <c r="K906" s="192"/>
      <c r="L906" s="192"/>
      <c r="M906" s="192"/>
      <c r="N906" s="192"/>
      <c r="O906" s="192"/>
      <c r="P906" s="192"/>
      <c r="Q906" s="192"/>
      <c r="R906" s="192"/>
      <c r="S906" s="192"/>
      <c r="T906" s="192"/>
      <c r="U906" s="192"/>
      <c r="V906" s="192"/>
      <c r="W906" s="192"/>
      <c r="X906" s="192"/>
      <c r="Y906" s="192"/>
      <c r="Z906" s="192"/>
      <c r="AA906" s="192"/>
      <c r="AB906" s="192"/>
      <c r="AC906" s="192"/>
      <c r="AD906" s="192"/>
      <c r="AE906" s="192"/>
      <c r="AF906" s="192"/>
    </row>
    <row r="907" spans="10:32" ht="15.75" customHeight="1">
      <c r="J907" s="192"/>
      <c r="K907" s="192"/>
      <c r="L907" s="192"/>
      <c r="M907" s="192"/>
      <c r="N907" s="192"/>
      <c r="O907" s="192"/>
      <c r="P907" s="192"/>
      <c r="Q907" s="192"/>
      <c r="R907" s="192"/>
      <c r="S907" s="192"/>
      <c r="T907" s="192"/>
      <c r="U907" s="192"/>
      <c r="V907" s="192"/>
      <c r="W907" s="192"/>
      <c r="X907" s="192"/>
      <c r="Y907" s="192"/>
      <c r="Z907" s="192"/>
      <c r="AA907" s="192"/>
      <c r="AB907" s="192"/>
      <c r="AC907" s="192"/>
      <c r="AD907" s="192"/>
      <c r="AE907" s="192"/>
      <c r="AF907" s="192"/>
    </row>
    <row r="908" spans="10:32" ht="15.75" customHeight="1">
      <c r="J908" s="192"/>
      <c r="K908" s="192"/>
      <c r="L908" s="192"/>
      <c r="M908" s="192"/>
      <c r="N908" s="192"/>
      <c r="O908" s="192"/>
      <c r="P908" s="192"/>
      <c r="Q908" s="192"/>
      <c r="R908" s="192"/>
      <c r="S908" s="192"/>
      <c r="T908" s="192"/>
      <c r="U908" s="192"/>
      <c r="V908" s="192"/>
      <c r="W908" s="192"/>
      <c r="X908" s="192"/>
      <c r="Y908" s="192"/>
      <c r="Z908" s="192"/>
      <c r="AA908" s="192"/>
      <c r="AB908" s="192"/>
      <c r="AC908" s="192"/>
      <c r="AD908" s="192"/>
      <c r="AE908" s="192"/>
      <c r="AF908" s="192"/>
    </row>
    <row r="909" spans="10:32" ht="15.75" customHeight="1">
      <c r="J909" s="192"/>
      <c r="K909" s="192"/>
      <c r="L909" s="192"/>
      <c r="M909" s="192"/>
      <c r="N909" s="192"/>
      <c r="O909" s="192"/>
      <c r="P909" s="192"/>
      <c r="Q909" s="192"/>
      <c r="R909" s="192"/>
      <c r="S909" s="192"/>
      <c r="T909" s="192"/>
      <c r="U909" s="192"/>
      <c r="V909" s="192"/>
      <c r="W909" s="192"/>
      <c r="X909" s="192"/>
      <c r="Y909" s="192"/>
      <c r="Z909" s="192"/>
      <c r="AA909" s="192"/>
      <c r="AB909" s="192"/>
      <c r="AC909" s="192"/>
      <c r="AD909" s="192"/>
      <c r="AE909" s="192"/>
      <c r="AF909" s="192"/>
    </row>
    <row r="910" spans="10:32" ht="15.75" customHeight="1">
      <c r="J910" s="192"/>
      <c r="K910" s="192"/>
      <c r="L910" s="192"/>
      <c r="M910" s="192"/>
      <c r="N910" s="192"/>
      <c r="O910" s="192"/>
      <c r="P910" s="192"/>
      <c r="Q910" s="192"/>
      <c r="R910" s="192"/>
      <c r="S910" s="192"/>
      <c r="T910" s="192"/>
      <c r="U910" s="192"/>
      <c r="V910" s="192"/>
      <c r="W910" s="192"/>
      <c r="X910" s="192"/>
      <c r="Y910" s="192"/>
      <c r="Z910" s="192"/>
      <c r="AA910" s="192"/>
      <c r="AB910" s="192"/>
      <c r="AC910" s="192"/>
      <c r="AD910" s="192"/>
      <c r="AE910" s="192"/>
      <c r="AF910" s="192"/>
    </row>
    <row r="911" spans="10:32" ht="15.75" customHeight="1">
      <c r="J911" s="192"/>
      <c r="K911" s="192"/>
      <c r="L911" s="192"/>
      <c r="M911" s="192"/>
      <c r="N911" s="192"/>
      <c r="O911" s="192"/>
      <c r="P911" s="192"/>
      <c r="Q911" s="192"/>
      <c r="R911" s="192"/>
      <c r="S911" s="192"/>
      <c r="T911" s="192"/>
      <c r="U911" s="192"/>
      <c r="V911" s="192"/>
      <c r="W911" s="192"/>
      <c r="X911" s="192"/>
      <c r="Y911" s="192"/>
      <c r="Z911" s="192"/>
      <c r="AA911" s="192"/>
      <c r="AB911" s="192"/>
      <c r="AC911" s="192"/>
      <c r="AD911" s="192"/>
      <c r="AE911" s="192"/>
      <c r="AF911" s="192"/>
    </row>
    <row r="912" spans="10:32" ht="15.75" customHeight="1">
      <c r="J912" s="192"/>
      <c r="K912" s="192"/>
      <c r="L912" s="192"/>
      <c r="M912" s="192"/>
      <c r="N912" s="192"/>
      <c r="O912" s="192"/>
      <c r="P912" s="192"/>
      <c r="Q912" s="192"/>
      <c r="R912" s="192"/>
      <c r="S912" s="192"/>
      <c r="T912" s="192"/>
      <c r="U912" s="192"/>
      <c r="V912" s="192"/>
      <c r="W912" s="192"/>
      <c r="X912" s="192"/>
      <c r="Y912" s="192"/>
      <c r="Z912" s="192"/>
      <c r="AA912" s="192"/>
      <c r="AB912" s="192"/>
      <c r="AC912" s="192"/>
      <c r="AD912" s="192"/>
      <c r="AE912" s="192"/>
      <c r="AF912" s="192"/>
    </row>
    <row r="913" spans="10:32" ht="15.75" customHeight="1">
      <c r="J913" s="192"/>
      <c r="K913" s="192"/>
      <c r="L913" s="192"/>
      <c r="M913" s="192"/>
      <c r="N913" s="192"/>
      <c r="O913" s="192"/>
      <c r="P913" s="192"/>
      <c r="Q913" s="192"/>
      <c r="R913" s="192"/>
      <c r="S913" s="192"/>
      <c r="T913" s="192"/>
      <c r="U913" s="192"/>
      <c r="V913" s="192"/>
      <c r="W913" s="192"/>
      <c r="X913" s="192"/>
      <c r="Y913" s="192"/>
      <c r="Z913" s="192"/>
      <c r="AA913" s="192"/>
      <c r="AB913" s="192"/>
      <c r="AC913" s="192"/>
      <c r="AD913" s="192"/>
      <c r="AE913" s="192"/>
      <c r="AF913" s="192"/>
    </row>
    <row r="914" spans="10:32" ht="15.75" customHeight="1">
      <c r="J914" s="192"/>
      <c r="K914" s="192"/>
      <c r="L914" s="192"/>
      <c r="M914" s="192"/>
      <c r="N914" s="192"/>
      <c r="O914" s="192"/>
      <c r="P914" s="192"/>
      <c r="Q914" s="192"/>
      <c r="R914" s="192"/>
      <c r="S914" s="192"/>
      <c r="T914" s="192"/>
      <c r="U914" s="192"/>
      <c r="V914" s="192"/>
      <c r="W914" s="192"/>
      <c r="X914" s="192"/>
      <c r="Y914" s="192"/>
      <c r="Z914" s="192"/>
      <c r="AA914" s="192"/>
      <c r="AB914" s="192"/>
      <c r="AC914" s="192"/>
      <c r="AD914" s="192"/>
      <c r="AE914" s="192"/>
      <c r="AF914" s="192"/>
    </row>
    <row r="915" spans="10:32" ht="15.75" customHeight="1">
      <c r="J915" s="192"/>
      <c r="K915" s="192"/>
      <c r="L915" s="192"/>
      <c r="M915" s="192"/>
      <c r="N915" s="192"/>
      <c r="O915" s="192"/>
      <c r="P915" s="192"/>
      <c r="Q915" s="192"/>
      <c r="R915" s="192"/>
      <c r="S915" s="192"/>
      <c r="T915" s="192"/>
      <c r="U915" s="192"/>
      <c r="V915" s="192"/>
      <c r="W915" s="192"/>
      <c r="X915" s="192"/>
      <c r="Y915" s="192"/>
      <c r="Z915" s="192"/>
      <c r="AA915" s="192"/>
      <c r="AB915" s="192"/>
      <c r="AC915" s="192"/>
      <c r="AD915" s="192"/>
      <c r="AE915" s="192"/>
      <c r="AF915" s="192"/>
    </row>
    <row r="916" spans="10:32" ht="15.75" customHeight="1">
      <c r="J916" s="192"/>
      <c r="K916" s="192"/>
      <c r="L916" s="192"/>
      <c r="M916" s="192"/>
      <c r="N916" s="192"/>
      <c r="O916" s="192"/>
      <c r="P916" s="192"/>
      <c r="Q916" s="192"/>
      <c r="R916" s="192"/>
      <c r="S916" s="192"/>
      <c r="T916" s="192"/>
      <c r="U916" s="192"/>
      <c r="V916" s="192"/>
      <c r="W916" s="192"/>
      <c r="X916" s="192"/>
      <c r="Y916" s="192"/>
      <c r="Z916" s="192"/>
      <c r="AA916" s="192"/>
      <c r="AB916" s="192"/>
      <c r="AC916" s="192"/>
      <c r="AD916" s="192"/>
      <c r="AE916" s="192"/>
      <c r="AF916" s="192"/>
    </row>
    <row r="917" spans="10:32" ht="15.75" customHeight="1">
      <c r="J917" s="192"/>
      <c r="K917" s="192"/>
      <c r="L917" s="192"/>
      <c r="M917" s="192"/>
      <c r="N917" s="192"/>
      <c r="O917" s="192"/>
      <c r="P917" s="192"/>
      <c r="Q917" s="192"/>
      <c r="R917" s="192"/>
      <c r="S917" s="192"/>
      <c r="T917" s="192"/>
      <c r="U917" s="192"/>
      <c r="V917" s="192"/>
      <c r="W917" s="192"/>
      <c r="X917" s="192"/>
      <c r="Y917" s="192"/>
      <c r="Z917" s="192"/>
      <c r="AA917" s="192"/>
      <c r="AB917" s="192"/>
      <c r="AC917" s="192"/>
      <c r="AD917" s="192"/>
      <c r="AE917" s="192"/>
      <c r="AF917" s="192"/>
    </row>
    <row r="918" spans="10:32" ht="15.75" customHeight="1">
      <c r="J918" s="192"/>
      <c r="K918" s="192"/>
      <c r="L918" s="192"/>
      <c r="M918" s="192"/>
      <c r="N918" s="192"/>
      <c r="O918" s="192"/>
      <c r="P918" s="192"/>
      <c r="Q918" s="192"/>
      <c r="R918" s="192"/>
      <c r="S918" s="192"/>
      <c r="T918" s="192"/>
      <c r="U918" s="192"/>
      <c r="V918" s="192"/>
      <c r="W918" s="192"/>
      <c r="X918" s="192"/>
      <c r="Y918" s="192"/>
      <c r="Z918" s="192"/>
      <c r="AA918" s="192"/>
      <c r="AB918" s="192"/>
      <c r="AC918" s="192"/>
      <c r="AD918" s="192"/>
      <c r="AE918" s="192"/>
      <c r="AF918" s="192"/>
    </row>
    <row r="919" spans="10:32" ht="15.75" customHeight="1">
      <c r="J919" s="192"/>
      <c r="K919" s="192"/>
      <c r="L919" s="192"/>
      <c r="M919" s="192"/>
      <c r="N919" s="192"/>
      <c r="O919" s="192"/>
      <c r="P919" s="192"/>
      <c r="Q919" s="192"/>
      <c r="R919" s="192"/>
      <c r="S919" s="192"/>
      <c r="T919" s="192"/>
      <c r="U919" s="192"/>
      <c r="V919" s="192"/>
      <c r="W919" s="192"/>
      <c r="X919" s="192"/>
      <c r="Y919" s="192"/>
      <c r="Z919" s="192"/>
      <c r="AA919" s="192"/>
      <c r="AB919" s="192"/>
      <c r="AC919" s="192"/>
      <c r="AD919" s="192"/>
      <c r="AE919" s="192"/>
      <c r="AF919" s="192"/>
    </row>
    <row r="920" spans="10:32" ht="15.75" customHeight="1">
      <c r="J920" s="192"/>
      <c r="K920" s="192"/>
      <c r="L920" s="192"/>
      <c r="M920" s="192"/>
      <c r="N920" s="192"/>
      <c r="O920" s="192"/>
      <c r="P920" s="192"/>
      <c r="Q920" s="192"/>
      <c r="R920" s="192"/>
      <c r="S920" s="192"/>
      <c r="T920" s="192"/>
      <c r="U920" s="192"/>
      <c r="V920" s="192"/>
      <c r="W920" s="192"/>
      <c r="X920" s="192"/>
      <c r="Y920" s="192"/>
      <c r="Z920" s="192"/>
      <c r="AA920" s="192"/>
      <c r="AB920" s="192"/>
      <c r="AC920" s="192"/>
      <c r="AD920" s="192"/>
      <c r="AE920" s="192"/>
      <c r="AF920" s="192"/>
    </row>
    <row r="921" spans="10:32" ht="15.75" customHeight="1">
      <c r="J921" s="192"/>
      <c r="K921" s="192"/>
      <c r="L921" s="192"/>
      <c r="M921" s="192"/>
      <c r="N921" s="192"/>
      <c r="O921" s="192"/>
      <c r="P921" s="192"/>
      <c r="Q921" s="192"/>
      <c r="R921" s="192"/>
      <c r="S921" s="192"/>
      <c r="T921" s="192"/>
      <c r="U921" s="192"/>
      <c r="V921" s="192"/>
      <c r="W921" s="192"/>
      <c r="X921" s="192"/>
      <c r="Y921" s="192"/>
      <c r="Z921" s="192"/>
      <c r="AA921" s="192"/>
      <c r="AB921" s="192"/>
      <c r="AC921" s="192"/>
      <c r="AD921" s="192"/>
      <c r="AE921" s="192"/>
      <c r="AF921" s="192"/>
    </row>
    <row r="922" spans="10:32" ht="15.75" customHeight="1">
      <c r="J922" s="192"/>
      <c r="K922" s="192"/>
      <c r="L922" s="192"/>
      <c r="M922" s="192"/>
      <c r="N922" s="192"/>
      <c r="O922" s="192"/>
      <c r="P922" s="192"/>
      <c r="Q922" s="192"/>
      <c r="R922" s="192"/>
      <c r="S922" s="192"/>
      <c r="T922" s="192"/>
      <c r="U922" s="192"/>
      <c r="V922" s="192"/>
      <c r="W922" s="192"/>
      <c r="X922" s="192"/>
      <c r="Y922" s="192"/>
      <c r="Z922" s="192"/>
      <c r="AA922" s="192"/>
      <c r="AB922" s="192"/>
      <c r="AC922" s="192"/>
      <c r="AD922" s="192"/>
      <c r="AE922" s="192"/>
      <c r="AF922" s="192"/>
    </row>
    <row r="923" spans="10:32" ht="15.75" customHeight="1">
      <c r="J923" s="192"/>
      <c r="K923" s="192"/>
      <c r="L923" s="192"/>
      <c r="M923" s="192"/>
      <c r="N923" s="192"/>
      <c r="O923" s="192"/>
      <c r="P923" s="192"/>
      <c r="Q923" s="192"/>
      <c r="R923" s="192"/>
      <c r="S923" s="192"/>
      <c r="T923" s="192"/>
      <c r="U923" s="192"/>
      <c r="V923" s="192"/>
      <c r="W923" s="192"/>
      <c r="X923" s="192"/>
      <c r="Y923" s="192"/>
      <c r="Z923" s="192"/>
      <c r="AA923" s="192"/>
      <c r="AB923" s="192"/>
      <c r="AC923" s="192"/>
      <c r="AD923" s="192"/>
      <c r="AE923" s="192"/>
      <c r="AF923" s="192"/>
    </row>
    <row r="924" spans="10:32" ht="15.75" customHeight="1">
      <c r="J924" s="192"/>
      <c r="K924" s="192"/>
      <c r="L924" s="192"/>
      <c r="M924" s="192"/>
      <c r="N924" s="192"/>
      <c r="O924" s="192"/>
      <c r="P924" s="192"/>
      <c r="Q924" s="192"/>
      <c r="R924" s="192"/>
      <c r="S924" s="192"/>
      <c r="T924" s="192"/>
      <c r="U924" s="192"/>
      <c r="V924" s="192"/>
      <c r="W924" s="192"/>
      <c r="X924" s="192"/>
      <c r="Y924" s="192"/>
      <c r="Z924" s="192"/>
      <c r="AA924" s="192"/>
      <c r="AB924" s="192"/>
      <c r="AC924" s="192"/>
      <c r="AD924" s="192"/>
      <c r="AE924" s="192"/>
      <c r="AF924" s="192"/>
    </row>
    <row r="925" spans="10:32" ht="15.75" customHeight="1">
      <c r="J925" s="192"/>
      <c r="K925" s="192"/>
      <c r="L925" s="192"/>
      <c r="M925" s="192"/>
      <c r="N925" s="192"/>
      <c r="O925" s="192"/>
      <c r="P925" s="192"/>
      <c r="Q925" s="192"/>
      <c r="R925" s="192"/>
      <c r="S925" s="192"/>
      <c r="T925" s="192"/>
      <c r="U925" s="192"/>
      <c r="V925" s="192"/>
      <c r="W925" s="192"/>
      <c r="X925" s="192"/>
      <c r="Y925" s="192"/>
      <c r="Z925" s="192"/>
      <c r="AA925" s="192"/>
      <c r="AB925" s="192"/>
      <c r="AC925" s="192"/>
      <c r="AD925" s="192"/>
      <c r="AE925" s="192"/>
      <c r="AF925" s="192"/>
    </row>
    <row r="926" spans="10:32" ht="15.75" customHeight="1">
      <c r="J926" s="192"/>
      <c r="K926" s="192"/>
      <c r="L926" s="192"/>
      <c r="M926" s="192"/>
      <c r="N926" s="192"/>
      <c r="O926" s="192"/>
      <c r="P926" s="192"/>
      <c r="Q926" s="192"/>
      <c r="R926" s="192"/>
      <c r="S926" s="192"/>
      <c r="T926" s="192"/>
      <c r="U926" s="192"/>
      <c r="V926" s="192"/>
      <c r="W926" s="192"/>
      <c r="X926" s="192"/>
      <c r="Y926" s="192"/>
      <c r="Z926" s="192"/>
      <c r="AA926" s="192"/>
      <c r="AB926" s="192"/>
      <c r="AC926" s="192"/>
      <c r="AD926" s="192"/>
      <c r="AE926" s="192"/>
      <c r="AF926" s="192"/>
    </row>
    <row r="927" spans="10:32" ht="15.75" customHeight="1">
      <c r="J927" s="192"/>
      <c r="K927" s="192"/>
      <c r="L927" s="192"/>
      <c r="M927" s="192"/>
      <c r="N927" s="192"/>
      <c r="O927" s="192"/>
      <c r="P927" s="192"/>
      <c r="Q927" s="192"/>
      <c r="R927" s="192"/>
      <c r="S927" s="192"/>
      <c r="T927" s="192"/>
      <c r="U927" s="192"/>
      <c r="V927" s="192"/>
      <c r="W927" s="192"/>
      <c r="X927" s="192"/>
      <c r="Y927" s="192"/>
      <c r="Z927" s="192"/>
      <c r="AA927" s="192"/>
      <c r="AB927" s="192"/>
      <c r="AC927" s="192"/>
      <c r="AD927" s="192"/>
      <c r="AE927" s="192"/>
      <c r="AF927" s="192"/>
    </row>
    <row r="928" spans="10:32" ht="15.75" customHeight="1">
      <c r="J928" s="192"/>
      <c r="K928" s="192"/>
      <c r="L928" s="192"/>
      <c r="M928" s="192"/>
      <c r="N928" s="192"/>
      <c r="O928" s="192"/>
      <c r="P928" s="192"/>
      <c r="Q928" s="192"/>
      <c r="R928" s="192"/>
      <c r="S928" s="192"/>
      <c r="T928" s="192"/>
      <c r="U928" s="192"/>
      <c r="V928" s="192"/>
      <c r="W928" s="192"/>
      <c r="X928" s="192"/>
      <c r="Y928" s="192"/>
      <c r="Z928" s="192"/>
      <c r="AA928" s="192"/>
      <c r="AB928" s="192"/>
      <c r="AC928" s="192"/>
      <c r="AD928" s="192"/>
      <c r="AE928" s="192"/>
      <c r="AF928" s="192"/>
    </row>
    <row r="929" spans="10:32" ht="15.75" customHeight="1">
      <c r="J929" s="192"/>
      <c r="K929" s="192"/>
      <c r="L929" s="192"/>
      <c r="M929" s="192"/>
      <c r="N929" s="192"/>
      <c r="O929" s="192"/>
      <c r="P929" s="192"/>
      <c r="Q929" s="192"/>
      <c r="R929" s="192"/>
      <c r="S929" s="192"/>
      <c r="T929" s="192"/>
      <c r="U929" s="192"/>
      <c r="V929" s="192"/>
      <c r="W929" s="192"/>
      <c r="X929" s="192"/>
      <c r="Y929" s="192"/>
      <c r="Z929" s="192"/>
      <c r="AA929" s="192"/>
      <c r="AB929" s="192"/>
      <c r="AC929" s="192"/>
      <c r="AD929" s="192"/>
      <c r="AE929" s="192"/>
      <c r="AF929" s="192"/>
    </row>
    <row r="930" spans="10:32" ht="15.75" customHeight="1">
      <c r="J930" s="192"/>
      <c r="K930" s="192"/>
      <c r="L930" s="192"/>
      <c r="M930" s="192"/>
      <c r="N930" s="192"/>
      <c r="O930" s="192"/>
      <c r="P930" s="192"/>
      <c r="Q930" s="192"/>
      <c r="R930" s="192"/>
      <c r="S930" s="192"/>
      <c r="T930" s="192"/>
      <c r="U930" s="192"/>
      <c r="V930" s="192"/>
      <c r="W930" s="192"/>
      <c r="X930" s="192"/>
      <c r="Y930" s="192"/>
      <c r="Z930" s="192"/>
      <c r="AA930" s="192"/>
      <c r="AB930" s="192"/>
      <c r="AC930" s="192"/>
      <c r="AD930" s="192"/>
      <c r="AE930" s="192"/>
      <c r="AF930" s="192"/>
    </row>
    <row r="931" spans="10:32" ht="15.75" customHeight="1">
      <c r="J931" s="192"/>
      <c r="K931" s="192"/>
      <c r="L931" s="192"/>
      <c r="M931" s="192"/>
      <c r="N931" s="192"/>
      <c r="O931" s="192"/>
      <c r="P931" s="192"/>
      <c r="Q931" s="192"/>
      <c r="R931" s="192"/>
      <c r="S931" s="192"/>
      <c r="T931" s="192"/>
      <c r="U931" s="192"/>
      <c r="V931" s="192"/>
      <c r="W931" s="192"/>
      <c r="X931" s="192"/>
      <c r="Y931" s="192"/>
      <c r="Z931" s="192"/>
      <c r="AA931" s="192"/>
      <c r="AB931" s="192"/>
      <c r="AC931" s="192"/>
      <c r="AD931" s="192"/>
      <c r="AE931" s="192"/>
      <c r="AF931" s="192"/>
    </row>
    <row r="932" spans="10:32" ht="15.75" customHeight="1">
      <c r="J932" s="192"/>
      <c r="K932" s="192"/>
      <c r="L932" s="192"/>
      <c r="M932" s="192"/>
      <c r="N932" s="192"/>
      <c r="O932" s="192"/>
      <c r="P932" s="192"/>
      <c r="Q932" s="192"/>
      <c r="R932" s="192"/>
      <c r="S932" s="192"/>
      <c r="T932" s="192"/>
      <c r="U932" s="192"/>
      <c r="V932" s="192"/>
      <c r="W932" s="192"/>
      <c r="X932" s="192"/>
      <c r="Y932" s="192"/>
      <c r="Z932" s="192"/>
      <c r="AA932" s="192"/>
      <c r="AB932" s="192"/>
      <c r="AC932" s="192"/>
      <c r="AD932" s="192"/>
      <c r="AE932" s="192"/>
      <c r="AF932" s="192"/>
    </row>
    <row r="933" spans="10:32" ht="15.75" customHeight="1">
      <c r="J933" s="192"/>
      <c r="K933" s="192"/>
      <c r="L933" s="192"/>
      <c r="M933" s="192"/>
      <c r="N933" s="192"/>
      <c r="O933" s="192"/>
      <c r="P933" s="192"/>
      <c r="Q933" s="192"/>
      <c r="R933" s="192"/>
      <c r="S933" s="192"/>
      <c r="T933" s="192"/>
      <c r="U933" s="192"/>
      <c r="V933" s="192"/>
      <c r="W933" s="192"/>
      <c r="X933" s="192"/>
      <c r="Y933" s="192"/>
      <c r="Z933" s="192"/>
      <c r="AA933" s="192"/>
      <c r="AB933" s="192"/>
      <c r="AC933" s="192"/>
      <c r="AD933" s="192"/>
      <c r="AE933" s="192"/>
      <c r="AF933" s="192"/>
    </row>
    <row r="934" spans="10:32" ht="15.75" customHeight="1">
      <c r="J934" s="192"/>
      <c r="K934" s="192"/>
      <c r="L934" s="192"/>
      <c r="M934" s="192"/>
      <c r="N934" s="192"/>
      <c r="O934" s="192"/>
      <c r="P934" s="192"/>
      <c r="Q934" s="192"/>
      <c r="R934" s="192"/>
      <c r="S934" s="192"/>
      <c r="T934" s="192"/>
      <c r="U934" s="192"/>
      <c r="V934" s="192"/>
      <c r="W934" s="192"/>
      <c r="X934" s="192"/>
      <c r="Y934" s="192"/>
      <c r="Z934" s="192"/>
      <c r="AA934" s="192"/>
      <c r="AB934" s="192"/>
      <c r="AC934" s="192"/>
      <c r="AD934" s="192"/>
      <c r="AE934" s="192"/>
      <c r="AF934" s="192"/>
    </row>
    <row r="935" spans="10:32" ht="15.75" customHeight="1">
      <c r="J935" s="192"/>
      <c r="K935" s="192"/>
      <c r="L935" s="192"/>
      <c r="M935" s="192"/>
      <c r="N935" s="192"/>
      <c r="O935" s="192"/>
      <c r="P935" s="192"/>
      <c r="Q935" s="192"/>
      <c r="R935" s="192"/>
      <c r="S935" s="192"/>
      <c r="T935" s="192"/>
      <c r="U935" s="192"/>
      <c r="V935" s="192"/>
      <c r="W935" s="192"/>
      <c r="X935" s="192"/>
      <c r="Y935" s="192"/>
      <c r="Z935" s="192"/>
      <c r="AA935" s="192"/>
      <c r="AB935" s="192"/>
      <c r="AC935" s="192"/>
      <c r="AD935" s="192"/>
      <c r="AE935" s="192"/>
      <c r="AF935" s="192"/>
    </row>
    <row r="936" spans="10:32" ht="15.75" customHeight="1">
      <c r="J936" s="192"/>
      <c r="K936" s="192"/>
      <c r="L936" s="192"/>
      <c r="M936" s="192"/>
      <c r="N936" s="192"/>
      <c r="O936" s="192"/>
      <c r="P936" s="192"/>
      <c r="Q936" s="192"/>
      <c r="R936" s="192"/>
      <c r="S936" s="192"/>
      <c r="T936" s="192"/>
      <c r="U936" s="192"/>
      <c r="V936" s="192"/>
      <c r="W936" s="192"/>
      <c r="X936" s="192"/>
      <c r="Y936" s="192"/>
      <c r="Z936" s="192"/>
      <c r="AA936" s="192"/>
      <c r="AB936" s="192"/>
      <c r="AC936" s="192"/>
      <c r="AD936" s="192"/>
      <c r="AE936" s="192"/>
      <c r="AF936" s="192"/>
    </row>
    <row r="937" spans="10:32" ht="15.75" customHeight="1">
      <c r="J937" s="192"/>
      <c r="K937" s="192"/>
      <c r="L937" s="192"/>
      <c r="M937" s="192"/>
      <c r="N937" s="192"/>
      <c r="O937" s="192"/>
      <c r="P937" s="192"/>
      <c r="Q937" s="192"/>
      <c r="R937" s="192"/>
      <c r="S937" s="192"/>
      <c r="T937" s="192"/>
      <c r="U937" s="192"/>
      <c r="V937" s="192"/>
      <c r="W937" s="192"/>
      <c r="X937" s="192"/>
      <c r="Y937" s="192"/>
      <c r="Z937" s="192"/>
      <c r="AA937" s="192"/>
      <c r="AB937" s="192"/>
      <c r="AC937" s="192"/>
      <c r="AD937" s="192"/>
      <c r="AE937" s="192"/>
      <c r="AF937" s="192"/>
    </row>
    <row r="938" spans="10:32" ht="15.75" customHeight="1">
      <c r="J938" s="192"/>
      <c r="K938" s="192"/>
      <c r="L938" s="192"/>
      <c r="M938" s="192"/>
      <c r="N938" s="192"/>
      <c r="O938" s="192"/>
      <c r="P938" s="192"/>
      <c r="Q938" s="192"/>
      <c r="R938" s="192"/>
      <c r="S938" s="192"/>
      <c r="T938" s="192"/>
      <c r="U938" s="192"/>
      <c r="V938" s="192"/>
      <c r="W938" s="192"/>
      <c r="X938" s="192"/>
      <c r="Y938" s="192"/>
      <c r="Z938" s="192"/>
      <c r="AA938" s="192"/>
      <c r="AB938" s="192"/>
      <c r="AC938" s="192"/>
      <c r="AD938" s="192"/>
      <c r="AE938" s="192"/>
      <c r="AF938" s="192"/>
    </row>
    <row r="939" spans="10:32" ht="15.75" customHeight="1">
      <c r="J939" s="192"/>
      <c r="K939" s="192"/>
      <c r="L939" s="192"/>
      <c r="M939" s="192"/>
      <c r="N939" s="192"/>
      <c r="O939" s="192"/>
      <c r="P939" s="192"/>
      <c r="Q939" s="192"/>
      <c r="R939" s="192"/>
      <c r="S939" s="192"/>
      <c r="T939" s="192"/>
      <c r="U939" s="192"/>
      <c r="V939" s="192"/>
      <c r="W939" s="192"/>
      <c r="X939" s="192"/>
      <c r="Y939" s="192"/>
      <c r="Z939" s="192"/>
      <c r="AA939" s="192"/>
      <c r="AB939" s="192"/>
      <c r="AC939" s="192"/>
      <c r="AD939" s="192"/>
      <c r="AE939" s="192"/>
      <c r="AF939" s="192"/>
    </row>
    <row r="940" spans="10:32" ht="15.75" customHeight="1">
      <c r="J940" s="192"/>
      <c r="K940" s="192"/>
      <c r="L940" s="192"/>
      <c r="M940" s="192"/>
      <c r="N940" s="192"/>
      <c r="O940" s="192"/>
      <c r="P940" s="192"/>
      <c r="Q940" s="192"/>
      <c r="R940" s="192"/>
      <c r="S940" s="192"/>
      <c r="T940" s="192"/>
      <c r="U940" s="192"/>
      <c r="V940" s="192"/>
      <c r="W940" s="192"/>
      <c r="X940" s="192"/>
      <c r="Y940" s="192"/>
      <c r="Z940" s="192"/>
      <c r="AA940" s="192"/>
      <c r="AB940" s="192"/>
      <c r="AC940" s="192"/>
      <c r="AD940" s="192"/>
      <c r="AE940" s="192"/>
      <c r="AF940" s="192"/>
    </row>
    <row r="941" spans="10:32" ht="15.75" customHeight="1">
      <c r="J941" s="192"/>
      <c r="K941" s="192"/>
      <c r="L941" s="192"/>
      <c r="M941" s="192"/>
      <c r="N941" s="192"/>
      <c r="O941" s="192"/>
      <c r="P941" s="192"/>
      <c r="Q941" s="192"/>
      <c r="R941" s="192"/>
      <c r="S941" s="192"/>
      <c r="T941" s="192"/>
      <c r="U941" s="192"/>
      <c r="V941" s="192"/>
      <c r="W941" s="192"/>
      <c r="X941" s="192"/>
      <c r="Y941" s="192"/>
      <c r="Z941" s="192"/>
      <c r="AA941" s="192"/>
      <c r="AB941" s="192"/>
      <c r="AC941" s="192"/>
      <c r="AD941" s="192"/>
      <c r="AE941" s="192"/>
      <c r="AF941" s="192"/>
    </row>
    <row r="942" spans="10:32" ht="15.75" customHeight="1">
      <c r="J942" s="192"/>
      <c r="K942" s="192"/>
      <c r="L942" s="192"/>
      <c r="M942" s="192"/>
      <c r="N942" s="192"/>
      <c r="O942" s="192"/>
      <c r="P942" s="192"/>
      <c r="Q942" s="192"/>
      <c r="R942" s="192"/>
      <c r="S942" s="192"/>
      <c r="T942" s="192"/>
      <c r="U942" s="192"/>
      <c r="V942" s="192"/>
      <c r="W942" s="192"/>
      <c r="X942" s="192"/>
      <c r="Y942" s="192"/>
      <c r="Z942" s="192"/>
      <c r="AA942" s="192"/>
      <c r="AB942" s="192"/>
      <c r="AC942" s="192"/>
      <c r="AD942" s="192"/>
      <c r="AE942" s="192"/>
      <c r="AF942" s="192"/>
    </row>
    <row r="943" spans="10:32" ht="15.75" customHeight="1">
      <c r="J943" s="192"/>
      <c r="K943" s="192"/>
      <c r="L943" s="192"/>
      <c r="M943" s="192"/>
      <c r="N943" s="192"/>
      <c r="O943" s="192"/>
      <c r="P943" s="192"/>
      <c r="Q943" s="192"/>
      <c r="R943" s="192"/>
      <c r="S943" s="192"/>
      <c r="T943" s="192"/>
      <c r="U943" s="192"/>
      <c r="V943" s="192"/>
      <c r="W943" s="192"/>
      <c r="X943" s="192"/>
      <c r="Y943" s="192"/>
      <c r="Z943" s="192"/>
      <c r="AA943" s="192"/>
      <c r="AB943" s="192"/>
      <c r="AC943" s="192"/>
      <c r="AD943" s="192"/>
      <c r="AE943" s="192"/>
      <c r="AF943" s="192"/>
    </row>
    <row r="944" spans="10:32" ht="15.75" customHeight="1">
      <c r="J944" s="192"/>
      <c r="K944" s="192"/>
      <c r="L944" s="192"/>
      <c r="M944" s="192"/>
      <c r="N944" s="192"/>
      <c r="O944" s="192"/>
      <c r="P944" s="192"/>
      <c r="Q944" s="192"/>
      <c r="R944" s="192"/>
      <c r="S944" s="192"/>
      <c r="T944" s="192"/>
      <c r="U944" s="192"/>
      <c r="V944" s="192"/>
      <c r="W944" s="192"/>
      <c r="X944" s="192"/>
      <c r="Y944" s="192"/>
      <c r="Z944" s="192"/>
      <c r="AA944" s="192"/>
      <c r="AB944" s="192"/>
      <c r="AC944" s="192"/>
      <c r="AD944" s="192"/>
      <c r="AE944" s="192"/>
      <c r="AF944" s="192"/>
    </row>
    <row r="945" spans="10:32" ht="15.75" customHeight="1">
      <c r="J945" s="192"/>
      <c r="K945" s="192"/>
      <c r="L945" s="192"/>
      <c r="M945" s="192"/>
      <c r="N945" s="192"/>
      <c r="O945" s="192"/>
      <c r="P945" s="192"/>
      <c r="Q945" s="192"/>
      <c r="R945" s="192"/>
      <c r="S945" s="192"/>
      <c r="T945" s="192"/>
      <c r="U945" s="192"/>
      <c r="V945" s="192"/>
      <c r="W945" s="192"/>
      <c r="X945" s="192"/>
      <c r="Y945" s="192"/>
      <c r="Z945" s="192"/>
      <c r="AA945" s="192"/>
      <c r="AB945" s="192"/>
      <c r="AC945" s="192"/>
      <c r="AD945" s="192"/>
      <c r="AE945" s="192"/>
      <c r="AF945" s="192"/>
    </row>
    <row r="946" spans="10:32" ht="15.75" customHeight="1">
      <c r="J946" s="192"/>
      <c r="K946" s="192"/>
      <c r="L946" s="192"/>
      <c r="M946" s="192"/>
      <c r="N946" s="192"/>
      <c r="O946" s="192"/>
      <c r="P946" s="192"/>
      <c r="Q946" s="192"/>
      <c r="R946" s="192"/>
      <c r="S946" s="192"/>
      <c r="T946" s="192"/>
      <c r="U946" s="192"/>
      <c r="V946" s="192"/>
      <c r="W946" s="192"/>
      <c r="X946" s="192"/>
      <c r="Y946" s="192"/>
      <c r="Z946" s="192"/>
      <c r="AA946" s="192"/>
      <c r="AB946" s="192"/>
      <c r="AC946" s="192"/>
      <c r="AD946" s="192"/>
      <c r="AE946" s="192"/>
      <c r="AF946" s="192"/>
    </row>
    <row r="947" spans="10:32" ht="15.75" customHeight="1">
      <c r="J947" s="192"/>
      <c r="K947" s="192"/>
      <c r="L947" s="192"/>
      <c r="M947" s="192"/>
      <c r="N947" s="192"/>
      <c r="O947" s="192"/>
      <c r="P947" s="192"/>
      <c r="Q947" s="192"/>
      <c r="R947" s="192"/>
      <c r="S947" s="192"/>
      <c r="T947" s="192"/>
      <c r="U947" s="192"/>
      <c r="V947" s="192"/>
      <c r="W947" s="192"/>
      <c r="X947" s="192"/>
      <c r="Y947" s="192"/>
      <c r="Z947" s="192"/>
      <c r="AA947" s="192"/>
      <c r="AB947" s="192"/>
      <c r="AC947" s="192"/>
      <c r="AD947" s="192"/>
      <c r="AE947" s="192"/>
      <c r="AF947" s="192"/>
    </row>
    <row r="948" spans="10:32" ht="15.75" customHeight="1">
      <c r="J948" s="192"/>
      <c r="K948" s="192"/>
      <c r="L948" s="192"/>
      <c r="M948" s="192"/>
      <c r="N948" s="192"/>
      <c r="O948" s="192"/>
      <c r="P948" s="192"/>
      <c r="Q948" s="192"/>
      <c r="R948" s="192"/>
      <c r="S948" s="192"/>
      <c r="T948" s="192"/>
      <c r="U948" s="192"/>
      <c r="V948" s="192"/>
      <c r="W948" s="192"/>
      <c r="X948" s="192"/>
      <c r="Y948" s="192"/>
      <c r="Z948" s="192"/>
      <c r="AA948" s="192"/>
      <c r="AB948" s="192"/>
      <c r="AC948" s="192"/>
      <c r="AD948" s="192"/>
      <c r="AE948" s="192"/>
      <c r="AF948" s="192"/>
    </row>
    <row r="949" spans="10:32" ht="15.75" customHeight="1">
      <c r="J949" s="192"/>
      <c r="K949" s="192"/>
      <c r="L949" s="192"/>
      <c r="M949" s="192"/>
      <c r="N949" s="192"/>
      <c r="O949" s="192"/>
      <c r="P949" s="192"/>
      <c r="Q949" s="192"/>
      <c r="R949" s="192"/>
      <c r="S949" s="192"/>
      <c r="T949" s="192"/>
      <c r="U949" s="192"/>
      <c r="V949" s="192"/>
      <c r="W949" s="192"/>
      <c r="X949" s="192"/>
      <c r="Y949" s="192"/>
      <c r="Z949" s="192"/>
      <c r="AA949" s="192"/>
      <c r="AB949" s="192"/>
      <c r="AC949" s="192"/>
      <c r="AD949" s="192"/>
      <c r="AE949" s="192"/>
      <c r="AF949" s="192"/>
    </row>
    <row r="950" spans="10:32" ht="15.75" customHeight="1">
      <c r="J950" s="192"/>
      <c r="K950" s="192"/>
      <c r="L950" s="192"/>
      <c r="M950" s="192"/>
      <c r="N950" s="192"/>
      <c r="O950" s="192"/>
      <c r="P950" s="192"/>
      <c r="Q950" s="192"/>
      <c r="R950" s="192"/>
      <c r="S950" s="192"/>
      <c r="T950" s="192"/>
      <c r="U950" s="192"/>
      <c r="V950" s="192"/>
      <c r="W950" s="192"/>
      <c r="X950" s="192"/>
      <c r="Y950" s="192"/>
      <c r="Z950" s="192"/>
      <c r="AA950" s="192"/>
      <c r="AB950" s="192"/>
      <c r="AC950" s="192"/>
      <c r="AD950" s="192"/>
      <c r="AE950" s="192"/>
      <c r="AF950" s="192"/>
    </row>
    <row r="951" spans="10:32" ht="15.75" customHeight="1">
      <c r="J951" s="192"/>
      <c r="K951" s="192"/>
      <c r="L951" s="192"/>
      <c r="M951" s="192"/>
      <c r="N951" s="192"/>
      <c r="O951" s="192"/>
      <c r="P951" s="192"/>
      <c r="Q951" s="192"/>
      <c r="R951" s="192"/>
      <c r="S951" s="192"/>
      <c r="T951" s="192"/>
      <c r="U951" s="192"/>
      <c r="V951" s="192"/>
      <c r="W951" s="192"/>
      <c r="X951" s="192"/>
      <c r="Y951" s="192"/>
      <c r="Z951" s="192"/>
      <c r="AA951" s="192"/>
      <c r="AB951" s="192"/>
      <c r="AC951" s="192"/>
      <c r="AD951" s="192"/>
      <c r="AE951" s="192"/>
      <c r="AF951" s="192"/>
    </row>
    <row r="952" spans="10:32" ht="15.75" customHeight="1">
      <c r="J952" s="192"/>
      <c r="K952" s="192"/>
      <c r="L952" s="192"/>
      <c r="M952" s="192"/>
      <c r="N952" s="192"/>
      <c r="O952" s="192"/>
      <c r="P952" s="192"/>
      <c r="Q952" s="192"/>
      <c r="R952" s="192"/>
      <c r="S952" s="192"/>
      <c r="T952" s="192"/>
      <c r="U952" s="192"/>
      <c r="V952" s="192"/>
      <c r="W952" s="192"/>
      <c r="X952" s="192"/>
      <c r="Y952" s="192"/>
      <c r="Z952" s="192"/>
      <c r="AA952" s="192"/>
      <c r="AB952" s="192"/>
      <c r="AC952" s="192"/>
      <c r="AD952" s="192"/>
      <c r="AE952" s="192"/>
      <c r="AF952" s="192"/>
    </row>
    <row r="953" spans="10:32" ht="15.75" customHeight="1">
      <c r="J953" s="192"/>
      <c r="K953" s="192"/>
      <c r="L953" s="192"/>
      <c r="M953" s="192"/>
      <c r="N953" s="192"/>
      <c r="O953" s="192"/>
      <c r="P953" s="192"/>
      <c r="Q953" s="192"/>
      <c r="R953" s="192"/>
      <c r="S953" s="192"/>
      <c r="T953" s="192"/>
      <c r="U953" s="192"/>
      <c r="V953" s="192"/>
      <c r="W953" s="192"/>
      <c r="X953" s="192"/>
      <c r="Y953" s="192"/>
      <c r="Z953" s="192"/>
      <c r="AA953" s="192"/>
      <c r="AB953" s="192"/>
      <c r="AC953" s="192"/>
      <c r="AD953" s="192"/>
      <c r="AE953" s="192"/>
      <c r="AF953" s="192"/>
    </row>
    <row r="954" spans="10:32" ht="15.75" customHeight="1">
      <c r="J954" s="192"/>
      <c r="K954" s="192"/>
      <c r="L954" s="192"/>
      <c r="M954" s="192"/>
      <c r="N954" s="192"/>
      <c r="O954" s="192"/>
      <c r="P954" s="192"/>
      <c r="Q954" s="192"/>
      <c r="R954" s="192"/>
      <c r="S954" s="192"/>
      <c r="T954" s="192"/>
      <c r="U954" s="192"/>
      <c r="V954" s="192"/>
      <c r="W954" s="192"/>
      <c r="X954" s="192"/>
      <c r="Y954" s="192"/>
      <c r="Z954" s="192"/>
      <c r="AA954" s="192"/>
      <c r="AB954" s="192"/>
      <c r="AC954" s="192"/>
      <c r="AD954" s="192"/>
      <c r="AE954" s="192"/>
      <c r="AF954" s="192"/>
    </row>
    <row r="955" spans="10:32" ht="15.75" customHeight="1">
      <c r="J955" s="192"/>
      <c r="K955" s="192"/>
      <c r="L955" s="192"/>
      <c r="M955" s="192"/>
      <c r="N955" s="192"/>
      <c r="O955" s="192"/>
      <c r="P955" s="192"/>
      <c r="Q955" s="192"/>
      <c r="R955" s="192"/>
      <c r="S955" s="192"/>
      <c r="T955" s="192"/>
      <c r="U955" s="192"/>
      <c r="V955" s="192"/>
      <c r="W955" s="192"/>
      <c r="X955" s="192"/>
      <c r="Y955" s="192"/>
      <c r="Z955" s="192"/>
      <c r="AA955" s="192"/>
      <c r="AB955" s="192"/>
      <c r="AC955" s="192"/>
      <c r="AD955" s="192"/>
      <c r="AE955" s="192"/>
      <c r="AF955" s="192"/>
    </row>
    <row r="956" spans="10:32" ht="15.75" customHeight="1">
      <c r="J956" s="192"/>
      <c r="K956" s="192"/>
      <c r="L956" s="192"/>
      <c r="M956" s="192"/>
      <c r="N956" s="192"/>
      <c r="O956" s="192"/>
      <c r="P956" s="192"/>
      <c r="Q956" s="192"/>
      <c r="R956" s="192"/>
      <c r="S956" s="192"/>
      <c r="T956" s="192"/>
      <c r="U956" s="192"/>
      <c r="V956" s="192"/>
      <c r="W956" s="192"/>
      <c r="X956" s="192"/>
      <c r="Y956" s="192"/>
      <c r="Z956" s="192"/>
      <c r="AA956" s="192"/>
      <c r="AB956" s="192"/>
      <c r="AC956" s="192"/>
      <c r="AD956" s="192"/>
      <c r="AE956" s="192"/>
      <c r="AF956" s="192"/>
    </row>
    <row r="957" spans="10:32" ht="15.75" customHeight="1">
      <c r="J957" s="192"/>
      <c r="K957" s="192"/>
      <c r="L957" s="192"/>
      <c r="M957" s="192"/>
      <c r="N957" s="192"/>
      <c r="O957" s="192"/>
      <c r="P957" s="192"/>
      <c r="Q957" s="192"/>
      <c r="R957" s="192"/>
      <c r="S957" s="192"/>
      <c r="T957" s="192"/>
      <c r="U957" s="192"/>
      <c r="V957" s="192"/>
      <c r="W957" s="192"/>
      <c r="X957" s="192"/>
      <c r="Y957" s="192"/>
      <c r="Z957" s="192"/>
      <c r="AA957" s="192"/>
      <c r="AB957" s="192"/>
      <c r="AC957" s="192"/>
      <c r="AD957" s="192"/>
      <c r="AE957" s="192"/>
      <c r="AF957" s="192"/>
    </row>
    <row r="958" spans="10:32" ht="15.75" customHeight="1">
      <c r="J958" s="192"/>
      <c r="K958" s="192"/>
      <c r="L958" s="192"/>
      <c r="M958" s="192"/>
      <c r="N958" s="192"/>
      <c r="O958" s="192"/>
      <c r="P958" s="192"/>
      <c r="Q958" s="192"/>
      <c r="R958" s="192"/>
      <c r="S958" s="192"/>
      <c r="T958" s="192"/>
      <c r="U958" s="192"/>
      <c r="V958" s="192"/>
      <c r="W958" s="192"/>
      <c r="X958" s="192"/>
      <c r="Y958" s="192"/>
      <c r="Z958" s="192"/>
      <c r="AA958" s="192"/>
      <c r="AB958" s="192"/>
      <c r="AC958" s="192"/>
      <c r="AD958" s="192"/>
      <c r="AE958" s="192"/>
      <c r="AF958" s="192"/>
    </row>
    <row r="959" spans="10:32" ht="15.75" customHeight="1">
      <c r="J959" s="192"/>
      <c r="K959" s="192"/>
      <c r="L959" s="192"/>
      <c r="M959" s="192"/>
      <c r="N959" s="192"/>
      <c r="O959" s="192"/>
      <c r="P959" s="192"/>
      <c r="Q959" s="192"/>
      <c r="R959" s="192"/>
      <c r="S959" s="192"/>
      <c r="T959" s="192"/>
      <c r="U959" s="192"/>
      <c r="V959" s="192"/>
      <c r="W959" s="192"/>
      <c r="X959" s="192"/>
      <c r="Y959" s="192"/>
      <c r="Z959" s="192"/>
      <c r="AA959" s="192"/>
      <c r="AB959" s="192"/>
      <c r="AC959" s="192"/>
      <c r="AD959" s="192"/>
      <c r="AE959" s="192"/>
      <c r="AF959" s="192"/>
    </row>
    <row r="960" spans="10:32" ht="15.75" customHeight="1">
      <c r="J960" s="192"/>
      <c r="K960" s="192"/>
      <c r="L960" s="192"/>
      <c r="M960" s="192"/>
      <c r="N960" s="192"/>
      <c r="O960" s="192"/>
      <c r="P960" s="192"/>
      <c r="Q960" s="192"/>
      <c r="R960" s="192"/>
      <c r="S960" s="192"/>
      <c r="T960" s="192"/>
      <c r="U960" s="192"/>
      <c r="V960" s="192"/>
      <c r="W960" s="192"/>
      <c r="X960" s="192"/>
      <c r="Y960" s="192"/>
      <c r="Z960" s="192"/>
      <c r="AA960" s="192"/>
      <c r="AB960" s="192"/>
      <c r="AC960" s="192"/>
      <c r="AD960" s="192"/>
      <c r="AE960" s="192"/>
      <c r="AF960" s="192"/>
    </row>
    <row r="961" spans="10:32" ht="15.75" customHeight="1">
      <c r="J961" s="192"/>
      <c r="K961" s="192"/>
      <c r="L961" s="192"/>
      <c r="M961" s="192"/>
      <c r="N961" s="192"/>
      <c r="O961" s="192"/>
      <c r="P961" s="192"/>
      <c r="Q961" s="192"/>
      <c r="R961" s="192"/>
      <c r="S961" s="192"/>
      <c r="T961" s="192"/>
      <c r="U961" s="192"/>
      <c r="V961" s="192"/>
      <c r="W961" s="192"/>
      <c r="X961" s="192"/>
      <c r="Y961" s="192"/>
      <c r="Z961" s="192"/>
      <c r="AA961" s="192"/>
      <c r="AB961" s="192"/>
      <c r="AC961" s="192"/>
      <c r="AD961" s="192"/>
      <c r="AE961" s="192"/>
      <c r="AF961" s="192"/>
    </row>
    <row r="962" spans="10:32" ht="15.75" customHeight="1">
      <c r="J962" s="192"/>
      <c r="K962" s="192"/>
      <c r="L962" s="192"/>
      <c r="M962" s="192"/>
      <c r="N962" s="192"/>
      <c r="O962" s="192"/>
      <c r="P962" s="192"/>
      <c r="Q962" s="192"/>
      <c r="R962" s="192"/>
      <c r="S962" s="192"/>
      <c r="T962" s="192"/>
      <c r="U962" s="192"/>
      <c r="V962" s="192"/>
      <c r="W962" s="192"/>
      <c r="X962" s="192"/>
      <c r="Y962" s="192"/>
      <c r="Z962" s="192"/>
      <c r="AA962" s="192"/>
      <c r="AB962" s="192"/>
      <c r="AC962" s="192"/>
      <c r="AD962" s="192"/>
      <c r="AE962" s="192"/>
      <c r="AF962" s="192"/>
    </row>
    <row r="963" spans="10:32" ht="15.75" customHeight="1">
      <c r="J963" s="192"/>
      <c r="K963" s="192"/>
      <c r="L963" s="192"/>
      <c r="M963" s="192"/>
      <c r="N963" s="192"/>
      <c r="O963" s="192"/>
      <c r="P963" s="192"/>
      <c r="Q963" s="192"/>
      <c r="R963" s="192"/>
      <c r="S963" s="192"/>
      <c r="T963" s="192"/>
      <c r="U963" s="192"/>
      <c r="V963" s="192"/>
      <c r="W963" s="192"/>
      <c r="X963" s="192"/>
      <c r="Y963" s="192"/>
      <c r="Z963" s="192"/>
      <c r="AA963" s="192"/>
      <c r="AB963" s="192"/>
      <c r="AC963" s="192"/>
      <c r="AD963" s="192"/>
      <c r="AE963" s="192"/>
      <c r="AF963" s="192"/>
    </row>
    <row r="964" spans="10:32" ht="15.75" customHeight="1">
      <c r="J964" s="192"/>
      <c r="K964" s="192"/>
      <c r="L964" s="192"/>
      <c r="M964" s="192"/>
      <c r="N964" s="192"/>
      <c r="O964" s="192"/>
      <c r="P964" s="192"/>
      <c r="Q964" s="192"/>
      <c r="R964" s="192"/>
      <c r="S964" s="192"/>
      <c r="T964" s="192"/>
      <c r="U964" s="192"/>
      <c r="V964" s="192"/>
      <c r="W964" s="192"/>
      <c r="X964" s="192"/>
      <c r="Y964" s="192"/>
      <c r="Z964" s="192"/>
      <c r="AA964" s="192"/>
      <c r="AB964" s="192"/>
      <c r="AC964" s="192"/>
      <c r="AD964" s="192"/>
      <c r="AE964" s="192"/>
      <c r="AF964" s="192"/>
    </row>
    <row r="965" spans="10:32" ht="15.75" customHeight="1">
      <c r="J965" s="192"/>
      <c r="K965" s="192"/>
      <c r="L965" s="192"/>
      <c r="M965" s="192"/>
      <c r="N965" s="192"/>
      <c r="O965" s="192"/>
      <c r="P965" s="192"/>
      <c r="Q965" s="192"/>
      <c r="R965" s="192"/>
      <c r="S965" s="192"/>
      <c r="T965" s="192"/>
      <c r="U965" s="192"/>
      <c r="V965" s="192"/>
      <c r="W965" s="192"/>
      <c r="X965" s="192"/>
      <c r="Y965" s="192"/>
      <c r="Z965" s="192"/>
      <c r="AA965" s="192"/>
      <c r="AB965" s="192"/>
      <c r="AC965" s="192"/>
      <c r="AD965" s="192"/>
      <c r="AE965" s="192"/>
      <c r="AF965" s="192"/>
    </row>
    <row r="966" spans="10:32" ht="15.75" customHeight="1">
      <c r="J966" s="192"/>
      <c r="K966" s="192"/>
      <c r="L966" s="192"/>
      <c r="M966" s="192"/>
      <c r="N966" s="192"/>
      <c r="O966" s="192"/>
      <c r="P966" s="192"/>
      <c r="Q966" s="192"/>
      <c r="R966" s="192"/>
      <c r="S966" s="192"/>
      <c r="T966" s="192"/>
      <c r="U966" s="192"/>
      <c r="V966" s="192"/>
      <c r="W966" s="192"/>
      <c r="X966" s="192"/>
      <c r="Y966" s="192"/>
      <c r="Z966" s="192"/>
      <c r="AA966" s="192"/>
      <c r="AB966" s="192"/>
      <c r="AC966" s="192"/>
      <c r="AD966" s="192"/>
      <c r="AE966" s="192"/>
      <c r="AF966" s="192"/>
    </row>
    <row r="967" spans="10:32" ht="15.75" customHeight="1">
      <c r="J967" s="192"/>
      <c r="K967" s="192"/>
      <c r="L967" s="192"/>
      <c r="M967" s="192"/>
      <c r="N967" s="192"/>
      <c r="O967" s="192"/>
      <c r="P967" s="192"/>
      <c r="Q967" s="192"/>
      <c r="R967" s="192"/>
      <c r="S967" s="192"/>
      <c r="T967" s="192"/>
      <c r="U967" s="192"/>
      <c r="V967" s="192"/>
      <c r="W967" s="192"/>
      <c r="X967" s="192"/>
      <c r="Y967" s="192"/>
      <c r="Z967" s="192"/>
      <c r="AA967" s="192"/>
      <c r="AB967" s="192"/>
      <c r="AC967" s="192"/>
      <c r="AD967" s="192"/>
      <c r="AE967" s="192"/>
      <c r="AF967" s="192"/>
    </row>
    <row r="968" spans="10:32" ht="15.75" customHeight="1">
      <c r="J968" s="192"/>
      <c r="K968" s="192"/>
      <c r="L968" s="192"/>
      <c r="M968" s="192"/>
      <c r="N968" s="192"/>
      <c r="O968" s="192"/>
      <c r="P968" s="192"/>
      <c r="Q968" s="192"/>
      <c r="R968" s="192"/>
      <c r="S968" s="192"/>
      <c r="T968" s="192"/>
      <c r="U968" s="192"/>
      <c r="V968" s="192"/>
      <c r="W968" s="192"/>
      <c r="X968" s="192"/>
      <c r="Y968" s="192"/>
      <c r="Z968" s="192"/>
      <c r="AA968" s="192"/>
      <c r="AB968" s="192"/>
      <c r="AC968" s="192"/>
      <c r="AD968" s="192"/>
      <c r="AE968" s="192"/>
      <c r="AF968" s="192"/>
    </row>
    <row r="969" spans="10:32" ht="15.75" customHeight="1">
      <c r="J969" s="192"/>
      <c r="K969" s="192"/>
      <c r="L969" s="192"/>
      <c r="M969" s="192"/>
      <c r="N969" s="192"/>
      <c r="O969" s="192"/>
      <c r="P969" s="192"/>
      <c r="Q969" s="192"/>
      <c r="R969" s="192"/>
      <c r="S969" s="192"/>
      <c r="T969" s="192"/>
      <c r="U969" s="192"/>
      <c r="V969" s="192"/>
      <c r="W969" s="192"/>
      <c r="X969" s="192"/>
      <c r="Y969" s="192"/>
      <c r="Z969" s="192"/>
      <c r="AA969" s="192"/>
      <c r="AB969" s="192"/>
      <c r="AC969" s="192"/>
      <c r="AD969" s="192"/>
      <c r="AE969" s="192"/>
      <c r="AF969" s="192"/>
    </row>
    <row r="970" spans="10:32" ht="15.75" customHeight="1">
      <c r="J970" s="192"/>
      <c r="K970" s="192"/>
      <c r="L970" s="192"/>
      <c r="M970" s="192"/>
      <c r="N970" s="192"/>
      <c r="O970" s="192"/>
      <c r="P970" s="192"/>
      <c r="Q970" s="192"/>
      <c r="R970" s="192"/>
      <c r="S970" s="192"/>
      <c r="T970" s="192"/>
      <c r="U970" s="192"/>
      <c r="V970" s="192"/>
      <c r="W970" s="192"/>
      <c r="X970" s="192"/>
      <c r="Y970" s="192"/>
      <c r="Z970" s="192"/>
      <c r="AA970" s="192"/>
      <c r="AB970" s="192"/>
      <c r="AC970" s="192"/>
      <c r="AD970" s="192"/>
      <c r="AE970" s="192"/>
      <c r="AF970" s="192"/>
    </row>
    <row r="971" spans="10:32" ht="15.75" customHeight="1">
      <c r="J971" s="192"/>
      <c r="K971" s="192"/>
      <c r="L971" s="192"/>
      <c r="M971" s="192"/>
      <c r="N971" s="192"/>
      <c r="O971" s="192"/>
      <c r="P971" s="192"/>
      <c r="Q971" s="192"/>
      <c r="R971" s="192"/>
      <c r="S971" s="192"/>
      <c r="T971" s="192"/>
      <c r="U971" s="192"/>
      <c r="V971" s="192"/>
      <c r="W971" s="192"/>
      <c r="X971" s="192"/>
      <c r="Y971" s="192"/>
      <c r="Z971" s="192"/>
      <c r="AA971" s="192"/>
      <c r="AB971" s="192"/>
      <c r="AC971" s="192"/>
      <c r="AD971" s="192"/>
      <c r="AE971" s="192"/>
      <c r="AF971" s="192"/>
    </row>
    <row r="972" spans="10:32" ht="15.75" customHeight="1">
      <c r="J972" s="192"/>
      <c r="K972" s="192"/>
      <c r="L972" s="192"/>
      <c r="M972" s="192"/>
      <c r="N972" s="192"/>
      <c r="O972" s="192"/>
      <c r="P972" s="192"/>
      <c r="Q972" s="192"/>
      <c r="R972" s="192"/>
      <c r="S972" s="192"/>
      <c r="T972" s="192"/>
      <c r="U972" s="192"/>
      <c r="V972" s="192"/>
      <c r="W972" s="192"/>
      <c r="X972" s="192"/>
      <c r="Y972" s="192"/>
      <c r="Z972" s="192"/>
      <c r="AA972" s="192"/>
      <c r="AB972" s="192"/>
      <c r="AC972" s="192"/>
      <c r="AD972" s="192"/>
      <c r="AE972" s="192"/>
      <c r="AF972" s="192"/>
    </row>
    <row r="973" spans="10:32" ht="15.75" customHeight="1">
      <c r="J973" s="192"/>
      <c r="K973" s="192"/>
      <c r="L973" s="192"/>
      <c r="M973" s="192"/>
      <c r="N973" s="192"/>
      <c r="O973" s="192"/>
      <c r="P973" s="192"/>
      <c r="Q973" s="192"/>
      <c r="R973" s="192"/>
      <c r="S973" s="192"/>
      <c r="T973" s="192"/>
      <c r="U973" s="192"/>
      <c r="V973" s="192"/>
      <c r="W973" s="192"/>
      <c r="X973" s="192"/>
      <c r="Y973" s="192"/>
      <c r="Z973" s="192"/>
      <c r="AA973" s="192"/>
      <c r="AB973" s="192"/>
      <c r="AC973" s="192"/>
      <c r="AD973" s="192"/>
      <c r="AE973" s="192"/>
      <c r="AF973" s="192"/>
    </row>
    <row r="974" spans="10:32" ht="15.75" customHeight="1">
      <c r="J974" s="192"/>
      <c r="K974" s="192"/>
      <c r="L974" s="192"/>
      <c r="M974" s="192"/>
      <c r="N974" s="192"/>
      <c r="O974" s="192"/>
      <c r="P974" s="192"/>
      <c r="Q974" s="192"/>
      <c r="R974" s="192"/>
      <c r="S974" s="192"/>
      <c r="T974" s="192"/>
      <c r="U974" s="192"/>
      <c r="V974" s="192"/>
      <c r="W974" s="192"/>
      <c r="X974" s="192"/>
      <c r="Y974" s="192"/>
      <c r="Z974" s="192"/>
      <c r="AA974" s="192"/>
      <c r="AB974" s="192"/>
      <c r="AC974" s="192"/>
      <c r="AD974" s="192"/>
      <c r="AE974" s="192"/>
      <c r="AF974" s="192"/>
    </row>
    <row r="975" spans="10:32" ht="15.75" customHeight="1">
      <c r="J975" s="192"/>
      <c r="K975" s="192"/>
      <c r="L975" s="192"/>
      <c r="M975" s="192"/>
      <c r="N975" s="192"/>
      <c r="O975" s="192"/>
      <c r="P975" s="192"/>
      <c r="Q975" s="192"/>
      <c r="R975" s="192"/>
      <c r="S975" s="192"/>
      <c r="T975" s="192"/>
      <c r="U975" s="192"/>
      <c r="V975" s="192"/>
      <c r="W975" s="192"/>
      <c r="X975" s="192"/>
      <c r="Y975" s="192"/>
      <c r="Z975" s="192"/>
      <c r="AA975" s="192"/>
      <c r="AB975" s="192"/>
      <c r="AC975" s="192"/>
      <c r="AD975" s="192"/>
      <c r="AE975" s="192"/>
      <c r="AF975" s="192"/>
    </row>
    <row r="976" spans="10:32" ht="15.75" customHeight="1">
      <c r="J976" s="192"/>
      <c r="K976" s="192"/>
      <c r="L976" s="192"/>
      <c r="M976" s="192"/>
      <c r="N976" s="192"/>
      <c r="O976" s="192"/>
      <c r="P976" s="192"/>
      <c r="Q976" s="192"/>
      <c r="R976" s="192"/>
      <c r="S976" s="192"/>
      <c r="T976" s="192"/>
      <c r="U976" s="192"/>
      <c r="V976" s="192"/>
      <c r="W976" s="192"/>
      <c r="X976" s="192"/>
      <c r="Y976" s="192"/>
      <c r="Z976" s="192"/>
      <c r="AA976" s="192"/>
      <c r="AB976" s="192"/>
      <c r="AC976" s="192"/>
      <c r="AD976" s="192"/>
      <c r="AE976" s="192"/>
      <c r="AF976" s="192"/>
    </row>
    <row r="977" spans="10:32" ht="15.75" customHeight="1">
      <c r="J977" s="192"/>
      <c r="K977" s="192"/>
      <c r="L977" s="192"/>
      <c r="M977" s="192"/>
      <c r="N977" s="192"/>
      <c r="O977" s="192"/>
      <c r="P977" s="192"/>
      <c r="Q977" s="192"/>
      <c r="R977" s="192"/>
      <c r="S977" s="192"/>
      <c r="T977" s="192"/>
      <c r="U977" s="192"/>
      <c r="V977" s="192"/>
      <c r="W977" s="192"/>
      <c r="X977" s="192"/>
      <c r="Y977" s="192"/>
      <c r="Z977" s="192"/>
      <c r="AA977" s="192"/>
      <c r="AB977" s="192"/>
      <c r="AC977" s="192"/>
      <c r="AD977" s="192"/>
      <c r="AE977" s="192"/>
      <c r="AF977" s="192"/>
    </row>
    <row r="978" spans="10:32" ht="15.75" customHeight="1">
      <c r="J978" s="192"/>
      <c r="K978" s="192"/>
      <c r="L978" s="192"/>
      <c r="M978" s="192"/>
      <c r="N978" s="192"/>
      <c r="O978" s="192"/>
      <c r="P978" s="192"/>
      <c r="Q978" s="192"/>
      <c r="R978" s="192"/>
      <c r="S978" s="192"/>
      <c r="T978" s="192"/>
      <c r="U978" s="192"/>
      <c r="V978" s="192"/>
      <c r="W978" s="192"/>
      <c r="X978" s="192"/>
      <c r="Y978" s="192"/>
      <c r="Z978" s="192"/>
      <c r="AA978" s="192"/>
      <c r="AB978" s="192"/>
      <c r="AC978" s="192"/>
      <c r="AD978" s="192"/>
      <c r="AE978" s="192"/>
      <c r="AF978" s="192"/>
    </row>
    <row r="979" spans="10:32" ht="15.75" customHeight="1">
      <c r="J979" s="192"/>
      <c r="K979" s="192"/>
      <c r="L979" s="192"/>
      <c r="M979" s="192"/>
      <c r="N979" s="192"/>
      <c r="O979" s="192"/>
      <c r="P979" s="192"/>
      <c r="Q979" s="192"/>
      <c r="R979" s="192"/>
      <c r="S979" s="192"/>
      <c r="T979" s="192"/>
      <c r="U979" s="192"/>
      <c r="V979" s="192"/>
      <c r="W979" s="192"/>
      <c r="X979" s="192"/>
      <c r="Y979" s="192"/>
      <c r="Z979" s="192"/>
      <c r="AA979" s="192"/>
      <c r="AB979" s="192"/>
      <c r="AC979" s="192"/>
      <c r="AD979" s="192"/>
      <c r="AE979" s="192"/>
      <c r="AF979" s="192"/>
    </row>
    <row r="980" spans="10:32" ht="15.75" customHeight="1">
      <c r="J980" s="192"/>
      <c r="K980" s="192"/>
      <c r="L980" s="192"/>
      <c r="M980" s="192"/>
      <c r="N980" s="192"/>
      <c r="O980" s="192"/>
      <c r="P980" s="192"/>
      <c r="Q980" s="192"/>
      <c r="R980" s="192"/>
      <c r="S980" s="192"/>
      <c r="T980" s="192"/>
      <c r="U980" s="192"/>
      <c r="V980" s="192"/>
      <c r="W980" s="192"/>
      <c r="X980" s="192"/>
      <c r="Y980" s="192"/>
      <c r="Z980" s="192"/>
      <c r="AA980" s="192"/>
      <c r="AB980" s="192"/>
      <c r="AC980" s="192"/>
      <c r="AD980" s="192"/>
      <c r="AE980" s="192"/>
      <c r="AF980" s="192"/>
    </row>
    <row r="981" spans="10:32" ht="15.75" customHeight="1">
      <c r="J981" s="192"/>
      <c r="K981" s="192"/>
      <c r="L981" s="192"/>
      <c r="M981" s="192"/>
      <c r="N981" s="192"/>
      <c r="O981" s="192"/>
      <c r="P981" s="192"/>
      <c r="Q981" s="192"/>
      <c r="R981" s="192"/>
      <c r="S981" s="192"/>
      <c r="T981" s="192"/>
      <c r="U981" s="192"/>
      <c r="V981" s="192"/>
      <c r="W981" s="192"/>
      <c r="X981" s="192"/>
      <c r="Y981" s="192"/>
      <c r="Z981" s="192"/>
      <c r="AA981" s="192"/>
      <c r="AB981" s="192"/>
      <c r="AC981" s="192"/>
      <c r="AD981" s="192"/>
      <c r="AE981" s="192"/>
      <c r="AF981" s="192"/>
    </row>
    <row r="982" spans="10:32" ht="15.75" customHeight="1">
      <c r="J982" s="192"/>
      <c r="K982" s="192"/>
      <c r="L982" s="192"/>
      <c r="M982" s="192"/>
      <c r="N982" s="192"/>
      <c r="O982" s="192"/>
      <c r="P982" s="192"/>
      <c r="Q982" s="192"/>
      <c r="R982" s="192"/>
      <c r="S982" s="192"/>
      <c r="T982" s="192"/>
      <c r="U982" s="192"/>
      <c r="V982" s="192"/>
      <c r="W982" s="192"/>
      <c r="X982" s="192"/>
      <c r="Y982" s="192"/>
      <c r="Z982" s="192"/>
      <c r="AA982" s="192"/>
      <c r="AB982" s="192"/>
      <c r="AC982" s="192"/>
      <c r="AD982" s="192"/>
      <c r="AE982" s="192"/>
      <c r="AF982" s="192"/>
    </row>
    <row r="983" spans="10:32" ht="15.75" customHeight="1">
      <c r="J983" s="192"/>
      <c r="K983" s="192"/>
      <c r="L983" s="192"/>
      <c r="M983" s="192"/>
      <c r="N983" s="192"/>
      <c r="O983" s="192"/>
      <c r="P983" s="192"/>
      <c r="Q983" s="192"/>
      <c r="R983" s="192"/>
      <c r="S983" s="192"/>
      <c r="T983" s="192"/>
      <c r="U983" s="192"/>
      <c r="V983" s="192"/>
      <c r="W983" s="192"/>
      <c r="X983" s="192"/>
      <c r="Y983" s="192"/>
      <c r="Z983" s="192"/>
      <c r="AA983" s="192"/>
      <c r="AB983" s="192"/>
      <c r="AC983" s="192"/>
      <c r="AD983" s="192"/>
      <c r="AE983" s="192"/>
      <c r="AF983" s="192"/>
    </row>
    <row r="984" spans="10:32" ht="15.75" customHeight="1">
      <c r="J984" s="192"/>
      <c r="K984" s="192"/>
      <c r="L984" s="192"/>
      <c r="M984" s="192"/>
      <c r="N984" s="192"/>
      <c r="O984" s="192"/>
      <c r="P984" s="192"/>
      <c r="Q984" s="192"/>
      <c r="R984" s="192"/>
      <c r="S984" s="192"/>
      <c r="T984" s="192"/>
      <c r="U984" s="192"/>
      <c r="V984" s="192"/>
      <c r="W984" s="192"/>
      <c r="X984" s="192"/>
      <c r="Y984" s="192"/>
      <c r="Z984" s="192"/>
      <c r="AA984" s="192"/>
      <c r="AB984" s="192"/>
      <c r="AC984" s="192"/>
      <c r="AD984" s="192"/>
      <c r="AE984" s="192"/>
      <c r="AF984" s="192"/>
    </row>
    <row r="985" spans="10:32" ht="15.75" customHeight="1">
      <c r="J985" s="192"/>
      <c r="K985" s="192"/>
      <c r="L985" s="192"/>
      <c r="M985" s="192"/>
      <c r="N985" s="192"/>
      <c r="O985" s="192"/>
      <c r="P985" s="192"/>
      <c r="Q985" s="192"/>
      <c r="R985" s="192"/>
      <c r="S985" s="192"/>
      <c r="T985" s="192"/>
      <c r="U985" s="192"/>
      <c r="V985" s="192"/>
      <c r="W985" s="192"/>
      <c r="X985" s="192"/>
      <c r="Y985" s="192"/>
      <c r="Z985" s="192"/>
      <c r="AA985" s="192"/>
      <c r="AB985" s="192"/>
      <c r="AC985" s="192"/>
      <c r="AD985" s="192"/>
      <c r="AE985" s="192"/>
      <c r="AF985" s="192"/>
    </row>
    <row r="986" spans="10:32" ht="15.75" customHeight="1">
      <c r="J986" s="192"/>
      <c r="K986" s="192"/>
      <c r="L986" s="192"/>
      <c r="M986" s="192"/>
      <c r="N986" s="192"/>
      <c r="O986" s="192"/>
      <c r="P986" s="192"/>
      <c r="Q986" s="192"/>
      <c r="R986" s="192"/>
      <c r="S986" s="192"/>
      <c r="T986" s="192"/>
      <c r="U986" s="192"/>
      <c r="V986" s="192"/>
      <c r="W986" s="192"/>
      <c r="X986" s="192"/>
      <c r="Y986" s="192"/>
      <c r="Z986" s="192"/>
      <c r="AA986" s="192"/>
      <c r="AB986" s="192"/>
      <c r="AC986" s="192"/>
      <c r="AD986" s="192"/>
      <c r="AE986" s="192"/>
      <c r="AF986" s="192"/>
    </row>
    <row r="987" spans="10:32" ht="15.75" customHeight="1">
      <c r="J987" s="192"/>
      <c r="K987" s="192"/>
      <c r="L987" s="192"/>
      <c r="M987" s="192"/>
      <c r="N987" s="192"/>
      <c r="O987" s="192"/>
      <c r="P987" s="192"/>
      <c r="Q987" s="192"/>
      <c r="R987" s="192"/>
      <c r="S987" s="192"/>
      <c r="T987" s="192"/>
      <c r="U987" s="192"/>
      <c r="V987" s="192"/>
      <c r="W987" s="192"/>
      <c r="X987" s="192"/>
      <c r="Y987" s="192"/>
      <c r="Z987" s="192"/>
      <c r="AA987" s="192"/>
      <c r="AB987" s="192"/>
      <c r="AC987" s="192"/>
      <c r="AD987" s="192"/>
      <c r="AE987" s="192"/>
      <c r="AF987" s="192"/>
    </row>
    <row r="988" spans="10:32" ht="15.75" customHeight="1">
      <c r="J988" s="192"/>
      <c r="K988" s="192"/>
      <c r="L988" s="192"/>
      <c r="M988" s="192"/>
      <c r="N988" s="192"/>
      <c r="O988" s="192"/>
      <c r="P988" s="192"/>
      <c r="Q988" s="192"/>
      <c r="R988" s="192"/>
      <c r="S988" s="192"/>
      <c r="T988" s="192"/>
      <c r="U988" s="192"/>
      <c r="V988" s="192"/>
      <c r="W988" s="192"/>
      <c r="X988" s="192"/>
      <c r="Y988" s="192"/>
      <c r="Z988" s="192"/>
      <c r="AA988" s="192"/>
      <c r="AB988" s="192"/>
      <c r="AC988" s="192"/>
      <c r="AD988" s="192"/>
      <c r="AE988" s="192"/>
      <c r="AF988" s="192"/>
    </row>
    <row r="989" spans="10:32" ht="15.75" customHeight="1">
      <c r="J989" s="192"/>
      <c r="K989" s="192"/>
      <c r="L989" s="192"/>
      <c r="M989" s="192"/>
      <c r="N989" s="192"/>
      <c r="O989" s="192"/>
      <c r="P989" s="192"/>
      <c r="Q989" s="192"/>
      <c r="R989" s="192"/>
      <c r="S989" s="192"/>
      <c r="T989" s="192"/>
      <c r="U989" s="192"/>
      <c r="V989" s="192"/>
      <c r="W989" s="192"/>
      <c r="X989" s="192"/>
      <c r="Y989" s="192"/>
      <c r="Z989" s="192"/>
      <c r="AA989" s="192"/>
      <c r="AB989" s="192"/>
      <c r="AC989" s="192"/>
      <c r="AD989" s="192"/>
      <c r="AE989" s="192"/>
      <c r="AF989" s="192"/>
    </row>
    <row r="990" spans="10:32" ht="15.75" customHeight="1">
      <c r="J990" s="192"/>
      <c r="K990" s="192"/>
      <c r="L990" s="192"/>
      <c r="M990" s="192"/>
      <c r="N990" s="192"/>
      <c r="O990" s="192"/>
      <c r="P990" s="192"/>
      <c r="Q990" s="192"/>
      <c r="R990" s="192"/>
      <c r="S990" s="192"/>
      <c r="T990" s="192"/>
      <c r="U990" s="192"/>
      <c r="V990" s="192"/>
      <c r="W990" s="192"/>
      <c r="X990" s="192"/>
      <c r="Y990" s="192"/>
      <c r="Z990" s="192"/>
      <c r="AA990" s="192"/>
      <c r="AB990" s="192"/>
      <c r="AC990" s="192"/>
      <c r="AD990" s="192"/>
      <c r="AE990" s="192"/>
      <c r="AF990" s="192"/>
    </row>
    <row r="991" spans="10:32" ht="15.75" customHeight="1">
      <c r="J991" s="192"/>
      <c r="K991" s="192"/>
      <c r="L991" s="192"/>
      <c r="M991" s="192"/>
      <c r="N991" s="192"/>
      <c r="O991" s="192"/>
      <c r="P991" s="192"/>
      <c r="Q991" s="192"/>
      <c r="R991" s="192"/>
      <c r="S991" s="192"/>
      <c r="T991" s="192"/>
      <c r="U991" s="192"/>
      <c r="V991" s="192"/>
      <c r="W991" s="192"/>
      <c r="X991" s="192"/>
      <c r="Y991" s="192"/>
      <c r="Z991" s="192"/>
      <c r="AA991" s="192"/>
      <c r="AB991" s="192"/>
      <c r="AC991" s="192"/>
      <c r="AD991" s="192"/>
      <c r="AE991" s="192"/>
      <c r="AF991" s="192"/>
    </row>
    <row r="992" spans="10:32" ht="15.75" customHeight="1">
      <c r="J992" s="192"/>
      <c r="K992" s="192"/>
      <c r="L992" s="192"/>
      <c r="M992" s="192"/>
      <c r="N992" s="192"/>
      <c r="O992" s="192"/>
      <c r="P992" s="192"/>
      <c r="Q992" s="192"/>
      <c r="R992" s="192"/>
      <c r="S992" s="192"/>
      <c r="T992" s="192"/>
      <c r="U992" s="192"/>
      <c r="V992" s="192"/>
      <c r="W992" s="192"/>
      <c r="X992" s="192"/>
      <c r="Y992" s="192"/>
      <c r="Z992" s="192"/>
      <c r="AA992" s="192"/>
      <c r="AB992" s="192"/>
      <c r="AC992" s="192"/>
      <c r="AD992" s="192"/>
      <c r="AE992" s="192"/>
      <c r="AF992" s="192"/>
    </row>
    <row r="993" spans="10:32" ht="15.75" customHeight="1">
      <c r="J993" s="192"/>
      <c r="K993" s="192"/>
      <c r="L993" s="192"/>
      <c r="M993" s="192"/>
      <c r="N993" s="192"/>
      <c r="O993" s="192"/>
      <c r="P993" s="192"/>
      <c r="Q993" s="192"/>
      <c r="R993" s="192"/>
      <c r="S993" s="192"/>
      <c r="T993" s="192"/>
      <c r="U993" s="192"/>
      <c r="V993" s="192"/>
      <c r="W993" s="192"/>
      <c r="X993" s="192"/>
      <c r="Y993" s="192"/>
      <c r="Z993" s="192"/>
      <c r="AA993" s="192"/>
      <c r="AB993" s="192"/>
      <c r="AC993" s="192"/>
      <c r="AD993" s="192"/>
      <c r="AE993" s="192"/>
      <c r="AF993" s="192"/>
    </row>
    <row r="994" spans="10:32" ht="15.75" customHeight="1">
      <c r="J994" s="192"/>
      <c r="K994" s="192"/>
      <c r="L994" s="192"/>
      <c r="M994" s="192"/>
      <c r="N994" s="192"/>
      <c r="O994" s="192"/>
      <c r="P994" s="192"/>
      <c r="Q994" s="192"/>
      <c r="R994" s="192"/>
      <c r="S994" s="192"/>
      <c r="T994" s="192"/>
      <c r="U994" s="192"/>
      <c r="V994" s="192"/>
      <c r="W994" s="192"/>
      <c r="X994" s="192"/>
      <c r="Y994" s="192"/>
      <c r="Z994" s="192"/>
      <c r="AA994" s="192"/>
      <c r="AB994" s="192"/>
      <c r="AC994" s="192"/>
      <c r="AD994" s="192"/>
      <c r="AE994" s="192"/>
      <c r="AF994" s="192"/>
    </row>
    <row r="995" spans="10:32" ht="15.75" customHeight="1">
      <c r="J995" s="192"/>
      <c r="K995" s="192"/>
      <c r="L995" s="192"/>
      <c r="M995" s="192"/>
      <c r="N995" s="192"/>
      <c r="O995" s="192"/>
      <c r="P995" s="192"/>
      <c r="Q995" s="192"/>
      <c r="R995" s="192"/>
      <c r="S995" s="192"/>
      <c r="T995" s="192"/>
      <c r="U995" s="192"/>
      <c r="V995" s="192"/>
      <c r="W995" s="192"/>
      <c r="X995" s="192"/>
      <c r="Y995" s="192"/>
      <c r="Z995" s="192"/>
      <c r="AA995" s="192"/>
      <c r="AB995" s="192"/>
      <c r="AC995" s="192"/>
      <c r="AD995" s="192"/>
      <c r="AE995" s="192"/>
      <c r="AF995" s="192"/>
    </row>
    <row r="996" spans="10:32" ht="15.75" customHeight="1">
      <c r="J996" s="192"/>
      <c r="K996" s="192"/>
      <c r="L996" s="192"/>
      <c r="M996" s="192"/>
      <c r="N996" s="192"/>
      <c r="O996" s="192"/>
      <c r="P996" s="192"/>
      <c r="Q996" s="192"/>
      <c r="R996" s="192"/>
      <c r="S996" s="192"/>
      <c r="T996" s="192"/>
      <c r="U996" s="192"/>
      <c r="V996" s="192"/>
      <c r="W996" s="192"/>
      <c r="X996" s="192"/>
      <c r="Y996" s="192"/>
      <c r="Z996" s="192"/>
      <c r="AA996" s="192"/>
      <c r="AB996" s="192"/>
      <c r="AC996" s="192"/>
      <c r="AD996" s="192"/>
      <c r="AE996" s="192"/>
      <c r="AF996" s="192"/>
    </row>
    <row r="997" spans="10:32" ht="15.75" customHeight="1">
      <c r="J997" s="192"/>
      <c r="K997" s="192"/>
      <c r="L997" s="192"/>
      <c r="M997" s="192"/>
      <c r="N997" s="192"/>
      <c r="O997" s="192"/>
      <c r="P997" s="192"/>
      <c r="Q997" s="192"/>
      <c r="R997" s="192"/>
      <c r="S997" s="192"/>
      <c r="T997" s="192"/>
      <c r="U997" s="192"/>
      <c r="V997" s="192"/>
      <c r="W997" s="192"/>
      <c r="X997" s="192"/>
      <c r="Y997" s="192"/>
      <c r="Z997" s="192"/>
      <c r="AA997" s="192"/>
      <c r="AB997" s="192"/>
      <c r="AC997" s="192"/>
      <c r="AD997" s="192"/>
      <c r="AE997" s="192"/>
      <c r="AF997" s="192"/>
    </row>
    <row r="998" spans="10:32" ht="15.75" customHeight="1">
      <c r="J998" s="192"/>
      <c r="K998" s="192"/>
      <c r="L998" s="192"/>
      <c r="M998" s="192"/>
      <c r="N998" s="192"/>
      <c r="O998" s="192"/>
      <c r="P998" s="192"/>
      <c r="Q998" s="192"/>
      <c r="R998" s="192"/>
      <c r="S998" s="192"/>
      <c r="T998" s="192"/>
      <c r="U998" s="192"/>
      <c r="V998" s="192"/>
      <c r="W998" s="192"/>
      <c r="X998" s="192"/>
      <c r="Y998" s="192"/>
      <c r="Z998" s="192"/>
      <c r="AA998" s="192"/>
      <c r="AB998" s="192"/>
      <c r="AC998" s="192"/>
      <c r="AD998" s="192"/>
      <c r="AE998" s="192"/>
      <c r="AF998" s="192"/>
    </row>
    <row r="999" spans="10:32" ht="15.75" customHeight="1">
      <c r="J999" s="192"/>
      <c r="K999" s="192"/>
      <c r="L999" s="192"/>
      <c r="M999" s="192"/>
      <c r="N999" s="192"/>
      <c r="O999" s="192"/>
      <c r="P999" s="192"/>
      <c r="Q999" s="192"/>
      <c r="R999" s="192"/>
      <c r="S999" s="192"/>
      <c r="T999" s="192"/>
      <c r="U999" s="192"/>
      <c r="V999" s="192"/>
      <c r="W999" s="192"/>
      <c r="X999" s="192"/>
      <c r="Y999" s="192"/>
      <c r="Z999" s="192"/>
      <c r="AA999" s="192"/>
      <c r="AB999" s="192"/>
      <c r="AC999" s="192"/>
      <c r="AD999" s="192"/>
      <c r="AE999" s="192"/>
      <c r="AF999" s="192"/>
    </row>
    <row r="1000" spans="10:32" ht="15.75" customHeight="1">
      <c r="J1000" s="192"/>
      <c r="K1000" s="192"/>
      <c r="L1000" s="192"/>
      <c r="M1000" s="192"/>
      <c r="N1000" s="192"/>
      <c r="O1000" s="192"/>
      <c r="P1000" s="192"/>
      <c r="Q1000" s="192"/>
      <c r="R1000" s="192"/>
      <c r="S1000" s="192"/>
      <c r="T1000" s="192"/>
      <c r="U1000" s="192"/>
      <c r="V1000" s="192"/>
      <c r="W1000" s="192"/>
      <c r="X1000" s="192"/>
      <c r="Y1000" s="192"/>
      <c r="Z1000" s="192"/>
      <c r="AA1000" s="192"/>
      <c r="AB1000" s="192"/>
      <c r="AC1000" s="192"/>
      <c r="AD1000" s="192"/>
      <c r="AE1000" s="192"/>
      <c r="AF1000" s="192"/>
    </row>
    <row r="1001" spans="10:32" ht="15.75" customHeight="1">
      <c r="J1001" s="192"/>
      <c r="K1001" s="192"/>
      <c r="L1001" s="192"/>
      <c r="M1001" s="192"/>
      <c r="N1001" s="192"/>
      <c r="O1001" s="192"/>
      <c r="P1001" s="192"/>
      <c r="Q1001" s="192"/>
      <c r="R1001" s="192"/>
      <c r="S1001" s="192"/>
      <c r="T1001" s="192"/>
      <c r="U1001" s="192"/>
      <c r="V1001" s="192"/>
      <c r="W1001" s="192"/>
      <c r="X1001" s="192"/>
      <c r="Y1001" s="192"/>
      <c r="Z1001" s="192"/>
      <c r="AA1001" s="192"/>
      <c r="AB1001" s="192"/>
      <c r="AC1001" s="192"/>
      <c r="AD1001" s="192"/>
      <c r="AE1001" s="192"/>
      <c r="AF1001" s="192"/>
    </row>
    <row r="1002" spans="10:32" ht="15.75" customHeight="1">
      <c r="J1002" s="192"/>
      <c r="K1002" s="192"/>
      <c r="L1002" s="192"/>
      <c r="M1002" s="192"/>
      <c r="N1002" s="192"/>
      <c r="O1002" s="192"/>
      <c r="P1002" s="192"/>
      <c r="Q1002" s="192"/>
      <c r="R1002" s="192"/>
      <c r="S1002" s="192"/>
      <c r="T1002" s="192"/>
      <c r="U1002" s="192"/>
      <c r="V1002" s="192"/>
      <c r="W1002" s="192"/>
      <c r="X1002" s="192"/>
      <c r="Y1002" s="192"/>
      <c r="Z1002" s="192"/>
      <c r="AA1002" s="192"/>
      <c r="AB1002" s="192"/>
      <c r="AC1002" s="192"/>
      <c r="AD1002" s="192"/>
      <c r="AE1002" s="192"/>
      <c r="AF1002" s="192"/>
    </row>
    <row r="1003" spans="10:32" ht="15.75" customHeight="1">
      <c r="J1003" s="192"/>
      <c r="K1003" s="192"/>
      <c r="L1003" s="192"/>
      <c r="M1003" s="192"/>
      <c r="N1003" s="192"/>
      <c r="O1003" s="192"/>
      <c r="P1003" s="192"/>
      <c r="Q1003" s="192"/>
      <c r="R1003" s="192"/>
      <c r="S1003" s="192"/>
      <c r="T1003" s="192"/>
      <c r="U1003" s="192"/>
      <c r="V1003" s="192"/>
      <c r="W1003" s="192"/>
      <c r="X1003" s="192"/>
      <c r="Y1003" s="192"/>
      <c r="Z1003" s="192"/>
      <c r="AA1003" s="192"/>
      <c r="AB1003" s="192"/>
      <c r="AC1003" s="192"/>
      <c r="AD1003" s="192"/>
      <c r="AE1003" s="192"/>
      <c r="AF1003" s="192"/>
    </row>
    <row r="1004" spans="10:32" ht="15.75" customHeight="1">
      <c r="J1004" s="192"/>
      <c r="K1004" s="192"/>
      <c r="L1004" s="192"/>
      <c r="M1004" s="192"/>
      <c r="N1004" s="192"/>
      <c r="O1004" s="192"/>
      <c r="P1004" s="192"/>
      <c r="Q1004" s="192"/>
      <c r="R1004" s="192"/>
      <c r="S1004" s="192"/>
      <c r="T1004" s="192"/>
      <c r="U1004" s="192"/>
      <c r="V1004" s="192"/>
      <c r="W1004" s="192"/>
      <c r="X1004" s="192"/>
      <c r="Y1004" s="192"/>
      <c r="Z1004" s="192"/>
      <c r="AA1004" s="192"/>
      <c r="AB1004" s="192"/>
      <c r="AC1004" s="192"/>
      <c r="AD1004" s="192"/>
      <c r="AE1004" s="192"/>
      <c r="AF1004" s="192"/>
    </row>
    <row r="1005" spans="10:32" ht="15.75" customHeight="1">
      <c r="J1005" s="192"/>
      <c r="K1005" s="192"/>
      <c r="L1005" s="192"/>
      <c r="M1005" s="192"/>
      <c r="N1005" s="192"/>
      <c r="O1005" s="192"/>
      <c r="P1005" s="192"/>
      <c r="Q1005" s="192"/>
      <c r="R1005" s="192"/>
      <c r="S1005" s="192"/>
      <c r="T1005" s="192"/>
      <c r="U1005" s="192"/>
      <c r="V1005" s="192"/>
      <c r="W1005" s="192"/>
      <c r="X1005" s="192"/>
      <c r="Y1005" s="192"/>
      <c r="Z1005" s="192"/>
      <c r="AA1005" s="192"/>
      <c r="AB1005" s="192"/>
      <c r="AC1005" s="192"/>
      <c r="AD1005" s="192"/>
      <c r="AE1005" s="192"/>
      <c r="AF1005" s="192"/>
    </row>
    <row r="1006" spans="10:32" ht="15.75" customHeight="1">
      <c r="J1006" s="192"/>
      <c r="K1006" s="192"/>
      <c r="L1006" s="192"/>
      <c r="M1006" s="192"/>
      <c r="N1006" s="192"/>
      <c r="O1006" s="192"/>
      <c r="P1006" s="192"/>
      <c r="Q1006" s="192"/>
      <c r="R1006" s="192"/>
      <c r="S1006" s="192"/>
      <c r="T1006" s="192"/>
      <c r="U1006" s="192"/>
      <c r="V1006" s="192"/>
      <c r="W1006" s="192"/>
      <c r="X1006" s="192"/>
      <c r="Y1006" s="192"/>
      <c r="Z1006" s="192"/>
      <c r="AA1006" s="192"/>
      <c r="AB1006" s="192"/>
      <c r="AC1006" s="192"/>
      <c r="AD1006" s="192"/>
      <c r="AE1006" s="192"/>
      <c r="AF1006" s="192"/>
    </row>
    <row r="1007" spans="10:32" ht="15.75" customHeight="1">
      <c r="J1007" s="192"/>
      <c r="K1007" s="192"/>
      <c r="L1007" s="192"/>
      <c r="M1007" s="192"/>
      <c r="N1007" s="192"/>
      <c r="O1007" s="192"/>
      <c r="P1007" s="192"/>
      <c r="Q1007" s="192"/>
      <c r="R1007" s="192"/>
      <c r="S1007" s="192"/>
      <c r="T1007" s="192"/>
      <c r="U1007" s="192"/>
      <c r="V1007" s="192"/>
      <c r="W1007" s="192"/>
      <c r="X1007" s="192"/>
      <c r="Y1007" s="192"/>
      <c r="Z1007" s="192"/>
      <c r="AA1007" s="192"/>
      <c r="AB1007" s="192"/>
      <c r="AC1007" s="192"/>
      <c r="AD1007" s="192"/>
      <c r="AE1007" s="192"/>
      <c r="AF1007" s="192"/>
    </row>
    <row r="1008" spans="10:32" ht="15.75" customHeight="1">
      <c r="J1008" s="192"/>
      <c r="K1008" s="192"/>
      <c r="L1008" s="192"/>
      <c r="M1008" s="192"/>
      <c r="N1008" s="192"/>
      <c r="O1008" s="192"/>
      <c r="P1008" s="192"/>
      <c r="Q1008" s="192"/>
      <c r="R1008" s="192"/>
      <c r="S1008" s="192"/>
      <c r="T1008" s="192"/>
      <c r="U1008" s="192"/>
      <c r="V1008" s="192"/>
      <c r="W1008" s="192"/>
      <c r="X1008" s="192"/>
      <c r="Y1008" s="192"/>
      <c r="Z1008" s="192"/>
      <c r="AA1008" s="192"/>
      <c r="AB1008" s="192"/>
      <c r="AC1008" s="192"/>
      <c r="AD1008" s="192"/>
      <c r="AE1008" s="192"/>
      <c r="AF1008" s="192"/>
    </row>
    <row r="1009" spans="10:32" ht="15.75" customHeight="1">
      <c r="J1009" s="192"/>
      <c r="K1009" s="192"/>
      <c r="L1009" s="192"/>
      <c r="M1009" s="192"/>
      <c r="N1009" s="192"/>
      <c r="O1009" s="192"/>
      <c r="P1009" s="192"/>
      <c r="Q1009" s="192"/>
      <c r="R1009" s="192"/>
      <c r="S1009" s="192"/>
      <c r="T1009" s="192"/>
      <c r="U1009" s="192"/>
      <c r="V1009" s="192"/>
      <c r="W1009" s="192"/>
      <c r="X1009" s="192"/>
      <c r="Y1009" s="192"/>
      <c r="Z1009" s="192"/>
      <c r="AA1009" s="192"/>
      <c r="AB1009" s="192"/>
      <c r="AC1009" s="192"/>
      <c r="AD1009" s="192"/>
      <c r="AE1009" s="192"/>
      <c r="AF1009" s="192"/>
    </row>
    <row r="1010" spans="10:32" ht="15.75" customHeight="1">
      <c r="J1010" s="192"/>
      <c r="K1010" s="192"/>
      <c r="L1010" s="192"/>
      <c r="M1010" s="192"/>
      <c r="N1010" s="192"/>
      <c r="O1010" s="192"/>
      <c r="P1010" s="192"/>
      <c r="Q1010" s="192"/>
      <c r="R1010" s="192"/>
      <c r="S1010" s="192"/>
      <c r="T1010" s="192"/>
      <c r="U1010" s="192"/>
      <c r="V1010" s="192"/>
      <c r="W1010" s="192"/>
      <c r="X1010" s="192"/>
      <c r="Y1010" s="192"/>
      <c r="Z1010" s="192"/>
      <c r="AA1010" s="192"/>
      <c r="AB1010" s="192"/>
      <c r="AC1010" s="192"/>
      <c r="AD1010" s="192"/>
      <c r="AE1010" s="192"/>
      <c r="AF1010" s="192"/>
    </row>
    <row r="1011" spans="10:32" ht="15.75" customHeight="1">
      <c r="J1011" s="192"/>
      <c r="K1011" s="192"/>
      <c r="L1011" s="192"/>
      <c r="M1011" s="192"/>
      <c r="N1011" s="192"/>
      <c r="O1011" s="192"/>
      <c r="P1011" s="192"/>
      <c r="Q1011" s="192"/>
      <c r="R1011" s="192"/>
      <c r="S1011" s="192"/>
      <c r="T1011" s="192"/>
      <c r="U1011" s="192"/>
      <c r="V1011" s="192"/>
      <c r="W1011" s="192"/>
      <c r="X1011" s="192"/>
      <c r="Y1011" s="192"/>
      <c r="Z1011" s="192"/>
      <c r="AA1011" s="192"/>
      <c r="AB1011" s="192"/>
      <c r="AC1011" s="192"/>
      <c r="AD1011" s="192"/>
      <c r="AE1011" s="192"/>
      <c r="AF1011" s="192"/>
    </row>
    <row r="1012" spans="10:32" ht="15.75" customHeight="1">
      <c r="J1012" s="192"/>
      <c r="K1012" s="192"/>
      <c r="L1012" s="192"/>
      <c r="M1012" s="192"/>
      <c r="N1012" s="192"/>
      <c r="O1012" s="192"/>
      <c r="P1012" s="192"/>
      <c r="Q1012" s="192"/>
      <c r="R1012" s="192"/>
      <c r="S1012" s="192"/>
      <c r="T1012" s="192"/>
      <c r="U1012" s="192"/>
      <c r="V1012" s="192"/>
      <c r="W1012" s="192"/>
      <c r="X1012" s="192"/>
      <c r="Y1012" s="192"/>
      <c r="Z1012" s="192"/>
      <c r="AA1012" s="192"/>
      <c r="AB1012" s="192"/>
      <c r="AC1012" s="192"/>
      <c r="AD1012" s="192"/>
      <c r="AE1012" s="192"/>
      <c r="AF1012" s="192"/>
    </row>
    <row r="1013" spans="10:32" ht="15.75" customHeight="1">
      <c r="J1013" s="192"/>
      <c r="K1013" s="192"/>
      <c r="L1013" s="192"/>
      <c r="M1013" s="192"/>
      <c r="N1013" s="192"/>
      <c r="O1013" s="192"/>
      <c r="P1013" s="192"/>
      <c r="Q1013" s="192"/>
      <c r="R1013" s="192"/>
      <c r="S1013" s="192"/>
      <c r="T1013" s="192"/>
      <c r="U1013" s="192"/>
      <c r="V1013" s="192"/>
      <c r="W1013" s="192"/>
      <c r="X1013" s="192"/>
      <c r="Y1013" s="192"/>
      <c r="Z1013" s="192"/>
      <c r="AA1013" s="192"/>
      <c r="AB1013" s="192"/>
      <c r="AC1013" s="192"/>
      <c r="AD1013" s="192"/>
      <c r="AE1013" s="192"/>
      <c r="AF1013" s="192"/>
    </row>
    <row r="1014" spans="10:32" ht="15.75" customHeight="1">
      <c r="J1014" s="192"/>
      <c r="K1014" s="192"/>
      <c r="L1014" s="192"/>
      <c r="M1014" s="192"/>
      <c r="N1014" s="192"/>
      <c r="O1014" s="192"/>
      <c r="P1014" s="192"/>
      <c r="Q1014" s="192"/>
      <c r="R1014" s="192"/>
      <c r="S1014" s="192"/>
      <c r="T1014" s="192"/>
      <c r="U1014" s="192"/>
      <c r="V1014" s="192"/>
      <c r="W1014" s="192"/>
      <c r="X1014" s="192"/>
      <c r="Y1014" s="192"/>
      <c r="Z1014" s="192"/>
      <c r="AA1014" s="192"/>
      <c r="AB1014" s="192"/>
      <c r="AC1014" s="192"/>
      <c r="AD1014" s="192"/>
      <c r="AE1014" s="192"/>
      <c r="AF1014" s="192"/>
    </row>
    <row r="1015" spans="10:32" ht="15.75" customHeight="1">
      <c r="J1015" s="192"/>
      <c r="K1015" s="192"/>
      <c r="L1015" s="192"/>
      <c r="M1015" s="192"/>
      <c r="N1015" s="192"/>
      <c r="O1015" s="192"/>
      <c r="P1015" s="192"/>
      <c r="Q1015" s="192"/>
      <c r="R1015" s="192"/>
      <c r="S1015" s="192"/>
      <c r="T1015" s="192"/>
      <c r="U1015" s="192"/>
      <c r="V1015" s="192"/>
      <c r="W1015" s="192"/>
      <c r="X1015" s="192"/>
      <c r="Y1015" s="192"/>
      <c r="Z1015" s="192"/>
      <c r="AA1015" s="192"/>
      <c r="AB1015" s="192"/>
      <c r="AC1015" s="192"/>
      <c r="AD1015" s="192"/>
      <c r="AE1015" s="192"/>
      <c r="AF1015" s="192"/>
    </row>
    <row r="1016" spans="10:32" ht="15.75" customHeight="1">
      <c r="J1016" s="192"/>
      <c r="K1016" s="192"/>
      <c r="L1016" s="192"/>
      <c r="M1016" s="192"/>
      <c r="N1016" s="192"/>
      <c r="O1016" s="192"/>
      <c r="P1016" s="192"/>
      <c r="Q1016" s="192"/>
      <c r="R1016" s="192"/>
      <c r="S1016" s="192"/>
      <c r="T1016" s="192"/>
      <c r="U1016" s="192"/>
      <c r="V1016" s="192"/>
      <c r="W1016" s="192"/>
      <c r="X1016" s="192"/>
      <c r="Y1016" s="192"/>
      <c r="Z1016" s="192"/>
      <c r="AA1016" s="192"/>
      <c r="AB1016" s="192"/>
      <c r="AC1016" s="192"/>
      <c r="AD1016" s="192"/>
      <c r="AE1016" s="192"/>
      <c r="AF1016" s="192"/>
    </row>
    <row r="1017" spans="10:32" ht="15.75" customHeight="1">
      <c r="J1017" s="192"/>
      <c r="K1017" s="192"/>
      <c r="L1017" s="192"/>
      <c r="M1017" s="192"/>
      <c r="N1017" s="192"/>
      <c r="O1017" s="192"/>
      <c r="P1017" s="192"/>
      <c r="Q1017" s="192"/>
      <c r="R1017" s="192"/>
      <c r="S1017" s="192"/>
      <c r="T1017" s="192"/>
      <c r="U1017" s="192"/>
      <c r="V1017" s="192"/>
      <c r="W1017" s="192"/>
      <c r="X1017" s="192"/>
      <c r="Y1017" s="192"/>
      <c r="Z1017" s="192"/>
      <c r="AA1017" s="192"/>
      <c r="AB1017" s="192"/>
      <c r="AC1017" s="192"/>
      <c r="AD1017" s="192"/>
      <c r="AE1017" s="192"/>
      <c r="AF1017" s="192"/>
    </row>
    <row r="1018" spans="10:32" ht="15.75" customHeight="1">
      <c r="J1018" s="192"/>
      <c r="K1018" s="192"/>
      <c r="L1018" s="192"/>
      <c r="M1018" s="192"/>
      <c r="N1018" s="192"/>
      <c r="O1018" s="192"/>
      <c r="P1018" s="192"/>
      <c r="Q1018" s="192"/>
      <c r="R1018" s="192"/>
      <c r="S1018" s="192"/>
      <c r="T1018" s="192"/>
      <c r="U1018" s="192"/>
      <c r="V1018" s="192"/>
      <c r="W1018" s="192"/>
      <c r="X1018" s="192"/>
      <c r="Y1018" s="192"/>
      <c r="Z1018" s="192"/>
      <c r="AA1018" s="192"/>
      <c r="AB1018" s="192"/>
      <c r="AC1018" s="192"/>
      <c r="AD1018" s="192"/>
      <c r="AE1018" s="192"/>
      <c r="AF1018" s="192"/>
    </row>
    <row r="1019" spans="10:32" ht="15.75" customHeight="1">
      <c r="J1019" s="192"/>
      <c r="K1019" s="192"/>
      <c r="L1019" s="192"/>
      <c r="M1019" s="192"/>
      <c r="N1019" s="192"/>
      <c r="O1019" s="192"/>
      <c r="P1019" s="192"/>
      <c r="Q1019" s="192"/>
      <c r="R1019" s="192"/>
      <c r="S1019" s="192"/>
      <c r="T1019" s="192"/>
      <c r="U1019" s="192"/>
      <c r="V1019" s="192"/>
      <c r="W1019" s="192"/>
      <c r="X1019" s="192"/>
      <c r="Y1019" s="192"/>
      <c r="Z1019" s="192"/>
      <c r="AA1019" s="192"/>
      <c r="AB1019" s="192"/>
      <c r="AC1019" s="192"/>
      <c r="AD1019" s="192"/>
      <c r="AE1019" s="192"/>
      <c r="AF1019" s="192"/>
    </row>
    <row r="1020" spans="10:32" ht="15.75" customHeight="1">
      <c r="J1020" s="192"/>
      <c r="K1020" s="192"/>
      <c r="L1020" s="192"/>
      <c r="M1020" s="192"/>
      <c r="N1020" s="192"/>
      <c r="O1020" s="192"/>
      <c r="P1020" s="192"/>
      <c r="Q1020" s="192"/>
      <c r="R1020" s="192"/>
      <c r="S1020" s="192"/>
      <c r="T1020" s="192"/>
      <c r="U1020" s="192"/>
      <c r="V1020" s="192"/>
      <c r="W1020" s="192"/>
      <c r="X1020" s="192"/>
      <c r="Y1020" s="192"/>
      <c r="Z1020" s="192"/>
      <c r="AA1020" s="192"/>
      <c r="AB1020" s="192"/>
      <c r="AC1020" s="192"/>
      <c r="AD1020" s="192"/>
      <c r="AE1020" s="192"/>
      <c r="AF1020" s="192"/>
    </row>
    <row r="1021" spans="10:32" ht="15.75" customHeight="1">
      <c r="J1021" s="192"/>
      <c r="K1021" s="192"/>
      <c r="L1021" s="192"/>
      <c r="M1021" s="192"/>
      <c r="N1021" s="192"/>
      <c r="O1021" s="192"/>
      <c r="P1021" s="192"/>
      <c r="Q1021" s="192"/>
      <c r="R1021" s="192"/>
      <c r="S1021" s="192"/>
      <c r="T1021" s="192"/>
      <c r="U1021" s="192"/>
      <c r="V1021" s="192"/>
      <c r="W1021" s="192"/>
      <c r="X1021" s="192"/>
      <c r="Y1021" s="192"/>
      <c r="Z1021" s="192"/>
      <c r="AA1021" s="192"/>
      <c r="AB1021" s="192"/>
      <c r="AC1021" s="192"/>
      <c r="AD1021" s="192"/>
      <c r="AE1021" s="192"/>
      <c r="AF1021" s="192"/>
    </row>
    <row r="1022" spans="10:32" ht="15.75" customHeight="1">
      <c r="J1022" s="192"/>
      <c r="K1022" s="192"/>
      <c r="L1022" s="192"/>
      <c r="M1022" s="192"/>
      <c r="N1022" s="192"/>
      <c r="O1022" s="192"/>
      <c r="P1022" s="192"/>
      <c r="Q1022" s="192"/>
      <c r="R1022" s="192"/>
      <c r="S1022" s="192"/>
      <c r="T1022" s="192"/>
      <c r="U1022" s="192"/>
      <c r="V1022" s="192"/>
      <c r="W1022" s="192"/>
      <c r="X1022" s="192"/>
      <c r="Y1022" s="192"/>
      <c r="Z1022" s="192"/>
      <c r="AA1022" s="192"/>
      <c r="AB1022" s="192"/>
      <c r="AC1022" s="192"/>
      <c r="AD1022" s="192"/>
      <c r="AE1022" s="192"/>
      <c r="AF1022" s="192"/>
    </row>
    <row r="1023" spans="10:32" ht="15.75" customHeight="1">
      <c r="J1023" s="192"/>
      <c r="K1023" s="192"/>
      <c r="L1023" s="192"/>
      <c r="M1023" s="192"/>
      <c r="N1023" s="192"/>
      <c r="O1023" s="192"/>
      <c r="P1023" s="192"/>
      <c r="Q1023" s="192"/>
      <c r="R1023" s="192"/>
      <c r="S1023" s="192"/>
      <c r="T1023" s="192"/>
      <c r="U1023" s="192"/>
      <c r="V1023" s="192"/>
      <c r="W1023" s="192"/>
      <c r="X1023" s="192"/>
      <c r="Y1023" s="192"/>
      <c r="Z1023" s="192"/>
      <c r="AA1023" s="192"/>
      <c r="AB1023" s="192"/>
      <c r="AC1023" s="192"/>
      <c r="AD1023" s="192"/>
      <c r="AE1023" s="192"/>
      <c r="AF1023" s="192"/>
    </row>
    <row r="1024" spans="10:32" ht="15.75" customHeight="1">
      <c r="J1024" s="192"/>
      <c r="K1024" s="192"/>
      <c r="L1024" s="192"/>
      <c r="M1024" s="192"/>
      <c r="N1024" s="192"/>
      <c r="O1024" s="192"/>
      <c r="P1024" s="192"/>
      <c r="Q1024" s="192"/>
      <c r="R1024" s="192"/>
      <c r="S1024" s="192"/>
      <c r="T1024" s="192"/>
      <c r="U1024" s="192"/>
      <c r="V1024" s="192"/>
      <c r="W1024" s="192"/>
      <c r="X1024" s="192"/>
      <c r="Y1024" s="192"/>
      <c r="Z1024" s="192"/>
      <c r="AA1024" s="192"/>
      <c r="AB1024" s="192"/>
      <c r="AC1024" s="192"/>
      <c r="AD1024" s="192"/>
      <c r="AE1024" s="192"/>
      <c r="AF1024" s="192"/>
    </row>
    <row r="1025" spans="10:32" ht="15.75" customHeight="1">
      <c r="J1025" s="192"/>
      <c r="K1025" s="192"/>
      <c r="L1025" s="192"/>
      <c r="M1025" s="192"/>
      <c r="N1025" s="192"/>
      <c r="O1025" s="192"/>
      <c r="P1025" s="192"/>
      <c r="Q1025" s="192"/>
      <c r="R1025" s="192"/>
      <c r="S1025" s="192"/>
      <c r="T1025" s="192"/>
      <c r="U1025" s="192"/>
      <c r="V1025" s="192"/>
      <c r="W1025" s="192"/>
      <c r="X1025" s="192"/>
      <c r="Y1025" s="192"/>
      <c r="Z1025" s="192"/>
      <c r="AA1025" s="192"/>
      <c r="AB1025" s="192"/>
      <c r="AC1025" s="192"/>
      <c r="AD1025" s="192"/>
      <c r="AE1025" s="192"/>
      <c r="AF1025" s="192"/>
    </row>
    <row r="1026" spans="10:32" ht="15.75" customHeight="1">
      <c r="J1026" s="192"/>
      <c r="K1026" s="192"/>
      <c r="L1026" s="192"/>
      <c r="M1026" s="192"/>
      <c r="N1026" s="192"/>
      <c r="O1026" s="192"/>
      <c r="P1026" s="192"/>
      <c r="Q1026" s="192"/>
      <c r="R1026" s="192"/>
      <c r="S1026" s="192"/>
      <c r="T1026" s="192"/>
      <c r="U1026" s="192"/>
      <c r="V1026" s="192"/>
      <c r="W1026" s="192"/>
      <c r="X1026" s="192"/>
      <c r="Y1026" s="192"/>
      <c r="Z1026" s="192"/>
      <c r="AA1026" s="192"/>
      <c r="AB1026" s="192"/>
      <c r="AC1026" s="192"/>
      <c r="AD1026" s="192"/>
      <c r="AE1026" s="192"/>
      <c r="AF1026" s="192"/>
    </row>
    <row r="1027" spans="10:32" ht="15.75" customHeight="1">
      <c r="J1027" s="192"/>
      <c r="K1027" s="192"/>
      <c r="L1027" s="192"/>
      <c r="M1027" s="192"/>
      <c r="N1027" s="192"/>
      <c r="O1027" s="192"/>
      <c r="P1027" s="192"/>
      <c r="Q1027" s="192"/>
      <c r="R1027" s="192"/>
      <c r="S1027" s="192"/>
      <c r="T1027" s="192"/>
      <c r="U1027" s="192"/>
      <c r="V1027" s="192"/>
      <c r="W1027" s="192"/>
      <c r="X1027" s="192"/>
      <c r="Y1027" s="192"/>
      <c r="Z1027" s="192"/>
      <c r="AA1027" s="192"/>
      <c r="AB1027" s="192"/>
      <c r="AC1027" s="192"/>
      <c r="AD1027" s="192"/>
      <c r="AE1027" s="192"/>
      <c r="AF1027" s="192"/>
    </row>
    <row r="1028" spans="10:32" ht="15.75" customHeight="1">
      <c r="J1028" s="192"/>
      <c r="K1028" s="192"/>
      <c r="L1028" s="192"/>
      <c r="M1028" s="192"/>
      <c r="N1028" s="192"/>
      <c r="O1028" s="192"/>
      <c r="P1028" s="192"/>
      <c r="Q1028" s="192"/>
      <c r="R1028" s="192"/>
      <c r="S1028" s="192"/>
      <c r="T1028" s="192"/>
      <c r="U1028" s="192"/>
      <c r="V1028" s="192"/>
      <c r="W1028" s="192"/>
      <c r="X1028" s="192"/>
      <c r="Y1028" s="192"/>
      <c r="Z1028" s="192"/>
      <c r="AA1028" s="192"/>
      <c r="AB1028" s="192"/>
      <c r="AC1028" s="192"/>
      <c r="AD1028" s="192"/>
      <c r="AE1028" s="192"/>
      <c r="AF1028" s="192"/>
    </row>
    <row r="1029" spans="10:32" ht="15.75" customHeight="1">
      <c r="J1029" s="192"/>
      <c r="K1029" s="192"/>
      <c r="L1029" s="192"/>
      <c r="M1029" s="192"/>
      <c r="N1029" s="192"/>
      <c r="O1029" s="192"/>
      <c r="P1029" s="192"/>
      <c r="Q1029" s="192"/>
      <c r="R1029" s="192"/>
      <c r="S1029" s="192"/>
      <c r="T1029" s="192"/>
      <c r="U1029" s="192"/>
      <c r="V1029" s="192"/>
      <c r="W1029" s="192"/>
      <c r="X1029" s="192"/>
      <c r="Y1029" s="192"/>
      <c r="Z1029" s="192"/>
      <c r="AA1029" s="192"/>
      <c r="AB1029" s="192"/>
      <c r="AC1029" s="192"/>
      <c r="AD1029" s="192"/>
      <c r="AE1029" s="192"/>
      <c r="AF1029" s="192"/>
    </row>
    <row r="1030" spans="10:32" ht="15.75" customHeight="1">
      <c r="J1030" s="192"/>
      <c r="K1030" s="192"/>
      <c r="L1030" s="192"/>
      <c r="M1030" s="192"/>
      <c r="N1030" s="192"/>
      <c r="O1030" s="192"/>
      <c r="P1030" s="192"/>
      <c r="Q1030" s="192"/>
      <c r="R1030" s="192"/>
      <c r="S1030" s="192"/>
      <c r="T1030" s="192"/>
      <c r="U1030" s="192"/>
      <c r="V1030" s="192"/>
      <c r="W1030" s="192"/>
      <c r="X1030" s="192"/>
      <c r="Y1030" s="192"/>
      <c r="Z1030" s="192"/>
      <c r="AA1030" s="192"/>
      <c r="AB1030" s="192"/>
      <c r="AC1030" s="192"/>
      <c r="AD1030" s="192"/>
      <c r="AE1030" s="192"/>
      <c r="AF1030" s="192"/>
    </row>
    <row r="1031" spans="10:32" ht="15.75" customHeight="1">
      <c r="J1031" s="192"/>
      <c r="K1031" s="192"/>
      <c r="L1031" s="192"/>
      <c r="M1031" s="192"/>
      <c r="N1031" s="192"/>
      <c r="O1031" s="192"/>
      <c r="P1031" s="192"/>
      <c r="Q1031" s="192"/>
      <c r="R1031" s="192"/>
      <c r="S1031" s="192"/>
      <c r="T1031" s="192"/>
      <c r="U1031" s="192"/>
      <c r="V1031" s="192"/>
      <c r="W1031" s="192"/>
      <c r="X1031" s="192"/>
      <c r="Y1031" s="192"/>
      <c r="Z1031" s="192"/>
      <c r="AA1031" s="192"/>
      <c r="AB1031" s="192"/>
      <c r="AC1031" s="192"/>
      <c r="AD1031" s="192"/>
      <c r="AE1031" s="192"/>
      <c r="AF1031" s="192"/>
    </row>
    <row r="1032" spans="10:32" ht="15.75" customHeight="1">
      <c r="J1032" s="192"/>
      <c r="K1032" s="192"/>
      <c r="L1032" s="192"/>
      <c r="M1032" s="192"/>
      <c r="N1032" s="192"/>
      <c r="O1032" s="192"/>
      <c r="P1032" s="192"/>
      <c r="Q1032" s="192"/>
      <c r="R1032" s="192"/>
      <c r="S1032" s="192"/>
      <c r="T1032" s="192"/>
      <c r="U1032" s="192"/>
      <c r="V1032" s="192"/>
      <c r="W1032" s="192"/>
      <c r="X1032" s="192"/>
      <c r="Y1032" s="192"/>
      <c r="Z1032" s="192"/>
      <c r="AA1032" s="192"/>
      <c r="AB1032" s="192"/>
      <c r="AC1032" s="192"/>
      <c r="AD1032" s="192"/>
      <c r="AE1032" s="192"/>
      <c r="AF1032" s="192"/>
    </row>
    <row r="1033" spans="10:32" ht="15.75" customHeight="1">
      <c r="J1033" s="192"/>
      <c r="K1033" s="192"/>
      <c r="L1033" s="192"/>
      <c r="M1033" s="192"/>
      <c r="N1033" s="192"/>
      <c r="O1033" s="192"/>
      <c r="P1033" s="192"/>
      <c r="Q1033" s="192"/>
      <c r="R1033" s="192"/>
      <c r="S1033" s="192"/>
      <c r="T1033" s="192"/>
      <c r="U1033" s="192"/>
      <c r="V1033" s="192"/>
      <c r="W1033" s="192"/>
      <c r="X1033" s="192"/>
      <c r="Y1033" s="192"/>
      <c r="Z1033" s="192"/>
      <c r="AA1033" s="192"/>
      <c r="AB1033" s="192"/>
      <c r="AC1033" s="192"/>
      <c r="AD1033" s="192"/>
      <c r="AE1033" s="192"/>
      <c r="AF1033" s="192"/>
    </row>
    <row r="1034" spans="10:32" ht="15.75" customHeight="1">
      <c r="J1034" s="192"/>
      <c r="K1034" s="192"/>
      <c r="L1034" s="192"/>
      <c r="M1034" s="192"/>
      <c r="N1034" s="192"/>
      <c r="O1034" s="192"/>
      <c r="P1034" s="192"/>
      <c r="Q1034" s="192"/>
      <c r="R1034" s="192"/>
      <c r="S1034" s="192"/>
      <c r="T1034" s="192"/>
      <c r="U1034" s="192"/>
      <c r="V1034" s="192"/>
      <c r="W1034" s="192"/>
      <c r="X1034" s="192"/>
      <c r="Y1034" s="192"/>
      <c r="Z1034" s="192"/>
      <c r="AA1034" s="192"/>
      <c r="AB1034" s="192"/>
      <c r="AC1034" s="192"/>
      <c r="AD1034" s="192"/>
      <c r="AE1034" s="192"/>
      <c r="AF1034" s="192"/>
    </row>
    <row r="1035" spans="10:32" ht="15.75" customHeight="1">
      <c r="J1035" s="192"/>
      <c r="K1035" s="192"/>
      <c r="L1035" s="192"/>
      <c r="M1035" s="192"/>
      <c r="N1035" s="192"/>
      <c r="O1035" s="192"/>
      <c r="P1035" s="192"/>
      <c r="Q1035" s="192"/>
      <c r="R1035" s="192"/>
      <c r="S1035" s="192"/>
      <c r="T1035" s="192"/>
      <c r="U1035" s="192"/>
      <c r="V1035" s="192"/>
      <c r="W1035" s="192"/>
      <c r="X1035" s="192"/>
      <c r="Y1035" s="192"/>
      <c r="Z1035" s="192"/>
      <c r="AA1035" s="192"/>
      <c r="AB1035" s="192"/>
      <c r="AC1035" s="192"/>
      <c r="AD1035" s="192"/>
      <c r="AE1035" s="192"/>
      <c r="AF1035" s="192"/>
    </row>
  </sheetData>
  <autoFilter ref="A10:AF455">
    <filterColumn colId="4"/>
    <filterColumn colId="5"/>
  </autoFilter>
  <mergeCells count="4">
    <mergeCell ref="E2:I2"/>
    <mergeCell ref="A3:I4"/>
    <mergeCell ref="A6:A9"/>
    <mergeCell ref="B6:I8"/>
  </mergeCells>
  <conditionalFormatting sqref="A270">
    <cfRule type="colorScale" priority="1">
      <colorScale>
        <cfvo type="min" val="0"/>
        <cfvo type="max" val="0"/>
        <color rgb="FF57BB8A"/>
        <color rgb="FFFFFFFF"/>
      </colorScale>
    </cfRule>
  </conditionalFormatting>
  <conditionalFormatting sqref="A270">
    <cfRule type="containsBlanks" dxfId="8" priority="2">
      <formula>LEN(TRIM(A270))=0</formula>
    </cfRule>
  </conditionalFormatting>
  <pageMargins left="1.1811023622047245" right="0.23622047244094491" top="0.27559055118110237" bottom="0.39370078740157483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99"/>
  <sheetViews>
    <sheetView topLeftCell="A7" workbookViewId="0">
      <selection activeCell="C20" sqref="C20"/>
    </sheetView>
  </sheetViews>
  <sheetFormatPr defaultColWidth="14.42578125" defaultRowHeight="15" customHeight="1"/>
  <cols>
    <col min="1" max="1" width="86.140625" customWidth="1"/>
    <col min="2" max="2" width="9.85546875" customWidth="1"/>
    <col min="3" max="3" width="36" customWidth="1"/>
    <col min="4" max="4" width="17.7109375" customWidth="1"/>
    <col min="5" max="5" width="19.42578125" customWidth="1"/>
    <col min="6" max="6" width="17.28515625" customWidth="1"/>
    <col min="7" max="26" width="8.85546875" customWidth="1"/>
  </cols>
  <sheetData>
    <row r="1" spans="1:26" ht="15.75" customHeight="1">
      <c r="A1" s="4"/>
      <c r="B1" s="2"/>
      <c r="D1" s="2" t="s">
        <v>581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9.5" customHeight="1">
      <c r="A2" s="4"/>
      <c r="C2" s="268"/>
      <c r="D2" s="280" t="s">
        <v>14</v>
      </c>
      <c r="E2" s="280"/>
      <c r="F2" s="28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293" t="s">
        <v>582</v>
      </c>
      <c r="B4" s="277"/>
      <c r="C4" s="277"/>
      <c r="D4" s="277"/>
      <c r="E4" s="277"/>
      <c r="F4" s="27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>
      <c r="A5" s="48" t="s">
        <v>583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70.5" customHeight="1">
      <c r="A6" s="206" t="s">
        <v>16</v>
      </c>
      <c r="B6" s="246" t="s">
        <v>584</v>
      </c>
      <c r="C6" s="246" t="s">
        <v>585</v>
      </c>
      <c r="D6" s="195" t="s">
        <v>206</v>
      </c>
      <c r="E6" s="195" t="s">
        <v>207</v>
      </c>
      <c r="F6" s="195" t="s">
        <v>208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247" t="s">
        <v>586</v>
      </c>
      <c r="B7" s="248">
        <v>500</v>
      </c>
      <c r="C7" s="249" t="s">
        <v>587</v>
      </c>
      <c r="D7" s="250">
        <f t="shared" ref="D7:F7" si="0">D9</f>
        <v>1050</v>
      </c>
      <c r="E7" s="250">
        <f t="shared" si="0"/>
        <v>1050</v>
      </c>
      <c r="F7" s="250">
        <f t="shared" si="0"/>
        <v>1050</v>
      </c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</row>
    <row r="8" spans="1:26" ht="15.75" customHeight="1">
      <c r="A8" s="247" t="s">
        <v>588</v>
      </c>
      <c r="B8" s="248"/>
      <c r="C8" s="249"/>
      <c r="D8" s="250"/>
      <c r="E8" s="250"/>
      <c r="F8" s="25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247" t="s">
        <v>589</v>
      </c>
      <c r="B9" s="248">
        <v>520</v>
      </c>
      <c r="C9" s="249" t="s">
        <v>587</v>
      </c>
      <c r="D9" s="250">
        <f t="shared" ref="D9:F9" si="1">D11</f>
        <v>1050</v>
      </c>
      <c r="E9" s="250">
        <f t="shared" si="1"/>
        <v>1050</v>
      </c>
      <c r="F9" s="250">
        <f t="shared" si="1"/>
        <v>1050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247" t="s">
        <v>590</v>
      </c>
      <c r="B10" s="248"/>
      <c r="C10" s="249"/>
      <c r="D10" s="250"/>
      <c r="E10" s="250"/>
      <c r="F10" s="25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247" t="s">
        <v>591</v>
      </c>
      <c r="B11" s="248">
        <v>520</v>
      </c>
      <c r="C11" s="249" t="s">
        <v>592</v>
      </c>
      <c r="D11" s="250">
        <f t="shared" ref="D11:F11" si="2">D12</f>
        <v>1050</v>
      </c>
      <c r="E11" s="250">
        <f t="shared" si="2"/>
        <v>1050</v>
      </c>
      <c r="F11" s="250">
        <f t="shared" si="2"/>
        <v>1050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247" t="s">
        <v>593</v>
      </c>
      <c r="B12" s="248">
        <v>520</v>
      </c>
      <c r="C12" s="249" t="s">
        <v>594</v>
      </c>
      <c r="D12" s="250">
        <f t="shared" ref="D12:F12" si="3">D13</f>
        <v>1050</v>
      </c>
      <c r="E12" s="250">
        <f t="shared" si="3"/>
        <v>1050</v>
      </c>
      <c r="F12" s="250">
        <f t="shared" si="3"/>
        <v>1050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247" t="s">
        <v>595</v>
      </c>
      <c r="B13" s="248">
        <v>520</v>
      </c>
      <c r="C13" s="249" t="s">
        <v>596</v>
      </c>
      <c r="D13" s="250">
        <f t="shared" ref="D13:F13" si="4">D14</f>
        <v>1050</v>
      </c>
      <c r="E13" s="250">
        <f t="shared" si="4"/>
        <v>1050</v>
      </c>
      <c r="F13" s="250">
        <f t="shared" si="4"/>
        <v>1050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247" t="s">
        <v>597</v>
      </c>
      <c r="B14" s="248">
        <v>520</v>
      </c>
      <c r="C14" s="249" t="s">
        <v>598</v>
      </c>
      <c r="D14" s="250">
        <v>1050</v>
      </c>
      <c r="E14" s="250">
        <v>1050</v>
      </c>
      <c r="F14" s="250">
        <v>1050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252" t="s">
        <v>599</v>
      </c>
      <c r="B15" s="248">
        <v>620</v>
      </c>
      <c r="C15" s="249" t="s">
        <v>587</v>
      </c>
      <c r="D15" s="250" t="s">
        <v>600</v>
      </c>
      <c r="E15" s="250" t="s">
        <v>600</v>
      </c>
      <c r="F15" s="250" t="s">
        <v>600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253" t="s">
        <v>590</v>
      </c>
      <c r="B16" s="248"/>
      <c r="C16" s="249"/>
      <c r="D16" s="250"/>
      <c r="E16" s="250"/>
      <c r="F16" s="25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252" t="s">
        <v>601</v>
      </c>
      <c r="B17" s="248">
        <v>700</v>
      </c>
      <c r="C17" s="249"/>
      <c r="D17" s="250"/>
      <c r="E17" s="250"/>
      <c r="F17" s="25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247" t="s">
        <v>602</v>
      </c>
      <c r="B18" s="248">
        <v>700</v>
      </c>
      <c r="C18" s="249" t="s">
        <v>603</v>
      </c>
      <c r="D18" s="271">
        <f t="shared" ref="D18:F18" si="5">D19+D23</f>
        <v>-1049.9866899994668</v>
      </c>
      <c r="E18" s="271">
        <f t="shared" si="5"/>
        <v>-1050</v>
      </c>
      <c r="F18" s="271">
        <f t="shared" si="5"/>
        <v>-1049.9769999999553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252" t="s">
        <v>604</v>
      </c>
      <c r="B19" s="248">
        <v>710</v>
      </c>
      <c r="C19" s="249" t="s">
        <v>605</v>
      </c>
      <c r="D19" s="250">
        <f t="shared" ref="D19:F19" si="6">D20</f>
        <v>-1078411.3999999999</v>
      </c>
      <c r="E19" s="250">
        <f t="shared" si="6"/>
        <v>-897176.2</v>
      </c>
      <c r="F19" s="250">
        <f t="shared" si="6"/>
        <v>-871384.8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247" t="s">
        <v>606</v>
      </c>
      <c r="B20" s="248">
        <v>710</v>
      </c>
      <c r="C20" s="249" t="s">
        <v>607</v>
      </c>
      <c r="D20" s="250">
        <f t="shared" ref="D20:F20" si="7">D21</f>
        <v>-1078411.3999999999</v>
      </c>
      <c r="E20" s="250">
        <f t="shared" si="7"/>
        <v>-897176.2</v>
      </c>
      <c r="F20" s="250">
        <f t="shared" si="7"/>
        <v>-871384.8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47" t="s">
        <v>608</v>
      </c>
      <c r="B21" s="248">
        <v>710</v>
      </c>
      <c r="C21" s="249" t="s">
        <v>609</v>
      </c>
      <c r="D21" s="250">
        <f t="shared" ref="D21:F21" si="8">D22</f>
        <v>-1078411.3999999999</v>
      </c>
      <c r="E21" s="250">
        <f t="shared" si="8"/>
        <v>-897176.2</v>
      </c>
      <c r="F21" s="250">
        <f t="shared" si="8"/>
        <v>-871384.8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247" t="s">
        <v>610</v>
      </c>
      <c r="B22" s="248">
        <v>710</v>
      </c>
      <c r="C22" s="249" t="s">
        <v>611</v>
      </c>
      <c r="D22" s="254">
        <f>-пр3!G452</f>
        <v>-1078411.3999999999</v>
      </c>
      <c r="E22" s="254">
        <f>-пр3!H452</f>
        <v>-897176.2</v>
      </c>
      <c r="F22" s="254">
        <f>-пр3!I452</f>
        <v>-871384.8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252" t="s">
        <v>612</v>
      </c>
      <c r="B23" s="248">
        <v>720</v>
      </c>
      <c r="C23" s="249" t="s">
        <v>613</v>
      </c>
      <c r="D23" s="254">
        <f t="shared" ref="D23:F23" si="9">D24</f>
        <v>1077361.4133100004</v>
      </c>
      <c r="E23" s="254">
        <f t="shared" si="9"/>
        <v>896126.2</v>
      </c>
      <c r="F23" s="254">
        <f t="shared" si="9"/>
        <v>870334.82300000009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47" t="s">
        <v>614</v>
      </c>
      <c r="B24" s="248">
        <v>720</v>
      </c>
      <c r="C24" s="249" t="s">
        <v>615</v>
      </c>
      <c r="D24" s="254">
        <f t="shared" ref="D24:F24" si="10">D25</f>
        <v>1077361.4133100004</v>
      </c>
      <c r="E24" s="254">
        <f t="shared" si="10"/>
        <v>896126.2</v>
      </c>
      <c r="F24" s="254">
        <f t="shared" si="10"/>
        <v>870334.82300000009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247" t="s">
        <v>616</v>
      </c>
      <c r="B25" s="248">
        <v>720</v>
      </c>
      <c r="C25" s="249" t="s">
        <v>617</v>
      </c>
      <c r="D25" s="254">
        <f t="shared" ref="D25:F25" si="11">D26</f>
        <v>1077361.4133100004</v>
      </c>
      <c r="E25" s="254">
        <f t="shared" si="11"/>
        <v>896126.2</v>
      </c>
      <c r="F25" s="254">
        <f t="shared" si="11"/>
        <v>870334.82300000009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247" t="s">
        <v>618</v>
      </c>
      <c r="B26" s="248">
        <v>720</v>
      </c>
      <c r="C26" s="249" t="s">
        <v>619</v>
      </c>
      <c r="D26" s="254">
        <f>пр3!G451</f>
        <v>1077361.4133100004</v>
      </c>
      <c r="E26" s="254">
        <f>пр3!H451</f>
        <v>896126.2</v>
      </c>
      <c r="F26" s="254">
        <f>пр3!I451</f>
        <v>870334.82300000009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255"/>
      <c r="B27" s="255"/>
      <c r="C27" s="255"/>
      <c r="D27" s="256"/>
      <c r="E27" s="25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8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8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8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8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8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8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8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8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8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8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8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8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8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8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8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8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8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8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8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8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8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8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8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8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8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8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8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8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8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8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8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8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8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8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8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8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8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8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8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8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8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8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8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8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8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8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8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8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8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8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8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8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8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8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8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8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8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8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8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8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8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8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8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8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8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8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8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8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8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8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8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8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8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8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8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8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8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8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8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8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8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8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8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8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8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8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8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8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8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8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8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8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8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8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8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8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8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8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8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8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8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8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8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8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8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8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8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8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8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8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4:F4"/>
    <mergeCell ref="D2:F2"/>
  </mergeCells>
  <pageMargins left="0.98425196850393704" right="0.78740157480314965" top="0.98425196850393704" bottom="0.98425196850393704" header="0" footer="0"/>
  <pageSetup paperSize="9" scale="64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86"/>
  <sheetViews>
    <sheetView workbookViewId="0">
      <selection activeCell="A8" sqref="A8"/>
    </sheetView>
  </sheetViews>
  <sheetFormatPr defaultColWidth="14.42578125" defaultRowHeight="15" customHeight="1"/>
  <cols>
    <col min="1" max="1" width="39.5703125" customWidth="1"/>
    <col min="2" max="4" width="17.7109375" customWidth="1"/>
    <col min="5" max="24" width="9.140625" customWidth="1"/>
    <col min="25" max="26" width="8.7109375" customWidth="1"/>
  </cols>
  <sheetData>
    <row r="1" spans="1:26" ht="15.75" customHeight="1">
      <c r="A1" s="4"/>
      <c r="B1" s="2"/>
      <c r="C1" s="258" t="s">
        <v>620</v>
      </c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8.6" customHeight="1">
      <c r="A2" s="4"/>
      <c r="B2" s="280" t="s">
        <v>14</v>
      </c>
      <c r="C2" s="277"/>
      <c r="D2" s="27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42.75" customHeight="1">
      <c r="A4" s="294" t="s">
        <v>621</v>
      </c>
      <c r="B4" s="295"/>
      <c r="C4" s="259"/>
      <c r="D4" s="25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95" t="s">
        <v>16</v>
      </c>
      <c r="B6" s="260" t="s">
        <v>206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6" ht="15.75" customHeight="1">
      <c r="A7" s="261" t="s">
        <v>622</v>
      </c>
      <c r="B7" s="262">
        <v>14950.260259999999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6" ht="15.75" customHeight="1">
      <c r="A8" s="263" t="s">
        <v>623</v>
      </c>
      <c r="B8" s="262">
        <v>14950.260259999999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</row>
    <row r="9" spans="1:26" ht="15.75" customHeight="1">
      <c r="A9" s="4"/>
      <c r="B9" s="4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2">
    <mergeCell ref="B2:D2"/>
    <mergeCell ref="A4:B4"/>
  </mergeCells>
  <pageMargins left="0.98425196850393704" right="0.78740157480314965" top="0.98425196850393704" bottom="0.98425196850393704" header="0" footer="0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88"/>
  <sheetViews>
    <sheetView workbookViewId="0">
      <selection activeCell="A5" sqref="A5:B5"/>
    </sheetView>
  </sheetViews>
  <sheetFormatPr defaultColWidth="14.42578125" defaultRowHeight="15" customHeight="1"/>
  <cols>
    <col min="1" max="1" width="39.5703125" customWidth="1"/>
    <col min="2" max="4" width="17.7109375" customWidth="1"/>
    <col min="5" max="24" width="9.140625" customWidth="1"/>
    <col min="25" max="26" width="8.7109375" customWidth="1"/>
  </cols>
  <sheetData>
    <row r="1" spans="1:26" ht="15.75" customHeight="1">
      <c r="A1" s="4"/>
      <c r="B1" s="2"/>
      <c r="C1" s="258" t="s">
        <v>624</v>
      </c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4.45" customHeight="1">
      <c r="A2" s="4"/>
      <c r="B2" s="280" t="s">
        <v>14</v>
      </c>
      <c r="C2" s="277"/>
      <c r="D2" s="27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4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2.75" customHeight="1">
      <c r="A5" s="296" t="s">
        <v>625</v>
      </c>
      <c r="B5" s="297"/>
      <c r="C5" s="265"/>
      <c r="D5" s="26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4"/>
      <c r="B6" s="4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195" t="s">
        <v>16</v>
      </c>
      <c r="B7" s="260" t="s">
        <v>206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6" ht="15.75" customHeight="1">
      <c r="A8" s="266" t="s">
        <v>626</v>
      </c>
      <c r="B8" s="267">
        <v>2479.73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6" ht="15.75" customHeight="1">
      <c r="A9" s="266" t="s">
        <v>627</v>
      </c>
      <c r="B9" s="267">
        <v>4959.46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</row>
    <row r="10" spans="1:26" ht="15.75" customHeight="1">
      <c r="A10" s="263" t="s">
        <v>623</v>
      </c>
      <c r="B10" s="267">
        <f>B8+B9</f>
        <v>7439.1900000000005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</row>
    <row r="11" spans="1:26" ht="15.75" customHeight="1">
      <c r="A11" s="4"/>
      <c r="B11" s="4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/>
    <row r="212" spans="1:26" ht="15.75" customHeight="1"/>
    <row r="213" spans="1:26" ht="15.75" customHeight="1"/>
    <row r="214" spans="1:26" ht="15.75" customHeight="1"/>
    <row r="215" spans="1:26" ht="15.75" customHeight="1"/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2">
    <mergeCell ref="B2:D2"/>
    <mergeCell ref="A5:B5"/>
  </mergeCells>
  <conditionalFormatting sqref="A5:D5">
    <cfRule type="notContainsBlanks" dxfId="7" priority="1">
      <formula>LEN(TRIM(A5))&gt;0</formula>
    </cfRule>
  </conditionalFormatting>
  <conditionalFormatting sqref="A5:D5">
    <cfRule type="notContainsBlanks" dxfId="6" priority="2">
      <formula>LEN(TRIM(A5))&gt;0</formula>
    </cfRule>
  </conditionalFormatting>
  <pageMargins left="0.98425196850393704" right="0.78740157480314965" top="0.98425196850393704" bottom="0.98425196850393704" header="0" footer="0"/>
  <pageSetup paperSize="9" scale="78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87"/>
  <sheetViews>
    <sheetView workbookViewId="0">
      <selection activeCell="A5" sqref="A5:B5"/>
    </sheetView>
  </sheetViews>
  <sheetFormatPr defaultColWidth="14.42578125" defaultRowHeight="15" customHeight="1"/>
  <cols>
    <col min="1" max="1" width="39.5703125" customWidth="1"/>
    <col min="2" max="4" width="17.7109375" customWidth="1"/>
    <col min="5" max="24" width="9.140625" customWidth="1"/>
    <col min="25" max="26" width="8.7109375" customWidth="1"/>
  </cols>
  <sheetData>
    <row r="1" spans="1:26" ht="15.75" customHeight="1">
      <c r="A1" s="4"/>
      <c r="B1" s="2"/>
      <c r="C1" s="258" t="s">
        <v>628</v>
      </c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7.45" customHeight="1">
      <c r="A2" s="4"/>
      <c r="B2" s="280" t="s">
        <v>14</v>
      </c>
      <c r="C2" s="277"/>
      <c r="D2" s="27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4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9.15" customHeight="1">
      <c r="A5" s="298" t="s">
        <v>629</v>
      </c>
      <c r="B5" s="299"/>
      <c r="C5" s="265"/>
      <c r="D5" s="26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4"/>
      <c r="B6" s="4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195" t="s">
        <v>16</v>
      </c>
      <c r="B7" s="260" t="s">
        <v>206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6" ht="15.75" customHeight="1">
      <c r="A8" s="266" t="s">
        <v>627</v>
      </c>
      <c r="B8" s="267">
        <v>10000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</row>
    <row r="9" spans="1:26" ht="15.75" customHeight="1">
      <c r="A9" s="263" t="s">
        <v>623</v>
      </c>
      <c r="B9" s="267">
        <f>B8</f>
        <v>10000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</row>
    <row r="10" spans="1:26" ht="15.75" customHeight="1">
      <c r="A10" s="4"/>
      <c r="B10" s="4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/>
    <row r="211" spans="1:26" ht="15.75" customHeight="1"/>
    <row r="212" spans="1:26" ht="15.75" customHeight="1"/>
    <row r="213" spans="1:26" ht="15.75" customHeight="1"/>
    <row r="214" spans="1:26" ht="15.75" customHeight="1"/>
    <row r="215" spans="1:26" ht="15.75" customHeight="1"/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2">
    <mergeCell ref="B2:D2"/>
    <mergeCell ref="A5:B5"/>
  </mergeCells>
  <conditionalFormatting sqref="A5:D5">
    <cfRule type="notContainsBlanks" dxfId="5" priority="1">
      <formula>LEN(TRIM(A5))&gt;0</formula>
    </cfRule>
  </conditionalFormatting>
  <conditionalFormatting sqref="A5:D5">
    <cfRule type="notContainsBlanks" dxfId="4" priority="2">
      <formula>LEN(TRIM(A5))&gt;0</formula>
    </cfRule>
  </conditionalFormatting>
  <pageMargins left="0.98425196850393704" right="0.78740157480314965" top="0.98425196850393704" bottom="0.98425196850393704" header="0" footer="0"/>
  <pageSetup paperSize="9" scale="78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88"/>
  <sheetViews>
    <sheetView workbookViewId="0">
      <selection activeCell="A8" sqref="A8"/>
    </sheetView>
  </sheetViews>
  <sheetFormatPr defaultColWidth="14.42578125" defaultRowHeight="15" customHeight="1"/>
  <cols>
    <col min="1" max="1" width="39.5703125" customWidth="1"/>
    <col min="2" max="4" width="17.7109375" customWidth="1"/>
    <col min="5" max="24" width="9.140625" customWidth="1"/>
    <col min="25" max="26" width="8.7109375" customWidth="1"/>
  </cols>
  <sheetData>
    <row r="1" spans="1:26" ht="15.75" customHeight="1">
      <c r="A1" s="4"/>
      <c r="B1" s="2"/>
      <c r="C1" s="258" t="s">
        <v>630</v>
      </c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5" customHeight="1">
      <c r="A2" s="4"/>
      <c r="B2" s="280" t="s">
        <v>14</v>
      </c>
      <c r="C2" s="277"/>
      <c r="D2" s="27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4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51" customHeight="1">
      <c r="A5" s="300" t="s">
        <v>631</v>
      </c>
      <c r="B5" s="277"/>
      <c r="C5" s="265"/>
      <c r="D5" s="26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4"/>
      <c r="B6" s="4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195" t="s">
        <v>16</v>
      </c>
      <c r="B7" s="260" t="s">
        <v>206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6" ht="15.75" customHeight="1">
      <c r="A8" s="266" t="s">
        <v>626</v>
      </c>
      <c r="B8" s="267">
        <v>14.965999999999999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</row>
    <row r="9" spans="1:26" ht="15.75" customHeight="1">
      <c r="A9" s="266" t="s">
        <v>627</v>
      </c>
      <c r="B9" s="267">
        <v>14.965999999999999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</row>
    <row r="10" spans="1:26" ht="15.75" customHeight="1">
      <c r="A10" s="263" t="s">
        <v>623</v>
      </c>
      <c r="B10" s="267">
        <f>B8+B9</f>
        <v>29.931999999999999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</row>
    <row r="11" spans="1:26" ht="15.75" customHeight="1">
      <c r="A11" s="4"/>
      <c r="B11" s="4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/>
    <row r="212" spans="1:26" ht="15.75" customHeight="1"/>
    <row r="213" spans="1:26" ht="15.75" customHeight="1"/>
    <row r="214" spans="1:26" ht="15.75" customHeight="1"/>
    <row r="215" spans="1:26" ht="15.75" customHeight="1"/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2">
    <mergeCell ref="B2:D2"/>
    <mergeCell ref="A5:B5"/>
  </mergeCells>
  <conditionalFormatting sqref="A5:D5">
    <cfRule type="notContainsBlanks" dxfId="3" priority="1">
      <formula>LEN(TRIM(A5))&gt;0</formula>
    </cfRule>
  </conditionalFormatting>
  <conditionalFormatting sqref="A5:D5">
    <cfRule type="notContainsBlanks" dxfId="2" priority="2">
      <formula>LEN(TRIM(A5))&gt;0</formula>
    </cfRule>
  </conditionalFormatting>
  <pageMargins left="0.98425196850393704" right="0.78740157480314965" top="0.98425196850393704" bottom="0.98425196850393704" header="0" footer="0"/>
  <pageSetup paperSize="9" scale="7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1-4</vt:lpstr>
      <vt:lpstr>1-5</vt:lpstr>
      <vt:lpstr>пр2</vt:lpstr>
      <vt:lpstr>пр3</vt:lpstr>
      <vt:lpstr>Ист 4 </vt:lpstr>
      <vt:lpstr>55130(8)</vt:lpstr>
      <vt:lpstr>55550(9)</vt:lpstr>
      <vt:lpstr>L5050(10)</vt:lpstr>
      <vt:lpstr>П8050(11)</vt:lpstr>
      <vt:lpstr>31522(12)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КСП</cp:lastModifiedBy>
  <cp:lastPrinted>2024-03-19T00:24:04Z</cp:lastPrinted>
  <dcterms:created xsi:type="dcterms:W3CDTF">2010-11-18T09:33:52Z</dcterms:created>
  <dcterms:modified xsi:type="dcterms:W3CDTF">2024-03-22T00:30:18Z</dcterms:modified>
</cp:coreProperties>
</file>