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0" yWindow="540" windowWidth="22710" windowHeight="9465" activeTab="1"/>
  </bookViews>
  <sheets>
    <sheet name="пр3" sheetId="1" r:id="rId1"/>
    <sheet name="пр1" sheetId="2" r:id="rId2"/>
  </sheets>
  <calcPr calcId="144525"/>
  <extLst>
    <ext uri="GoogleSheetsCustomDataVersion2">
      <go:sheetsCustomData xmlns:go="http://customooxmlschemas.google.com/" r:id="" roundtripDataChecksum="qgzwxSwcaOZc93/9MVcs1T53mw7XuaWpi/0I2jijT2g="/>
    </ext>
  </extLst>
</workbook>
</file>

<file path=xl/calcChain.xml><?xml version="1.0" encoding="utf-8"?>
<calcChain xmlns="http://schemas.openxmlformats.org/spreadsheetml/2006/main">
  <c r="E56" i="2" l="1"/>
  <c r="E55" i="2" s="1"/>
  <c r="D56" i="2"/>
  <c r="D55" i="2" s="1"/>
  <c r="C56" i="2"/>
  <c r="C55" i="2" s="1"/>
  <c r="E53" i="2"/>
  <c r="D53" i="2"/>
  <c r="C53" i="2"/>
  <c r="E50" i="2"/>
  <c r="D50" i="2"/>
  <c r="C50" i="2"/>
  <c r="C45" i="2" s="1"/>
  <c r="E48" i="2"/>
  <c r="D48" i="2"/>
  <c r="C48" i="2"/>
  <c r="E46" i="2"/>
  <c r="D46" i="2"/>
  <c r="C46" i="2"/>
  <c r="E43" i="2"/>
  <c r="D43" i="2"/>
  <c r="C43" i="2"/>
  <c r="E41" i="2"/>
  <c r="E36" i="2" s="1"/>
  <c r="D41" i="2"/>
  <c r="C41" i="2"/>
  <c r="E39" i="2"/>
  <c r="D39" i="2"/>
  <c r="C39" i="2"/>
  <c r="E37" i="2"/>
  <c r="D37" i="2"/>
  <c r="C37" i="2"/>
  <c r="E33" i="2"/>
  <c r="D33" i="2"/>
  <c r="C33" i="2"/>
  <c r="E30" i="2"/>
  <c r="E29" i="2" s="1"/>
  <c r="D29" i="2"/>
  <c r="C29" i="2"/>
  <c r="E26" i="2"/>
  <c r="D26" i="2"/>
  <c r="C26" i="2"/>
  <c r="E22" i="2"/>
  <c r="D22" i="2"/>
  <c r="C22" i="2"/>
  <c r="E17" i="2"/>
  <c r="E16" i="2" s="1"/>
  <c r="D17" i="2"/>
  <c r="C17" i="2"/>
  <c r="D16" i="2"/>
  <c r="C16" i="2"/>
  <c r="E11" i="2"/>
  <c r="D11" i="2"/>
  <c r="C11" i="2"/>
  <c r="F10" i="2"/>
  <c r="H52" i="1"/>
  <c r="H51" i="1"/>
  <c r="H50" i="1"/>
  <c r="H49" i="1"/>
  <c r="H47" i="1"/>
  <c r="F44" i="1"/>
  <c r="E44" i="1"/>
  <c r="D44" i="1"/>
  <c r="C44" i="1"/>
  <c r="H44" i="1" s="1"/>
  <c r="H43" i="1"/>
  <c r="H40" i="1"/>
  <c r="H39" i="1"/>
  <c r="H38" i="1"/>
  <c r="H37" i="1"/>
  <c r="H36" i="1"/>
  <c r="H35" i="1"/>
  <c r="H34" i="1"/>
  <c r="H33" i="1"/>
  <c r="H32" i="1"/>
  <c r="H31" i="1"/>
  <c r="H30" i="1"/>
  <c r="H29" i="1"/>
  <c r="F28" i="1"/>
  <c r="F27" i="1" s="1"/>
  <c r="E28" i="1"/>
  <c r="E27" i="1" s="1"/>
  <c r="D28" i="1"/>
  <c r="C28" i="1"/>
  <c r="C27" i="1" s="1"/>
  <c r="D27" i="1"/>
  <c r="H26" i="1"/>
  <c r="H25" i="1"/>
  <c r="F14" i="1"/>
  <c r="E14" i="1"/>
  <c r="D14" i="1"/>
  <c r="C14" i="1"/>
  <c r="F11" i="1"/>
  <c r="F10" i="1" s="1"/>
  <c r="E11" i="1"/>
  <c r="E10" i="1" s="1"/>
  <c r="C11" i="1"/>
  <c r="C10" i="1" s="1"/>
  <c r="D10" i="1"/>
  <c r="E9" i="1" l="1"/>
  <c r="E8" i="1" s="1"/>
  <c r="E35" i="2"/>
  <c r="E10" i="2" s="1"/>
  <c r="F9" i="1"/>
  <c r="F8" i="1" s="1"/>
  <c r="D45" i="2"/>
  <c r="D9" i="1"/>
  <c r="D8" i="1" s="1"/>
  <c r="C36" i="2"/>
  <c r="C35" i="2" s="1"/>
  <c r="C10" i="2" s="1"/>
  <c r="D36" i="2"/>
  <c r="D35" i="2" s="1"/>
  <c r="E45" i="2"/>
  <c r="C9" i="1"/>
  <c r="C8" i="1" s="1"/>
  <c r="H27" i="1"/>
  <c r="D10" i="2"/>
  <c r="H28" i="1"/>
</calcChain>
</file>

<file path=xl/sharedStrings.xml><?xml version="1.0" encoding="utf-8"?>
<sst xmlns="http://schemas.openxmlformats.org/spreadsheetml/2006/main" count="202" uniqueCount="179">
  <si>
    <t xml:space="preserve">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и плановый период 2027 и 2028 годов"  от "___" _________ 2025г. №______ </t>
  </si>
  <si>
    <t>Объемы межбюджетных трансфертов, получаемых из других бюджетов бюджетной системы на 2025 год и плановый период 2026-2027 годов</t>
  </si>
  <si>
    <t>Наименование</t>
  </si>
  <si>
    <t>Код дохода</t>
  </si>
  <si>
    <t>изменения</t>
  </si>
  <si>
    <t>БЕЗВОЗМЕЗДНЫЕ ПОСТУПЛЕНИЯ ВСЕГО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</si>
  <si>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</si>
  <si>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</si>
  <si>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</si>
  <si>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субъектов Российской Федерации и муниципальных образований</t>
  </si>
  <si>
    <t>2 02 10000 00 0000 150</t>
  </si>
  <si>
    <t>Дотации на выравнивание бюджетной обеспеченности</t>
  </si>
  <si>
    <t>2 02 15001 00 0000 150</t>
  </si>
  <si>
    <t>Дотации бюджетам муниципальных округов на выравнивание бюджетной обеспеченности</t>
  </si>
  <si>
    <t>2 02 15001 14 0000 150</t>
  </si>
  <si>
    <t>Прочие дотации бюджетам муниципальных округов</t>
  </si>
  <si>
    <t>2 02 19999 14 0000 150</t>
  </si>
  <si>
    <t>Субсидии бюджетам субъектов Российской Федерации и муниципальных образований (межбюджетные субсидии)</t>
  </si>
  <si>
    <t>2 02 20000 00 0000 150</t>
  </si>
  <si>
    <t>Субсидии бюджетам муниципальных округов на реализацию программы комплексного развития молодежной политики в субъектах Российской Федерации "Регион для молодых"</t>
  </si>
  <si>
    <t>2 02 25116 14 0000 150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</si>
  <si>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</si>
  <si>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2 02 25179 14 0000 150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</si>
  <si>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</si>
  <si>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2 02 25304 14 0000 150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</si>
  <si>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</si>
  <si>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2 02 25467 14 0000 150</t>
  </si>
  <si>
    <t>Субсидии на реализация мероприятий по обеспечению жильем молодых семей</t>
  </si>
  <si>
    <t>2 02 25497 14 0000 150</t>
  </si>
  <si>
    <t>Субсидии бюджетам муниципальных округов на поддержку отрасли культуры</t>
  </si>
  <si>
    <t>2 02 25519 14 0000 150</t>
  </si>
  <si>
    <t>Субсидии на реализация программ формирования современной городской среды</t>
  </si>
  <si>
    <t>2 02 25555 14 0000 150</t>
  </si>
  <si>
    <t>Субсидии на обеспечение комплексного развития сельских территорий (реализация проектов по благоустройству общественных пространств на сельских территориях)</t>
  </si>
  <si>
    <t>2 02 25576 14 0000 150</t>
  </si>
  <si>
    <t>Субсидии на 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</si>
  <si>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>Распределение субсидий бюджетам муниципальных образований Забайкальского края на проектирование, строительство, реконструкцию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 на плановый период 2027 и 2028 годов</t>
  </si>
  <si>
    <t>2 02 29999 14 0000 150</t>
  </si>
  <si>
    <t>Распределение субсидий бюджетам муниципальных районов, муниципальных 
 и городских округов на финансирование расходов, связанных с предоставлением педагогическим работникам муниципальных образовательных организаций права на увеличение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
 общеобразовательных организаций), на 2026 год</t>
  </si>
  <si>
    <t>Субсидии бюджетам муниципальных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</si>
  <si>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2 02 20041 14 0000 150</t>
  </si>
  <si>
    <t>Субвенции бюджетам субъектов Российской Федерации и муниципальных образований</t>
  </si>
  <si>
    <t>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</si>
  <si>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</si>
  <si>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2 02 30024 14 0000 150</t>
  </si>
  <si>
    <t>Субвенции бюджетам муниципальных округов и городских округов на обеспечение государственных гарантий прав граждан на получение общедоступного и бесплатного дошкольного, общего образования в общеобразовательных учреждениях в соответствии с Законом Забайкальского края от 29 апреля 2009 года№168- ЗЗК</t>
  </si>
  <si>
    <t>Субвенции бюджетам муниципальных округов и городских округов на осуществление государственных полномочий в сфере государственного управления охраной труда в соответствии с Законом Забайкальского края от 29 декабря 2008 года №100-ЗЗК "О наделении органов местного самоупраления муниципальных районов и городских округов отдельными государственными полномочиями в сфере государственного управления охраной труда"</t>
  </si>
  <si>
    <t>Субвенции бюджетам муниципальных округов на осуществление мероприятий по администрированию государственных полномочий по организации и осуществлению деятельности по опеке ипопечительству над несовершеннолетними</t>
  </si>
  <si>
    <t>Субвенции бюджетам муниципальных округов на 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</si>
  <si>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Субвенции на обеспечение льготным питанием отдельных категорий обучающихся в муниципальных общеобразовательных организациях Забайкальского края</t>
  </si>
  <si>
    <t>Субвенции бюджетам муниципальных образований на предосталение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</si>
  <si>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Субвенции бюджетам муниципальных округов на осуществление государственного полномочия по созданию административных комиссий, рассматривающих дела об административных правонарушениях, предусмотренных законами Забайкальского края, в ссответствии с Законом Забайкальского края от 4 июня 2009 года № 191-ЗЗК "Об организациидеятельности административных комиссий и о наделении органов местного самоуправления муниципальных районов , городских округов, отдельных поселений государственным полномочием по созданию административных комиссий в Забайкальском крае" на 2019 год</t>
  </si>
  <si>
    <t>Субвенции муниципальным округам на 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</si>
  <si>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Субвенции на выполнение органами местного самоуправления полномочия по организации  мероприятий при осуществлении деятельности по обращению с животными без владельцев</t>
  </si>
  <si>
    <t>Субвенции бюджетам муниципальных округов на 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</si>
  <si>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Единая субвенция бюджетам</t>
  </si>
  <si>
    <t>Субвенции бюджетам муниципальных районов на обеспечение отдыха, организация и обеспечение оздоровления детей в каникулярное время в муниципальных организциях отдыха детей и их оздоровления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</si>
  <si>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</si>
  <si>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2 02 30027 14 0000 150</t>
  </si>
  <si>
    <t>Распределение субвенций бюджетам поселений, муниципальных и городских округов на осуществление государственных полномочий Российской Федерации на осуществление первичного воинского учета в поселениях, муниципальных и городских округах, на территориях которых отсутствуют структурные подразделения военных комиссариатов, на 2026 год</t>
  </si>
  <si>
    <t>2 02 35118 14 0000 150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</si>
  <si>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</si>
  <si>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2 02 35120 14 0000 150</t>
  </si>
  <si>
    <t>Иные межбюджетные трансферты</t>
  </si>
  <si>
    <t>2 02 40000 00 0000 150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</si>
  <si>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</si>
  <si>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2 02 45303 14 0000 150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</si>
  <si>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</si>
  <si>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2 02 45050 14 0000 150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</si>
  <si>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</si>
  <si>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2 02 49999 14 0000 150</t>
  </si>
  <si>
    <t>Обеспечение бесплатным питанием детей из многодетных семей в муниципальных общеобразовательных организациях Забайкальского края</t>
  </si>
  <si>
    <t>Распределение иных межбюджетных трансфертов бюджетам муниципальных районов, муниципальных и городских округов на обеспечение бесплатным питанием инвалидов (детей – инвалидов), не имеющих статуса «обучающийся с ограниченными возможностями здоровья», обучающихся 
 в муниципальных общеобразовательных 
 организациях Забайкальского края на 2026 год</t>
  </si>
  <si>
    <t>Льготное питание детей военнослужащих, сотрудников некоторых федеральных государственных органов, граждан, призванных на военную службу по мобилизации, граждан, добровольно поступивших на добровольческие формирования, обучающихся в 5-11 классах муниципальных общеобразовательных организаций Забайкальского края</t>
  </si>
  <si>
    <t>Распределение иных межбюджетных трансфертов бюджетам муниципальных районов, муниципальных и городских округов на присмотр и уход за осваивающими образовательные программы дошкольного образования в муниципальных организациях Забайкальского края, осуществляющих образовательную деятельность по образовательным программам дошкольного образования, детьми военнослужащих и сотрудников федеральных органов исполнительной власти,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граждан Российской Федерации, добровольно поступивших в добровольческие формирования, созданные в соответствии с федеральным законом, принимающих (принимавших)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Украины, сотрудников уголовно-исполнительной системы Российской Федерации, выполняющих (выполнявших) возложенные на них задачи на указанных территориях в период проведения специальной военной операции, граждан Российской Федерации, призванных на военную службу по мобилизации, лиц, заключивших контракт (имевших иные правоотношения) с организациями, содействующими выполнению задач, возложенных на Вооруженные Силы Российской Федерации, в ходе специальной военной операции на территориях Украины, Донецкой Народной Республики и Луганской Народной Республики с 24 февраля 2022 года, а также на территориях Запорожской области и Херсонской области с 30 сентября 2022 года, имеющих статус ветерана боевых действий в результате участия в специальной военной операции, в период проведения специальной военной операции на указанных территориях, а также детьми военнослужащих, погибших (умерших) при исполнении обязанностей военной службы (службы) в результате участия в специальной военной операции, на 2026 год</t>
  </si>
  <si>
    <t>Распределение иных межбюджетных трансфертов бюджетам муниципальных районов, муниципальных и городских округов на финансовое обеспечение содержания автомобильных дорог общего пользования местного значения и искусственных сооружений на них на 2026 год</t>
  </si>
  <si>
    <t>Разработка проектно-сметной документации по ликвидации накопленного вреда окружающей среде (для муниципальных образований Забайкальского края)</t>
  </si>
  <si>
    <t>Создание, обустройство и содержание мест (площадок) накопления твердых коммунальных отходов, в том числе закупка контейнеров для накопления твердых коммунальных отходов (в том числе для раздельного накопления)</t>
  </si>
  <si>
    <t>Разработка проектно-сметной документации в целях реализации мероприятий, направленных на ликвидацию мест несанкционированного размещения отходов производства и потребления</t>
  </si>
  <si>
    <t xml:space="preserve">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и плановый период 2027 и 2028 годов"  от "___" _________ 2025г. №______                         
                        </t>
  </si>
  <si>
    <t xml:space="preserve"> Поступление налоговых и неналоговых доходов в бюджет муниципального района на 2026 год и плановый период 2027-2028 годов.</t>
  </si>
  <si>
    <t>Наименование дохода</t>
  </si>
  <si>
    <t>Код доходов</t>
  </si>
  <si>
    <t xml:space="preserve"> НАЛОГОВЫЕ И НЕНАЛОГОВЫЕ ДОХОДЫ ВСЕГО</t>
  </si>
  <si>
    <t>1  00  00000  00  0000  000</t>
  </si>
  <si>
    <t>НАЛОГ НА ДОХОДЫ ФИЗИЧЕСКИХ ЛИЦ</t>
  </si>
  <si>
    <t>1  01  02000  01  0000  110</t>
  </si>
  <si>
    <t>Налог на доходы физических лиц с доходов,источником которых является налоговый агент,за исключением доходов, в отношении которых исчисление и уплата налога осуществляются в соответствии со статьями 227,227/1 и 228 Налогового кодекса Российской Федерации</t>
  </si>
  <si>
    <t>1  01  02010  01  0000  110</t>
  </si>
  <si>
    <t>1  01  02020  01  0000  110</t>
  </si>
  <si>
    <t xml:space="preserve">Налог на доходы физических лиц с доходов,  полученных физическими лицами в соответствии со статьей 228 Налогового кодекса Российской Федерации </t>
  </si>
  <si>
    <t>1  01  02030  01  0000  110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</si>
  <si>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</si>
  <si>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1  01  02210  01  0000  110</t>
  </si>
  <si>
    <t>Налоги на товары (работы, услуги), реализуемые на территории Российской Федерации</t>
  </si>
  <si>
    <t>1  03  00000  00  0000  000</t>
  </si>
  <si>
    <t>Акцизы по подакцизным товарам (продукции), производимым на территории Российской Федерации</t>
  </si>
  <si>
    <t>1  03  02000  01  0000  110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</si>
  <si>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</si>
  <si>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1  03  02230  01  0000  110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</si>
  <si>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</si>
  <si>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1  03  02240  01  0000  110</t>
  </si>
  <si>
    <t>Доходы от уплаты акцизов на автомобильный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</si>
  <si>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1  03  02250  01  0000  110</t>
  </si>
  <si>
    <t>Доходы от уплаты акцизов на прямогонный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</si>
  <si>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1  03  02260  01  0000  110</t>
  </si>
  <si>
    <t>НАЛОГИ НА СОВОКУПНЫЙ ДОХОД</t>
  </si>
  <si>
    <t>1  05  00000  00  0000  000</t>
  </si>
  <si>
    <t>Налог, взимаемый в связи с применением упрощенной системы налогообложения</t>
  </si>
  <si>
    <t>1  05  01000  01  0000  110</t>
  </si>
  <si>
    <t>Единый сельскохозяйственный налог</t>
  </si>
  <si>
    <t>1  05  03000  01  0000  110</t>
  </si>
  <si>
    <t>Налог, взимаемый в связи с применением патентной системы налогообложения</t>
  </si>
  <si>
    <t>1  05  04000  02  0000  110</t>
  </si>
  <si>
    <t>НАЛОГИ НА ИМУЩЕСТВО</t>
  </si>
  <si>
    <t>1  06  00000  00  0000  000</t>
  </si>
  <si>
    <t>Налог на имущество физических лиц</t>
  </si>
  <si>
    <t>1  06  01000  00  0000  110</t>
  </si>
  <si>
    <t>Земельный налог</t>
  </si>
  <si>
    <t>1  06  06000  00  0000  110</t>
  </si>
  <si>
    <t>НАЛОГИ, СБОРЫ И РЕГУЛЯРНЫЕ ПЛАТЕЖИ ЗА ПОЛЬЗОВАНИЕ ПРИРОДНЫМИ РЕСУРСАМИ</t>
  </si>
  <si>
    <t>1  07  00000  00  0000  000</t>
  </si>
  <si>
    <t>Налог на добычу полезных ископаемых</t>
  </si>
  <si>
    <t>1  07  01000  01  0000  110</t>
  </si>
  <si>
    <t>Налог на добычу общераспространенных полезных ископаемых</t>
  </si>
  <si>
    <t>1  07  01020  01  0000  110</t>
  </si>
  <si>
    <t>Налог на добычу прочих полезных ископаемых (за исключением полезных ископаемых в виде природных алмазов)</t>
  </si>
  <si>
    <t>1  07  01030  01  0000  110</t>
  </si>
  <si>
    <t>ГОСУДАРСТВЕННАЯ ПОШЛИНА</t>
  </si>
  <si>
    <t>1  08  00000  00  0000  000</t>
  </si>
  <si>
    <t>Государственная пошлина по делам, рассматриваемым в судах общей юрисдикции, мировыми судьями</t>
  </si>
  <si>
    <t>1  08  03000  01  0000  110</t>
  </si>
  <si>
    <t>ДОХОДЫ ОТ ИСПОЛЬЗОВАНИЯ ИМУЩЕСТВА, НАХОДЯЩЕГОСЯ В ГОСУДАРСТВЕННОЙ И МУНИЦИПАЛЬНОЙ СОБСТВЕННОСТИ</t>
  </si>
  <si>
    <t>1  11  00000  00  0000  000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</si>
  <si>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</si>
  <si>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</si>
  <si>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</si>
  <si>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</si>
  <si>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</si>
  <si>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1  11  05012  14  0000  120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</si>
  <si>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автономных учреждений)</t>
  </si>
  <si>
    <t>1  11  05030  00  0000  120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</si>
  <si>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автономных учреждений)</t>
  </si>
  <si>
    <t>1  11  05034  14  0000  120</t>
  </si>
  <si>
    <t>Доходы от сдачи в аренду имущества, составляющего казну муниципальных округов (за исключением земельных участков)</t>
  </si>
  <si>
    <t>1  11  05070  00  0000  120</t>
  </si>
  <si>
    <t>1  11  05074  14  0000  120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</si>
  <si>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</si>
  <si>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1  11  09000  00  0000  120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</si>
  <si>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автономных учреждений, а также имущества муниципальных унитарных предприятий, в том числе казенных)</t>
  </si>
  <si>
    <t>1  11  09044  14  0000  120</t>
  </si>
  <si>
    <t>ШТРАФЫ, САНКЦИИ, ВОЗМЕЩЕНИЕ УЩЕРБА</t>
  </si>
  <si>
    <t>1  16  00000  00  0000  000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</si>
  <si>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</si>
  <si>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</si>
  <si>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 по делам несовершеннолетних и защите их прав</t>
  </si>
  <si>
    <t>1  16  01063  01  0000  140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</si>
  <si>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</si>
  <si>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1  16  01200  00  0000  140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</si>
  <si>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</si>
  <si>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1  16  01203  01  0000  140</t>
  </si>
  <si>
    <t>Платежи в целях возмещения причиненного ущерба (убытков)</t>
  </si>
  <si>
    <t>1  16  10000  00  0000  140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</si>
  <si>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</si>
  <si>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1  16  10100  05  0000  140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</si>
  <si>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</si>
  <si>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1  16  10120  00  0000  140</t>
  </si>
  <si>
    <t>Платежи, уплачиваемые в целях возмещения вреда</t>
  </si>
  <si>
    <t>1  16  11000  01  0000  140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</si>
  <si>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</si>
  <si>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1  16  11050  01  0000  140</t>
  </si>
  <si>
    <t>ПРОЧИЕ НЕНАЛОГОВЫЕ ДОХОДЫ</t>
  </si>
  <si>
    <t>1  17  00000  00  0000  000</t>
  </si>
  <si>
    <t>Прочие неналоговые доходы</t>
  </si>
  <si>
    <t>1  17  05000  00  0000  180</t>
  </si>
  <si>
    <t>Прочие неналоговые доходы бюджетов муниципального округа</t>
  </si>
  <si>
    <t>1  17  05040  14  0000  180</t>
  </si>
  <si>
    <t xml:space="preserve">ПРИЛОЖЕНИЕ 3
</t>
  </si>
  <si>
    <t xml:space="preserve">   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</si>
</sst>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"/>
    <numFmt numFmtId="165" formatCode="0.0%"/>
  </numFmts>
  <fonts count="26">
    <font>
      <sz val="10"/>
      <color rgb="FF000000"/>
      <name val="Calibri"/>
      <scheme val="minor"/>
    </font>
    <font>
      <sz val="12"/>
      <color rgb="FF000000"/>
      <name val="Times New Roman"/>
    </font>
    <font>
      <sz val="10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theme="1"/>
      <name val="Times New Roman"/>
    </font>
    <font>
      <sz val="12"/>
      <color theme="1"/>
      <name val="Times New Roman"/>
    </font>
    <font>
      <sz val="10"/>
      <color theme="1"/>
      <name val="Arimo"/>
    </font>
    <font>
      <b/>
      <sz val="12"/>
      <color theme="1"/>
      <name val="Times New Roman"/>
    </font>
    <font>
      <sz val="12"/>
      <color theme="1"/>
      <name val="Arimo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CC4125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98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/>
    <xf numFmtId="2" fontId="4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6" fillId="0" borderId="0" xfId="0" applyFont="1"/>
    <xf numFmtId="4" fontId="8" fillId="0" borderId="3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8" fillId="0" borderId="6" xfId="0" applyNumberFormat="1" applyFont="1" applyBorder="1" applyAlignment="1">
      <alignment horizontal="center" vertical="center"/>
    </xf>
    <xf numFmtId="9" fontId="9" fillId="0" borderId="0" xfId="0" applyNumberFormat="1" applyFont="1"/>
    <xf numFmtId="165" fontId="9" fillId="0" borderId="0" xfId="0" applyNumberFormat="1" applyFont="1"/>
    <xf numFmtId="0" fontId="1" fillId="0" borderId="6" xfId="0" applyFont="1" applyBorder="1" applyAlignment="1">
      <alignment horizontal="center"/>
    </xf>
    <xf numFmtId="0" fontId="10" fillId="2" borderId="0" xfId="0" applyFont="1" applyFill="1" applyAlignment="1">
      <alignment wrapText="1"/>
    </xf>
    <xf numFmtId="0" fontId="10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2" fillId="2" borderId="0" xfId="0" applyFont="1" applyFill="1" applyAlignment="1">
      <alignment wrapText="1"/>
    </xf>
    <xf numFmtId="0" fontId="11" fillId="3" borderId="0" xfId="0" applyFont="1" applyFill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4" fontId="14" fillId="3" borderId="5" xfId="0" applyNumberFormat="1" applyFont="1" applyFill="1" applyBorder="1" applyAlignment="1">
      <alignment horizontal="center" wrapText="1"/>
    </xf>
    <xf numFmtId="0" fontId="11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2" fontId="11" fillId="3" borderId="5" xfId="0" applyNumberFormat="1" applyFont="1" applyFill="1" applyBorder="1" applyAlignment="1">
      <alignment horizontal="center" wrapText="1"/>
    </xf>
    <xf numFmtId="2" fontId="16" fillId="4" borderId="5" xfId="0" applyNumberFormat="1" applyFont="1" applyFill="1" applyBorder="1" applyAlignment="1">
      <alignment horizontal="center" wrapText="1"/>
    </xf>
    <xf numFmtId="2" fontId="16" fillId="3" borderId="5" xfId="0" applyNumberFormat="1" applyFont="1" applyFill="1" applyBorder="1" applyAlignment="1">
      <alignment horizontal="center" wrapText="1"/>
    </xf>
    <xf numFmtId="2" fontId="17" fillId="4" borderId="4" xfId="0" applyNumberFormat="1" applyFont="1" applyFill="1" applyBorder="1" applyAlignment="1">
      <alignment horizontal="center" wrapText="1"/>
    </xf>
    <xf numFmtId="2" fontId="11" fillId="2" borderId="4" xfId="0" applyNumberFormat="1" applyFont="1" applyFill="1" applyBorder="1" applyAlignment="1">
      <alignment horizontal="center" wrapText="1"/>
    </xf>
    <xf numFmtId="2" fontId="11" fillId="4" borderId="6" xfId="0" applyNumberFormat="1" applyFont="1" applyFill="1" applyBorder="1" applyAlignment="1">
      <alignment horizontal="center"/>
    </xf>
    <xf numFmtId="2" fontId="11" fillId="2" borderId="6" xfId="0" applyNumberFormat="1" applyFont="1" applyFill="1" applyBorder="1" applyAlignment="1">
      <alignment horizontal="center" vertical="top"/>
    </xf>
    <xf numFmtId="2" fontId="14" fillId="2" borderId="4" xfId="0" applyNumberFormat="1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left" wrapText="1"/>
    </xf>
    <xf numFmtId="0" fontId="11" fillId="4" borderId="4" xfId="0" applyFont="1" applyFill="1" applyBorder="1" applyAlignment="1">
      <alignment horizontal="left" wrapText="1"/>
    </xf>
    <xf numFmtId="2" fontId="11" fillId="4" borderId="4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left" wrapText="1"/>
    </xf>
    <xf numFmtId="2" fontId="11" fillId="2" borderId="4" xfId="0" applyNumberFormat="1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wrapText="1"/>
    </xf>
    <xf numFmtId="2" fontId="18" fillId="2" borderId="4" xfId="0" applyNumberFormat="1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 vertical="top"/>
    </xf>
    <xf numFmtId="2" fontId="20" fillId="4" borderId="6" xfId="0" applyNumberFormat="1" applyFont="1" applyFill="1" applyBorder="1" applyAlignment="1">
      <alignment horizontal="center"/>
    </xf>
    <xf numFmtId="2" fontId="20" fillId="2" borderId="6" xfId="0" applyNumberFormat="1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2" fontId="20" fillId="2" borderId="0" xfId="0" applyNumberFormat="1" applyFont="1" applyFill="1" applyAlignment="1">
      <alignment horizontal="center" vertical="top"/>
    </xf>
    <xf numFmtId="2" fontId="20" fillId="2" borderId="6" xfId="0" applyNumberFormat="1" applyFont="1" applyFill="1" applyBorder="1" applyAlignment="1">
      <alignment horizontal="center"/>
    </xf>
    <xf numFmtId="2" fontId="20" fillId="4" borderId="6" xfId="0" applyNumberFormat="1" applyFont="1" applyFill="1" applyBorder="1" applyAlignment="1">
      <alignment horizontal="center" vertical="top"/>
    </xf>
    <xf numFmtId="2" fontId="20" fillId="2" borderId="4" xfId="0" applyNumberFormat="1" applyFont="1" applyFill="1" applyBorder="1" applyAlignment="1">
      <alignment horizontal="center" wrapText="1"/>
    </xf>
    <xf numFmtId="0" fontId="11" fillId="4" borderId="3" xfId="0" applyFont="1" applyFill="1" applyBorder="1" applyAlignment="1">
      <alignment wrapText="1"/>
    </xf>
    <xf numFmtId="2" fontId="20" fillId="4" borderId="4" xfId="0" applyNumberFormat="1" applyFont="1" applyFill="1" applyBorder="1" applyAlignment="1">
      <alignment horizontal="center" wrapText="1"/>
    </xf>
    <xf numFmtId="0" fontId="17" fillId="2" borderId="3" xfId="0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2" fontId="22" fillId="4" borderId="6" xfId="0" applyNumberFormat="1" applyFont="1" applyFill="1" applyBorder="1" applyAlignment="1">
      <alignment horizontal="center"/>
    </xf>
    <xf numFmtId="2" fontId="22" fillId="2" borderId="6" xfId="0" applyNumberFormat="1" applyFont="1" applyFill="1" applyBorder="1" applyAlignment="1">
      <alignment horizontal="center" vertical="top"/>
    </xf>
    <xf numFmtId="0" fontId="11" fillId="2" borderId="0" xfId="0" applyFont="1" applyFill="1" applyAlignment="1">
      <alignment horizontal="left" wrapText="1"/>
    </xf>
    <xf numFmtId="0" fontId="11" fillId="2" borderId="6" xfId="0" applyFont="1" applyFill="1" applyBorder="1" applyAlignment="1">
      <alignment wrapText="1"/>
    </xf>
    <xf numFmtId="2" fontId="20" fillId="4" borderId="4" xfId="0" applyNumberFormat="1" applyFont="1" applyFill="1" applyBorder="1" applyAlignment="1">
      <alignment horizontal="center" vertical="top"/>
    </xf>
    <xf numFmtId="2" fontId="20" fillId="2" borderId="4" xfId="0" applyNumberFormat="1" applyFont="1" applyFill="1" applyBorder="1" applyAlignment="1">
      <alignment horizontal="center" vertical="top"/>
    </xf>
    <xf numFmtId="49" fontId="11" fillId="4" borderId="6" xfId="0" applyNumberFormat="1" applyFont="1" applyFill="1" applyBorder="1" applyAlignment="1">
      <alignment horizontal="left" wrapText="1"/>
    </xf>
    <xf numFmtId="0" fontId="10" fillId="2" borderId="0" xfId="0" applyFont="1" applyFill="1" applyAlignment="1"/>
    <xf numFmtId="0" fontId="11" fillId="2" borderId="8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wrapText="1"/>
    </xf>
    <xf numFmtId="2" fontId="20" fillId="4" borderId="8" xfId="0" applyNumberFormat="1" applyFont="1" applyFill="1" applyBorder="1" applyAlignment="1">
      <alignment horizontal="right"/>
    </xf>
    <xf numFmtId="2" fontId="20" fillId="2" borderId="8" xfId="0" applyNumberFormat="1" applyFont="1" applyFill="1" applyBorder="1" applyAlignment="1"/>
    <xf numFmtId="0" fontId="11" fillId="4" borderId="10" xfId="0" applyFont="1" applyFill="1" applyBorder="1" applyAlignment="1">
      <alignment horizontal="left" wrapText="1"/>
    </xf>
    <xf numFmtId="0" fontId="11" fillId="4" borderId="10" xfId="0" applyFont="1" applyFill="1" applyBorder="1" applyAlignment="1">
      <alignment wrapText="1"/>
    </xf>
    <xf numFmtId="2" fontId="20" fillId="4" borderId="10" xfId="0" applyNumberFormat="1" applyFont="1" applyFill="1" applyBorder="1" applyAlignment="1"/>
    <xf numFmtId="2" fontId="20" fillId="4" borderId="10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2" fontId="22" fillId="4" borderId="10" xfId="0" applyNumberFormat="1" applyFont="1" applyFill="1" applyBorder="1" applyAlignment="1"/>
    <xf numFmtId="0" fontId="10" fillId="2" borderId="10" xfId="0" applyFont="1" applyFill="1" applyBorder="1" applyAlignment="1"/>
    <xf numFmtId="2" fontId="10" fillId="4" borderId="10" xfId="0" applyNumberFormat="1" applyFont="1" applyFill="1" applyBorder="1" applyAlignment="1"/>
    <xf numFmtId="2" fontId="13" fillId="4" borderId="10" xfId="0" applyNumberFormat="1" applyFont="1" applyFill="1" applyBorder="1" applyAlignme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4" fontId="13" fillId="0" borderId="0" xfId="0" applyNumberFormat="1" applyFont="1" applyAlignment="1">
      <alignment horizontal="center" vertical="center"/>
    </xf>
    <xf numFmtId="4" fontId="23" fillId="0" borderId="0" xfId="0" applyNumberFormat="1" applyFont="1"/>
    <xf numFmtId="0" fontId="23" fillId="0" borderId="0" xfId="0" applyFont="1"/>
    <xf numFmtId="164" fontId="23" fillId="0" borderId="0" xfId="0" applyNumberFormat="1" applyFont="1" applyAlignment="1">
      <alignment horizontal="center" vertical="center"/>
    </xf>
    <xf numFmtId="0" fontId="24" fillId="0" borderId="7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wrapText="1"/>
    </xf>
    <xf numFmtId="49" fontId="24" fillId="0" borderId="6" xfId="0" applyNumberFormat="1" applyFont="1" applyBorder="1"/>
    <xf numFmtId="4" fontId="24" fillId="0" borderId="3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wrapText="1"/>
    </xf>
    <xf numFmtId="49" fontId="23" fillId="0" borderId="6" xfId="0" applyNumberFormat="1" applyFont="1" applyBorder="1"/>
    <xf numFmtId="4" fontId="23" fillId="0" borderId="6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/>
    </xf>
    <xf numFmtId="0" fontId="25" fillId="0" borderId="6" xfId="0" applyFont="1" applyBorder="1"/>
    <xf numFmtId="0" fontId="12" fillId="0" borderId="6" xfId="0" applyFont="1" applyBorder="1"/>
    <xf numFmtId="0" fontId="23" fillId="0" borderId="0" xfId="0" applyFont="1" applyAlignment="1">
      <alignment horizontal="center" vertical="center"/>
    </xf>
    <xf numFmtId="0" fontId="10" fillId="0" borderId="0" xfId="0" applyFont="1" applyAlignment="1"/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/>
    <xf numFmtId="0" fontId="13" fillId="2" borderId="0" xfId="0" applyFont="1" applyFill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5" fillId="2" borderId="2" xfId="0" applyFont="1" applyFill="1" applyBorder="1"/>
    <xf numFmtId="0" fontId="23" fillId="0" borderId="0" xfId="0" applyFont="1" applyAlignment="1">
      <alignment horizontal="left"/>
    </xf>
    <xf numFmtId="0" fontId="10" fillId="0" borderId="0" xfId="0" applyFont="1" applyAlignment="1"/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8"/>
  <sheetViews>
    <sheetView workbookViewId="0">
      <selection activeCell="E1" sqref="E1:F1048576"/>
    </sheetView>
  </sheetViews>
  <sheetFormatPr defaultColWidth="14.42578125" defaultRowHeight="15" customHeight="1"/>
  <cols>
    <col min="1" max="1" width="62.5703125" style="75" customWidth="1"/>
    <col min="2" max="2" width="43" style="75" customWidth="1"/>
    <col min="3" max="3" width="19.85546875" style="75" customWidth="1"/>
    <col min="4" max="5" width="23.42578125" style="75" hidden="1" customWidth="1"/>
    <col min="6" max="6" width="22.85546875" style="75" hidden="1" customWidth="1"/>
    <col min="7" max="8" width="0" hidden="1" customWidth="1"/>
  </cols>
  <sheetData>
    <row r="1" spans="1:27" ht="18.75">
      <c r="A1" s="21"/>
      <c r="B1" s="21"/>
      <c r="C1" s="22"/>
      <c r="D1" s="23"/>
      <c r="E1" s="23"/>
      <c r="F1" s="23"/>
    </row>
    <row r="2" spans="1:27" ht="43.15" customHeight="1">
      <c r="A2" s="24"/>
      <c r="B2" s="111" t="s">
        <v>177</v>
      </c>
      <c r="C2" s="111"/>
      <c r="D2" s="111"/>
      <c r="E2" s="111"/>
      <c r="F2" s="111"/>
    </row>
    <row r="3" spans="1:27" ht="15" customHeight="1">
      <c r="A3" s="24"/>
      <c r="B3" s="111" t="s">
        <v>0</v>
      </c>
      <c r="C3" s="112"/>
      <c r="D3" s="112"/>
      <c r="E3" s="112"/>
      <c r="F3" s="112"/>
    </row>
    <row r="4" spans="1:27" ht="42" customHeight="1">
      <c r="A4" s="24"/>
      <c r="B4" s="112"/>
      <c r="C4" s="112"/>
      <c r="D4" s="112"/>
      <c r="E4" s="112"/>
      <c r="F4" s="112"/>
    </row>
    <row r="5" spans="1:27" ht="18.75">
      <c r="A5" s="24"/>
      <c r="B5" s="113"/>
      <c r="C5" s="112"/>
      <c r="D5" s="25"/>
      <c r="E5" s="23"/>
      <c r="F5" s="23"/>
    </row>
    <row r="6" spans="1:27" ht="14.25">
      <c r="A6" s="114" t="s">
        <v>1</v>
      </c>
      <c r="B6" s="115"/>
      <c r="C6" s="115"/>
      <c r="D6" s="115"/>
      <c r="E6" s="115"/>
      <c r="F6" s="115"/>
    </row>
    <row r="7" spans="1:27" ht="18.75">
      <c r="A7" s="26" t="s">
        <v>2</v>
      </c>
      <c r="B7" s="27" t="s">
        <v>3</v>
      </c>
      <c r="C7" s="28">
        <v>2026</v>
      </c>
      <c r="D7" s="28" t="s">
        <v>4</v>
      </c>
      <c r="E7" s="28">
        <v>2027</v>
      </c>
      <c r="F7" s="28">
        <v>2028</v>
      </c>
      <c r="G7" s="1"/>
      <c r="H7" s="1"/>
    </row>
    <row r="8" spans="1:27" ht="18.75">
      <c r="A8" s="29" t="s">
        <v>5</v>
      </c>
      <c r="B8" s="30" t="s">
        <v>6</v>
      </c>
      <c r="C8" s="31">
        <f t="shared" ref="C8:F8" si="0">C9</f>
        <v>1114220</v>
      </c>
      <c r="D8" s="31">
        <f t="shared" si="0"/>
        <v>119274</v>
      </c>
      <c r="E8" s="31">
        <f t="shared" si="0"/>
        <v>829598</v>
      </c>
      <c r="F8" s="31">
        <f t="shared" si="0"/>
        <v>861878.09999999986</v>
      </c>
      <c r="G8" s="2"/>
      <c r="H8" s="2"/>
    </row>
    <row r="9" spans="1:27" ht="56.25">
      <c r="A9" s="32" t="s">
        <v>7</v>
      </c>
      <c r="B9" s="33" t="s">
        <v>8</v>
      </c>
      <c r="C9" s="34">
        <f t="shared" ref="C9:F9" si="1">C10+C14+C27+C44</f>
        <v>1114220</v>
      </c>
      <c r="D9" s="34">
        <f t="shared" si="1"/>
        <v>119274</v>
      </c>
      <c r="E9" s="34">
        <f t="shared" si="1"/>
        <v>829598</v>
      </c>
      <c r="F9" s="34">
        <f t="shared" si="1"/>
        <v>861878.09999999986</v>
      </c>
      <c r="G9" s="3"/>
      <c r="H9" s="3"/>
    </row>
    <row r="10" spans="1:27" ht="37.5">
      <c r="A10" s="32" t="s">
        <v>9</v>
      </c>
      <c r="B10" s="33" t="s">
        <v>10</v>
      </c>
      <c r="C10" s="35">
        <f t="shared" ref="C10:F10" si="2">C11+C13</f>
        <v>418166.1</v>
      </c>
      <c r="D10" s="36">
        <f t="shared" si="2"/>
        <v>-1368.1</v>
      </c>
      <c r="E10" s="36">
        <f t="shared" si="2"/>
        <v>292692.3</v>
      </c>
      <c r="F10" s="36">
        <f t="shared" si="2"/>
        <v>305336</v>
      </c>
      <c r="G10" s="3"/>
      <c r="H10" s="3"/>
    </row>
    <row r="11" spans="1:27" ht="37.5">
      <c r="A11" s="32" t="s">
        <v>11</v>
      </c>
      <c r="B11" s="33" t="s">
        <v>12</v>
      </c>
      <c r="C11" s="34">
        <f>C12</f>
        <v>415886</v>
      </c>
      <c r="D11" s="34"/>
      <c r="E11" s="34">
        <f t="shared" ref="E11:F11" si="3">E12</f>
        <v>288132</v>
      </c>
      <c r="F11" s="34">
        <f t="shared" si="3"/>
        <v>304424</v>
      </c>
      <c r="G11" s="3"/>
      <c r="H11" s="3"/>
    </row>
    <row r="12" spans="1:27" ht="37.5">
      <c r="A12" s="32" t="s">
        <v>13</v>
      </c>
      <c r="B12" s="33" t="s">
        <v>14</v>
      </c>
      <c r="C12" s="37">
        <v>415886</v>
      </c>
      <c r="D12" s="38"/>
      <c r="E12" s="38">
        <v>288132</v>
      </c>
      <c r="F12" s="38">
        <v>304424</v>
      </c>
      <c r="G12" s="3"/>
      <c r="H12" s="3"/>
    </row>
    <row r="13" spans="1:27" ht="37.5">
      <c r="A13" s="32" t="s">
        <v>15</v>
      </c>
      <c r="B13" s="33" t="s">
        <v>16</v>
      </c>
      <c r="C13" s="39">
        <v>2280.1</v>
      </c>
      <c r="D13" s="40">
        <v>-1368.1</v>
      </c>
      <c r="E13" s="40">
        <v>4560.3</v>
      </c>
      <c r="F13" s="40">
        <v>912</v>
      </c>
      <c r="G13" s="3"/>
      <c r="H13" s="3"/>
    </row>
    <row r="14" spans="1:27" ht="56.25">
      <c r="A14" s="29" t="s">
        <v>17</v>
      </c>
      <c r="B14" s="30" t="s">
        <v>18</v>
      </c>
      <c r="C14" s="41">
        <f t="shared" ref="C14:F14" si="4">SUM(C16+C17+C18+C19+C21+C22+C23+C24+C25+C26+C15+C20)</f>
        <v>82575.7</v>
      </c>
      <c r="D14" s="41">
        <f t="shared" si="4"/>
        <v>69066.100000000006</v>
      </c>
      <c r="E14" s="41">
        <f t="shared" si="4"/>
        <v>36584</v>
      </c>
      <c r="F14" s="41">
        <f t="shared" si="4"/>
        <v>72223.7</v>
      </c>
      <c r="G14" s="3"/>
      <c r="H14" s="3"/>
    </row>
    <row r="15" spans="1:27" ht="84" customHeight="1">
      <c r="A15" s="42" t="s">
        <v>19</v>
      </c>
      <c r="B15" s="43" t="s">
        <v>20</v>
      </c>
      <c r="C15" s="37">
        <v>36054.6</v>
      </c>
      <c r="D15" s="44">
        <v>36054.6</v>
      </c>
      <c r="E15" s="38"/>
      <c r="F15" s="27"/>
      <c r="G15" s="4"/>
      <c r="H15" s="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84" customHeight="1">
      <c r="A16" s="45" t="s">
        <v>21</v>
      </c>
      <c r="B16" s="43" t="s">
        <v>22</v>
      </c>
      <c r="C16" s="37">
        <v>3494.2</v>
      </c>
      <c r="D16" s="44">
        <v>3494.2</v>
      </c>
      <c r="E16" s="38"/>
      <c r="F16" s="27"/>
      <c r="G16" s="4"/>
      <c r="H16" s="3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69" customHeight="1">
      <c r="A17" s="46" t="s">
        <v>23</v>
      </c>
      <c r="B17" s="43" t="s">
        <v>24</v>
      </c>
      <c r="C17" s="37">
        <v>11692.5</v>
      </c>
      <c r="D17" s="44">
        <v>11692.5</v>
      </c>
      <c r="E17" s="47"/>
      <c r="F17" s="48"/>
      <c r="G17" s="6"/>
      <c r="H17" s="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49.5" customHeight="1">
      <c r="A18" s="49" t="s">
        <v>25</v>
      </c>
      <c r="B18" s="50" t="s">
        <v>26</v>
      </c>
      <c r="C18" s="37">
        <v>459.3</v>
      </c>
      <c r="D18" s="44">
        <v>459.3</v>
      </c>
      <c r="E18" s="38"/>
      <c r="F18" s="27"/>
      <c r="G18" s="4"/>
      <c r="H18" s="3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39" customHeight="1">
      <c r="A19" s="46" t="s">
        <v>27</v>
      </c>
      <c r="B19" s="50" t="s">
        <v>28</v>
      </c>
      <c r="C19" s="37">
        <v>5196</v>
      </c>
      <c r="D19" s="44">
        <v>5196</v>
      </c>
      <c r="E19" s="38"/>
      <c r="F19" s="27"/>
      <c r="G19" s="4"/>
      <c r="H19" s="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47.25" customHeight="1">
      <c r="A20" s="46" t="s">
        <v>29</v>
      </c>
      <c r="B20" s="43" t="s">
        <v>30</v>
      </c>
      <c r="C20" s="37">
        <v>298.3</v>
      </c>
      <c r="D20" s="44">
        <v>298.3</v>
      </c>
      <c r="E20" s="47"/>
      <c r="F20" s="48"/>
      <c r="G20" s="6"/>
      <c r="H20" s="7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44.25" customHeight="1">
      <c r="A21" s="46" t="s">
        <v>31</v>
      </c>
      <c r="B21" s="50" t="s">
        <v>32</v>
      </c>
      <c r="C21" s="37">
        <v>4460.7</v>
      </c>
      <c r="D21" s="44">
        <v>4460.7</v>
      </c>
      <c r="E21" s="38"/>
      <c r="F21" s="27"/>
      <c r="G21" s="4"/>
      <c r="H21" s="3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76.5" customHeight="1">
      <c r="A22" s="46" t="s">
        <v>33</v>
      </c>
      <c r="B22" s="50" t="s">
        <v>34</v>
      </c>
      <c r="C22" s="37">
        <v>6422.7</v>
      </c>
      <c r="D22" s="44">
        <v>6422.7</v>
      </c>
      <c r="E22" s="38"/>
      <c r="F22" s="27"/>
      <c r="G22" s="4"/>
      <c r="H22" s="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38.75" customHeight="1">
      <c r="A23" s="46" t="s">
        <v>35</v>
      </c>
      <c r="B23" s="50" t="s">
        <v>34</v>
      </c>
      <c r="C23" s="37">
        <v>1791.9</v>
      </c>
      <c r="D23" s="44">
        <v>987.8</v>
      </c>
      <c r="E23" s="38"/>
      <c r="F23" s="27"/>
      <c r="G23" s="4"/>
      <c r="H23" s="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87.5">
      <c r="A24" s="45" t="s">
        <v>36</v>
      </c>
      <c r="B24" s="33" t="s">
        <v>37</v>
      </c>
      <c r="C24" s="51"/>
      <c r="D24" s="38"/>
      <c r="E24" s="38"/>
      <c r="F24" s="52">
        <v>30949.8</v>
      </c>
      <c r="G24" s="4"/>
      <c r="H24" s="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78.5" customHeight="1">
      <c r="A25" s="45" t="s">
        <v>38</v>
      </c>
      <c r="B25" s="33" t="s">
        <v>37</v>
      </c>
      <c r="C25" s="53">
        <v>12705.5</v>
      </c>
      <c r="D25" s="54"/>
      <c r="E25" s="54">
        <v>10916</v>
      </c>
      <c r="F25" s="54">
        <v>11273.9</v>
      </c>
      <c r="G25" s="3">
        <v>11827.7</v>
      </c>
      <c r="H25" s="3">
        <f t="shared" ref="H25:H40" si="5">C25-G25</f>
        <v>877.79999999999927</v>
      </c>
    </row>
    <row r="26" spans="1:27" ht="87.75" customHeight="1">
      <c r="A26" s="55" t="s">
        <v>39</v>
      </c>
      <c r="B26" s="33" t="s">
        <v>40</v>
      </c>
      <c r="C26" s="56"/>
      <c r="D26" s="57"/>
      <c r="E26" s="52">
        <v>25668</v>
      </c>
      <c r="F26" s="52">
        <v>30000</v>
      </c>
      <c r="G26" s="1">
        <v>36426.199999999997</v>
      </c>
      <c r="H26" s="1">
        <f t="shared" si="5"/>
        <v>-36426.199999999997</v>
      </c>
    </row>
    <row r="27" spans="1:27" ht="15.75" customHeight="1">
      <c r="A27" s="29" t="s">
        <v>41</v>
      </c>
      <c r="B27" s="30" t="s">
        <v>42</v>
      </c>
      <c r="C27" s="41">
        <f t="shared" ref="C27:E27" si="6">C28+C43+C42+C41</f>
        <v>511971.59999999992</v>
      </c>
      <c r="D27" s="41">
        <f t="shared" si="6"/>
        <v>-550.5</v>
      </c>
      <c r="E27" s="41">
        <f t="shared" si="6"/>
        <v>486101.89999999997</v>
      </c>
      <c r="F27" s="41">
        <f>F28+F43+F42</f>
        <v>470908.19999999995</v>
      </c>
      <c r="G27" s="3">
        <v>537993.70000000007</v>
      </c>
      <c r="H27" s="3">
        <f t="shared" si="5"/>
        <v>-26022.100000000151</v>
      </c>
    </row>
    <row r="28" spans="1:27" ht="15.75" customHeight="1">
      <c r="A28" s="32" t="s">
        <v>43</v>
      </c>
      <c r="B28" s="33" t="s">
        <v>44</v>
      </c>
      <c r="C28" s="38">
        <f t="shared" ref="C28:F28" si="7">SUM(C29+C30+C31+C32+C33+C34+C35+C36+C37+C38+C39+C40)</f>
        <v>497634.09999999992</v>
      </c>
      <c r="D28" s="38">
        <f t="shared" si="7"/>
        <v>-550.5</v>
      </c>
      <c r="E28" s="38">
        <f t="shared" si="7"/>
        <v>483112.8</v>
      </c>
      <c r="F28" s="38">
        <f t="shared" si="7"/>
        <v>467184.19999999995</v>
      </c>
      <c r="G28" s="3">
        <v>537987.70000000007</v>
      </c>
      <c r="H28" s="3">
        <f t="shared" si="5"/>
        <v>-40353.600000000151</v>
      </c>
    </row>
    <row r="29" spans="1:27" ht="15.75" customHeight="1">
      <c r="A29" s="32" t="s">
        <v>45</v>
      </c>
      <c r="B29" s="33" t="s">
        <v>44</v>
      </c>
      <c r="C29" s="58">
        <v>463355.3</v>
      </c>
      <c r="D29" s="59"/>
      <c r="E29" s="59">
        <v>436876.79999999999</v>
      </c>
      <c r="F29" s="59">
        <v>421519</v>
      </c>
      <c r="G29" s="1">
        <v>486296.9</v>
      </c>
      <c r="H29" s="1">
        <f t="shared" si="5"/>
        <v>-22941.600000000035</v>
      </c>
    </row>
    <row r="30" spans="1:27" ht="15.75" customHeight="1">
      <c r="A30" s="32" t="s">
        <v>46</v>
      </c>
      <c r="B30" s="33" t="s">
        <v>44</v>
      </c>
      <c r="C30" s="53">
        <v>980.1</v>
      </c>
      <c r="D30" s="60"/>
      <c r="E30" s="60">
        <v>982.4</v>
      </c>
      <c r="F30" s="54">
        <v>984.7</v>
      </c>
      <c r="G30" s="3">
        <v>395</v>
      </c>
      <c r="H30" s="3">
        <f t="shared" si="5"/>
        <v>585.1</v>
      </c>
    </row>
    <row r="31" spans="1:27" ht="93" customHeight="1">
      <c r="A31" s="32" t="s">
        <v>47</v>
      </c>
      <c r="B31" s="33" t="s">
        <v>44</v>
      </c>
      <c r="C31" s="53">
        <v>3219</v>
      </c>
      <c r="D31" s="61"/>
      <c r="E31" s="61">
        <v>13914.3</v>
      </c>
      <c r="F31" s="61">
        <v>13596.6</v>
      </c>
      <c r="G31" s="3">
        <v>12219.5</v>
      </c>
      <c r="H31" s="3">
        <f t="shared" si="5"/>
        <v>-9000.5</v>
      </c>
    </row>
    <row r="32" spans="1:27" ht="71.25" customHeight="1">
      <c r="A32" s="32" t="s">
        <v>48</v>
      </c>
      <c r="B32" s="33" t="s">
        <v>44</v>
      </c>
      <c r="C32" s="53">
        <v>694.4</v>
      </c>
      <c r="D32" s="54"/>
      <c r="E32" s="54">
        <v>665.8</v>
      </c>
      <c r="F32" s="54">
        <v>608.4</v>
      </c>
      <c r="G32" s="3">
        <v>909.7</v>
      </c>
      <c r="H32" s="3">
        <f t="shared" si="5"/>
        <v>-215.30000000000007</v>
      </c>
    </row>
    <row r="33" spans="1:27" ht="70.5" customHeight="1">
      <c r="A33" s="46" t="s">
        <v>49</v>
      </c>
      <c r="B33" s="50" t="s">
        <v>44</v>
      </c>
      <c r="C33" s="53">
        <v>5934.7</v>
      </c>
      <c r="D33" s="62">
        <v>-546.5</v>
      </c>
      <c r="E33" s="54">
        <v>6190.7</v>
      </c>
      <c r="F33" s="54">
        <v>5736.8</v>
      </c>
      <c r="G33" s="3">
        <v>8212.7999999999993</v>
      </c>
      <c r="H33" s="3">
        <f t="shared" si="5"/>
        <v>-2278.0999999999995</v>
      </c>
    </row>
    <row r="34" spans="1:27" ht="71.25" customHeight="1">
      <c r="A34" s="32" t="s">
        <v>50</v>
      </c>
      <c r="B34" s="33" t="s">
        <v>44</v>
      </c>
      <c r="C34" s="53">
        <v>179.4</v>
      </c>
      <c r="D34" s="54"/>
      <c r="E34" s="54">
        <v>179.5</v>
      </c>
      <c r="F34" s="54">
        <v>179.5</v>
      </c>
      <c r="G34" s="3">
        <v>221.9</v>
      </c>
      <c r="H34" s="3">
        <f t="shared" si="5"/>
        <v>-42.5</v>
      </c>
    </row>
    <row r="35" spans="1:27" ht="90" customHeight="1">
      <c r="A35" s="32" t="s">
        <v>51</v>
      </c>
      <c r="B35" s="33" t="s">
        <v>44</v>
      </c>
      <c r="C35" s="53">
        <v>3.1</v>
      </c>
      <c r="D35" s="63"/>
      <c r="E35" s="63">
        <v>3.1</v>
      </c>
      <c r="F35" s="63">
        <v>3.1</v>
      </c>
      <c r="G35" s="3">
        <v>5.8</v>
      </c>
      <c r="H35" s="3">
        <f t="shared" si="5"/>
        <v>-2.6999999999999997</v>
      </c>
    </row>
    <row r="36" spans="1:27" ht="115.5" customHeight="1">
      <c r="A36" s="64" t="s">
        <v>52</v>
      </c>
      <c r="B36" s="50" t="s">
        <v>44</v>
      </c>
      <c r="C36" s="53">
        <v>7364.8</v>
      </c>
      <c r="D36" s="53">
        <v>-8.1</v>
      </c>
      <c r="E36" s="61">
        <v>7667.4</v>
      </c>
      <c r="F36" s="61">
        <v>7973.9</v>
      </c>
      <c r="G36" s="3">
        <v>5364.8</v>
      </c>
      <c r="H36" s="3">
        <f t="shared" si="5"/>
        <v>2000</v>
      </c>
    </row>
    <row r="37" spans="1:27" ht="70.5" customHeight="1">
      <c r="A37" s="32" t="s">
        <v>53</v>
      </c>
      <c r="B37" s="33" t="s">
        <v>44</v>
      </c>
      <c r="C37" s="53">
        <v>1912.3</v>
      </c>
      <c r="D37" s="54"/>
      <c r="E37" s="54">
        <v>2182.8000000000002</v>
      </c>
      <c r="F37" s="54">
        <v>2183.3000000000002</v>
      </c>
      <c r="G37" s="3">
        <v>4338.3999999999996</v>
      </c>
      <c r="H37" s="3">
        <f t="shared" si="5"/>
        <v>-2426.0999999999995</v>
      </c>
    </row>
    <row r="38" spans="1:27" ht="99" customHeight="1">
      <c r="A38" s="64" t="s">
        <v>54</v>
      </c>
      <c r="B38" s="50" t="s">
        <v>44</v>
      </c>
      <c r="C38" s="44">
        <v>8.1</v>
      </c>
      <c r="D38" s="65">
        <v>4.0999999999999996</v>
      </c>
      <c r="E38" s="63">
        <v>4</v>
      </c>
      <c r="F38" s="63">
        <v>4</v>
      </c>
      <c r="G38" s="3">
        <v>4</v>
      </c>
      <c r="H38" s="3">
        <f t="shared" si="5"/>
        <v>4.0999999999999996</v>
      </c>
    </row>
    <row r="39" spans="1:27" ht="28.5" customHeight="1">
      <c r="A39" s="66" t="s">
        <v>55</v>
      </c>
      <c r="B39" s="67" t="s">
        <v>44</v>
      </c>
      <c r="C39" s="68">
        <v>1014.3</v>
      </c>
      <c r="D39" s="69"/>
      <c r="E39" s="69">
        <v>1477.3</v>
      </c>
      <c r="F39" s="69">
        <v>1426.3</v>
      </c>
      <c r="G39" s="9">
        <v>1270.7</v>
      </c>
      <c r="H39" s="3">
        <f t="shared" si="5"/>
        <v>-256.40000000000009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53.25" customHeight="1">
      <c r="A40" s="32" t="s">
        <v>56</v>
      </c>
      <c r="B40" s="33" t="s">
        <v>44</v>
      </c>
      <c r="C40" s="53">
        <v>12968.6</v>
      </c>
      <c r="D40" s="54"/>
      <c r="E40" s="54">
        <v>12968.7</v>
      </c>
      <c r="F40" s="54">
        <v>12968.6</v>
      </c>
      <c r="G40" s="3">
        <v>12910.3</v>
      </c>
      <c r="H40" s="3">
        <f t="shared" si="5"/>
        <v>58.300000000001091</v>
      </c>
    </row>
    <row r="41" spans="1:27" ht="59.25" customHeight="1">
      <c r="A41" s="45" t="s">
        <v>57</v>
      </c>
      <c r="B41" s="33" t="s">
        <v>58</v>
      </c>
      <c r="C41" s="53">
        <v>11622.5</v>
      </c>
      <c r="D41" s="54"/>
      <c r="E41" s="54"/>
      <c r="F41" s="54"/>
      <c r="G41" s="3"/>
      <c r="H41" s="3"/>
    </row>
    <row r="42" spans="1:27" ht="114" customHeight="1">
      <c r="A42" s="70" t="s">
        <v>59</v>
      </c>
      <c r="B42" s="32" t="s">
        <v>60</v>
      </c>
      <c r="C42" s="53">
        <v>2687.3</v>
      </c>
      <c r="D42" s="54"/>
      <c r="E42" s="54">
        <v>2985.6</v>
      </c>
      <c r="F42" s="54">
        <v>3720.3</v>
      </c>
      <c r="G42" s="3"/>
      <c r="H42" s="3"/>
    </row>
    <row r="43" spans="1:27" ht="57" customHeight="1">
      <c r="A43" s="71" t="s">
        <v>61</v>
      </c>
      <c r="B43" s="33" t="s">
        <v>62</v>
      </c>
      <c r="C43" s="53">
        <v>27.7</v>
      </c>
      <c r="D43" s="54"/>
      <c r="E43" s="54">
        <v>3.5</v>
      </c>
      <c r="F43" s="54">
        <v>3.7</v>
      </c>
      <c r="G43" s="3">
        <v>6</v>
      </c>
      <c r="H43" s="3">
        <f t="shared" ref="H43:H44" si="8">C43-G43</f>
        <v>21.7</v>
      </c>
    </row>
    <row r="44" spans="1:27" ht="15.75" customHeight="1">
      <c r="A44" s="29" t="s">
        <v>63</v>
      </c>
      <c r="B44" s="30" t="s">
        <v>64</v>
      </c>
      <c r="C44" s="41">
        <f t="shared" ref="C44:E44" si="9">SUM(C47+C48+C49+C50+C51+C52+C45+C46+C53+C54+C55)</f>
        <v>101506.59999999999</v>
      </c>
      <c r="D44" s="41">
        <f t="shared" si="9"/>
        <v>52126.5</v>
      </c>
      <c r="E44" s="41">
        <f t="shared" si="9"/>
        <v>14219.8</v>
      </c>
      <c r="F44" s="41">
        <f>SUM(F47+F48+F49+F50+F51+F52)</f>
        <v>13410.199999999999</v>
      </c>
      <c r="G44" s="3">
        <v>53361.8</v>
      </c>
      <c r="H44" s="3">
        <f t="shared" si="8"/>
        <v>48144.799999999988</v>
      </c>
    </row>
    <row r="45" spans="1:27" ht="90" customHeight="1">
      <c r="A45" s="46" t="s">
        <v>65</v>
      </c>
      <c r="B45" s="50" t="s">
        <v>66</v>
      </c>
      <c r="C45" s="72">
        <v>42653.5</v>
      </c>
      <c r="D45" s="72">
        <v>42653.5</v>
      </c>
      <c r="E45" s="73"/>
      <c r="F45" s="73"/>
      <c r="G45" s="3"/>
      <c r="H45" s="3"/>
    </row>
    <row r="46" spans="1:27" ht="72" customHeight="1">
      <c r="A46" s="46" t="s">
        <v>67</v>
      </c>
      <c r="B46" s="50" t="s">
        <v>68</v>
      </c>
      <c r="C46" s="72">
        <v>1279.9000000000001</v>
      </c>
      <c r="D46" s="72">
        <v>1279.9000000000001</v>
      </c>
      <c r="E46" s="73"/>
      <c r="F46" s="73"/>
      <c r="G46" s="3"/>
      <c r="H46" s="3"/>
    </row>
    <row r="47" spans="1:27" ht="72" customHeight="1">
      <c r="A47" s="45" t="s">
        <v>69</v>
      </c>
      <c r="B47" s="33" t="s">
        <v>70</v>
      </c>
      <c r="C47" s="62">
        <v>2766.8</v>
      </c>
      <c r="D47" s="54"/>
      <c r="E47" s="54">
        <v>2579.1999999999998</v>
      </c>
      <c r="F47" s="54">
        <v>2501.1</v>
      </c>
      <c r="G47" s="3">
        <v>47106.400000000001</v>
      </c>
      <c r="H47" s="3">
        <f>C47-G47</f>
        <v>-44339.6</v>
      </c>
    </row>
    <row r="48" spans="1:27" ht="72" customHeight="1">
      <c r="A48" s="46" t="s">
        <v>71</v>
      </c>
      <c r="B48" s="64" t="s">
        <v>70</v>
      </c>
      <c r="C48" s="53">
        <v>12320.6</v>
      </c>
      <c r="D48" s="62">
        <v>4949.8999999999996</v>
      </c>
      <c r="E48" s="54">
        <v>7261.8</v>
      </c>
      <c r="F48" s="54">
        <v>6699</v>
      </c>
      <c r="G48" s="3"/>
      <c r="H48" s="3"/>
    </row>
    <row r="49" spans="1:27" ht="98.25" customHeight="1">
      <c r="A49" s="46" t="s">
        <v>72</v>
      </c>
      <c r="B49" s="64" t="s">
        <v>70</v>
      </c>
      <c r="C49" s="53">
        <v>215</v>
      </c>
      <c r="D49" s="62">
        <v>33.5</v>
      </c>
      <c r="E49" s="54">
        <v>199.7</v>
      </c>
      <c r="F49" s="54">
        <v>163.4</v>
      </c>
      <c r="G49" s="3">
        <v>5200.8</v>
      </c>
      <c r="H49" s="3">
        <f t="shared" ref="H49:H52" si="10">C49-G49</f>
        <v>-4985.8</v>
      </c>
    </row>
    <row r="50" spans="1:27" ht="99" customHeight="1">
      <c r="A50" s="74" t="s">
        <v>73</v>
      </c>
      <c r="B50" s="64" t="s">
        <v>70</v>
      </c>
      <c r="C50" s="53">
        <v>3074.8</v>
      </c>
      <c r="D50" s="62">
        <v>1422.7</v>
      </c>
      <c r="E50" s="54">
        <v>1561.3</v>
      </c>
      <c r="F50" s="54">
        <v>1506.8</v>
      </c>
      <c r="G50" s="4">
        <v>1304.4000000000001</v>
      </c>
      <c r="H50" s="3">
        <f t="shared" si="10"/>
        <v>1770.4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15.5" customHeight="1">
      <c r="A51" s="45" t="s">
        <v>74</v>
      </c>
      <c r="B51" s="32" t="s">
        <v>70</v>
      </c>
      <c r="C51" s="53">
        <v>2735</v>
      </c>
      <c r="D51" s="54"/>
      <c r="E51" s="54">
        <v>2617.8000000000002</v>
      </c>
      <c r="F51" s="54">
        <v>2539.9</v>
      </c>
      <c r="G51" s="4">
        <v>2516.6999999999998</v>
      </c>
      <c r="H51" s="3">
        <f t="shared" si="10"/>
        <v>218.30000000000018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98.25" customHeight="1">
      <c r="A52" s="76" t="s">
        <v>75</v>
      </c>
      <c r="B52" s="77" t="s">
        <v>70</v>
      </c>
      <c r="C52" s="78">
        <v>34674</v>
      </c>
      <c r="D52" s="79"/>
      <c r="E52" s="79"/>
      <c r="F52" s="79"/>
      <c r="G52" s="3">
        <v>1379.7</v>
      </c>
      <c r="H52" s="3">
        <f t="shared" si="10"/>
        <v>33294.300000000003</v>
      </c>
    </row>
    <row r="53" spans="1:27" ht="66.75" customHeight="1">
      <c r="A53" s="80" t="s">
        <v>76</v>
      </c>
      <c r="B53" s="81" t="s">
        <v>70</v>
      </c>
      <c r="C53" s="82">
        <v>1000</v>
      </c>
      <c r="D53" s="83">
        <v>1000</v>
      </c>
      <c r="E53" s="84"/>
      <c r="F53" s="84"/>
    </row>
    <row r="54" spans="1:27" ht="87" customHeight="1">
      <c r="A54" s="80" t="s">
        <v>77</v>
      </c>
      <c r="B54" s="81" t="s">
        <v>70</v>
      </c>
      <c r="C54" s="82">
        <v>687</v>
      </c>
      <c r="D54" s="85">
        <v>687</v>
      </c>
      <c r="E54" s="86"/>
      <c r="F54" s="86"/>
    </row>
    <row r="55" spans="1:27" ht="76.5" customHeight="1">
      <c r="A55" s="80" t="s">
        <v>78</v>
      </c>
      <c r="B55" s="81" t="s">
        <v>70</v>
      </c>
      <c r="C55" s="87">
        <v>100</v>
      </c>
      <c r="D55" s="88">
        <v>100</v>
      </c>
      <c r="E55" s="86"/>
      <c r="F55" s="86"/>
    </row>
    <row r="56" spans="1:27" ht="15.75" customHeight="1"/>
    <row r="57" spans="1:27" ht="15.75" customHeight="1"/>
    <row r="58" spans="1:27" ht="15.75" customHeight="1"/>
    <row r="59" spans="1:27" ht="15.75" customHeight="1"/>
    <row r="60" spans="1:27" ht="15.75" customHeight="1"/>
    <row r="61" spans="1:27" ht="15.75" customHeight="1"/>
    <row r="62" spans="1:27" ht="15.75" customHeight="1"/>
    <row r="63" spans="1:27" ht="15.75" customHeight="1"/>
    <row r="64" spans="1:2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B3:F4"/>
    <mergeCell ref="B5:C5"/>
    <mergeCell ref="A6:F6"/>
    <mergeCell ref="B2:F2"/>
  </mergeCells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tabSelected="1" workbookViewId="0">
      <selection activeCell="B25" sqref="B25"/>
    </sheetView>
  </sheetViews>
  <sheetFormatPr defaultColWidth="14.42578125" defaultRowHeight="15" customHeight="1"/>
  <cols>
    <col min="1" max="1" width="56.42578125" style="110" customWidth="1"/>
    <col min="2" max="2" width="35.85546875" style="110" customWidth="1"/>
    <col min="3" max="3" width="22.140625" style="110" customWidth="1"/>
    <col min="4" max="4" width="16.28515625" style="110" hidden="1" customWidth="1"/>
    <col min="5" max="5" width="16.42578125" style="110" hidden="1" customWidth="1"/>
    <col min="6" max="6" width="13.140625" hidden="1" customWidth="1"/>
    <col min="7" max="8" width="13.140625" customWidth="1"/>
    <col min="9" max="26" width="8.85546875" customWidth="1"/>
  </cols>
  <sheetData>
    <row r="1" spans="1:26" ht="12.75" customHeight="1">
      <c r="A1" s="89"/>
      <c r="B1" s="89"/>
      <c r="C1" s="90"/>
      <c r="D1" s="90"/>
      <c r="E1" s="90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>
      <c r="A2" s="91"/>
      <c r="B2" s="116" t="s">
        <v>178</v>
      </c>
      <c r="C2" s="117"/>
      <c r="D2" s="89"/>
      <c r="E2" s="89"/>
      <c r="F2" s="12"/>
      <c r="G2" s="12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2.75" customHeight="1">
      <c r="A3" s="91"/>
      <c r="B3" s="118" t="s">
        <v>79</v>
      </c>
      <c r="C3" s="117"/>
      <c r="D3" s="117"/>
      <c r="E3" s="117"/>
      <c r="F3" s="12"/>
      <c r="G3" s="12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>
      <c r="A4" s="91"/>
      <c r="B4" s="117"/>
      <c r="C4" s="117"/>
      <c r="D4" s="117"/>
      <c r="E4" s="117"/>
      <c r="F4" s="12"/>
      <c r="G4" s="12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8.25" customHeight="1">
      <c r="A5" s="91"/>
      <c r="B5" s="117"/>
      <c r="C5" s="117"/>
      <c r="D5" s="117"/>
      <c r="E5" s="117"/>
      <c r="F5" s="12"/>
      <c r="G5" s="12"/>
      <c r="H5" s="1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>
      <c r="A6" s="89"/>
      <c r="B6" s="89"/>
      <c r="C6" s="92"/>
      <c r="D6" s="92"/>
      <c r="E6" s="92"/>
      <c r="F6" s="12"/>
      <c r="G6" s="12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46.5" customHeight="1">
      <c r="A7" s="119" t="s">
        <v>80</v>
      </c>
      <c r="B7" s="117"/>
      <c r="C7" s="117"/>
      <c r="D7" s="93"/>
      <c r="E7" s="93"/>
      <c r="F7" s="13"/>
      <c r="G7" s="12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2.75" customHeight="1">
      <c r="A8" s="94"/>
      <c r="B8" s="94"/>
      <c r="C8" s="95"/>
      <c r="D8" s="94"/>
      <c r="E8" s="94"/>
      <c r="F8" s="13"/>
      <c r="G8" s="12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customHeight="1">
      <c r="A9" s="96" t="s">
        <v>81</v>
      </c>
      <c r="B9" s="97" t="s">
        <v>82</v>
      </c>
      <c r="C9" s="98">
        <v>2026</v>
      </c>
      <c r="D9" s="98">
        <v>2027</v>
      </c>
      <c r="E9" s="98">
        <v>2028</v>
      </c>
      <c r="F9" s="13"/>
      <c r="G9" s="12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1.5">
      <c r="A10" s="99" t="s">
        <v>83</v>
      </c>
      <c r="B10" s="100" t="s">
        <v>84</v>
      </c>
      <c r="C10" s="101">
        <f t="shared" ref="C10:F10" si="0">C11+C16+C22+C29+C33+C35+C45+C55+C26</f>
        <v>312412.60000000003</v>
      </c>
      <c r="D10" s="101">
        <f t="shared" si="0"/>
        <v>328190.80000000005</v>
      </c>
      <c r="E10" s="101">
        <f t="shared" si="0"/>
        <v>341570.3</v>
      </c>
      <c r="F10" s="15">
        <f t="shared" si="0"/>
        <v>0</v>
      </c>
      <c r="G10" s="16"/>
      <c r="H10" s="16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>
      <c r="A11" s="99" t="s">
        <v>85</v>
      </c>
      <c r="B11" s="100" t="s">
        <v>86</v>
      </c>
      <c r="C11" s="102">
        <f t="shared" ref="C11:E11" si="1">C12+C14+C15+C13</f>
        <v>256902.6</v>
      </c>
      <c r="D11" s="102">
        <f t="shared" si="1"/>
        <v>267178.10000000003</v>
      </c>
      <c r="E11" s="102">
        <f t="shared" si="1"/>
        <v>277865.2</v>
      </c>
      <c r="F11" s="17"/>
      <c r="G11" s="13"/>
      <c r="H11" s="13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>
      <c r="A12" s="103" t="s">
        <v>87</v>
      </c>
      <c r="B12" s="104" t="s">
        <v>88</v>
      </c>
      <c r="C12" s="102">
        <v>189594.1</v>
      </c>
      <c r="D12" s="105">
        <v>197177.4</v>
      </c>
      <c r="E12" s="105">
        <v>205064.5</v>
      </c>
      <c r="F12" s="18"/>
      <c r="G12" s="12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>
      <c r="A13" s="103"/>
      <c r="B13" s="104" t="s">
        <v>89</v>
      </c>
      <c r="C13" s="105">
        <v>385.4</v>
      </c>
      <c r="D13" s="105">
        <v>534.4</v>
      </c>
      <c r="E13" s="105">
        <v>555.70000000000005</v>
      </c>
      <c r="F13" s="19"/>
      <c r="G13" s="12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>
      <c r="A14" s="103" t="s">
        <v>90</v>
      </c>
      <c r="B14" s="104" t="s">
        <v>91</v>
      </c>
      <c r="C14" s="105">
        <v>3981.9</v>
      </c>
      <c r="D14" s="105">
        <v>4007.7</v>
      </c>
      <c r="E14" s="105">
        <v>4168</v>
      </c>
      <c r="F14" s="19"/>
      <c r="G14" s="12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>
      <c r="A15" s="103" t="s">
        <v>92</v>
      </c>
      <c r="B15" s="104" t="s">
        <v>93</v>
      </c>
      <c r="C15" s="105">
        <v>62941.2</v>
      </c>
      <c r="D15" s="105">
        <v>65458.6</v>
      </c>
      <c r="E15" s="105">
        <v>68077</v>
      </c>
      <c r="F15" s="19"/>
      <c r="G15" s="12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>
      <c r="A16" s="99" t="s">
        <v>94</v>
      </c>
      <c r="B16" s="100" t="s">
        <v>95</v>
      </c>
      <c r="C16" s="102">
        <f t="shared" ref="C16:E16" si="2">C17</f>
        <v>28340.799999999999</v>
      </c>
      <c r="D16" s="102">
        <f t="shared" si="2"/>
        <v>38113.699999999997</v>
      </c>
      <c r="E16" s="102">
        <f t="shared" si="2"/>
        <v>39782.899999999994</v>
      </c>
      <c r="F16" s="1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>
      <c r="A17" s="103" t="s">
        <v>96</v>
      </c>
      <c r="B17" s="104" t="s">
        <v>97</v>
      </c>
      <c r="C17" s="105">
        <f t="shared" ref="C17:E17" si="3">C18+C19+C20+C21</f>
        <v>28340.799999999999</v>
      </c>
      <c r="D17" s="105">
        <f t="shared" si="3"/>
        <v>38113.699999999997</v>
      </c>
      <c r="E17" s="105">
        <f t="shared" si="3"/>
        <v>39782.899999999994</v>
      </c>
      <c r="F17" s="14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>
      <c r="A18" s="103" t="s">
        <v>98</v>
      </c>
      <c r="B18" s="104" t="s">
        <v>99</v>
      </c>
      <c r="C18" s="105">
        <v>14829.8</v>
      </c>
      <c r="D18" s="105">
        <v>19919</v>
      </c>
      <c r="E18" s="105">
        <v>20758.5</v>
      </c>
      <c r="F18" s="2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>
      <c r="A19" s="103" t="s">
        <v>100</v>
      </c>
      <c r="B19" s="104" t="s">
        <v>101</v>
      </c>
      <c r="C19" s="105">
        <v>72.400000000000006</v>
      </c>
      <c r="D19" s="105">
        <v>97.1</v>
      </c>
      <c r="E19" s="105">
        <v>101.1</v>
      </c>
      <c r="F19" s="2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>
      <c r="A20" s="103" t="s">
        <v>102</v>
      </c>
      <c r="B20" s="104" t="s">
        <v>103</v>
      </c>
      <c r="C20" s="105">
        <v>14344.6</v>
      </c>
      <c r="D20" s="105">
        <v>19265.8</v>
      </c>
      <c r="E20" s="105">
        <v>20092.8</v>
      </c>
      <c r="F20" s="2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>
      <c r="A21" s="103" t="s">
        <v>104</v>
      </c>
      <c r="B21" s="104" t="s">
        <v>105</v>
      </c>
      <c r="C21" s="105">
        <v>-906</v>
      </c>
      <c r="D21" s="105">
        <v>-1168.2</v>
      </c>
      <c r="E21" s="105">
        <v>-1169.5</v>
      </c>
      <c r="F21" s="2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>
      <c r="A22" s="99" t="s">
        <v>106</v>
      </c>
      <c r="B22" s="100" t="s">
        <v>107</v>
      </c>
      <c r="C22" s="102">
        <f t="shared" ref="C22:E22" si="4">C23+C24+C25</f>
        <v>8326.4</v>
      </c>
      <c r="D22" s="102">
        <f t="shared" si="4"/>
        <v>8504</v>
      </c>
      <c r="E22" s="102">
        <f t="shared" si="4"/>
        <v>9354.2000000000007</v>
      </c>
      <c r="F22" s="14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>
      <c r="A23" s="103" t="s">
        <v>108</v>
      </c>
      <c r="B23" s="104" t="s">
        <v>109</v>
      </c>
      <c r="C23" s="105">
        <v>6620.4</v>
      </c>
      <c r="D23" s="106">
        <v>6737</v>
      </c>
      <c r="E23" s="105">
        <v>7498.2</v>
      </c>
      <c r="F23" s="14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>
      <c r="A24" s="103" t="s">
        <v>110</v>
      </c>
      <c r="B24" s="104" t="s">
        <v>111</v>
      </c>
      <c r="C24" s="105">
        <v>822</v>
      </c>
      <c r="D24" s="105">
        <v>856</v>
      </c>
      <c r="E24" s="105">
        <v>878</v>
      </c>
      <c r="F24" s="14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>
      <c r="A25" s="103" t="s">
        <v>112</v>
      </c>
      <c r="B25" s="104" t="s">
        <v>113</v>
      </c>
      <c r="C25" s="105">
        <v>884</v>
      </c>
      <c r="D25" s="105">
        <v>911</v>
      </c>
      <c r="E25" s="105">
        <v>978</v>
      </c>
      <c r="F25" s="1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>
      <c r="A26" s="107" t="s">
        <v>114</v>
      </c>
      <c r="B26" s="100" t="s">
        <v>115</v>
      </c>
      <c r="C26" s="102">
        <f t="shared" ref="C26:E26" si="5">SUM(C27+C28)</f>
        <v>6507</v>
      </c>
      <c r="D26" s="102">
        <f t="shared" si="5"/>
        <v>6639</v>
      </c>
      <c r="E26" s="102">
        <f t="shared" si="5"/>
        <v>6775</v>
      </c>
      <c r="F26" s="1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>
      <c r="A27" s="108" t="s">
        <v>116</v>
      </c>
      <c r="B27" s="104" t="s">
        <v>117</v>
      </c>
      <c r="C27" s="105">
        <v>1387</v>
      </c>
      <c r="D27" s="105">
        <v>1401</v>
      </c>
      <c r="E27" s="105">
        <v>1415</v>
      </c>
      <c r="F27" s="14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>
      <c r="A28" s="108" t="s">
        <v>118</v>
      </c>
      <c r="B28" s="104" t="s">
        <v>119</v>
      </c>
      <c r="C28" s="105">
        <v>5120</v>
      </c>
      <c r="D28" s="105">
        <v>5238</v>
      </c>
      <c r="E28" s="105">
        <v>5360</v>
      </c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>
      <c r="A29" s="99" t="s">
        <v>120</v>
      </c>
      <c r="B29" s="100" t="s">
        <v>121</v>
      </c>
      <c r="C29" s="102">
        <f t="shared" ref="C29:E29" si="6">C30</f>
        <v>0</v>
      </c>
      <c r="D29" s="102">
        <f t="shared" si="6"/>
        <v>0</v>
      </c>
      <c r="E29" s="102">
        <f t="shared" si="6"/>
        <v>0</v>
      </c>
      <c r="F29" s="14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>
      <c r="A30" s="103" t="s">
        <v>122</v>
      </c>
      <c r="B30" s="104" t="s">
        <v>123</v>
      </c>
      <c r="C30" s="105">
        <v>0</v>
      </c>
      <c r="D30" s="105">
        <v>0</v>
      </c>
      <c r="E30" s="105">
        <f>E31+E32</f>
        <v>0</v>
      </c>
      <c r="F30" s="14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>
      <c r="A31" s="103" t="s">
        <v>124</v>
      </c>
      <c r="B31" s="104" t="s">
        <v>125</v>
      </c>
      <c r="C31" s="105">
        <v>0</v>
      </c>
      <c r="D31" s="105">
        <v>0</v>
      </c>
      <c r="E31" s="105">
        <v>0</v>
      </c>
      <c r="F31" s="14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>
      <c r="A32" s="103" t="s">
        <v>126</v>
      </c>
      <c r="B32" s="104" t="s">
        <v>127</v>
      </c>
      <c r="C32" s="105">
        <v>0</v>
      </c>
      <c r="D32" s="105">
        <v>0</v>
      </c>
      <c r="E32" s="105">
        <v>0</v>
      </c>
      <c r="F32" s="14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>
      <c r="A33" s="99" t="s">
        <v>128</v>
      </c>
      <c r="B33" s="100" t="s">
        <v>129</v>
      </c>
      <c r="C33" s="102">
        <f t="shared" ref="C33:E33" si="7">C34</f>
        <v>950.3</v>
      </c>
      <c r="D33" s="102">
        <f t="shared" si="7"/>
        <v>983</v>
      </c>
      <c r="E33" s="102">
        <f t="shared" si="7"/>
        <v>996</v>
      </c>
      <c r="F33" s="1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>
      <c r="A34" s="103" t="s">
        <v>130</v>
      </c>
      <c r="B34" s="104" t="s">
        <v>131</v>
      </c>
      <c r="C34" s="105">
        <v>950.3</v>
      </c>
      <c r="D34" s="105">
        <v>983</v>
      </c>
      <c r="E34" s="105">
        <v>996</v>
      </c>
      <c r="F34" s="14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>
      <c r="A35" s="99" t="s">
        <v>132</v>
      </c>
      <c r="B35" s="100" t="s">
        <v>133</v>
      </c>
      <c r="C35" s="102">
        <f t="shared" ref="C35:E35" si="8">C36+C43</f>
        <v>6250.7000000000007</v>
      </c>
      <c r="D35" s="102">
        <f t="shared" si="8"/>
        <v>6264</v>
      </c>
      <c r="E35" s="102">
        <f t="shared" si="8"/>
        <v>6274</v>
      </c>
      <c r="F35" s="1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>
      <c r="A36" s="103" t="s">
        <v>134</v>
      </c>
      <c r="B36" s="104" t="s">
        <v>135</v>
      </c>
      <c r="C36" s="105">
        <f t="shared" ref="C36:E36" si="9">C37+C39+C41</f>
        <v>4234.1000000000004</v>
      </c>
      <c r="D36" s="105">
        <f t="shared" si="9"/>
        <v>4247</v>
      </c>
      <c r="E36" s="105">
        <f t="shared" si="9"/>
        <v>4256</v>
      </c>
      <c r="F36" s="14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>
      <c r="A37" s="103" t="s">
        <v>136</v>
      </c>
      <c r="B37" s="104" t="s">
        <v>137</v>
      </c>
      <c r="C37" s="105">
        <f t="shared" ref="C37:E37" si="10">C38</f>
        <v>1300</v>
      </c>
      <c r="D37" s="105">
        <f t="shared" si="10"/>
        <v>1310</v>
      </c>
      <c r="E37" s="105">
        <f t="shared" si="10"/>
        <v>1315</v>
      </c>
      <c r="F37" s="1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>
      <c r="A38" s="103" t="s">
        <v>138</v>
      </c>
      <c r="B38" s="104" t="s">
        <v>139</v>
      </c>
      <c r="C38" s="105">
        <v>1300</v>
      </c>
      <c r="D38" s="105">
        <v>1310</v>
      </c>
      <c r="E38" s="105">
        <v>1315</v>
      </c>
      <c r="F38" s="14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>
      <c r="A39" s="103" t="s">
        <v>140</v>
      </c>
      <c r="B39" s="104" t="s">
        <v>141</v>
      </c>
      <c r="C39" s="105">
        <f t="shared" ref="C39:E39" si="11">C40</f>
        <v>2689.1</v>
      </c>
      <c r="D39" s="105">
        <f t="shared" si="11"/>
        <v>2690</v>
      </c>
      <c r="E39" s="105">
        <f t="shared" si="11"/>
        <v>2692</v>
      </c>
      <c r="F39" s="1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>
      <c r="A40" s="103" t="s">
        <v>142</v>
      </c>
      <c r="B40" s="104" t="s">
        <v>143</v>
      </c>
      <c r="C40" s="105">
        <v>2689.1</v>
      </c>
      <c r="D40" s="105">
        <v>2690</v>
      </c>
      <c r="E40" s="105">
        <v>2692</v>
      </c>
      <c r="F40" s="14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>
      <c r="A41" s="103" t="s">
        <v>144</v>
      </c>
      <c r="B41" s="104" t="s">
        <v>145</v>
      </c>
      <c r="C41" s="105">
        <f t="shared" ref="C41:E41" si="12">C42</f>
        <v>245</v>
      </c>
      <c r="D41" s="105">
        <f t="shared" si="12"/>
        <v>247</v>
      </c>
      <c r="E41" s="105">
        <f t="shared" si="12"/>
        <v>249</v>
      </c>
      <c r="F41" s="14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>
      <c r="A42" s="103" t="s">
        <v>144</v>
      </c>
      <c r="B42" s="104" t="s">
        <v>146</v>
      </c>
      <c r="C42" s="105">
        <v>245</v>
      </c>
      <c r="D42" s="105">
        <v>247</v>
      </c>
      <c r="E42" s="105">
        <v>249</v>
      </c>
      <c r="F42" s="14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>
      <c r="A43" s="103" t="s">
        <v>147</v>
      </c>
      <c r="B43" s="104" t="s">
        <v>148</v>
      </c>
      <c r="C43" s="105">
        <f t="shared" ref="C43:E43" si="13">C44</f>
        <v>2016.6</v>
      </c>
      <c r="D43" s="105">
        <f t="shared" si="13"/>
        <v>2017</v>
      </c>
      <c r="E43" s="105">
        <f t="shared" si="13"/>
        <v>2018</v>
      </c>
      <c r="F43" s="1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>
      <c r="A44" s="103" t="s">
        <v>149</v>
      </c>
      <c r="B44" s="104" t="s">
        <v>150</v>
      </c>
      <c r="C44" s="105">
        <v>2016.6</v>
      </c>
      <c r="D44" s="105">
        <v>2017</v>
      </c>
      <c r="E44" s="105">
        <v>2018</v>
      </c>
      <c r="F44" s="14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>
      <c r="A45" s="99" t="s">
        <v>151</v>
      </c>
      <c r="B45" s="100" t="s">
        <v>152</v>
      </c>
      <c r="C45" s="102">
        <f t="shared" ref="C45:E45" si="14">C46+C50+C53+C48</f>
        <v>300</v>
      </c>
      <c r="D45" s="102">
        <f t="shared" si="14"/>
        <v>309</v>
      </c>
      <c r="E45" s="102">
        <f t="shared" si="14"/>
        <v>318</v>
      </c>
      <c r="F45" s="14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>
      <c r="A46" s="103" t="s">
        <v>153</v>
      </c>
      <c r="B46" s="104" t="s">
        <v>154</v>
      </c>
      <c r="C46" s="105">
        <f t="shared" ref="C46:E46" si="15">C47</f>
        <v>5</v>
      </c>
      <c r="D46" s="105">
        <f t="shared" si="15"/>
        <v>6</v>
      </c>
      <c r="E46" s="105">
        <f t="shared" si="15"/>
        <v>7</v>
      </c>
      <c r="F46" s="14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>
      <c r="A47" s="103" t="s">
        <v>155</v>
      </c>
      <c r="B47" s="104" t="s">
        <v>156</v>
      </c>
      <c r="C47" s="105">
        <v>5</v>
      </c>
      <c r="D47" s="105">
        <v>6</v>
      </c>
      <c r="E47" s="105">
        <v>7</v>
      </c>
      <c r="F47" s="14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>
      <c r="A48" s="103" t="s">
        <v>157</v>
      </c>
      <c r="B48" s="104" t="s">
        <v>158</v>
      </c>
      <c r="C48" s="105">
        <f t="shared" ref="C48:E48" si="16">SUM(C49)</f>
        <v>23</v>
      </c>
      <c r="D48" s="105">
        <f t="shared" si="16"/>
        <v>24</v>
      </c>
      <c r="E48" s="105">
        <f t="shared" si="16"/>
        <v>25</v>
      </c>
      <c r="F48" s="14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>
      <c r="A49" s="103" t="s">
        <v>159</v>
      </c>
      <c r="B49" s="104" t="s">
        <v>160</v>
      </c>
      <c r="C49" s="105">
        <v>23</v>
      </c>
      <c r="D49" s="105">
        <v>24</v>
      </c>
      <c r="E49" s="105">
        <v>25</v>
      </c>
      <c r="F49" s="1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>
      <c r="A50" s="103" t="s">
        <v>161</v>
      </c>
      <c r="B50" s="104" t="s">
        <v>162</v>
      </c>
      <c r="C50" s="105">
        <f t="shared" ref="C50:E50" si="17">C51+C52</f>
        <v>112</v>
      </c>
      <c r="D50" s="105">
        <f t="shared" si="17"/>
        <v>114</v>
      </c>
      <c r="E50" s="105">
        <f t="shared" si="17"/>
        <v>116</v>
      </c>
      <c r="F50" s="14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>
      <c r="A51" s="103" t="s">
        <v>163</v>
      </c>
      <c r="B51" s="104" t="s">
        <v>164</v>
      </c>
      <c r="C51" s="105">
        <v>52</v>
      </c>
      <c r="D51" s="105">
        <v>53</v>
      </c>
      <c r="E51" s="105">
        <v>54</v>
      </c>
      <c r="F51" s="1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>
      <c r="A52" s="103" t="s">
        <v>165</v>
      </c>
      <c r="B52" s="104" t="s">
        <v>166</v>
      </c>
      <c r="C52" s="105">
        <v>60</v>
      </c>
      <c r="D52" s="105">
        <v>61</v>
      </c>
      <c r="E52" s="105">
        <v>62</v>
      </c>
      <c r="F52" s="14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>
      <c r="A53" s="103" t="s">
        <v>167</v>
      </c>
      <c r="B53" s="104" t="s">
        <v>168</v>
      </c>
      <c r="C53" s="105">
        <f t="shared" ref="C53:E53" si="18">C54</f>
        <v>160</v>
      </c>
      <c r="D53" s="105">
        <f t="shared" si="18"/>
        <v>165</v>
      </c>
      <c r="E53" s="105">
        <f t="shared" si="18"/>
        <v>170</v>
      </c>
      <c r="F53" s="14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>
      <c r="A54" s="103" t="s">
        <v>169</v>
      </c>
      <c r="B54" s="104" t="s">
        <v>170</v>
      </c>
      <c r="C54" s="105">
        <v>160</v>
      </c>
      <c r="D54" s="105">
        <v>165</v>
      </c>
      <c r="E54" s="105">
        <v>170</v>
      </c>
      <c r="F54" s="14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>
      <c r="A55" s="99" t="s">
        <v>171</v>
      </c>
      <c r="B55" s="100" t="s">
        <v>172</v>
      </c>
      <c r="C55" s="102">
        <f t="shared" ref="C55:E55" si="19">C56</f>
        <v>4834.8</v>
      </c>
      <c r="D55" s="102">
        <f t="shared" si="19"/>
        <v>200</v>
      </c>
      <c r="E55" s="102">
        <f t="shared" si="19"/>
        <v>205</v>
      </c>
      <c r="F55" s="14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>
      <c r="A56" s="103" t="s">
        <v>173</v>
      </c>
      <c r="B56" s="104" t="s">
        <v>174</v>
      </c>
      <c r="C56" s="105">
        <f t="shared" ref="C56:E56" si="20">C57</f>
        <v>4834.8</v>
      </c>
      <c r="D56" s="105">
        <f t="shared" si="20"/>
        <v>200</v>
      </c>
      <c r="E56" s="105">
        <f t="shared" si="20"/>
        <v>205</v>
      </c>
      <c r="F56" s="14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>
      <c r="A57" s="103" t="s">
        <v>175</v>
      </c>
      <c r="B57" s="104" t="s">
        <v>176</v>
      </c>
      <c r="C57" s="105">
        <v>4834.8</v>
      </c>
      <c r="D57" s="105">
        <v>200</v>
      </c>
      <c r="E57" s="105">
        <v>205</v>
      </c>
      <c r="F57" s="14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>
      <c r="A58" s="94"/>
      <c r="B58" s="94"/>
      <c r="C58" s="109"/>
      <c r="D58" s="109"/>
      <c r="E58" s="109"/>
      <c r="F58" s="14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>
      <c r="A59" s="94"/>
      <c r="B59" s="94"/>
      <c r="C59" s="109"/>
      <c r="D59" s="109"/>
      <c r="E59" s="109"/>
      <c r="F59" s="1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>
      <c r="A60" s="94"/>
      <c r="B60" s="94"/>
      <c r="C60" s="109"/>
      <c r="D60" s="109"/>
      <c r="E60" s="109"/>
      <c r="F60" s="14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>
      <c r="A61" s="94"/>
      <c r="B61" s="94"/>
      <c r="C61" s="109"/>
      <c r="D61" s="109"/>
      <c r="E61" s="109"/>
      <c r="F61" s="14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>
      <c r="A62" s="94"/>
      <c r="B62" s="94"/>
      <c r="C62" s="109"/>
      <c r="D62" s="109"/>
      <c r="E62" s="109"/>
      <c r="F62" s="1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>
      <c r="A63" s="94"/>
      <c r="B63" s="94"/>
      <c r="C63" s="109"/>
      <c r="D63" s="109"/>
      <c r="E63" s="109"/>
      <c r="F63" s="14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>
      <c r="A64" s="94"/>
      <c r="B64" s="94"/>
      <c r="C64" s="109"/>
      <c r="D64" s="109"/>
      <c r="E64" s="109"/>
      <c r="F64" s="14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>
      <c r="A65" s="94"/>
      <c r="B65" s="94"/>
      <c r="C65" s="109"/>
      <c r="D65" s="109"/>
      <c r="E65" s="109"/>
      <c r="F65" s="1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>
      <c r="A66" s="94"/>
      <c r="B66" s="94"/>
      <c r="C66" s="109"/>
      <c r="D66" s="109"/>
      <c r="E66" s="109"/>
      <c r="F66" s="14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>
      <c r="A67" s="94"/>
      <c r="B67" s="94"/>
      <c r="C67" s="109"/>
      <c r="D67" s="109"/>
      <c r="E67" s="109"/>
      <c r="F67" s="14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>
      <c r="A68" s="94"/>
      <c r="B68" s="94"/>
      <c r="C68" s="109"/>
      <c r="D68" s="109"/>
      <c r="E68" s="109"/>
      <c r="F68" s="1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>
      <c r="A69" s="94"/>
      <c r="B69" s="94"/>
      <c r="C69" s="109"/>
      <c r="D69" s="109"/>
      <c r="E69" s="109"/>
      <c r="F69" s="1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>
      <c r="A70" s="94"/>
      <c r="B70" s="94"/>
      <c r="C70" s="109"/>
      <c r="D70" s="109"/>
      <c r="E70" s="109"/>
      <c r="F70" s="1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>
      <c r="A71" s="94"/>
      <c r="B71" s="94"/>
      <c r="C71" s="109"/>
      <c r="D71" s="109"/>
      <c r="E71" s="109"/>
      <c r="F71" s="14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>
      <c r="A72" s="94"/>
      <c r="B72" s="94"/>
      <c r="C72" s="109"/>
      <c r="D72" s="109"/>
      <c r="E72" s="109"/>
      <c r="F72" s="14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>
      <c r="A73" s="94"/>
      <c r="B73" s="94"/>
      <c r="C73" s="109"/>
      <c r="D73" s="109"/>
      <c r="E73" s="109"/>
      <c r="F73" s="14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>
      <c r="A74" s="94"/>
      <c r="B74" s="94"/>
      <c r="C74" s="109"/>
      <c r="D74" s="109"/>
      <c r="E74" s="109"/>
      <c r="F74" s="14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>
      <c r="A75" s="94"/>
      <c r="B75" s="94"/>
      <c r="C75" s="109"/>
      <c r="D75" s="109"/>
      <c r="E75" s="109"/>
      <c r="F75" s="14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>
      <c r="A76" s="94"/>
      <c r="B76" s="94"/>
      <c r="C76" s="109"/>
      <c r="D76" s="109"/>
      <c r="E76" s="109"/>
      <c r="F76" s="14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>
      <c r="A77" s="94"/>
      <c r="B77" s="94"/>
      <c r="C77" s="109"/>
      <c r="D77" s="109"/>
      <c r="E77" s="109"/>
      <c r="F77" s="14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>
      <c r="A78" s="94"/>
      <c r="B78" s="94"/>
      <c r="C78" s="109"/>
      <c r="D78" s="109"/>
      <c r="E78" s="109"/>
      <c r="F78" s="14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>
      <c r="A79" s="94"/>
      <c r="B79" s="94"/>
      <c r="C79" s="109"/>
      <c r="D79" s="109"/>
      <c r="E79" s="109"/>
      <c r="F79" s="14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>
      <c r="A80" s="94"/>
      <c r="B80" s="94"/>
      <c r="C80" s="109"/>
      <c r="D80" s="109"/>
      <c r="E80" s="109"/>
      <c r="F80" s="14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>
      <c r="A81" s="94"/>
      <c r="B81" s="94"/>
      <c r="C81" s="109"/>
      <c r="D81" s="109"/>
      <c r="E81" s="109"/>
      <c r="F81" s="14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>
      <c r="A82" s="94"/>
      <c r="B82" s="94"/>
      <c r="C82" s="109"/>
      <c r="D82" s="109"/>
      <c r="E82" s="109"/>
      <c r="F82" s="14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>
      <c r="A83" s="94"/>
      <c r="B83" s="94"/>
      <c r="C83" s="109"/>
      <c r="D83" s="109"/>
      <c r="E83" s="109"/>
      <c r="F83" s="14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>
      <c r="A84" s="94"/>
      <c r="B84" s="94"/>
      <c r="C84" s="109"/>
      <c r="D84" s="109"/>
      <c r="E84" s="109"/>
      <c r="F84" s="14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>
      <c r="A85" s="94"/>
      <c r="B85" s="94"/>
      <c r="C85" s="109"/>
      <c r="D85" s="109"/>
      <c r="E85" s="109"/>
      <c r="F85" s="14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>
      <c r="A86" s="94"/>
      <c r="B86" s="94"/>
      <c r="C86" s="109"/>
      <c r="D86" s="109"/>
      <c r="E86" s="109"/>
      <c r="F86" s="14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>
      <c r="A87" s="94"/>
      <c r="B87" s="94"/>
      <c r="C87" s="109"/>
      <c r="D87" s="109"/>
      <c r="E87" s="109"/>
      <c r="F87" s="14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>
      <c r="A88" s="94"/>
      <c r="B88" s="94"/>
      <c r="C88" s="109"/>
      <c r="D88" s="109"/>
      <c r="E88" s="109"/>
      <c r="F88" s="14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>
      <c r="A89" s="94"/>
      <c r="B89" s="94"/>
      <c r="C89" s="109"/>
      <c r="D89" s="109"/>
      <c r="E89" s="109"/>
      <c r="F89" s="14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>
      <c r="A90" s="94"/>
      <c r="B90" s="94"/>
      <c r="C90" s="109"/>
      <c r="D90" s="109"/>
      <c r="E90" s="109"/>
      <c r="F90" s="14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>
      <c r="A91" s="94"/>
      <c r="B91" s="94"/>
      <c r="C91" s="109"/>
      <c r="D91" s="109"/>
      <c r="E91" s="109"/>
      <c r="F91" s="14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>
      <c r="A92" s="94"/>
      <c r="B92" s="94"/>
      <c r="C92" s="109"/>
      <c r="D92" s="109"/>
      <c r="E92" s="109"/>
      <c r="F92" s="14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>
      <c r="A93" s="94"/>
      <c r="B93" s="94"/>
      <c r="C93" s="109"/>
      <c r="D93" s="109"/>
      <c r="E93" s="109"/>
      <c r="F93" s="14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>
      <c r="A94" s="94"/>
      <c r="B94" s="94"/>
      <c r="C94" s="109"/>
      <c r="D94" s="109"/>
      <c r="E94" s="109"/>
      <c r="F94" s="14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>
      <c r="A95" s="94"/>
      <c r="B95" s="94"/>
      <c r="C95" s="109"/>
      <c r="D95" s="109"/>
      <c r="E95" s="109"/>
      <c r="F95" s="14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>
      <c r="A96" s="94"/>
      <c r="B96" s="94"/>
      <c r="C96" s="109"/>
      <c r="D96" s="109"/>
      <c r="E96" s="109"/>
      <c r="F96" s="14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>
      <c r="A97" s="94"/>
      <c r="B97" s="94"/>
      <c r="C97" s="109"/>
      <c r="D97" s="109"/>
      <c r="E97" s="109"/>
      <c r="F97" s="14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>
      <c r="A98" s="94"/>
      <c r="B98" s="94"/>
      <c r="C98" s="109"/>
      <c r="D98" s="109"/>
      <c r="E98" s="109"/>
      <c r="F98" s="14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>
      <c r="A99" s="94"/>
      <c r="B99" s="94"/>
      <c r="C99" s="109"/>
      <c r="D99" s="109"/>
      <c r="E99" s="109"/>
      <c r="F99" s="14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>
      <c r="A100" s="94"/>
      <c r="B100" s="94"/>
      <c r="C100" s="109"/>
      <c r="D100" s="109"/>
      <c r="E100" s="109"/>
      <c r="F100" s="14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>
      <c r="A101" s="94"/>
      <c r="B101" s="94"/>
      <c r="C101" s="109"/>
      <c r="D101" s="109"/>
      <c r="E101" s="109"/>
      <c r="F101" s="14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>
      <c r="A102" s="94"/>
      <c r="B102" s="94"/>
      <c r="C102" s="109"/>
      <c r="D102" s="109"/>
      <c r="E102" s="109"/>
      <c r="F102" s="14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>
      <c r="A103" s="94"/>
      <c r="B103" s="94"/>
      <c r="C103" s="109"/>
      <c r="D103" s="109"/>
      <c r="E103" s="109"/>
      <c r="F103" s="14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>
      <c r="A104" s="94"/>
      <c r="B104" s="94"/>
      <c r="C104" s="109"/>
      <c r="D104" s="109"/>
      <c r="E104" s="109"/>
      <c r="F104" s="14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>
      <c r="A105" s="94"/>
      <c r="B105" s="94"/>
      <c r="C105" s="109"/>
      <c r="D105" s="109"/>
      <c r="E105" s="109"/>
      <c r="F105" s="14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>
      <c r="A106" s="94"/>
      <c r="B106" s="94"/>
      <c r="C106" s="109"/>
      <c r="D106" s="109"/>
      <c r="E106" s="109"/>
      <c r="F106" s="14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>
      <c r="A107" s="94"/>
      <c r="B107" s="94"/>
      <c r="C107" s="109"/>
      <c r="D107" s="109"/>
      <c r="E107" s="109"/>
      <c r="F107" s="14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>
      <c r="A108" s="94"/>
      <c r="B108" s="94"/>
      <c r="C108" s="109"/>
      <c r="D108" s="109"/>
      <c r="E108" s="109"/>
      <c r="F108" s="14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>
      <c r="A109" s="94"/>
      <c r="B109" s="94"/>
      <c r="C109" s="109"/>
      <c r="D109" s="109"/>
      <c r="E109" s="109"/>
      <c r="F109" s="14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>
      <c r="A110" s="94"/>
      <c r="B110" s="94"/>
      <c r="C110" s="109"/>
      <c r="D110" s="109"/>
      <c r="E110" s="109"/>
      <c r="F110" s="14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>
      <c r="A111" s="94"/>
      <c r="B111" s="94"/>
      <c r="C111" s="109"/>
      <c r="D111" s="109"/>
      <c r="E111" s="109"/>
      <c r="F111" s="14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>
      <c r="A112" s="94"/>
      <c r="B112" s="94"/>
      <c r="C112" s="109"/>
      <c r="D112" s="109"/>
      <c r="E112" s="109"/>
      <c r="F112" s="14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>
      <c r="A113" s="94"/>
      <c r="B113" s="94"/>
      <c r="C113" s="109"/>
      <c r="D113" s="109"/>
      <c r="E113" s="109"/>
      <c r="F113" s="14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>
      <c r="A114" s="94"/>
      <c r="B114" s="94"/>
      <c r="C114" s="109"/>
      <c r="D114" s="109"/>
      <c r="E114" s="109"/>
      <c r="F114" s="14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>
      <c r="A115" s="94"/>
      <c r="B115" s="94"/>
      <c r="C115" s="109"/>
      <c r="D115" s="109"/>
      <c r="E115" s="109"/>
      <c r="F115" s="14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>
      <c r="A116" s="94"/>
      <c r="B116" s="94"/>
      <c r="C116" s="109"/>
      <c r="D116" s="109"/>
      <c r="E116" s="109"/>
      <c r="F116" s="14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>
      <c r="A117" s="94"/>
      <c r="B117" s="94"/>
      <c r="C117" s="109"/>
      <c r="D117" s="109"/>
      <c r="E117" s="109"/>
      <c r="F117" s="14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>
      <c r="A118" s="94"/>
      <c r="B118" s="94"/>
      <c r="C118" s="109"/>
      <c r="D118" s="109"/>
      <c r="E118" s="109"/>
      <c r="F118" s="14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>
      <c r="A119" s="94"/>
      <c r="B119" s="94"/>
      <c r="C119" s="109"/>
      <c r="D119" s="109"/>
      <c r="E119" s="109"/>
      <c r="F119" s="14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>
      <c r="A120" s="94"/>
      <c r="B120" s="94"/>
      <c r="C120" s="109"/>
      <c r="D120" s="109"/>
      <c r="E120" s="109"/>
      <c r="F120" s="14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>
      <c r="A121" s="94"/>
      <c r="B121" s="94"/>
      <c r="C121" s="109"/>
      <c r="D121" s="109"/>
      <c r="E121" s="109"/>
      <c r="F121" s="14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>
      <c r="A122" s="94"/>
      <c r="B122" s="94"/>
      <c r="C122" s="109"/>
      <c r="D122" s="109"/>
      <c r="E122" s="109"/>
      <c r="F122" s="14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>
      <c r="A123" s="94"/>
      <c r="B123" s="94"/>
      <c r="C123" s="109"/>
      <c r="D123" s="109"/>
      <c r="E123" s="109"/>
      <c r="F123" s="14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>
      <c r="A124" s="94"/>
      <c r="B124" s="94"/>
      <c r="C124" s="109"/>
      <c r="D124" s="109"/>
      <c r="E124" s="109"/>
      <c r="F124" s="14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>
      <c r="A125" s="94"/>
      <c r="B125" s="94"/>
      <c r="C125" s="109"/>
      <c r="D125" s="109"/>
      <c r="E125" s="109"/>
      <c r="F125" s="14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>
      <c r="A126" s="94"/>
      <c r="B126" s="94"/>
      <c r="C126" s="109"/>
      <c r="D126" s="109"/>
      <c r="E126" s="109"/>
      <c r="F126" s="14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>
      <c r="A127" s="94"/>
      <c r="B127" s="94"/>
      <c r="C127" s="109"/>
      <c r="D127" s="109"/>
      <c r="E127" s="109"/>
      <c r="F127" s="14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>
      <c r="A128" s="94"/>
      <c r="B128" s="94"/>
      <c r="C128" s="109"/>
      <c r="D128" s="109"/>
      <c r="E128" s="109"/>
      <c r="F128" s="14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>
      <c r="A129" s="94"/>
      <c r="B129" s="94"/>
      <c r="C129" s="109"/>
      <c r="D129" s="109"/>
      <c r="E129" s="109"/>
      <c r="F129" s="14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>
      <c r="A130" s="94"/>
      <c r="B130" s="94"/>
      <c r="C130" s="109"/>
      <c r="D130" s="109"/>
      <c r="E130" s="109"/>
      <c r="F130" s="14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>
      <c r="A131" s="94"/>
      <c r="B131" s="94"/>
      <c r="C131" s="109"/>
      <c r="D131" s="109"/>
      <c r="E131" s="109"/>
      <c r="F131" s="14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>
      <c r="A132" s="94"/>
      <c r="B132" s="94"/>
      <c r="C132" s="109"/>
      <c r="D132" s="109"/>
      <c r="E132" s="109"/>
      <c r="F132" s="14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>
      <c r="A133" s="94"/>
      <c r="B133" s="94"/>
      <c r="C133" s="109"/>
      <c r="D133" s="109"/>
      <c r="E133" s="109"/>
      <c r="F133" s="14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>
      <c r="A134" s="94"/>
      <c r="B134" s="94"/>
      <c r="C134" s="109"/>
      <c r="D134" s="109"/>
      <c r="E134" s="109"/>
      <c r="F134" s="14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>
      <c r="A135" s="94"/>
      <c r="B135" s="94"/>
      <c r="C135" s="109"/>
      <c r="D135" s="109"/>
      <c r="E135" s="109"/>
      <c r="F135" s="14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>
      <c r="A136" s="94"/>
      <c r="B136" s="94"/>
      <c r="C136" s="109"/>
      <c r="D136" s="109"/>
      <c r="E136" s="109"/>
      <c r="F136" s="14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>
      <c r="A137" s="94"/>
      <c r="B137" s="94"/>
      <c r="C137" s="109"/>
      <c r="D137" s="109"/>
      <c r="E137" s="109"/>
      <c r="F137" s="14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>
      <c r="A138" s="94"/>
      <c r="B138" s="94"/>
      <c r="C138" s="109"/>
      <c r="D138" s="109"/>
      <c r="E138" s="109"/>
      <c r="F138" s="14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>
      <c r="A139" s="94"/>
      <c r="B139" s="94"/>
      <c r="C139" s="109"/>
      <c r="D139" s="109"/>
      <c r="E139" s="109"/>
      <c r="F139" s="14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>
      <c r="A140" s="94"/>
      <c r="B140" s="94"/>
      <c r="C140" s="109"/>
      <c r="D140" s="109"/>
      <c r="E140" s="109"/>
      <c r="F140" s="14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>
      <c r="A141" s="94"/>
      <c r="B141" s="94"/>
      <c r="C141" s="109"/>
      <c r="D141" s="109"/>
      <c r="E141" s="109"/>
      <c r="F141" s="14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>
      <c r="A142" s="94"/>
      <c r="B142" s="94"/>
      <c r="C142" s="109"/>
      <c r="D142" s="109"/>
      <c r="E142" s="109"/>
      <c r="F142" s="14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>
      <c r="A143" s="94"/>
      <c r="B143" s="94"/>
      <c r="C143" s="109"/>
      <c r="D143" s="109"/>
      <c r="E143" s="109"/>
      <c r="F143" s="14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>
      <c r="A144" s="94"/>
      <c r="B144" s="94"/>
      <c r="C144" s="109"/>
      <c r="D144" s="109"/>
      <c r="E144" s="109"/>
      <c r="F144" s="14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>
      <c r="A145" s="94"/>
      <c r="B145" s="94"/>
      <c r="C145" s="109"/>
      <c r="D145" s="109"/>
      <c r="E145" s="109"/>
      <c r="F145" s="14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>
      <c r="A146" s="94"/>
      <c r="B146" s="94"/>
      <c r="C146" s="109"/>
      <c r="D146" s="109"/>
      <c r="E146" s="109"/>
      <c r="F146" s="14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>
      <c r="A147" s="94"/>
      <c r="B147" s="94"/>
      <c r="C147" s="109"/>
      <c r="D147" s="109"/>
      <c r="E147" s="109"/>
      <c r="F147" s="14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>
      <c r="A148" s="94"/>
      <c r="B148" s="94"/>
      <c r="C148" s="109"/>
      <c r="D148" s="109"/>
      <c r="E148" s="109"/>
      <c r="F148" s="14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>
      <c r="A149" s="94"/>
      <c r="B149" s="94"/>
      <c r="C149" s="109"/>
      <c r="D149" s="109"/>
      <c r="E149" s="109"/>
      <c r="F149" s="14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>
      <c r="A150" s="94"/>
      <c r="B150" s="94"/>
      <c r="C150" s="109"/>
      <c r="D150" s="109"/>
      <c r="E150" s="109"/>
      <c r="F150" s="14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>
      <c r="A151" s="94"/>
      <c r="B151" s="94"/>
      <c r="C151" s="109"/>
      <c r="D151" s="109"/>
      <c r="E151" s="109"/>
      <c r="F151" s="14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>
      <c r="A152" s="94"/>
      <c r="B152" s="94"/>
      <c r="C152" s="109"/>
      <c r="D152" s="109"/>
      <c r="E152" s="109"/>
      <c r="F152" s="14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>
      <c r="A153" s="94"/>
      <c r="B153" s="94"/>
      <c r="C153" s="109"/>
      <c r="D153" s="109"/>
      <c r="E153" s="109"/>
      <c r="F153" s="14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>
      <c r="A154" s="94"/>
      <c r="B154" s="94"/>
      <c r="C154" s="109"/>
      <c r="D154" s="109"/>
      <c r="E154" s="109"/>
      <c r="F154" s="14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>
      <c r="A155" s="94"/>
      <c r="B155" s="94"/>
      <c r="C155" s="109"/>
      <c r="D155" s="109"/>
      <c r="E155" s="109"/>
      <c r="F155" s="14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>
      <c r="A156" s="94"/>
      <c r="B156" s="94"/>
      <c r="C156" s="109"/>
      <c r="D156" s="109"/>
      <c r="E156" s="109"/>
      <c r="F156" s="14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>
      <c r="A157" s="94"/>
      <c r="B157" s="94"/>
      <c r="C157" s="109"/>
      <c r="D157" s="109"/>
      <c r="E157" s="109"/>
      <c r="F157" s="14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>
      <c r="A158" s="94"/>
      <c r="B158" s="94"/>
      <c r="C158" s="109"/>
      <c r="D158" s="109"/>
      <c r="E158" s="109"/>
      <c r="F158" s="14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>
      <c r="A159" s="94"/>
      <c r="B159" s="94"/>
      <c r="C159" s="109"/>
      <c r="D159" s="109"/>
      <c r="E159" s="109"/>
      <c r="F159" s="14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>
      <c r="A160" s="94"/>
      <c r="B160" s="94"/>
      <c r="C160" s="109"/>
      <c r="D160" s="109"/>
      <c r="E160" s="109"/>
      <c r="F160" s="14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>
      <c r="A161" s="94"/>
      <c r="B161" s="94"/>
      <c r="C161" s="109"/>
      <c r="D161" s="109"/>
      <c r="E161" s="109"/>
      <c r="F161" s="14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>
      <c r="A162" s="94"/>
      <c r="B162" s="94"/>
      <c r="C162" s="109"/>
      <c r="D162" s="109"/>
      <c r="E162" s="109"/>
      <c r="F162" s="14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>
      <c r="A163" s="94"/>
      <c r="B163" s="94"/>
      <c r="C163" s="109"/>
      <c r="D163" s="109"/>
      <c r="E163" s="109"/>
      <c r="F163" s="14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>
      <c r="A164" s="94"/>
      <c r="B164" s="94"/>
      <c r="C164" s="109"/>
      <c r="D164" s="109"/>
      <c r="E164" s="109"/>
      <c r="F164" s="14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>
      <c r="A165" s="94"/>
      <c r="B165" s="94"/>
      <c r="C165" s="109"/>
      <c r="D165" s="109"/>
      <c r="E165" s="109"/>
      <c r="F165" s="14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>
      <c r="A166" s="94"/>
      <c r="B166" s="94"/>
      <c r="C166" s="109"/>
      <c r="D166" s="109"/>
      <c r="E166" s="109"/>
      <c r="F166" s="14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>
      <c r="A167" s="94"/>
      <c r="B167" s="94"/>
      <c r="C167" s="109"/>
      <c r="D167" s="109"/>
      <c r="E167" s="109"/>
      <c r="F167" s="14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>
      <c r="A168" s="94"/>
      <c r="B168" s="94"/>
      <c r="C168" s="109"/>
      <c r="D168" s="109"/>
      <c r="E168" s="109"/>
      <c r="F168" s="14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>
      <c r="A169" s="94"/>
      <c r="B169" s="94"/>
      <c r="C169" s="109"/>
      <c r="D169" s="109"/>
      <c r="E169" s="109"/>
      <c r="F169" s="14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>
      <c r="A170" s="94"/>
      <c r="B170" s="94"/>
      <c r="C170" s="109"/>
      <c r="D170" s="109"/>
      <c r="E170" s="109"/>
      <c r="F170" s="14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>
      <c r="A171" s="94"/>
      <c r="B171" s="94"/>
      <c r="C171" s="109"/>
      <c r="D171" s="109"/>
      <c r="E171" s="109"/>
      <c r="F171" s="14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>
      <c r="A172" s="94"/>
      <c r="B172" s="94"/>
      <c r="C172" s="109"/>
      <c r="D172" s="109"/>
      <c r="E172" s="109"/>
      <c r="F172" s="14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>
      <c r="A173" s="94"/>
      <c r="B173" s="94"/>
      <c r="C173" s="109"/>
      <c r="D173" s="109"/>
      <c r="E173" s="109"/>
      <c r="F173" s="14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>
      <c r="A174" s="94"/>
      <c r="B174" s="94"/>
      <c r="C174" s="109"/>
      <c r="D174" s="109"/>
      <c r="E174" s="109"/>
      <c r="F174" s="14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>
      <c r="A175" s="94"/>
      <c r="B175" s="94"/>
      <c r="C175" s="109"/>
      <c r="D175" s="109"/>
      <c r="E175" s="109"/>
      <c r="F175" s="14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>
      <c r="A176" s="89"/>
      <c r="B176" s="89"/>
      <c r="C176" s="90"/>
      <c r="D176" s="90"/>
      <c r="E176" s="90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>
      <c r="A177" s="89"/>
      <c r="B177" s="89"/>
      <c r="C177" s="90"/>
      <c r="D177" s="90"/>
      <c r="E177" s="90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>
      <c r="A178" s="89"/>
      <c r="B178" s="89"/>
      <c r="C178" s="90"/>
      <c r="D178" s="90"/>
      <c r="E178" s="90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>
      <c r="A179" s="89"/>
      <c r="B179" s="89"/>
      <c r="C179" s="90"/>
      <c r="D179" s="90"/>
      <c r="E179" s="90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>
      <c r="A180" s="89"/>
      <c r="B180" s="89"/>
      <c r="C180" s="90"/>
      <c r="D180" s="90"/>
      <c r="E180" s="90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>
      <c r="A181" s="89"/>
      <c r="B181" s="89"/>
      <c r="C181" s="90"/>
      <c r="D181" s="90"/>
      <c r="E181" s="90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>
      <c r="A182" s="89"/>
      <c r="B182" s="89"/>
      <c r="C182" s="90"/>
      <c r="D182" s="90"/>
      <c r="E182" s="90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>
      <c r="A183" s="89"/>
      <c r="B183" s="89"/>
      <c r="C183" s="90"/>
      <c r="D183" s="90"/>
      <c r="E183" s="90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>
      <c r="A184" s="89"/>
      <c r="B184" s="89"/>
      <c r="C184" s="90"/>
      <c r="D184" s="90"/>
      <c r="E184" s="90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>
      <c r="A185" s="89"/>
      <c r="B185" s="89"/>
      <c r="C185" s="90"/>
      <c r="D185" s="90"/>
      <c r="E185" s="9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>
      <c r="A186" s="89"/>
      <c r="B186" s="89"/>
      <c r="C186" s="90"/>
      <c r="D186" s="90"/>
      <c r="E186" s="90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>
      <c r="A187" s="89"/>
      <c r="B187" s="89"/>
      <c r="C187" s="90"/>
      <c r="D187" s="90"/>
      <c r="E187" s="90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>
      <c r="A188" s="89"/>
      <c r="B188" s="89"/>
      <c r="C188" s="90"/>
      <c r="D188" s="90"/>
      <c r="E188" s="90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>
      <c r="A189" s="89"/>
      <c r="B189" s="89"/>
      <c r="C189" s="90"/>
      <c r="D189" s="90"/>
      <c r="E189" s="90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>
      <c r="A190" s="89"/>
      <c r="B190" s="89"/>
      <c r="C190" s="90"/>
      <c r="D190" s="90"/>
      <c r="E190" s="90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>
      <c r="A191" s="89"/>
      <c r="B191" s="89"/>
      <c r="C191" s="90"/>
      <c r="D191" s="90"/>
      <c r="E191" s="90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>
      <c r="A192" s="89"/>
      <c r="B192" s="89"/>
      <c r="C192" s="90"/>
      <c r="D192" s="90"/>
      <c r="E192" s="90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>
      <c r="A193" s="89"/>
      <c r="B193" s="89"/>
      <c r="C193" s="90"/>
      <c r="D193" s="90"/>
      <c r="E193" s="90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>
      <c r="A194" s="89"/>
      <c r="B194" s="89"/>
      <c r="C194" s="90"/>
      <c r="D194" s="90"/>
      <c r="E194" s="90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>
      <c r="A195" s="89"/>
      <c r="B195" s="89"/>
      <c r="C195" s="90"/>
      <c r="D195" s="90"/>
      <c r="E195" s="90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>
      <c r="A196" s="89"/>
      <c r="B196" s="89"/>
      <c r="C196" s="90"/>
      <c r="D196" s="90"/>
      <c r="E196" s="90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>
      <c r="A197" s="89"/>
      <c r="B197" s="89"/>
      <c r="C197" s="90"/>
      <c r="D197" s="90"/>
      <c r="E197" s="9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>
      <c r="A198" s="89"/>
      <c r="B198" s="89"/>
      <c r="C198" s="90"/>
      <c r="D198" s="90"/>
      <c r="E198" s="90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>
      <c r="A199" s="89"/>
      <c r="B199" s="89"/>
      <c r="C199" s="90"/>
      <c r="D199" s="90"/>
      <c r="E199" s="90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>
      <c r="A200" s="89"/>
      <c r="B200" s="89"/>
      <c r="C200" s="90"/>
      <c r="D200" s="90"/>
      <c r="E200" s="90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>
      <c r="A201" s="89"/>
      <c r="B201" s="89"/>
      <c r="C201" s="90"/>
      <c r="D201" s="90"/>
      <c r="E201" s="90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>
      <c r="A202" s="89"/>
      <c r="B202" s="89"/>
      <c r="C202" s="90"/>
      <c r="D202" s="90"/>
      <c r="E202" s="90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>
      <c r="A203" s="89"/>
      <c r="B203" s="89"/>
      <c r="C203" s="90"/>
      <c r="D203" s="90"/>
      <c r="E203" s="90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>
      <c r="A204" s="89"/>
      <c r="B204" s="89"/>
      <c r="C204" s="90"/>
      <c r="D204" s="90"/>
      <c r="E204" s="90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>
      <c r="A205" s="89"/>
      <c r="B205" s="89"/>
      <c r="C205" s="90"/>
      <c r="D205" s="90"/>
      <c r="E205" s="90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>
      <c r="A206" s="89"/>
      <c r="B206" s="89"/>
      <c r="C206" s="90"/>
      <c r="D206" s="90"/>
      <c r="E206" s="90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>
      <c r="A207" s="89"/>
      <c r="B207" s="89"/>
      <c r="C207" s="90"/>
      <c r="D207" s="90"/>
      <c r="E207" s="90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>
      <c r="A208" s="89"/>
      <c r="B208" s="89"/>
      <c r="C208" s="90"/>
      <c r="D208" s="90"/>
      <c r="E208" s="90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>
      <c r="A209" s="89"/>
      <c r="B209" s="89"/>
      <c r="C209" s="90"/>
      <c r="D209" s="90"/>
      <c r="E209" s="90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>
      <c r="A210" s="89"/>
      <c r="B210" s="89"/>
      <c r="C210" s="90"/>
      <c r="D210" s="90"/>
      <c r="E210" s="90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>
      <c r="A211" s="89"/>
      <c r="B211" s="89"/>
      <c r="C211" s="90"/>
      <c r="D211" s="90"/>
      <c r="E211" s="90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>
      <c r="A212" s="89"/>
      <c r="B212" s="89"/>
      <c r="C212" s="90"/>
      <c r="D212" s="90"/>
      <c r="E212" s="90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>
      <c r="A213" s="89"/>
      <c r="B213" s="89"/>
      <c r="C213" s="90"/>
      <c r="D213" s="90"/>
      <c r="E213" s="90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>
      <c r="A214" s="89"/>
      <c r="B214" s="89"/>
      <c r="C214" s="90"/>
      <c r="D214" s="90"/>
      <c r="E214" s="90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>
      <c r="A215" s="89"/>
      <c r="B215" s="89"/>
      <c r="C215" s="90"/>
      <c r="D215" s="90"/>
      <c r="E215" s="90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>
      <c r="A216" s="89"/>
      <c r="B216" s="89"/>
      <c r="C216" s="90"/>
      <c r="D216" s="90"/>
      <c r="E216" s="90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>
      <c r="A217" s="89"/>
      <c r="B217" s="89"/>
      <c r="C217" s="90"/>
      <c r="D217" s="90"/>
      <c r="E217" s="90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>
      <c r="A218" s="89"/>
      <c r="B218" s="89"/>
      <c r="C218" s="90"/>
      <c r="D218" s="90"/>
      <c r="E218" s="90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>
      <c r="A219" s="89"/>
      <c r="B219" s="89"/>
      <c r="C219" s="90"/>
      <c r="D219" s="90"/>
      <c r="E219" s="90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>
      <c r="A220" s="89"/>
      <c r="B220" s="89"/>
      <c r="C220" s="90"/>
      <c r="D220" s="90"/>
      <c r="E220" s="90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>
      <c r="A221" s="89"/>
      <c r="B221" s="89"/>
      <c r="C221" s="90"/>
      <c r="D221" s="90"/>
      <c r="E221" s="90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>
      <c r="A222" s="89"/>
      <c r="B222" s="89"/>
      <c r="C222" s="90"/>
      <c r="D222" s="90"/>
      <c r="E222" s="90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>
      <c r="A223" s="89"/>
      <c r="B223" s="89"/>
      <c r="C223" s="90"/>
      <c r="D223" s="90"/>
      <c r="E223" s="90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>
      <c r="A224" s="89"/>
      <c r="B224" s="89"/>
      <c r="C224" s="90"/>
      <c r="D224" s="90"/>
      <c r="E224" s="90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>
      <c r="A225" s="89"/>
      <c r="B225" s="89"/>
      <c r="C225" s="90"/>
      <c r="D225" s="90"/>
      <c r="E225" s="90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>
      <c r="A226" s="89"/>
      <c r="B226" s="89"/>
      <c r="C226" s="90"/>
      <c r="D226" s="90"/>
      <c r="E226" s="90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>
      <c r="A227" s="89"/>
      <c r="B227" s="89"/>
      <c r="C227" s="90"/>
      <c r="D227" s="90"/>
      <c r="E227" s="90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>
      <c r="A228" s="89"/>
      <c r="B228" s="89"/>
      <c r="C228" s="90"/>
      <c r="D228" s="90"/>
      <c r="E228" s="90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>
      <c r="A229" s="89"/>
      <c r="B229" s="89"/>
      <c r="C229" s="90"/>
      <c r="D229" s="90"/>
      <c r="E229" s="90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>
      <c r="A230" s="89"/>
      <c r="B230" s="89"/>
      <c r="C230" s="90"/>
      <c r="D230" s="90"/>
      <c r="E230" s="90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>
      <c r="A231" s="89"/>
      <c r="B231" s="89"/>
      <c r="C231" s="90"/>
      <c r="D231" s="90"/>
      <c r="E231" s="90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>
      <c r="A232" s="89"/>
      <c r="B232" s="89"/>
      <c r="C232" s="90"/>
      <c r="D232" s="90"/>
      <c r="E232" s="90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>
      <c r="A233" s="89"/>
      <c r="B233" s="89"/>
      <c r="C233" s="90"/>
      <c r="D233" s="90"/>
      <c r="E233" s="90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>
      <c r="A234" s="89"/>
      <c r="B234" s="89"/>
      <c r="C234" s="90"/>
      <c r="D234" s="90"/>
      <c r="E234" s="90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>
      <c r="A235" s="89"/>
      <c r="B235" s="89"/>
      <c r="C235" s="90"/>
      <c r="D235" s="90"/>
      <c r="E235" s="90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>
      <c r="A236" s="89"/>
      <c r="B236" s="89"/>
      <c r="C236" s="90"/>
      <c r="D236" s="90"/>
      <c r="E236" s="90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>
      <c r="A237" s="89"/>
      <c r="B237" s="89"/>
      <c r="C237" s="90"/>
      <c r="D237" s="90"/>
      <c r="E237" s="90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>
      <c r="A238" s="89"/>
      <c r="B238" s="89"/>
      <c r="C238" s="90"/>
      <c r="D238" s="90"/>
      <c r="E238" s="90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>
      <c r="A239" s="89"/>
      <c r="B239" s="89"/>
      <c r="C239" s="90"/>
      <c r="D239" s="90"/>
      <c r="E239" s="90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>
      <c r="A240" s="89"/>
      <c r="B240" s="89"/>
      <c r="C240" s="90"/>
      <c r="D240" s="90"/>
      <c r="E240" s="90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>
      <c r="A241" s="89"/>
      <c r="B241" s="89"/>
      <c r="C241" s="90"/>
      <c r="D241" s="90"/>
      <c r="E241" s="90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>
      <c r="A242" s="89"/>
      <c r="B242" s="89"/>
      <c r="C242" s="90"/>
      <c r="D242" s="90"/>
      <c r="E242" s="90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>
      <c r="A243" s="89"/>
      <c r="B243" s="89"/>
      <c r="C243" s="90"/>
      <c r="D243" s="90"/>
      <c r="E243" s="90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>
      <c r="A244" s="89"/>
      <c r="B244" s="89"/>
      <c r="C244" s="90"/>
      <c r="D244" s="90"/>
      <c r="E244" s="90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>
      <c r="A245" s="89"/>
      <c r="B245" s="89"/>
      <c r="C245" s="90"/>
      <c r="D245" s="90"/>
      <c r="E245" s="90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>
      <c r="A246" s="89"/>
      <c r="B246" s="89"/>
      <c r="C246" s="90"/>
      <c r="D246" s="90"/>
      <c r="E246" s="90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>
      <c r="A247" s="89"/>
      <c r="B247" s="89"/>
      <c r="C247" s="90"/>
      <c r="D247" s="90"/>
      <c r="E247" s="90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>
      <c r="A248" s="89"/>
      <c r="B248" s="89"/>
      <c r="C248" s="90"/>
      <c r="D248" s="90"/>
      <c r="E248" s="90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>
      <c r="A249" s="89"/>
      <c r="B249" s="89"/>
      <c r="C249" s="90"/>
      <c r="D249" s="90"/>
      <c r="E249" s="90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>
      <c r="A250" s="89"/>
      <c r="B250" s="89"/>
      <c r="C250" s="90"/>
      <c r="D250" s="90"/>
      <c r="E250" s="90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>
      <c r="A251" s="89"/>
      <c r="B251" s="89"/>
      <c r="C251" s="90"/>
      <c r="D251" s="90"/>
      <c r="E251" s="90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>
      <c r="A252" s="89"/>
      <c r="B252" s="89"/>
      <c r="C252" s="90"/>
      <c r="D252" s="90"/>
      <c r="E252" s="90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>
      <c r="A253" s="89"/>
      <c r="B253" s="89"/>
      <c r="C253" s="90"/>
      <c r="D253" s="90"/>
      <c r="E253" s="90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>
      <c r="A254" s="89"/>
      <c r="B254" s="89"/>
      <c r="C254" s="90"/>
      <c r="D254" s="90"/>
      <c r="E254" s="90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>
      <c r="A255" s="89"/>
      <c r="B255" s="89"/>
      <c r="C255" s="90"/>
      <c r="D255" s="90"/>
      <c r="E255" s="90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>
      <c r="A256" s="89"/>
      <c r="B256" s="89"/>
      <c r="C256" s="90"/>
      <c r="D256" s="90"/>
      <c r="E256" s="90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>
      <c r="A257" s="89"/>
      <c r="B257" s="89"/>
      <c r="C257" s="90"/>
      <c r="D257" s="90"/>
      <c r="E257" s="90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>
      <c r="A258" s="89"/>
      <c r="B258" s="89"/>
      <c r="C258" s="90"/>
      <c r="D258" s="90"/>
      <c r="E258" s="90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>
      <c r="A259" s="89"/>
      <c r="B259" s="89"/>
      <c r="C259" s="90"/>
      <c r="D259" s="90"/>
      <c r="E259" s="90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">
    <mergeCell ref="B2:C2"/>
    <mergeCell ref="B3:E5"/>
    <mergeCell ref="A7:C7"/>
  </mergeCells>
  <pageMargins left="0.98425196850393704" right="0.37" top="0.27559055118110237" bottom="0.2362204724409449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пр3</vt:lpstr>
      <vt:lpstr>пр1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Ирина Борисовна</cp:lastModifiedBy>
  <dcterms:created xsi:type="dcterms:W3CDTF">2010-11-18T09:33:52Z</dcterms:created>
  <dcterms:modified xsi:type="dcterms:W3CDTF">2026-03-19T06:11:33Z</dcterms:modified>
</cp:coreProperties>
</file>