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21" i="1"/>
  <c r="P21"/>
  <c r="S16"/>
  <c r="S18"/>
  <c r="S19"/>
  <c r="R16"/>
  <c r="Q16"/>
  <c r="D21" l="1"/>
  <c r="C21"/>
  <c r="F20" l="1"/>
  <c r="E21" s="1"/>
  <c r="J19"/>
  <c r="I21"/>
  <c r="F19"/>
  <c r="G19"/>
  <c r="S20" l="1"/>
  <c r="R19"/>
  <c r="Q19"/>
  <c r="J20"/>
  <c r="G20"/>
  <c r="Q20" s="1"/>
  <c r="R20" l="1"/>
  <c r="J18" l="1"/>
  <c r="G18" l="1"/>
  <c r="F18"/>
  <c r="R18" l="1"/>
  <c r="Q18"/>
  <c r="O17" l="1"/>
  <c r="J17"/>
  <c r="G17"/>
  <c r="F17"/>
  <c r="F21" s="1"/>
  <c r="S17" l="1"/>
  <c r="O21"/>
  <c r="S21" s="1"/>
  <c r="G21"/>
  <c r="R17"/>
  <c r="Q17"/>
  <c r="R21" l="1"/>
  <c r="Q21"/>
</calcChain>
</file>

<file path=xl/sharedStrings.xml><?xml version="1.0" encoding="utf-8"?>
<sst xmlns="http://schemas.openxmlformats.org/spreadsheetml/2006/main" count="38" uniqueCount="36">
  <si>
    <t xml:space="preserve">Проект квот добычи </t>
  </si>
  <si>
    <r>
      <rPr>
        <b/>
        <u/>
        <sz val="14"/>
        <color theme="1"/>
        <rFont val="Calibri"/>
        <family val="2"/>
        <charset val="204"/>
        <scheme val="minor"/>
      </rPr>
      <t>Косули сибирской</t>
    </r>
    <r>
      <rPr>
        <b/>
        <sz val="14"/>
        <color theme="1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</si>
  <si>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</si>
  <si>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</si>
  <si>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</si>
  <si>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</si>
  <si>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</si>
  <si>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</si>
  <si>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</si>
  <si>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</si>
  <si>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</si>
  <si>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</si>
  <si>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</si>
  <si>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</si>
  <si>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в том числе:</t>
  </si>
  <si>
    <t>взрослые животные (старше 1 года)</t>
  </si>
  <si>
    <t>до 1 года - 30%</t>
  </si>
  <si>
    <t>2021 -2022 гг</t>
  </si>
  <si>
    <t>Без разделения по половому признаку</t>
  </si>
  <si>
    <t xml:space="preserve">Самцы во время гона  - 15%       </t>
  </si>
  <si>
    <t xml:space="preserve"> ООУ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</si>
  <si>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</si>
  <si>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</si>
  <si>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</si>
  <si>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</si>
  <si>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</si>
  <si>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</si>
  <si>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</si>
  <si>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на  период:  с  1  августа  2022 г.  до  1  августа  2023 г.</t>
  </si>
  <si>
    <t>ИП  Бродягин А.В.</t>
  </si>
  <si>
    <t>2022 -2023 гг</t>
  </si>
  <si>
    <t>самцы</t>
  </si>
  <si>
    <t xml:space="preserve">самцы с неокостеневшими рогами </t>
  </si>
  <si>
    <t>2.4</t>
  </si>
  <si>
    <t>гон</t>
  </si>
  <si>
    <t>догода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</si>
</sst>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name val="Arial"/>
      <family val="2"/>
      <charset val="204"/>
    </font>
    <font>
      <b/>
      <i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Fill="1"/>
    <xf numFmtId="0" fontId="0" fillId="0" borderId="0" xfId="0" applyFont="1" applyFill="1"/>
    <xf numFmtId="1" fontId="0" fillId="0" borderId="0" xfId="0" applyNumberFormat="1" applyFont="1" applyFill="1"/>
    <xf numFmtId="0" fontId="12" fillId="0" borderId="0" xfId="0" applyFont="1"/>
    <xf numFmtId="0" fontId="12" fillId="2" borderId="0" xfId="0" applyFont="1" applyFill="1"/>
    <xf numFmtId="1" fontId="12" fillId="2" borderId="0" xfId="0" applyNumberFormat="1" applyFont="1" applyFill="1"/>
    <xf numFmtId="1" fontId="0" fillId="2" borderId="0" xfId="0" applyNumberFormat="1" applyFont="1" applyFill="1"/>
    <xf numFmtId="0" fontId="0" fillId="2" borderId="0" xfId="0" applyFont="1" applyFill="1"/>
    <xf numFmtId="0" fontId="0" fillId="3" borderId="0" xfId="0" applyFont="1" applyFill="1"/>
    <xf numFmtId="0" fontId="12" fillId="3" borderId="0" xfId="0" applyFont="1" applyFill="1"/>
    <xf numFmtId="164" fontId="0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4" fontId="12" fillId="3" borderId="0" xfId="0" applyNumberFormat="1" applyFont="1" applyFill="1" applyAlignment="1">
      <alignment horizontal="center"/>
    </xf>
    <xf numFmtId="1" fontId="13" fillId="3" borderId="0" xfId="0" applyNumberFormat="1" applyFont="1" applyFill="1" applyAlignment="1">
      <alignment horizontal="center"/>
    </xf>
    <xf numFmtId="1" fontId="10" fillId="2" borderId="5" xfId="0" applyNumberFormat="1" applyFont="1" applyFill="1" applyBorder="1" applyAlignment="1">
      <alignment horizontal="center" vertical="center" wrapText="1"/>
    </xf>
    <xf numFmtId="2" fontId="15" fillId="2" borderId="7" xfId="0" applyNumberFormat="1" applyFont="1" applyFill="1" applyBorder="1" applyAlignment="1">
      <alignment horizontal="center"/>
    </xf>
    <xf numFmtId="164" fontId="8" fillId="2" borderId="22" xfId="0" applyNumberFormat="1" applyFont="1" applyFill="1" applyBorder="1" applyAlignment="1">
      <alignment horizontal="center"/>
    </xf>
    <xf numFmtId="1" fontId="8" fillId="2" borderId="22" xfId="0" applyNumberFormat="1" applyFont="1" applyFill="1" applyBorder="1" applyAlignment="1">
      <alignment horizontal="center"/>
    </xf>
    <xf numFmtId="0" fontId="14" fillId="2" borderId="0" xfId="0" applyFont="1" applyFill="1"/>
    <xf numFmtId="1" fontId="15" fillId="2" borderId="22" xfId="0" applyNumberFormat="1" applyFont="1" applyFill="1" applyBorder="1" applyAlignment="1">
      <alignment horizontal="center"/>
    </xf>
    <xf numFmtId="2" fontId="16" fillId="2" borderId="22" xfId="0" applyNumberFormat="1" applyFont="1" applyFill="1" applyBorder="1" applyAlignment="1">
      <alignment horizontal="center" vertical="center" wrapText="1"/>
    </xf>
    <xf numFmtId="1" fontId="17" fillId="2" borderId="22" xfId="0" applyNumberFormat="1" applyFont="1" applyFill="1" applyBorder="1" applyAlignment="1">
      <alignment horizontal="center"/>
    </xf>
    <xf numFmtId="1" fontId="1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/>
    </xf>
    <xf numFmtId="1" fontId="11" fillId="2" borderId="5" xfId="0" applyNumberFormat="1" applyFont="1" applyFill="1" applyBorder="1" applyAlignment="1">
      <alignment horizontal="center" vertical="center" wrapText="1"/>
    </xf>
    <xf numFmtId="2" fontId="16" fillId="2" borderId="6" xfId="0" applyNumberFormat="1" applyFont="1" applyFill="1" applyBorder="1" applyAlignment="1">
      <alignment horizontal="center" vertical="center" wrapText="1"/>
    </xf>
    <xf numFmtId="2" fontId="10" fillId="2" borderId="22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textRotation="90" wrapText="1"/>
    </xf>
    <xf numFmtId="1" fontId="14" fillId="2" borderId="0" xfId="0" applyNumberFormat="1" applyFont="1" applyFill="1"/>
    <xf numFmtId="2" fontId="0" fillId="3" borderId="0" xfId="0" applyNumberFormat="1" applyFont="1" applyFill="1"/>
    <xf numFmtId="2" fontId="12" fillId="3" borderId="0" xfId="0" applyNumberFormat="1" applyFont="1" applyFill="1"/>
    <xf numFmtId="0" fontId="0" fillId="3" borderId="0" xfId="0" applyNumberFormat="1" applyFont="1" applyFill="1"/>
    <xf numFmtId="0" fontId="0" fillId="3" borderId="0" xfId="0" applyNumberFormat="1" applyFont="1" applyFill="1" applyAlignment="1">
      <alignment horizontal="center"/>
    </xf>
    <xf numFmtId="0" fontId="14" fillId="2" borderId="22" xfId="0" applyNumberFormat="1" applyFont="1" applyFill="1" applyBorder="1" applyAlignment="1">
      <alignment horizontal="center"/>
    </xf>
    <xf numFmtId="0" fontId="14" fillId="2" borderId="22" xfId="0" applyNumberFormat="1" applyFont="1" applyFill="1" applyBorder="1" applyAlignment="1">
      <alignment horizontal="center" vertical="center"/>
    </xf>
    <xf numFmtId="0" fontId="10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/>
    </xf>
    <xf numFmtId="0" fontId="11" fillId="2" borderId="22" xfId="0" applyNumberFormat="1" applyFont="1" applyFill="1" applyBorder="1" applyAlignment="1">
      <alignment horizontal="center" vertical="center"/>
    </xf>
    <xf numFmtId="0" fontId="12" fillId="3" borderId="0" xfId="0" applyNumberFormat="1" applyFont="1" applyFill="1"/>
    <xf numFmtId="2" fontId="1" fillId="3" borderId="0" xfId="0" applyNumberFormat="1" applyFont="1" applyFill="1" applyAlignment="1">
      <alignment horizontal="center"/>
    </xf>
    <xf numFmtId="2" fontId="13" fillId="3" borderId="0" xfId="0" applyNumberFormat="1" applyFont="1" applyFill="1" applyAlignment="1"/>
    <xf numFmtId="2" fontId="0" fillId="2" borderId="0" xfId="0" applyNumberFormat="1" applyFont="1" applyFill="1"/>
    <xf numFmtId="0" fontId="0" fillId="2" borderId="0" xfId="0" applyNumberFormat="1" applyFont="1" applyFill="1"/>
    <xf numFmtId="0" fontId="0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19" xfId="0" applyNumberFormat="1" applyFont="1" applyFill="1" applyBorder="1" applyAlignment="1">
      <alignment horizontal="center" vertical="center" wrapText="1"/>
    </xf>
    <xf numFmtId="1" fontId="6" fillId="2" borderId="22" xfId="0" applyNumberFormat="1" applyFont="1" applyFill="1" applyBorder="1" applyAlignment="1">
      <alignment horizontal="center" vertical="center" textRotation="90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1" fillId="0" borderId="22" xfId="0" applyNumberFormat="1" applyFont="1" applyFill="1" applyBorder="1" applyAlignment="1">
      <alignment horizontal="center" vertical="center"/>
    </xf>
    <xf numFmtId="0" fontId="1" fillId="3" borderId="22" xfId="0" applyNumberFormat="1" applyFont="1" applyFill="1" applyBorder="1" applyAlignment="1">
      <alignment horizontal="center" vertical="center"/>
    </xf>
    <xf numFmtId="0" fontId="0" fillId="4" borderId="0" xfId="0" applyFont="1" applyFill="1"/>
    <xf numFmtId="0" fontId="1" fillId="4" borderId="22" xfId="0" applyNumberFormat="1" applyFont="1" applyFill="1" applyBorder="1" applyAlignment="1">
      <alignment horizontal="center" vertical="center"/>
    </xf>
    <xf numFmtId="1" fontId="8" fillId="4" borderId="22" xfId="0" applyNumberFormat="1" applyFont="1" applyFill="1" applyBorder="1" applyAlignment="1">
      <alignment horizontal="center"/>
    </xf>
    <xf numFmtId="0" fontId="12" fillId="4" borderId="0" xfId="0" applyFont="1" applyFill="1"/>
    <xf numFmtId="1" fontId="10" fillId="2" borderId="5" xfId="0" applyNumberFormat="1" applyFont="1" applyFill="1" applyBorder="1" applyAlignment="1">
      <alignment horizontal="center" vertical="center" wrapText="1"/>
    </xf>
    <xf numFmtId="1" fontId="14" fillId="2" borderId="6" xfId="0" applyNumberFormat="1" applyFont="1" applyFill="1" applyBorder="1" applyAlignment="1"/>
    <xf numFmtId="1" fontId="14" fillId="2" borderId="7" xfId="0" applyNumberFormat="1" applyFont="1" applyFill="1" applyBorder="1" applyAlignment="1"/>
    <xf numFmtId="1" fontId="6" fillId="2" borderId="5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 textRotation="90"/>
    </xf>
    <xf numFmtId="1" fontId="6" fillId="2" borderId="21" xfId="0" applyNumberFormat="1" applyFont="1" applyFill="1" applyBorder="1" applyAlignment="1">
      <alignment horizontal="center" vertical="center" textRotation="90"/>
    </xf>
    <xf numFmtId="164" fontId="7" fillId="2" borderId="12" xfId="0" applyNumberFormat="1" applyFont="1" applyFill="1" applyBorder="1" applyAlignment="1">
      <alignment horizontal="center" vertical="center"/>
    </xf>
    <xf numFmtId="164" fontId="7" fillId="2" borderId="15" xfId="0" applyNumberFormat="1" applyFont="1" applyFill="1" applyBorder="1" applyAlignment="1">
      <alignment horizontal="center"/>
    </xf>
    <xf numFmtId="164" fontId="7" fillId="2" borderId="21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15" xfId="0" applyFont="1" applyFill="1" applyBorder="1" applyAlignment="1"/>
    <xf numFmtId="0" fontId="6" fillId="2" borderId="21" xfId="0" applyFont="1" applyFill="1" applyBorder="1" applyAlignment="1"/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/>
    <xf numFmtId="0" fontId="6" fillId="4" borderId="21" xfId="0" applyFont="1" applyFill="1" applyBorder="1" applyAlignment="1"/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/>
    <xf numFmtId="0" fontId="6" fillId="0" borderId="1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16" xfId="0" applyFont="1" applyFill="1" applyBorder="1" applyAlignment="1">
      <alignment vertical="top" wrapText="1"/>
    </xf>
    <xf numFmtId="2" fontId="6" fillId="2" borderId="2" xfId="0" applyNumberFormat="1" applyFont="1" applyFill="1" applyBorder="1" applyAlignment="1">
      <alignment horizontal="center" vertical="top" wrapText="1"/>
    </xf>
    <xf numFmtId="2" fontId="6" fillId="2" borderId="9" xfId="0" applyNumberFormat="1" applyFont="1" applyFill="1" applyBorder="1" applyAlignment="1">
      <alignment horizontal="center" vertical="top" wrapText="1"/>
    </xf>
    <xf numFmtId="2" fontId="6" fillId="2" borderId="17" xfId="0" applyNumberFormat="1" applyFont="1" applyFill="1" applyBorder="1" applyAlignment="1">
      <alignment horizontal="center" vertical="top" wrapText="1"/>
    </xf>
    <xf numFmtId="0" fontId="6" fillId="2" borderId="3" xfId="0" applyNumberFormat="1" applyFont="1" applyFill="1" applyBorder="1" applyAlignment="1">
      <alignment horizontal="center" vertical="top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0" xfId="0" applyNumberFormat="1" applyFont="1" applyFill="1" applyBorder="1" applyAlignment="1">
      <alignment horizontal="center" vertical="top" wrapText="1"/>
    </xf>
    <xf numFmtId="0" fontId="6" fillId="2" borderId="11" xfId="0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4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center" vertical="top" wrapText="1"/>
    </xf>
    <xf numFmtId="2" fontId="6" fillId="2" borderId="2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2"/>
  <sheetViews>
    <sheetView tabSelected="1" zoomScale="70" zoomScaleNormal="70" workbookViewId="0">
      <pane xSplit="6" ySplit="14" topLeftCell="G15" activePane="bottomRight" state="frozen"/>
      <selection pane="topRight" activeCell="I1" sqref="I1"/>
      <selection pane="bottomLeft" activeCell="A15" sqref="A15"/>
      <selection pane="bottomRight" activeCell="C21" sqref="C21:D21"/>
    </sheetView>
  </sheetViews>
  <sheetFormatPr defaultRowHeight="15.75"/>
  <cols>
    <col min="1" max="1" width="10.42578125" style="53" customWidth="1"/>
    <col min="2" max="2" width="48" customWidth="1"/>
    <col min="3" max="3" width="15.5703125" style="30" customWidth="1"/>
    <col min="4" max="4" width="10.5703125" style="32" customWidth="1"/>
    <col min="5" max="5" width="10.85546875" style="33" customWidth="1"/>
    <col min="6" max="6" width="19.7109375" style="40" customWidth="1"/>
    <col min="7" max="7" width="11.42578125" style="11" bestFit="1" customWidth="1"/>
    <col min="8" max="8" width="9" style="9" bestFit="1" customWidth="1"/>
    <col min="9" max="9" width="9.28515625" style="12" bestFit="1" customWidth="1"/>
    <col min="10" max="10" width="10.5703125" style="8" bestFit="1" customWidth="1"/>
    <col min="11" max="11" width="9.28515625" style="57" bestFit="1" customWidth="1"/>
    <col min="12" max="12" width="9.85546875" style="7" bestFit="1" customWidth="1"/>
    <col min="13" max="14" width="9.85546875" style="7" customWidth="1"/>
    <col min="15" max="16" width="9.5703125" style="7" bestFit="1" customWidth="1"/>
  </cols>
  <sheetData>
    <row r="1" spans="1:19">
      <c r="A1" s="52"/>
      <c r="B1" s="1"/>
      <c r="J1" s="2"/>
      <c r="L1" s="3"/>
      <c r="M1" s="3"/>
      <c r="N1" s="3"/>
      <c r="O1" s="3"/>
      <c r="P1" s="3"/>
    </row>
    <row r="2" spans="1:19" ht="18.75">
      <c r="A2" s="52"/>
      <c r="B2" s="1"/>
      <c r="E2" s="86" t="s">
        <v>0</v>
      </c>
      <c r="F2" s="87"/>
      <c r="J2" s="2"/>
      <c r="L2" s="3"/>
      <c r="M2" s="3"/>
      <c r="N2" s="3"/>
      <c r="O2" s="3"/>
      <c r="P2" s="3"/>
    </row>
    <row r="3" spans="1:19">
      <c r="A3" s="52"/>
      <c r="B3" s="1"/>
      <c r="C3" s="42"/>
      <c r="D3" s="43"/>
      <c r="E3" s="44"/>
      <c r="F3" s="45"/>
      <c r="G3" s="46"/>
      <c r="H3" s="8"/>
      <c r="I3" s="47"/>
    </row>
    <row r="4" spans="1:19" ht="18.75">
      <c r="A4" s="52"/>
      <c r="B4" s="1"/>
      <c r="C4" s="42"/>
      <c r="D4" s="43"/>
      <c r="E4" s="44"/>
      <c r="F4" s="48" t="s">
        <v>1</v>
      </c>
      <c r="G4" s="46"/>
      <c r="H4" s="8"/>
      <c r="I4" s="47"/>
    </row>
    <row r="5" spans="1:19" ht="18.75">
      <c r="A5" s="52"/>
      <c r="B5" s="1"/>
      <c r="C5" s="42"/>
      <c r="D5" s="43"/>
      <c r="E5" s="44"/>
      <c r="F5" s="48"/>
      <c r="G5" s="46"/>
      <c r="H5" s="8"/>
      <c r="I5" s="47"/>
    </row>
    <row r="6" spans="1:19" ht="2.25" customHeight="1" thickBot="1">
      <c r="A6" s="52"/>
      <c r="B6" s="1"/>
      <c r="C6" s="42"/>
      <c r="D6" s="43"/>
      <c r="E6" s="44"/>
      <c r="F6" s="48" t="s">
        <v>2</v>
      </c>
      <c r="G6" s="46"/>
      <c r="H6" s="8"/>
      <c r="I6" s="47"/>
    </row>
    <row r="7" spans="1:19" ht="19.5" hidden="1" thickBot="1">
      <c r="A7" s="52"/>
      <c r="B7" s="1"/>
      <c r="C7" s="42"/>
      <c r="D7" s="43"/>
      <c r="E7" s="44"/>
      <c r="F7" s="48"/>
      <c r="G7" s="46"/>
      <c r="H7" s="8"/>
      <c r="I7" s="47"/>
    </row>
    <row r="8" spans="1:19" ht="19.5" hidden="1" thickBot="1">
      <c r="A8" s="52"/>
      <c r="B8" s="1"/>
      <c r="C8" s="42"/>
      <c r="D8" s="43"/>
      <c r="E8" s="44"/>
      <c r="F8" s="48" t="s">
        <v>28</v>
      </c>
      <c r="G8" s="46"/>
      <c r="H8" s="8"/>
      <c r="I8" s="47"/>
    </row>
    <row r="9" spans="1:19" ht="16.5" hidden="1" thickBot="1">
      <c r="A9" s="52"/>
      <c r="B9" s="1"/>
      <c r="C9" s="42"/>
      <c r="D9" s="43"/>
      <c r="E9" s="44"/>
      <c r="F9" s="45"/>
      <c r="G9" s="46"/>
      <c r="H9" s="8"/>
      <c r="I9" s="47"/>
    </row>
    <row r="10" spans="1:19" ht="15">
      <c r="A10" s="88" t="s">
        <v>3</v>
      </c>
      <c r="B10" s="88" t="s">
        <v>4</v>
      </c>
      <c r="C10" s="93" t="s">
        <v>5</v>
      </c>
      <c r="D10" s="96" t="s">
        <v>6</v>
      </c>
      <c r="E10" s="97"/>
      <c r="F10" s="102" t="s">
        <v>7</v>
      </c>
      <c r="G10" s="81" t="s">
        <v>8</v>
      </c>
      <c r="H10" s="82"/>
      <c r="I10" s="82"/>
      <c r="J10" s="82"/>
      <c r="K10" s="82"/>
      <c r="L10" s="82"/>
      <c r="M10" s="82"/>
      <c r="N10" s="82"/>
      <c r="O10" s="82"/>
      <c r="P10" s="83"/>
    </row>
    <row r="11" spans="1:19" ht="15" customHeight="1">
      <c r="A11" s="89"/>
      <c r="B11" s="91"/>
      <c r="C11" s="94"/>
      <c r="D11" s="98"/>
      <c r="E11" s="99"/>
      <c r="F11" s="103"/>
      <c r="G11" s="84" t="s">
        <v>9</v>
      </c>
      <c r="H11" s="85"/>
      <c r="I11" s="81" t="s">
        <v>10</v>
      </c>
      <c r="J11" s="82"/>
      <c r="K11" s="82"/>
      <c r="L11" s="82"/>
      <c r="M11" s="82"/>
      <c r="N11" s="82"/>
      <c r="O11" s="82"/>
      <c r="P11" s="83"/>
    </row>
    <row r="12" spans="1:19" ht="15" customHeight="1">
      <c r="A12" s="89"/>
      <c r="B12" s="91"/>
      <c r="C12" s="94"/>
      <c r="D12" s="98"/>
      <c r="E12" s="99"/>
      <c r="F12" s="103"/>
      <c r="G12" s="69" t="s">
        <v>11</v>
      </c>
      <c r="H12" s="72" t="s">
        <v>12</v>
      </c>
      <c r="I12" s="75" t="s">
        <v>11</v>
      </c>
      <c r="J12" s="72" t="s">
        <v>12</v>
      </c>
      <c r="K12" s="78" t="s">
        <v>13</v>
      </c>
      <c r="L12" s="64" t="s">
        <v>14</v>
      </c>
      <c r="M12" s="65"/>
      <c r="N12" s="65"/>
      <c r="O12" s="65"/>
      <c r="P12" s="66"/>
    </row>
    <row r="13" spans="1:19" ht="31.5" customHeight="1" thickBot="1">
      <c r="A13" s="89"/>
      <c r="B13" s="91"/>
      <c r="C13" s="94"/>
      <c r="D13" s="100"/>
      <c r="E13" s="101"/>
      <c r="F13" s="103"/>
      <c r="G13" s="70"/>
      <c r="H13" s="73"/>
      <c r="I13" s="76"/>
      <c r="J13" s="73"/>
      <c r="K13" s="79"/>
      <c r="L13" s="64" t="s">
        <v>15</v>
      </c>
      <c r="M13" s="65"/>
      <c r="N13" s="65"/>
      <c r="O13" s="66"/>
      <c r="P13" s="67" t="s">
        <v>16</v>
      </c>
    </row>
    <row r="14" spans="1:19" ht="83.25" customHeight="1" thickBot="1">
      <c r="A14" s="90"/>
      <c r="B14" s="92"/>
      <c r="C14" s="95"/>
      <c r="D14" s="49" t="s">
        <v>17</v>
      </c>
      <c r="E14" s="50" t="s">
        <v>30</v>
      </c>
      <c r="F14" s="104"/>
      <c r="G14" s="71"/>
      <c r="H14" s="74"/>
      <c r="I14" s="77"/>
      <c r="J14" s="74"/>
      <c r="K14" s="80"/>
      <c r="L14" s="51" t="s">
        <v>19</v>
      </c>
      <c r="M14" s="51" t="s">
        <v>32</v>
      </c>
      <c r="N14" s="51" t="s">
        <v>31</v>
      </c>
      <c r="O14" s="51" t="s">
        <v>18</v>
      </c>
      <c r="P14" s="68"/>
      <c r="Q14" s="28" t="s">
        <v>34</v>
      </c>
      <c r="R14" s="28" t="s">
        <v>35</v>
      </c>
    </row>
    <row r="15" spans="1:19" s="54" customFormat="1" ht="15">
      <c r="A15" s="55">
        <v>1</v>
      </c>
      <c r="B15" s="55">
        <v>2</v>
      </c>
      <c r="C15" s="56">
        <v>3</v>
      </c>
      <c r="D15" s="56">
        <v>4</v>
      </c>
      <c r="E15" s="56">
        <v>5</v>
      </c>
      <c r="F15" s="56">
        <v>6</v>
      </c>
      <c r="G15" s="56">
        <v>7</v>
      </c>
      <c r="H15" s="56">
        <v>8</v>
      </c>
      <c r="I15" s="56">
        <v>9</v>
      </c>
      <c r="J15" s="55">
        <v>10</v>
      </c>
      <c r="K15" s="58">
        <v>12</v>
      </c>
      <c r="L15" s="55">
        <v>13</v>
      </c>
      <c r="M15" s="55">
        <v>14</v>
      </c>
      <c r="N15" s="55">
        <v>15</v>
      </c>
      <c r="O15" s="55">
        <v>16</v>
      </c>
      <c r="P15" s="55">
        <v>17</v>
      </c>
    </row>
    <row r="16" spans="1:19" s="19" customFormat="1" ht="15">
      <c r="A16" s="61" t="s">
        <v>22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3"/>
      <c r="Q16" s="19" t="e">
        <f t="shared" ref="Q16:Q21" si="0">L16/(G16/100)</f>
        <v>#DIV/0!</v>
      </c>
      <c r="R16" s="19" t="e">
        <f t="shared" ref="R16:R21" si="1">P16/(G16/100)</f>
        <v>#DIV/0!</v>
      </c>
      <c r="S16" s="29">
        <f t="shared" ref="S16:S21" si="2">I16-K16-L16-M16-N16-O16-P16</f>
        <v>0</v>
      </c>
    </row>
    <row r="17" spans="1:19" s="19" customFormat="1">
      <c r="A17" s="23" t="s">
        <v>23</v>
      </c>
      <c r="B17" s="23" t="s">
        <v>20</v>
      </c>
      <c r="C17" s="21">
        <v>506.11</v>
      </c>
      <c r="D17" s="37">
        <v>775</v>
      </c>
      <c r="E17" s="34">
        <v>1243</v>
      </c>
      <c r="F17" s="16">
        <f>E17/C17</f>
        <v>2.455987828732884</v>
      </c>
      <c r="G17" s="17">
        <f>E17*H17%</f>
        <v>87.01</v>
      </c>
      <c r="H17" s="18">
        <v>7</v>
      </c>
      <c r="I17" s="20">
        <v>87</v>
      </c>
      <c r="J17" s="17">
        <f>I17/E17%</f>
        <v>6.9991954947707162</v>
      </c>
      <c r="K17" s="59"/>
      <c r="L17" s="18">
        <v>13</v>
      </c>
      <c r="M17" s="18"/>
      <c r="N17" s="18"/>
      <c r="O17" s="18">
        <f>I17-L17-P17</f>
        <v>47</v>
      </c>
      <c r="P17" s="18">
        <v>27</v>
      </c>
      <c r="Q17" s="19">
        <f t="shared" si="0"/>
        <v>14.940811400988391</v>
      </c>
      <c r="R17" s="19">
        <f t="shared" si="1"/>
        <v>31.030915986668195</v>
      </c>
      <c r="S17" s="29">
        <f t="shared" si="2"/>
        <v>0</v>
      </c>
    </row>
    <row r="18" spans="1:19" s="19" customFormat="1" ht="30">
      <c r="A18" s="23" t="s">
        <v>24</v>
      </c>
      <c r="B18" s="23" t="s">
        <v>25</v>
      </c>
      <c r="C18" s="21">
        <v>60.46</v>
      </c>
      <c r="D18" s="38">
        <v>322</v>
      </c>
      <c r="E18" s="35">
        <v>393</v>
      </c>
      <c r="F18" s="16">
        <f t="shared" ref="F18:F19" si="3">E18/C18</f>
        <v>6.500165398610652</v>
      </c>
      <c r="G18" s="17">
        <f>E18*H18%</f>
        <v>39.300000000000004</v>
      </c>
      <c r="H18" s="18">
        <v>10</v>
      </c>
      <c r="I18" s="20">
        <v>39</v>
      </c>
      <c r="J18" s="17">
        <f>I18/E18%</f>
        <v>9.9236641221374047</v>
      </c>
      <c r="K18" s="59"/>
      <c r="L18" s="24">
        <v>5</v>
      </c>
      <c r="M18" s="24"/>
      <c r="N18" s="24"/>
      <c r="O18" s="18">
        <v>22</v>
      </c>
      <c r="P18" s="18">
        <v>12</v>
      </c>
      <c r="Q18" s="19">
        <f t="shared" si="0"/>
        <v>12.72264631043257</v>
      </c>
      <c r="R18" s="19">
        <f t="shared" si="1"/>
        <v>30.534351145038165</v>
      </c>
      <c r="S18" s="29">
        <f t="shared" si="2"/>
        <v>0</v>
      </c>
    </row>
    <row r="19" spans="1:19" s="19" customFormat="1">
      <c r="A19" s="23" t="s">
        <v>26</v>
      </c>
      <c r="B19" s="23" t="s">
        <v>27</v>
      </c>
      <c r="C19" s="21">
        <v>79.22</v>
      </c>
      <c r="D19" s="37">
        <v>730</v>
      </c>
      <c r="E19" s="34">
        <v>778</v>
      </c>
      <c r="F19" s="16">
        <f t="shared" si="3"/>
        <v>9.820752335268871</v>
      </c>
      <c r="G19" s="17">
        <f>E19*H19%</f>
        <v>93.36</v>
      </c>
      <c r="H19" s="18">
        <v>12</v>
      </c>
      <c r="I19" s="20">
        <v>93</v>
      </c>
      <c r="J19" s="17">
        <f>I19/E19%</f>
        <v>11.953727506426734</v>
      </c>
      <c r="K19" s="59"/>
      <c r="L19" s="18">
        <v>14</v>
      </c>
      <c r="M19" s="18"/>
      <c r="N19" s="18"/>
      <c r="O19" s="18">
        <v>50</v>
      </c>
      <c r="P19" s="18">
        <v>29</v>
      </c>
      <c r="Q19" s="19">
        <f t="shared" si="0"/>
        <v>14.995715509854328</v>
      </c>
      <c r="R19" s="19">
        <f t="shared" si="1"/>
        <v>31.062553556126822</v>
      </c>
      <c r="S19" s="29">
        <f t="shared" si="2"/>
        <v>0</v>
      </c>
    </row>
    <row r="20" spans="1:19" s="19" customFormat="1">
      <c r="A20" s="23" t="s">
        <v>33</v>
      </c>
      <c r="B20" s="25" t="s">
        <v>29</v>
      </c>
      <c r="C20" s="26">
        <v>80.819999999999993</v>
      </c>
      <c r="D20" s="37">
        <v>0</v>
      </c>
      <c r="E20" s="34">
        <v>198</v>
      </c>
      <c r="F20" s="16">
        <f>E17/C17</f>
        <v>2.455987828732884</v>
      </c>
      <c r="G20" s="17">
        <f>E20*H20%</f>
        <v>13.860000000000001</v>
      </c>
      <c r="H20" s="18">
        <v>7</v>
      </c>
      <c r="I20" s="20">
        <v>13</v>
      </c>
      <c r="J20" s="17">
        <f>I20/E20%</f>
        <v>6.5656565656565657</v>
      </c>
      <c r="K20" s="59"/>
      <c r="L20" s="24">
        <v>1</v>
      </c>
      <c r="M20" s="24"/>
      <c r="N20" s="24"/>
      <c r="O20" s="18">
        <v>7</v>
      </c>
      <c r="P20" s="18">
        <v>5</v>
      </c>
      <c r="Q20" s="19">
        <f t="shared" si="0"/>
        <v>7.2150072150072146</v>
      </c>
      <c r="R20" s="19">
        <f t="shared" si="1"/>
        <v>36.075036075036074</v>
      </c>
      <c r="S20" s="29">
        <f t="shared" si="2"/>
        <v>0</v>
      </c>
    </row>
    <row r="21" spans="1:19" s="19" customFormat="1">
      <c r="A21" s="18"/>
      <c r="B21" s="15" t="s">
        <v>21</v>
      </c>
      <c r="C21" s="27">
        <f>SUM(C17:C20)</f>
        <v>726.61000000000013</v>
      </c>
      <c r="D21" s="36">
        <f>SUM(D17:D20)</f>
        <v>1827</v>
      </c>
      <c r="E21" s="36">
        <f>SUM(E17:E20)</f>
        <v>2612</v>
      </c>
      <c r="F21" s="27">
        <f>SUM(F17:F20)</f>
        <v>21.232893391345289</v>
      </c>
      <c r="G21" s="17">
        <f>SUM(G17:G20)</f>
        <v>233.53000000000003</v>
      </c>
      <c r="H21" s="18"/>
      <c r="I21" s="22">
        <f>SUM(I17:I20)</f>
        <v>232</v>
      </c>
      <c r="J21" s="18"/>
      <c r="K21" s="59"/>
      <c r="L21" s="20">
        <f>SUM(L17:L20)</f>
        <v>33</v>
      </c>
      <c r="M21" s="20"/>
      <c r="N21" s="20"/>
      <c r="O21" s="20">
        <f>SUM(O17:O20)</f>
        <v>126</v>
      </c>
      <c r="P21" s="20">
        <f>SUM(P17:P20)</f>
        <v>73</v>
      </c>
      <c r="Q21" s="19">
        <f t="shared" si="0"/>
        <v>14.13094677343382</v>
      </c>
      <c r="R21" s="19">
        <f t="shared" si="1"/>
        <v>31.259367104868751</v>
      </c>
      <c r="S21" s="29">
        <f t="shared" si="2"/>
        <v>0</v>
      </c>
    </row>
    <row r="22" spans="1:19" ht="18.75">
      <c r="B22" s="4"/>
      <c r="C22" s="31"/>
      <c r="E22" s="39"/>
      <c r="F22" s="41"/>
      <c r="G22" s="13"/>
      <c r="H22" s="10"/>
      <c r="I22" s="14"/>
      <c r="J22" s="5"/>
      <c r="K22" s="60"/>
      <c r="L22" s="6"/>
      <c r="M22" s="6"/>
      <c r="N22" s="6"/>
      <c r="O22" s="6"/>
    </row>
  </sheetData>
  <mergeCells count="18">
    <mergeCell ref="A10:A14"/>
    <mergeCell ref="B10:B14"/>
    <mergeCell ref="C10:C14"/>
    <mergeCell ref="D10:E13"/>
    <mergeCell ref="F10:F14"/>
    <mergeCell ref="G10:P10"/>
    <mergeCell ref="G11:H11"/>
    <mergeCell ref="I11:P11"/>
    <mergeCell ref="L12:P12"/>
    <mergeCell ref="E2:F2"/>
    <mergeCell ref="L13:O13"/>
    <mergeCell ref="P13:P14"/>
    <mergeCell ref="G12:G14"/>
    <mergeCell ref="H12:H14"/>
    <mergeCell ref="I12:I14"/>
    <mergeCell ref="J12:J14"/>
    <mergeCell ref="K12:K14"/>
    <mergeCell ref="A16:P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2022-05-25T05:10:34Z</dcterms:modified>
</cp:coreProperties>
</file>