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3"/>
  </bookViews>
  <sheets>
    <sheet name="Прил.1 ист" sheetId="1" r:id="rId1"/>
    <sheet name="Прил.2 Безвозм." sheetId="3" r:id="rId2"/>
    <sheet name="Прил.4 Расходы" sheetId="10" r:id="rId3"/>
    <sheet name="Прил.5 Ведомств.стр." sheetId="11" r:id="rId4"/>
    <sheet name="Прил.6  Дот выр" sheetId="16" r:id="rId5"/>
    <sheet name="Прил.8 Прогр." sheetId="17" r:id="rId6"/>
    <sheet name="Прил.10 Средства комп." sheetId="12" r:id="rId7"/>
    <sheet name="Прил 11 Средства рез.фонда" sheetId="13" r:id="rId8"/>
    <sheet name="Прил.7 Согл" sheetId="14" r:id="rId9"/>
    <sheet name="Прил.9 Сбал" sheetId="15" r:id="rId10"/>
  </sheets>
  <definedNames>
    <definedName name="_xlnm._FilterDatabase" localSheetId="2" hidden="1">'Прил.4 Расходы'!$B$13:$E$14</definedName>
    <definedName name="_xlnm.Print_Area" localSheetId="7">'Прил 11 Средства рез.фонда'!$A$1:$N$31</definedName>
    <definedName name="_xlnm.Print_Area" localSheetId="0">'Прил.1 ист'!$A$1:$K$48</definedName>
    <definedName name="_xlnm.Print_Area" localSheetId="6">'Прил.10 Средства комп.'!$A$1:$N$30</definedName>
    <definedName name="_xlnm.Print_Area" localSheetId="1">'Прил.2 Безвозм.'!$A$1:$P$64</definedName>
    <definedName name="_xlnm.Print_Area" localSheetId="2">'Прил.4 Расходы'!$A$1:$J$287</definedName>
    <definedName name="_xlnm.Print_Area" localSheetId="8">'Прил.7 Согл'!$A$1:$Z$32</definedName>
    <definedName name="_xlnm.Print_Area" localSheetId="9">'Прил.9 Сбал'!$A$1:$O$32</definedName>
  </definedNames>
  <calcPr calcId="125725"/>
</workbook>
</file>

<file path=xl/calcChain.xml><?xml version="1.0" encoding="utf-8"?>
<calcChain xmlns="http://schemas.openxmlformats.org/spreadsheetml/2006/main">
  <c r="H15" i="17"/>
  <c r="F15"/>
  <c r="L27" i="16"/>
  <c r="K27"/>
  <c r="J27" s="1"/>
  <c r="J26"/>
  <c r="J25"/>
  <c r="J24"/>
  <c r="J23"/>
  <c r="J22"/>
  <c r="J21"/>
  <c r="J20"/>
  <c r="J19"/>
  <c r="J18"/>
  <c r="J17"/>
  <c r="J16"/>
  <c r="J15"/>
  <c r="J14"/>
  <c r="H27"/>
  <c r="G27"/>
  <c r="F27" s="1"/>
  <c r="F26"/>
  <c r="F25"/>
  <c r="F24"/>
  <c r="F23"/>
  <c r="F22"/>
  <c r="F21"/>
  <c r="F20"/>
  <c r="F19"/>
  <c r="F18"/>
  <c r="F17"/>
  <c r="F16"/>
  <c r="F15"/>
  <c r="F14"/>
  <c r="M31" i="15" l="1"/>
  <c r="O31" s="1"/>
  <c r="K31"/>
  <c r="O30"/>
  <c r="O29"/>
  <c r="O28"/>
  <c r="O27"/>
  <c r="O26"/>
  <c r="O25"/>
  <c r="O24"/>
  <c r="O23"/>
  <c r="O22"/>
  <c r="O21"/>
  <c r="O20"/>
  <c r="O19"/>
  <c r="O18"/>
  <c r="O17"/>
  <c r="U31" i="14"/>
  <c r="S31"/>
  <c r="Q31"/>
  <c r="O31"/>
  <c r="W31" s="1"/>
  <c r="W30"/>
  <c r="W29"/>
  <c r="W28"/>
  <c r="W27"/>
  <c r="W26"/>
  <c r="W25"/>
  <c r="W24"/>
  <c r="W23"/>
  <c r="W22"/>
  <c r="W21"/>
  <c r="W20"/>
  <c r="W19"/>
  <c r="W18"/>
  <c r="W17"/>
  <c r="H29" i="13"/>
  <c r="H29" i="12"/>
  <c r="H260" i="11"/>
  <c r="H259"/>
  <c r="H258"/>
  <c r="H257"/>
  <c r="H256" s="1"/>
  <c r="H255"/>
  <c r="H254" s="1"/>
  <c r="H253" s="1"/>
  <c r="H252"/>
  <c r="H251" s="1"/>
  <c r="H250" s="1"/>
  <c r="H249"/>
  <c r="H247"/>
  <c r="H246" s="1"/>
  <c r="H244" s="1"/>
  <c r="H243" s="1"/>
  <c r="H242" s="1"/>
  <c r="H241" s="1"/>
  <c r="H245"/>
  <c r="H240"/>
  <c r="H239" s="1"/>
  <c r="H237"/>
  <c r="H236"/>
  <c r="H235"/>
  <c r="H234"/>
  <c r="H233"/>
  <c r="H232"/>
  <c r="H231"/>
  <c r="H227"/>
  <c r="H226"/>
  <c r="H225" s="1"/>
  <c r="H224" s="1"/>
  <c r="H223" s="1"/>
  <c r="H222"/>
  <c r="H221"/>
  <c r="H220"/>
  <c r="H219"/>
  <c r="H218"/>
  <c r="H217"/>
  <c r="H216"/>
  <c r="H215"/>
  <c r="H214" s="1"/>
  <c r="H213"/>
  <c r="H212"/>
  <c r="H211"/>
  <c r="H206"/>
  <c r="H205"/>
  <c r="H204"/>
  <c r="H203"/>
  <c r="H202"/>
  <c r="H201"/>
  <c r="H200"/>
  <c r="H199"/>
  <c r="H198"/>
  <c r="H196"/>
  <c r="H191"/>
  <c r="H190"/>
  <c r="H189"/>
  <c r="H188"/>
  <c r="H187"/>
  <c r="H186"/>
  <c r="H182"/>
  <c r="H181"/>
  <c r="H180"/>
  <c r="H179" s="1"/>
  <c r="H178" s="1"/>
  <c r="H177"/>
  <c r="H176" s="1"/>
  <c r="H175" s="1"/>
  <c r="H174" s="1"/>
  <c r="H173" s="1"/>
  <c r="H172" s="1"/>
  <c r="H171" s="1"/>
  <c r="H170" s="1"/>
  <c r="H169"/>
  <c r="H168"/>
  <c r="H167" s="1"/>
  <c r="H166" s="1"/>
  <c r="H165" s="1"/>
  <c r="H164"/>
  <c r="H163"/>
  <c r="H161"/>
  <c r="H160"/>
  <c r="H159"/>
  <c r="H158"/>
  <c r="H157" s="1"/>
  <c r="H156" s="1"/>
  <c r="H155" s="1"/>
  <c r="H154" s="1"/>
  <c r="H153" s="1"/>
  <c r="H152"/>
  <c r="H151"/>
  <c r="H150" s="1"/>
  <c r="H149" s="1"/>
  <c r="H148"/>
  <c r="H147"/>
  <c r="H146"/>
  <c r="H145" s="1"/>
  <c r="H144" s="1"/>
  <c r="H143" s="1"/>
  <c r="H140"/>
  <c r="H139" s="1"/>
  <c r="H138"/>
  <c r="H137"/>
  <c r="H136"/>
  <c r="H135" s="1"/>
  <c r="H134" s="1"/>
  <c r="H133" s="1"/>
  <c r="H131"/>
  <c r="H130"/>
  <c r="H129"/>
  <c r="H127"/>
  <c r="H126" s="1"/>
  <c r="H125" s="1"/>
  <c r="H121"/>
  <c r="H120"/>
  <c r="H119"/>
  <c r="H117"/>
  <c r="H116"/>
  <c r="H115" s="1"/>
  <c r="H114"/>
  <c r="H113" s="1"/>
  <c r="H112" s="1"/>
  <c r="H110"/>
  <c r="H109"/>
  <c r="H108" s="1"/>
  <c r="H107" s="1"/>
  <c r="H106" s="1"/>
  <c r="H104"/>
  <c r="H103"/>
  <c r="H102"/>
  <c r="H101"/>
  <c r="H100"/>
  <c r="H99"/>
  <c r="H98"/>
  <c r="H97" s="1"/>
  <c r="H95"/>
  <c r="H94" s="1"/>
  <c r="H93"/>
  <c r="H92"/>
  <c r="H91"/>
  <c r="H90"/>
  <c r="H89"/>
  <c r="H88"/>
  <c r="H87" s="1"/>
  <c r="H82"/>
  <c r="H81"/>
  <c r="H79"/>
  <c r="H78"/>
  <c r="H77"/>
  <c r="H76"/>
  <c r="H75"/>
  <c r="H73"/>
  <c r="H72"/>
  <c r="H71"/>
  <c r="H70"/>
  <c r="H67" s="1"/>
  <c r="H66" s="1"/>
  <c r="H65"/>
  <c r="H64"/>
  <c r="H63"/>
  <c r="H62"/>
  <c r="H61"/>
  <c r="H60"/>
  <c r="H59"/>
  <c r="H57"/>
  <c r="H56"/>
  <c r="H55"/>
  <c r="H54"/>
  <c r="H53"/>
  <c r="H52"/>
  <c r="H51"/>
  <c r="H50"/>
  <c r="H46"/>
  <c r="H45"/>
  <c r="H44"/>
  <c r="H43" s="1"/>
  <c r="H42"/>
  <c r="H41" s="1"/>
  <c r="H40" s="1"/>
  <c r="H39"/>
  <c r="H38"/>
  <c r="H37"/>
  <c r="H36"/>
  <c r="H35"/>
  <c r="H34"/>
  <c r="H29"/>
  <c r="H28" s="1"/>
  <c r="H27"/>
  <c r="H26"/>
  <c r="H25"/>
  <c r="H23"/>
  <c r="H22"/>
  <c r="H21"/>
  <c r="H20" s="1"/>
  <c r="H19" s="1"/>
  <c r="H18" s="1"/>
  <c r="G281" i="10"/>
  <c r="G278"/>
  <c r="G277" s="1"/>
  <c r="G276"/>
  <c r="G275"/>
  <c r="G274"/>
  <c r="G273" s="1"/>
  <c r="G271"/>
  <c r="G270" s="1"/>
  <c r="G269" s="1"/>
  <c r="G268" s="1"/>
  <c r="G264"/>
  <c r="G263" s="1"/>
  <c r="G262" s="1"/>
  <c r="G257"/>
  <c r="G255"/>
  <c r="G254"/>
  <c r="G247"/>
  <c r="G246" s="1"/>
  <c r="G238" s="1"/>
  <c r="G241"/>
  <c r="G240"/>
  <c r="G235"/>
  <c r="G234" s="1"/>
  <c r="G233" s="1"/>
  <c r="G225"/>
  <c r="G224"/>
  <c r="G222"/>
  <c r="G221" s="1"/>
  <c r="G217"/>
  <c r="G215" s="1"/>
  <c r="G210"/>
  <c r="G201"/>
  <c r="G200" s="1"/>
  <c r="G199" s="1"/>
  <c r="G198" s="1"/>
  <c r="G195"/>
  <c r="G194" s="1"/>
  <c r="G190"/>
  <c r="G182"/>
  <c r="G181" s="1"/>
  <c r="G177"/>
  <c r="G176" s="1"/>
  <c r="G175" s="1"/>
  <c r="G164"/>
  <c r="G163" s="1"/>
  <c r="G162" s="1"/>
  <c r="G155"/>
  <c r="G153"/>
  <c r="G150"/>
  <c r="G149" s="1"/>
  <c r="G143"/>
  <c r="G139"/>
  <c r="G138" s="1"/>
  <c r="G137" s="1"/>
  <c r="G136" s="1"/>
  <c r="G127"/>
  <c r="G125"/>
  <c r="G121"/>
  <c r="G120" s="1"/>
  <c r="G117"/>
  <c r="G115"/>
  <c r="G112" s="1"/>
  <c r="G107"/>
  <c r="G103"/>
  <c r="G102" s="1"/>
  <c r="G101"/>
  <c r="G100" s="1"/>
  <c r="G98"/>
  <c r="G97"/>
  <c r="G96" s="1"/>
  <c r="G95" s="1"/>
  <c r="G94" s="1"/>
  <c r="G81"/>
  <c r="G74"/>
  <c r="G73" s="1"/>
  <c r="G70"/>
  <c r="G69" s="1"/>
  <c r="G68" s="1"/>
  <c r="G66"/>
  <c r="G65"/>
  <c r="G63"/>
  <c r="G58"/>
  <c r="G57" s="1"/>
  <c r="G56" s="1"/>
  <c r="G54"/>
  <c r="G53" s="1"/>
  <c r="G42"/>
  <c r="G41" s="1"/>
  <c r="G40" s="1"/>
  <c r="G33"/>
  <c r="H33" i="11" s="1"/>
  <c r="G28" i="10"/>
  <c r="G25"/>
  <c r="G24" s="1"/>
  <c r="G23" s="1"/>
  <c r="G19"/>
  <c r="G18" s="1"/>
  <c r="G17" s="1"/>
  <c r="N61" i="3"/>
  <c r="N56"/>
  <c r="N34"/>
  <c r="N33" s="1"/>
  <c r="N21"/>
  <c r="N16"/>
  <c r="E47" i="1"/>
  <c r="E46"/>
  <c r="E45" s="1"/>
  <c r="E41"/>
  <c r="E39" s="1"/>
  <c r="E37" s="1"/>
  <c r="E28"/>
  <c r="E21"/>
  <c r="E18"/>
  <c r="G206" i="11"/>
  <c r="F125" i="10"/>
  <c r="F110"/>
  <c r="F164"/>
  <c r="F190"/>
  <c r="G104" i="11"/>
  <c r="G100"/>
  <c r="F137" i="10"/>
  <c r="G152" i="11"/>
  <c r="F58" i="10"/>
  <c r="F217"/>
  <c r="H31" i="15"/>
  <c r="F31"/>
  <c r="J31"/>
  <c r="J30"/>
  <c r="J29"/>
  <c r="J28"/>
  <c r="J27"/>
  <c r="J26"/>
  <c r="J25"/>
  <c r="J24"/>
  <c r="J23"/>
  <c r="J22"/>
  <c r="J21"/>
  <c r="J20"/>
  <c r="J19"/>
  <c r="J18"/>
  <c r="J17"/>
  <c r="L31" i="14"/>
  <c r="J31"/>
  <c r="H31"/>
  <c r="F31"/>
  <c r="N30"/>
  <c r="N29"/>
  <c r="N28"/>
  <c r="N27"/>
  <c r="N26"/>
  <c r="N25"/>
  <c r="N24"/>
  <c r="N23"/>
  <c r="N22"/>
  <c r="N21"/>
  <c r="N20"/>
  <c r="N19"/>
  <c r="N18"/>
  <c r="N17"/>
  <c r="N31"/>
  <c r="F29" i="13"/>
  <c r="G187" i="11"/>
  <c r="G182"/>
  <c r="F273" i="10"/>
  <c r="L34" i="3"/>
  <c r="L21"/>
  <c r="L16"/>
  <c r="L56"/>
  <c r="G204" i="11"/>
  <c r="G71"/>
  <c r="G247"/>
  <c r="G232"/>
  <c r="G92"/>
  <c r="F101" i="10"/>
  <c r="G65" i="11"/>
  <c r="G60"/>
  <c r="G23"/>
  <c r="F29" i="12"/>
  <c r="G163" i="11"/>
  <c r="G140"/>
  <c r="G139" s="1"/>
  <c r="G102"/>
  <c r="G22"/>
  <c r="F182" i="10"/>
  <c r="F181"/>
  <c r="F117"/>
  <c r="F241"/>
  <c r="F240"/>
  <c r="F247"/>
  <c r="F246"/>
  <c r="F201"/>
  <c r="F200"/>
  <c r="F199"/>
  <c r="F127"/>
  <c r="F115"/>
  <c r="F112"/>
  <c r="F121"/>
  <c r="F120"/>
  <c r="G235" i="11"/>
  <c r="G76"/>
  <c r="G75"/>
  <c r="G222"/>
  <c r="G221"/>
  <c r="G220"/>
  <c r="G219"/>
  <c r="G218"/>
  <c r="G217"/>
  <c r="G216"/>
  <c r="G215"/>
  <c r="G214" s="1"/>
  <c r="F33" i="10"/>
  <c r="G21" i="11"/>
  <c r="G20" s="1"/>
  <c r="G19" s="1"/>
  <c r="G18" s="1"/>
  <c r="G62"/>
  <c r="G39"/>
  <c r="G196"/>
  <c r="G198"/>
  <c r="G200"/>
  <c r="G199"/>
  <c r="G201"/>
  <c r="G202"/>
  <c r="G195" s="1"/>
  <c r="G194" s="1"/>
  <c r="G193" s="1"/>
  <c r="G192" s="1"/>
  <c r="G203"/>
  <c r="G205"/>
  <c r="G27"/>
  <c r="G25" s="1"/>
  <c r="G24" s="1"/>
  <c r="G29"/>
  <c r="G28"/>
  <c r="G35"/>
  <c r="G36"/>
  <c r="G37"/>
  <c r="G38"/>
  <c r="G34"/>
  <c r="G45"/>
  <c r="G44" s="1"/>
  <c r="G43" s="1"/>
  <c r="G46"/>
  <c r="G50"/>
  <c r="G49" s="1"/>
  <c r="G48" s="1"/>
  <c r="G52"/>
  <c r="G53"/>
  <c r="G47" s="1"/>
  <c r="G54"/>
  <c r="G55"/>
  <c r="G56"/>
  <c r="G59"/>
  <c r="G51"/>
  <c r="G61"/>
  <c r="G57"/>
  <c r="G63"/>
  <c r="G64"/>
  <c r="G70"/>
  <c r="G69"/>
  <c r="G68"/>
  <c r="G72"/>
  <c r="G73"/>
  <c r="G77"/>
  <c r="G78"/>
  <c r="G79"/>
  <c r="G81"/>
  <c r="G74" s="1"/>
  <c r="G88"/>
  <c r="G87" s="1"/>
  <c r="G85" s="1"/>
  <c r="G89"/>
  <c r="G90"/>
  <c r="G91"/>
  <c r="G93"/>
  <c r="G82"/>
  <c r="G99"/>
  <c r="G101"/>
  <c r="G109"/>
  <c r="G108" s="1"/>
  <c r="G107" s="1"/>
  <c r="G106" s="1"/>
  <c r="G110"/>
  <c r="G114"/>
  <c r="G113" s="1"/>
  <c r="G112" s="1"/>
  <c r="G111" s="1"/>
  <c r="G117"/>
  <c r="G116"/>
  <c r="G115"/>
  <c r="G119"/>
  <c r="G120"/>
  <c r="G121"/>
  <c r="G127"/>
  <c r="G126"/>
  <c r="G125"/>
  <c r="G124" s="1"/>
  <c r="G122" s="1"/>
  <c r="G129"/>
  <c r="G130"/>
  <c r="G131"/>
  <c r="G136"/>
  <c r="G135"/>
  <c r="G137"/>
  <c r="G134" s="1"/>
  <c r="G133" s="1"/>
  <c r="G138"/>
  <c r="F210" i="10"/>
  <c r="F19"/>
  <c r="F18"/>
  <c r="F17"/>
  <c r="F63"/>
  <c r="F57"/>
  <c r="F56"/>
  <c r="F54"/>
  <c r="F53"/>
  <c r="F163"/>
  <c r="F162"/>
  <c r="F177"/>
  <c r="F176"/>
  <c r="F175"/>
  <c r="D41" i="1"/>
  <c r="D39"/>
  <c r="D37"/>
  <c r="G231" i="11"/>
  <c r="G233"/>
  <c r="G234"/>
  <c r="G236"/>
  <c r="G237"/>
  <c r="G186"/>
  <c r="G185" s="1"/>
  <c r="G184" s="1"/>
  <c r="G188"/>
  <c r="G189"/>
  <c r="G190"/>
  <c r="G191"/>
  <c r="G240"/>
  <c r="G239"/>
  <c r="G226"/>
  <c r="G225" s="1"/>
  <c r="G224" s="1"/>
  <c r="G223" s="1"/>
  <c r="G227"/>
  <c r="G249"/>
  <c r="G246"/>
  <c r="G244" s="1"/>
  <c r="G243" s="1"/>
  <c r="G242" s="1"/>
  <c r="G241" s="1"/>
  <c r="G245"/>
  <c r="G252"/>
  <c r="G251" s="1"/>
  <c r="G250" s="1"/>
  <c r="G255"/>
  <c r="G254"/>
  <c r="G253" s="1"/>
  <c r="G257"/>
  <c r="G258"/>
  <c r="G259"/>
  <c r="G260"/>
  <c r="G146"/>
  <c r="G145" s="1"/>
  <c r="G144" s="1"/>
  <c r="G143" s="1"/>
  <c r="G147"/>
  <c r="G148"/>
  <c r="G151"/>
  <c r="G150" s="1"/>
  <c r="G149" s="1"/>
  <c r="G158"/>
  <c r="G157" s="1"/>
  <c r="G156" s="1"/>
  <c r="G155" s="1"/>
  <c r="G154" s="1"/>
  <c r="G153" s="1"/>
  <c r="G159"/>
  <c r="G160"/>
  <c r="G169"/>
  <c r="G168" s="1"/>
  <c r="G167" s="1"/>
  <c r="G166" s="1"/>
  <c r="G165" s="1"/>
  <c r="G177"/>
  <c r="G176" s="1"/>
  <c r="G175" s="1"/>
  <c r="G174" s="1"/>
  <c r="G180"/>
  <c r="G179"/>
  <c r="G178" s="1"/>
  <c r="G181"/>
  <c r="G161"/>
  <c r="G164"/>
  <c r="G211"/>
  <c r="G212"/>
  <c r="G210" s="1"/>
  <c r="G209" s="1"/>
  <c r="G208" s="1"/>
  <c r="G207" s="1"/>
  <c r="G213"/>
  <c r="G42"/>
  <c r="G41" s="1"/>
  <c r="G40" s="1"/>
  <c r="F66" i="10"/>
  <c r="F65"/>
  <c r="F286"/>
  <c r="F107"/>
  <c r="F276"/>
  <c r="F275"/>
  <c r="F274"/>
  <c r="F155"/>
  <c r="F195"/>
  <c r="F194"/>
  <c r="F28"/>
  <c r="F42"/>
  <c r="F41"/>
  <c r="F40"/>
  <c r="F74"/>
  <c r="F73"/>
  <c r="F81"/>
  <c r="F70"/>
  <c r="F69"/>
  <c r="F68"/>
  <c r="F143"/>
  <c r="F215"/>
  <c r="F222"/>
  <c r="F221"/>
  <c r="F225"/>
  <c r="F224"/>
  <c r="F235"/>
  <c r="F234"/>
  <c r="F233"/>
  <c r="F257"/>
  <c r="F255"/>
  <c r="F254"/>
  <c r="F264"/>
  <c r="F263"/>
  <c r="F262"/>
  <c r="F150"/>
  <c r="F149"/>
  <c r="G103" i="11"/>
  <c r="F153" i="10"/>
  <c r="L33" i="3"/>
  <c r="L61"/>
  <c r="F139" i="10"/>
  <c r="G95" i="11"/>
  <c r="G94" s="1"/>
  <c r="G98"/>
  <c r="G97" s="1"/>
  <c r="F25" i="10"/>
  <c r="F24"/>
  <c r="F281"/>
  <c r="F278"/>
  <c r="F277"/>
  <c r="F271"/>
  <c r="F270"/>
  <c r="F269"/>
  <c r="F268"/>
  <c r="F103"/>
  <c r="F102"/>
  <c r="F98"/>
  <c r="F97"/>
  <c r="F96"/>
  <c r="F95"/>
  <c r="F94"/>
  <c r="D47" i="1"/>
  <c r="D46"/>
  <c r="D45"/>
  <c r="D28"/>
  <c r="D21"/>
  <c r="D18"/>
  <c r="F161" i="10"/>
  <c r="F214"/>
  <c r="F213"/>
  <c r="F32"/>
  <c r="F31"/>
  <c r="F30"/>
  <c r="G33" i="11"/>
  <c r="G32" s="1"/>
  <c r="G31" s="1"/>
  <c r="G30" s="1"/>
  <c r="F23" i="10"/>
  <c r="F72"/>
  <c r="G230" i="11"/>
  <c r="G229" s="1"/>
  <c r="G228" s="1"/>
  <c r="F100" i="10"/>
  <c r="D36" i="1"/>
  <c r="D16"/>
  <c r="L14" i="3"/>
  <c r="L13"/>
  <c r="F198" i="10"/>
  <c r="F138"/>
  <c r="G256" i="11"/>
  <c r="F253" i="10"/>
  <c r="F251"/>
  <c r="F238"/>
  <c r="G26" i="11"/>
  <c r="G128"/>
  <c r="G67"/>
  <c r="G66"/>
  <c r="F152" i="10"/>
  <c r="F136"/>
  <c r="F16"/>
  <c r="F232"/>
  <c r="F287"/>
  <c r="G72" l="1"/>
  <c r="G253"/>
  <c r="G251" s="1"/>
  <c r="G232"/>
  <c r="H128" i="11"/>
  <c r="H124" s="1"/>
  <c r="H122" s="1"/>
  <c r="H105" s="1"/>
  <c r="H210"/>
  <c r="H209" s="1"/>
  <c r="H208" s="1"/>
  <c r="H230"/>
  <c r="H229" s="1"/>
  <c r="H195"/>
  <c r="H194" s="1"/>
  <c r="H193" s="1"/>
  <c r="H192" s="1"/>
  <c r="H185"/>
  <c r="H85"/>
  <c r="H74" s="1"/>
  <c r="H69"/>
  <c r="H68" s="1"/>
  <c r="H47"/>
  <c r="H32"/>
  <c r="H31" s="1"/>
  <c r="H30" s="1"/>
  <c r="G32" i="10"/>
  <c r="G31" s="1"/>
  <c r="G30" s="1"/>
  <c r="G16" s="1"/>
  <c r="H142" i="11"/>
  <c r="H24"/>
  <c r="H17" s="1"/>
  <c r="H111"/>
  <c r="H228"/>
  <c r="H207"/>
  <c r="H49"/>
  <c r="H48" s="1"/>
  <c r="G183"/>
  <c r="G105"/>
  <c r="G17"/>
  <c r="G173"/>
  <c r="G172" s="1"/>
  <c r="G171" s="1"/>
  <c r="G170" s="1"/>
  <c r="G142" s="1"/>
  <c r="G161" i="10"/>
  <c r="G152" s="1"/>
  <c r="G286"/>
  <c r="G110"/>
  <c r="G214"/>
  <c r="G213" s="1"/>
  <c r="N14" i="3"/>
  <c r="N13" s="1"/>
  <c r="E36" i="1"/>
  <c r="E16" s="1"/>
  <c r="H16" i="11" l="1"/>
  <c r="H184"/>
  <c r="H183" s="1"/>
  <c r="G287" i="10"/>
  <c r="G141" i="11"/>
  <c r="G261"/>
  <c r="G16"/>
  <c r="H141" l="1"/>
  <c r="H261"/>
</calcChain>
</file>

<file path=xl/sharedStrings.xml><?xml version="1.0" encoding="utf-8"?>
<sst xmlns="http://schemas.openxmlformats.org/spreadsheetml/2006/main" count="2307" uniqueCount="596">
  <si>
    <t>Источники  финансирования дефицита бюджета</t>
  </si>
  <si>
    <t>Наименование кода группы, подгруппы, статьи и вида источника финансирования дефицитов бюджетов, наименование кода классификации операций сектора государственного управления, относящихся к источникам финансирования дефицитов бюджетов</t>
  </si>
  <si>
    <t>код главного администратора источников финансирования дефицитов бюджетов</t>
  </si>
  <si>
    <t>Код группы, подгруппы статьи и вида источника финансирования дефицитов бюджетов, код классификации операций сектора государственного управления относящихся к источникам финансирования дефицитов бюджетов</t>
  </si>
  <si>
    <t>Источники внутреннего финансирования дефицита бюджета, всего, в том числе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</si>
  <si>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</si>
  <si>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</si>
  <si>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-4 741 700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</si>
  <si>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</si>
  <si>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</si>
  <si>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бюджетом муниципального образования Российской Федерации в валюте Российской Федерации</t>
  </si>
  <si>
    <t>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</si>
  <si>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</si>
  <si>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01 03 00 00 05 0000 810</t>
  </si>
  <si>
    <t xml:space="preserve">          Погашение бюджетом муниципального образования Забайкальского края Российской Федерации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</si>
  <si>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</si>
  <si>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</si>
  <si>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</si>
  <si>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</si>
  <si>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</si>
  <si>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</si>
  <si>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</si>
  <si>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</si>
  <si>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</si>
  <si>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бюджета муниципального района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</si>
  <si>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</si>
  <si>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</si>
  <si>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</si>
  <si>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</si>
  <si>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</si>
  <si>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</si>
  <si>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</si>
  <si>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Код классификации источников финансирования дефицитов бюджетов Российской Федерации</t>
  </si>
  <si>
    <t>01 03 00 00 05 0000 710</t>
  </si>
  <si>
    <t>Уменьшение прочих остатков денежных средств бюджета муниципального района</t>
  </si>
  <si>
    <t>Назначено</t>
  </si>
  <si>
    <t>Наименование доходов</t>
  </si>
  <si>
    <t>Формы  межбюджетных трансфертов,</t>
  </si>
  <si>
    <t>БЕЗВОЗМЕЗДНЫЕ ПОСТУПЛЕНИЯ ОТ ДРУГИХ БЮДЖЕТОВ БЮДЖЕТНОЙ СИСТЕМЫ РОССИЙСКОЙ ФЕДЕРАЦИИ</t>
  </si>
  <si>
    <t>в том числе:</t>
  </si>
  <si>
    <t>Дотации бюджетам муниципальных образований</t>
  </si>
  <si>
    <t xml:space="preserve">Дотации бюджетам муниципальных районов на выравнивание бюджетной обеспеченности </t>
  </si>
  <si>
    <t>Субвенции бюджетам муниципальных районов</t>
  </si>
  <si>
    <t>Субвенции на выполнение передаваемых полномочий субъектов Российской Федерации</t>
  </si>
  <si>
    <t>Субвенции бюджетам муниципальных районов на обеспечение государственных гарантий прав граждан на получение общедоступного и бесплатного дошкольного, общего образования в общеобразовательных учреждениях в соответствии с Законом Забайкальского края от 11 июля 2013 года № 858-ЗЗК «Об отдельных вопросах в сфере образования»</t>
  </si>
  <si>
    <t>Субвенции бюджетам муниципальных районов на осуществление государственных полномочий по расчёту и предоставлению дотаций бюджетам поселений на выравнивание уровня бюджетной обеспеченности в соответствии с Законом Забайкальского края от 20 декабря  2011 года № 608-ЗЗК «О  межбюджетных отношениях в Забайкальском крае»</t>
  </si>
  <si>
    <t xml:space="preserve">Субвенции бюджетам муниципальных районов на осуществление  государственных полномочий в сфере   государственного управления охраной труда в соответствии с Законом Забайкальского края от 29 декабря 2008 года № 100-ЗЗК "О наделении органов местного самоуправления отдельными государственными полномочиями в сфере государственного управления охраной труда» </t>
  </si>
  <si>
    <t>Субвенции бюджетам муниципальных районов на осуществление государственного полномочия по созданию административных комиссий в Забайкальском крае   в соответствии с Законом Забайкальского края от 04 июня 2009 года №191-ЗЗК "Об организации деятельности административных комиссий и о  наделении органов местного самоуправления муниципальных районов государственным полномочием по созданию административных комиссий в Забайкальском крае"</t>
  </si>
  <si>
    <t>Субвенции бюджетам муниципальных районов на осуществление государственного полномочия по установлению нормативов формирования расходов на содержание органов местного самоуправления поселений в соответствии с Законом Забайкальского края от 29 декабря 2008 года  № 102-ЗЗК "О наделении органов местного самоуправления муниципальных районов государственным полномочием по установлению нормативов формирования расходов на содержание органов местного самоуправления поселений"</t>
  </si>
  <si>
    <t>Субвенции бюджетам муниципальных районов на осуществление государственного полномочия по обеспечению бесплатным питанием детей из малоимущих семей, обучающихся в муниципальных образовательных учреждениях Забайкальского края,  в соответствии с Законом Забайкальского края от 25 декабря 2008 года  № 88-ЗЗК «Об обеспечении бесплатным питанием детей из малоимущих семей, обучающихся в государственных и  муниципальных образовательных учреждениях Забайкальского края, и  о наделении органов местного самоуправления муниципальных районов и городских округов Забайкальского края отдельным  государственным полномочием по обеспечению бесплатным питанием детей из малоимущих семей, обучающихся в муниципальных образовательных учреждениях Забайкальского края</t>
  </si>
  <si>
    <t>в том числе</t>
  </si>
  <si>
    <t>администрирование государственного полномочия</t>
  </si>
  <si>
    <t>Субвенции бюджетам муниципальных районов на осуществление государственного полномочия по организации и осуществлению деятельности по опеке и попечительству над несовершеннолетними, в соответствии с Законом Забайкальского края от   13 ноября 2009 года  №272-ЗЗК «О наделении органов местного самоуправления муниципальных районов и городских округов    государственным полномочием  по организации и осуществлению деятельности по опеке и попечительству над несовершеннолетними»</t>
  </si>
  <si>
    <t>Иные межбюджетные трансферты</t>
  </si>
  <si>
    <t xml:space="preserve">Код бюджетной
классификации
Российской Федерации 
</t>
  </si>
  <si>
    <t xml:space="preserve">2 02 00000 00 0000 000
</t>
  </si>
  <si>
    <t xml:space="preserve">Субвенции бюджетам муниципальных районов на осуществление  государственного полномочия по предоставлению компенсации части родительской платы ,взимаемой с родителей  или законных представителей за содержание ребенка в образовательных организациях , реализующих основную общеобразовательную программу дошкольного образования, в соответствии с Законом Забайкальского края от 26 сентября 2008 года № 56-ЗЗК  "О наделении органов местного самоуправления муниципальных районов и городских округов государственным полномочием по предоставлению компенсации части платы, взимаемой с родителей или законных представителей  за содержание ребенка в  образовательных организациях, 
реализующих основную общеобразовательную программу дошкольного образования "
</t>
  </si>
  <si>
    <t xml:space="preserve">Субвенции бюджетам муниципальных районов на осуществление государственного полномочия  по организации социальной поддержки отдельных категорий граждан путём обеспечения льготного проезда на городском и пригородском пассажирском транспорте общего пользования (кроме воздушного и железнодорожного) в соответствии с Законом Забайкальского края от 6 мая 2013 года № 816-ЗЗК  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</si>
  <si>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</si>
  <si>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Федерации(межбюджетные субсидии)</t>
  </si>
  <si>
    <t>Прочие субсидии бюдетам муниципальных районнов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</si>
  <si>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</si>
  <si>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</si>
  <si>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БЕЗВОЗМЕЗДНЫЕ ПОСТУПЛЕНИЯ</t>
  </si>
  <si>
    <t xml:space="preserve">2 00 00000 00 0000 000
</t>
  </si>
  <si>
    <t xml:space="preserve"> по разделам, подразделам,  целевым статьям (государственным программам и непрограммным мероприятиям)</t>
  </si>
  <si>
    <t>Наименование показателя</t>
  </si>
  <si>
    <t xml:space="preserve">Коды </t>
  </si>
  <si>
    <t xml:space="preserve">Рз 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</si>
  <si>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</si>
  <si>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</si>
  <si>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</si>
  <si>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</si>
  <si>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</si>
  <si>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</si>
  <si>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</si>
  <si>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</si>
  <si>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00000 20 300</t>
  </si>
  <si>
    <t>Глава муниципального образования</t>
  </si>
  <si>
    <t>Фонд оплаты труда и страховые взносы</t>
  </si>
  <si>
    <t>121</t>
  </si>
  <si>
    <t>Функционирование представительных органовмуниципальных образований</t>
  </si>
  <si>
    <t>03</t>
  </si>
  <si>
    <t>Центральный аппарат</t>
  </si>
  <si>
    <t>00000 20 400</t>
  </si>
  <si>
    <t>Иные выплаты персоналу, за исключением фонда оплаты труда</t>
  </si>
  <si>
    <t>122</t>
  </si>
  <si>
    <t>Прочая закупка товаров, работ и услуг для государственных нужд</t>
  </si>
  <si>
    <t>244</t>
  </si>
  <si>
    <t>Председатель  представительного органа муниципального образования</t>
  </si>
  <si>
    <t>00000 21 100</t>
  </si>
  <si>
    <t>Функционирование местных администраций</t>
  </si>
  <si>
    <t>04</t>
  </si>
  <si>
    <t>Местная администрация</t>
  </si>
  <si>
    <t>Закупка товаров, работ, услуг в сфере информационно-коммуникационных технологий</t>
  </si>
  <si>
    <t>Уплата налога на имущество организаций</t>
  </si>
  <si>
    <t>00000 204 00</t>
  </si>
  <si>
    <t>Уплата прочих налогов, сборов и иных платежей</t>
  </si>
  <si>
    <t>Резервные фонды</t>
  </si>
  <si>
    <t>00000 00 070</t>
  </si>
  <si>
    <t>Резервные фонды местных администраций</t>
  </si>
  <si>
    <t>00000 40 520</t>
  </si>
  <si>
    <t>540</t>
  </si>
  <si>
    <t>Переданные гос.полномочия (охрана труда)</t>
  </si>
  <si>
    <t>Переданные гос.полномочия (АК)</t>
  </si>
  <si>
    <t>Переданные гос.полномочия (КДН)</t>
  </si>
  <si>
    <t>Переданные гос.полномочия (НПА)</t>
  </si>
  <si>
    <t xml:space="preserve"> Иные межбюджетные трансферты</t>
  </si>
  <si>
    <t xml:space="preserve">00000 40 521 </t>
  </si>
  <si>
    <t>00000 40 521</t>
  </si>
  <si>
    <t>Межбюджетные трансферты 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 на осуществление части полномочий по решению вопросов местного значения,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</si>
  <si>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</si>
  <si>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</si>
  <si>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Переданное гос. полномочие</t>
  </si>
  <si>
    <t>Руководитель контрольно-счётной палаты муниципального образования</t>
  </si>
  <si>
    <t>00000 22 500</t>
  </si>
  <si>
    <t>Обеспечение проведения выборов и референдумов</t>
  </si>
  <si>
    <t>07</t>
  </si>
  <si>
    <t xml:space="preserve">Средства, передаваемые для компенсации
 дополнительных расходов, возникших в результате решений,
 принятых органами власти другого уровня
</t>
  </si>
  <si>
    <t>11</t>
  </si>
  <si>
    <t>Резервные средства</t>
  </si>
  <si>
    <t>870</t>
  </si>
  <si>
    <t>Другие общегосударственные вопросы</t>
  </si>
  <si>
    <t>13</t>
  </si>
  <si>
    <t>Реализация государственных функций, связанных с общегосударственным управлением</t>
  </si>
  <si>
    <t>00000 92 300</t>
  </si>
  <si>
    <t>Выполнение других обязательств государства</t>
  </si>
  <si>
    <t>Осуществление полномочий по составлению списков присяжных заседателей</t>
  </si>
  <si>
    <t xml:space="preserve">01 </t>
  </si>
  <si>
    <t>Мероприятия по управлению муниципальным имуществом муниципального района «Александрово-Заводский район» на 2016-2020 годы</t>
  </si>
  <si>
    <t>00000 00 101</t>
  </si>
  <si>
    <t>Профилактика безнадзорности, правонарушений и преступлений среди несовершеннолетних муниципального района «Александрово-Заводский район» на 2016-2020 годы</t>
  </si>
  <si>
    <t>00000 00 109</t>
  </si>
  <si>
    <t>00000 00 113</t>
  </si>
  <si>
    <t>00000 00 114</t>
  </si>
  <si>
    <t>00000 00 115</t>
  </si>
  <si>
    <t>00000 00 117</t>
  </si>
  <si>
    <t>Учреждения по хозяйственному обслуживанию</t>
  </si>
  <si>
    <t>00000 93 900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</si>
  <si>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</si>
  <si>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</si>
  <si>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</si>
  <si>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</si>
  <si>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 xml:space="preserve"> Межбюджетные трансферты</t>
  </si>
  <si>
    <t>500</t>
  </si>
  <si>
    <t xml:space="preserve"> Субвенции</t>
  </si>
  <si>
    <t>530</t>
  </si>
  <si>
    <t>Национальная безопасность и правоохранительная деятельность</t>
  </si>
  <si>
    <t>09</t>
  </si>
  <si>
    <t>00000 00 218</t>
  </si>
  <si>
    <t xml:space="preserve"> Иные межбюджетные трансферты в соответствии с соглашениями</t>
  </si>
  <si>
    <t>Национальная  экономика</t>
  </si>
  <si>
    <t>05</t>
  </si>
  <si>
    <t>00000 00 111</t>
  </si>
  <si>
    <t>00000 00 118</t>
  </si>
  <si>
    <t>08</t>
  </si>
  <si>
    <t xml:space="preserve">Другие виды транспорта </t>
  </si>
  <si>
    <t>00000 00 317</t>
  </si>
  <si>
    <t>Субсидии на проведение отдельных мероприятий по другим видам транспорта</t>
  </si>
  <si>
    <t>810</t>
  </si>
  <si>
    <t>Дорожное хозяйство</t>
  </si>
  <si>
    <t>00000 00 315</t>
  </si>
  <si>
    <t>Доррожные фонды местных администраций</t>
  </si>
  <si>
    <t>Другие вопросы в области национальной экономики</t>
  </si>
  <si>
    <t>12</t>
  </si>
  <si>
    <t>Программные мероприятия</t>
  </si>
  <si>
    <t>00 000</t>
  </si>
  <si>
    <t>Чистая вода на 2016-2020 годы</t>
  </si>
  <si>
    <t>00000 00 103</t>
  </si>
  <si>
    <t>Мероприятия, направленные на развитие малого и среднего предпринимательства муниципального района «Александрово-Заводский район» на 2016-2020 годы</t>
  </si>
  <si>
    <t>00000 00 104</t>
  </si>
  <si>
    <t>Мероприятия по энергосбережению и повышению энергетической эффективности на 2014-2020 годы на территории муниципального района «Александрово-Заводский район»</t>
  </si>
  <si>
    <t>00000 00 105</t>
  </si>
  <si>
    <t>Жилищно-коммунальное хозяйство</t>
  </si>
  <si>
    <t>Поддержка коммунального хозяйства</t>
  </si>
  <si>
    <t>00</t>
  </si>
  <si>
    <t>00000 00 107</t>
  </si>
  <si>
    <t>Образование</t>
  </si>
  <si>
    <t>Субвенция на образование</t>
  </si>
  <si>
    <t>Общее образование</t>
  </si>
  <si>
    <t>Школы - детские сады, школы начальные, неполные средние и средние</t>
  </si>
  <si>
    <t>611</t>
  </si>
  <si>
    <t>Обеспечение деятельности подведомственных учреждений</t>
  </si>
  <si>
    <t>Школы местный бюджет</t>
  </si>
  <si>
    <t>00000 01 421</t>
  </si>
  <si>
    <t>Гос полномочие питание детей</t>
  </si>
  <si>
    <t>612</t>
  </si>
  <si>
    <t>Учреждения по внешкольной работе с детьми</t>
  </si>
  <si>
    <t>00000 01 423</t>
  </si>
  <si>
    <t>МУ ДОД "ДШИ"</t>
  </si>
  <si>
    <t>МУ ДОД "ДЮСШ"</t>
  </si>
  <si>
    <t>Иные безвозмездные и безвозвратные перечисления</t>
  </si>
  <si>
    <t>Молодежная политика и оздоровление детей</t>
  </si>
  <si>
    <t xml:space="preserve">Мероприятия по проведению оздоровительной кампании детей </t>
  </si>
  <si>
    <t>00000 00 112</t>
  </si>
  <si>
    <t>Другие вопросы в области образования</t>
  </si>
  <si>
    <t>Руководство и управление в сфере установленных функций органов местного самоупраления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</si>
  <si>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</si>
  <si>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00000 01 452</t>
  </si>
  <si>
    <t>Переданное гос.полномочие опека</t>
  </si>
  <si>
    <t>Гос. полномочие администрирование кл.руков</t>
  </si>
  <si>
    <t>Развитие системы образования в  муниципальном районе «Александрово-Заводский район» на 2014-2020 годы</t>
  </si>
  <si>
    <t>00000 00 102</t>
  </si>
  <si>
    <t>Культура, кинематография и средства массовой информации</t>
  </si>
  <si>
    <t xml:space="preserve">Культура </t>
  </si>
  <si>
    <t>Дворцы и дома культуры, другие учреждения культуры и средств массовой информации</t>
  </si>
  <si>
    <t>00000 08 440</t>
  </si>
  <si>
    <t>Музеи и постоянные выставки</t>
  </si>
  <si>
    <t>00000 08 441</t>
  </si>
  <si>
    <t>Библиотеки</t>
  </si>
  <si>
    <t>00000 08 442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</si>
  <si>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</si>
  <si>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</si>
  <si>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</si>
  <si>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</si>
  <si>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00000 06 491</t>
  </si>
  <si>
    <t xml:space="preserve">Доплаты к пенсиям муниципальных  служащих </t>
  </si>
  <si>
    <t xml:space="preserve">Пенсии выплачиваемые организациями сектора государственного управления </t>
  </si>
  <si>
    <t>312</t>
  </si>
  <si>
    <t>Выплаты орденоносцам</t>
  </si>
  <si>
    <t>00000 06 492</t>
  </si>
  <si>
    <t>313</t>
  </si>
  <si>
    <t>Социальное обеспечение населения</t>
  </si>
  <si>
    <t>Обеспечение жильём молодых семей федеральные</t>
  </si>
  <si>
    <t>Социальная помощь</t>
  </si>
  <si>
    <t>00000 06 514</t>
  </si>
  <si>
    <t>Мероприятия в области социальной политики</t>
  </si>
  <si>
    <t>Меры социальной поддержки по ПНО</t>
  </si>
  <si>
    <t>Обеспечение жильём молодых семей на 2016-2020 годы</t>
  </si>
  <si>
    <t>Охрана семьи и детства</t>
  </si>
  <si>
    <t>Обеспечение жилыми помещениями детей -сирот</t>
  </si>
  <si>
    <t>Компенсация части родительской платыза содержание ребёнка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</si>
  <si>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Социальные выплаты</t>
  </si>
  <si>
    <t>Переданное гос.полномочие</t>
  </si>
  <si>
    <t>Выплаты семьям опекунов на содержание подопечных детей</t>
  </si>
  <si>
    <t>Выплаты приёмные семьи</t>
  </si>
  <si>
    <t>ЕДВ детям сиротам обучающимся очно</t>
  </si>
  <si>
    <t>Физическая культура и спорт</t>
  </si>
  <si>
    <t>00000 00 512</t>
  </si>
  <si>
    <t xml:space="preserve">Мероприятия в области здравоохранения, спорта и физической культуры, туризма </t>
  </si>
  <si>
    <t>Обслуживание государственного и внутреннего долга</t>
  </si>
  <si>
    <t>Обслуживание государственного и муниципального долга</t>
  </si>
  <si>
    <t>00000 06 065</t>
  </si>
  <si>
    <t>Процентные платежи по долговым обязательствам</t>
  </si>
  <si>
    <t xml:space="preserve">Процентные платежи по муниципальному  долгу  </t>
  </si>
  <si>
    <t>Прочие расходы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</si>
  <si>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</si>
  <si>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</si>
  <si>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</si>
  <si>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</si>
  <si>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</t>
  </si>
  <si>
    <t xml:space="preserve">Выравнивание бюджетной обеспеченности поселений из регионального фонда финансовой поддержки </t>
  </si>
  <si>
    <t>00000 40 130</t>
  </si>
  <si>
    <t>Дотации</t>
  </si>
  <si>
    <t xml:space="preserve"> Дотации</t>
  </si>
  <si>
    <t>510</t>
  </si>
  <si>
    <t xml:space="preserve"> Дотации на выравнивание уровня бюджетной обеспеченности муниципальных образований</t>
  </si>
  <si>
    <t>511</t>
  </si>
  <si>
    <t xml:space="preserve"> Дотации на выравнивание уровня бюджетной обеспеченности муниципальных образований (в части субвенции на исполнение ОМСУ гос. полномочий по расчёту и предоставлению дотаций поселениям на выравнивание бюджетной обеспеченности) </t>
  </si>
  <si>
    <t>Дотации на поддержку мер по обеспечению сбалансированности бюджетов</t>
  </si>
  <si>
    <t>00000 40 201</t>
  </si>
  <si>
    <t>512</t>
  </si>
  <si>
    <t>справочно межбюджетные трансферты</t>
  </si>
  <si>
    <t>Итого расходов</t>
  </si>
  <si>
    <t>Ведомственная структура расходов    бюджета муниципального района "Александрово-Заводский район"</t>
  </si>
  <si>
    <t xml:space="preserve"> по разделам, подразделам,  целевым статьям</t>
  </si>
  <si>
    <t>Коды ведомственной классификации</t>
  </si>
  <si>
    <t>Код ведомства</t>
  </si>
  <si>
    <t>Администрация муниципального района "Александрово-Заводский район"</t>
  </si>
  <si>
    <t>00000 20300</t>
  </si>
  <si>
    <t>00000 20400</t>
  </si>
  <si>
    <t>00000 21100</t>
  </si>
  <si>
    <t>00000 22500</t>
  </si>
  <si>
    <t>00000 92300</t>
  </si>
  <si>
    <t>Краевая целевая программа "Модернизация объектов коммунальной инфраструктуры Забайкальского края (2013-2015 годы)"</t>
  </si>
  <si>
    <t>Целевые программы муниципальных образований</t>
  </si>
  <si>
    <t xml:space="preserve">Выплаты родителям на воспитание детей-инвалидов на дому  </t>
  </si>
  <si>
    <t>00000 40 205</t>
  </si>
  <si>
    <t xml:space="preserve">Оздоровление детей </t>
  </si>
  <si>
    <t>Методический кабинет, бухг</t>
  </si>
  <si>
    <t>Гос. полномочие администрирование компенсация родительской платы</t>
  </si>
  <si>
    <t>Выполнение функций бюджетными учреждениями</t>
  </si>
  <si>
    <t>00000 51 200</t>
  </si>
  <si>
    <t>00000 00 000</t>
  </si>
  <si>
    <t>00000 51 180</t>
  </si>
  <si>
    <t>00000 92 900</t>
  </si>
  <si>
    <t xml:space="preserve"> Землеустроители</t>
  </si>
  <si>
    <t>00000 71 201</t>
  </si>
  <si>
    <t>00000 01 420</t>
  </si>
  <si>
    <t>Субсидии на дошкольное образование</t>
  </si>
  <si>
    <t>00000 79 211</t>
  </si>
  <si>
    <t>00000 71 230</t>
  </si>
  <si>
    <t>00000 00 130</t>
  </si>
  <si>
    <t>123</t>
  </si>
  <si>
    <t>00000 79 206</t>
  </si>
  <si>
    <t>00000 79 207</t>
  </si>
  <si>
    <t>ДОРОЖНЫЙ ФОНД</t>
  </si>
  <si>
    <t>0000074 505</t>
  </si>
  <si>
    <t>Землеустроители</t>
  </si>
  <si>
    <t xml:space="preserve"> межбюджетные трансферты</t>
  </si>
  <si>
    <t>00000 71 218</t>
  </si>
  <si>
    <t>Национальная экономика</t>
  </si>
  <si>
    <t>00000 00 350</t>
  </si>
  <si>
    <t>Жилищное хозяйство</t>
  </si>
  <si>
    <t>Субсидии на модернизацию жилищно-коммунального хозяйства</t>
  </si>
  <si>
    <t>Развитие дошкольного образования</t>
  </si>
  <si>
    <t>00000 00 119</t>
  </si>
  <si>
    <t>00000 71 432</t>
  </si>
  <si>
    <t>322</t>
  </si>
  <si>
    <t>Комитет по финансам администрации муниципального района "Александрово-Заводский район"</t>
  </si>
  <si>
    <t>Территориальное планирование</t>
  </si>
  <si>
    <t xml:space="preserve"> территориальное планирования</t>
  </si>
  <si>
    <t>Мероприятия, направленные на безопасность дорожного движения  на территории муниципального района «Александрово-Заводский район» на 2016-2018 годы</t>
  </si>
  <si>
    <t>Комплексные меры противодействия злоупотребления наркотиками и их незаконному обороту на 2016-2018 годы</t>
  </si>
  <si>
    <t>Противодействие коррупции в  муниципальном районе «Александрово-Заводский район» на 2017-2018 годы</t>
  </si>
  <si>
    <t>Меры по противодействию терроризму и экстремизму на территории муниципального района «Александрово-Заводский район» на 2017-2021 годы</t>
  </si>
  <si>
    <t>Комитет по финансам (местный)</t>
  </si>
  <si>
    <t>Субсидия бюджетам муниципальных районов на реализацию федеральных целевых программ</t>
  </si>
  <si>
    <t>Субсидия бюджетам муниципальных районов на создание в общеобразовательных организациях, расположенных в сельской местности, условий для занятия физической культурой и спортом</t>
  </si>
  <si>
    <t>Субвенции  бюджетам  муниципальных  районов  на  содержание ребёнка в семье опекуна и приёмной семье, а также вознаграждение, причитающиеся приёмному родителю</t>
  </si>
  <si>
    <t>Субвенции  бюджетам муниципальных районов на осуществление первичного воинского учёта на территориях, где отсутствуют военные комиссариаты</t>
  </si>
  <si>
    <t>Субвенции бюджетам муниципальных районов на осуществление государственного полномочия по созданию комиссий по делам несовершеннолетних и защите их прав и организации деятельности этих комиссий в соответствии с Законом Забайкальского края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</si>
  <si>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Субвенции бюджетам муниципальных районов на осуществление государственных полномочий по сбору информации от поселений, находящихся на территории муниципального района, необходимой для ведения регистра муниципальных нормативно-правовых актов,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</si>
  <si>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</si>
  <si>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 полномочие льготный проезд</t>
  </si>
  <si>
    <t>Мероприятия по охране труда</t>
  </si>
  <si>
    <t>00000 79 502</t>
  </si>
  <si>
    <t>Муниципальная программа "Обращение с отходами производства и потребления на территории муниципального района "Александрово-Заводский район" на 2017-2021 годы</t>
  </si>
  <si>
    <t>Организация отдыха и оздоровления детей</t>
  </si>
  <si>
    <t>00000 00 120</t>
  </si>
  <si>
    <t>00000 00 116</t>
  </si>
  <si>
    <t>00000 72 400</t>
  </si>
  <si>
    <t>00000 00 121</t>
  </si>
  <si>
    <t>321</t>
  </si>
  <si>
    <t>00000 79 220</t>
  </si>
  <si>
    <t>00000 79 205</t>
  </si>
  <si>
    <t xml:space="preserve">Строительство жилья </t>
  </si>
  <si>
    <t>00000 79 230</t>
  </si>
  <si>
    <t>00000 L4 970</t>
  </si>
  <si>
    <t>323</t>
  </si>
  <si>
    <t>Строительство жилья</t>
  </si>
  <si>
    <t>Субвенции бюджетам муниципальных районов на реализацию переданных полномочий по обеспечению отдыха, организации и обеспечению оздоровления детей в каникулярное время</t>
  </si>
  <si>
    <t>00000 78 060</t>
  </si>
  <si>
    <t>00000 24 799</t>
  </si>
  <si>
    <t>программные мероприятия</t>
  </si>
  <si>
    <t>Мероприятия, направленные на безопасность дорожного движения  на территории муниципального района «Александрово-Заводский район» на 2015-2020 годы</t>
  </si>
  <si>
    <t>Содержание службы 112, ЕДДС</t>
  </si>
  <si>
    <t>Муниципальная программа "Культура  Александрово-Заводского района на 2020-2023 годы</t>
  </si>
  <si>
    <t>2 02 15002 05 0000 150</t>
  </si>
  <si>
    <t xml:space="preserve">2 02 20000 00 0000 150
</t>
  </si>
  <si>
    <t>202 20051 05 0000 150</t>
  </si>
  <si>
    <t>202 25097 05 0000 150</t>
  </si>
  <si>
    <t>202 25519 05 0000 150</t>
  </si>
  <si>
    <t xml:space="preserve">2 02 29999  05 0000 150
</t>
  </si>
  <si>
    <t xml:space="preserve">2 02 03000 00 0000 150
</t>
  </si>
  <si>
    <t xml:space="preserve">2 02 30024 05 0000 150
</t>
  </si>
  <si>
    <t xml:space="preserve">2 02 03024 05 0000 150
</t>
  </si>
  <si>
    <t xml:space="preserve">2 02 30027 05 0000 150
</t>
  </si>
  <si>
    <t>2 02 35118 05 0000 150</t>
  </si>
  <si>
    <t>2 02 35120 05 0000 150</t>
  </si>
  <si>
    <t>2 02 45000 00 0000 150</t>
  </si>
  <si>
    <t>2 19 60000 00 0000 150</t>
  </si>
  <si>
    <t>2 19 60010 05 0000 150</t>
  </si>
  <si>
    <t>202 25467 05 0000 150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</si>
  <si>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</si>
  <si>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202 25497 05 0000 150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</si>
  <si>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</si>
  <si>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районов на поддержку отрасли культуры</t>
  </si>
  <si>
    <t>Межбюджетные трансферты, передаваемые бюджетам муниципальных районов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</si>
  <si>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2 02 4550505 0000 150</t>
  </si>
  <si>
    <t xml:space="preserve">00000 5505М 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</si>
  <si>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(Мероприятие 4)</t>
  </si>
  <si>
    <t>Субсидии на оплату труда</t>
  </si>
  <si>
    <t>00000 S8 180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</si>
  <si>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</si>
  <si>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00000 L4670</t>
  </si>
  <si>
    <t>00000 L5190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</si>
  <si>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</si>
  <si>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государственную поддержку отрасли культуры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</si>
  <si>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(Мероприятие 2)</t>
  </si>
  <si>
    <t xml:space="preserve">00000Ц505М </t>
  </si>
  <si>
    <t>00000 40520</t>
  </si>
  <si>
    <t>000P252320</t>
  </si>
  <si>
    <t>00000 01420</t>
  </si>
  <si>
    <t>Дошкольное образование</t>
  </si>
  <si>
    <t>Субсидии на общее образование</t>
  </si>
  <si>
    <t>Муниципальная программа комплексное развитие сельских территорий, в том числе улучшение жилищных условий граждан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</si>
  <si>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</si>
  <si>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</si>
  <si>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202 25255 05 0000 150</t>
  </si>
  <si>
    <t>202 25304 05 0000 150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</si>
  <si>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</si>
  <si>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на обеспечение комплексного развития сельских территорий</t>
  </si>
  <si>
    <t>202 25555 05 0000 150</t>
  </si>
  <si>
    <t>202 25576 05 0000 150</t>
  </si>
  <si>
    <t>Субвенции бюджетам муниципальных районов на проведение Всероссийской переписи населения 2020 года</t>
  </si>
  <si>
    <t>2 02 35469 05 0000 150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</si>
  <si>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</si>
  <si>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</t>
  </si>
  <si>
    <t>2 02 4530305 0000 150</t>
  </si>
  <si>
    <t>2 02 4990505 0000 150</t>
  </si>
  <si>
    <t>Субсидия на оплату труда</t>
  </si>
  <si>
    <t>Субсидии на иные цели</t>
  </si>
  <si>
    <t>00000 S4 905</t>
  </si>
  <si>
    <t xml:space="preserve">Дошкольное образование  </t>
  </si>
  <si>
    <t>414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</si>
  <si>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(краевые)</t>
  </si>
  <si>
    <t>Система водоотведения и канализации в школах</t>
  </si>
  <si>
    <t>Субсидии классное руководство</t>
  </si>
  <si>
    <t>Субсидии горячее питание</t>
  </si>
  <si>
    <t>00000L2550</t>
  </si>
  <si>
    <t>0000053030</t>
  </si>
  <si>
    <t>00000L3040</t>
  </si>
  <si>
    <t>521</t>
  </si>
  <si>
    <t>Охрана окружающей среды</t>
  </si>
  <si>
    <t>Другие вопросы в области охраны окружающей среды</t>
  </si>
  <si>
    <t>Мероприятия, направленные на сокращение численности волков  на территории муниципального района «Александрово-Заводский район»</t>
  </si>
  <si>
    <t>360</t>
  </si>
  <si>
    <t>Мероприятия по управлению муниципальным имуществом муниципального района «Александрово-Заводский район» на 2021-2025 годы</t>
  </si>
  <si>
    <t>Профилактика безнадзорности, правонарушений и преступлений среди несовершеннолетних муниципального района «Александрово-Заводский район» на 2021-2025 годы</t>
  </si>
  <si>
    <t>Программа "Противодействие коррупции в  муниципальном районе «Александрово-Заводский район» на 2021-2022 годы</t>
  </si>
  <si>
    <t>Меры по противодействию терроризму и экстремизму на территории муниципального района «Александрово-Заводский район» на 2021-2025 годы</t>
  </si>
  <si>
    <t>Муниципальная долгосрочная целевая программа "Комплексные меры противодействия злаупотреблению наркотиками и их незаконному обороту на 2021-2025 годы</t>
  </si>
  <si>
    <t>Развитие системы образования в  муниципальном районе «Александрово-Заводский район» на 2020-2027 годы</t>
  </si>
  <si>
    <t>Субсидии классное руководство (краевые)</t>
  </si>
  <si>
    <t>0000071030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</si>
  <si>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</si>
  <si>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</si>
  <si>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закупки товаров, работ и услуг для обеспечения государственных (муниципальных) нужд</t>
  </si>
  <si>
    <t>Строительство школы с.Александровский -Завод</t>
  </si>
  <si>
    <t>411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</si>
  <si>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</si>
  <si>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 защите населения и территории от чрезвычайных ситуаций природного и техногенного характера, пожарная безопасность</t>
  </si>
  <si>
    <t>Субсидии классное руководство(краевые)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</si>
  <si>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</si>
  <si>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Мероприятия по сбору, транспортировке и утилизации(захоронению) твёрдых бытовых отходов в  муниципальном районе «Александрово-Заводский район» на 2021-2025 годы</t>
  </si>
  <si>
    <t>Организация мероприятий при осуществлении деятельности по обращению с животными без владельцев</t>
  </si>
  <si>
    <t>00000 77 265</t>
  </si>
  <si>
    <t>Администрирование государственного полноочия по организации мероприятий при осуществлении деятельности по обращению с животными без владельцев</t>
  </si>
  <si>
    <t>"Сельское хозяйство и рыболовство"</t>
  </si>
  <si>
    <t>00000 79 265</t>
  </si>
  <si>
    <t>Обеспечение функционирования модели персонифицированного финансирования дополнительного образования детей</t>
  </si>
  <si>
    <t>00000 11 423</t>
  </si>
  <si>
    <t>МОУ "Александрово-Заводская СОШ"</t>
  </si>
  <si>
    <t>613</t>
  </si>
  <si>
    <t>623</t>
  </si>
  <si>
    <t>633</t>
  </si>
  <si>
    <t>813</t>
  </si>
  <si>
    <t>Субсидии на поддержку отрасли культуры ( капитальный ремонт)</t>
  </si>
  <si>
    <t>000 А 15 5190</t>
  </si>
  <si>
    <t>00000 00106</t>
  </si>
  <si>
    <t>Методический кабинет, Цетрализованная бухгалтерия образования</t>
  </si>
  <si>
    <t>Комитет образования</t>
  </si>
  <si>
    <t>000A255190</t>
  </si>
  <si>
    <t>00000 L5760</t>
  </si>
  <si>
    <t>Центральный аппарат, Комитет бразования</t>
  </si>
  <si>
    <t xml:space="preserve">Организация летнего отдыха и оздоровления детей </t>
  </si>
  <si>
    <t>00000 00 106</t>
  </si>
  <si>
    <t>Субсидии на поддержку отрасли культуры ( капитальный ремонт ДШИ)</t>
  </si>
  <si>
    <t>Развитие сельского хозяйства и регулирование рынков сельскохозяйственной продукции, сырья и продовольствия района на 2021-2025 годы</t>
  </si>
  <si>
    <t>Мероприятия по сбору, транспортировке и утилизации(захоронению) твёрдых бытовых отходов в  муниципальном районе «Александрово-Заводский район» на 2020-2025 годы</t>
  </si>
  <si>
    <t>00000 79211</t>
  </si>
  <si>
    <t>Обеспечение жильём молодых семей</t>
  </si>
  <si>
    <t>Комитет по финансам (Учреждения образования)</t>
  </si>
  <si>
    <t>Комитет по финансам ( Учреждения по внешкольной работе с детьми)</t>
  </si>
  <si>
    <t>Комимтет по финансам      (Муниципальные учреждения культуры)</t>
  </si>
  <si>
    <t xml:space="preserve">Контрольно-счётный орган муниципального района "Александрово-Заводский район" </t>
  </si>
  <si>
    <t>Гос полномочие комп.род.платы</t>
  </si>
  <si>
    <t>Гос. полномочие администрирование родительская плата и  льготное питание детей</t>
  </si>
  <si>
    <t>Мероприятия по энергосбережению и повышению энергетической эффективности на 2021-2025 годы на территории муниципального района «Александрово-Заводский район»</t>
  </si>
  <si>
    <t>Мероприятия, направленные на развитие малого и среднего предпринимательства муниципального района «Александрово-Заводский район» на 2021-2025 годы</t>
  </si>
  <si>
    <t>Обеспечение жильём молодых семей (софинансирование местный)</t>
  </si>
  <si>
    <t>000Е1 71 436</t>
  </si>
  <si>
    <t>Реализация мероприятий по созданию дополнительных мест в государственных (муниципальных) образовательных организациях различных типов в соответствии с прогнозируемой потребностью и современными требованиями</t>
  </si>
  <si>
    <t>00000 L5764</t>
  </si>
  <si>
    <t>000Е1 S1 436</t>
  </si>
  <si>
    <t>Мероприятия по ремонту дворовых территорий</t>
  </si>
  <si>
    <t>00000 55050</t>
  </si>
  <si>
    <t>Служба МТО</t>
  </si>
  <si>
    <t>Субсидии бюджетным учреждениям</t>
  </si>
  <si>
    <t>0000093900</t>
  </si>
  <si>
    <t>Приложение № 11</t>
  </si>
  <si>
    <t>Зарезервированные средства</t>
  </si>
  <si>
    <t>Наименование сельских поселений</t>
  </si>
  <si>
    <t>Сельское поселение "Александрово-Заводское"</t>
  </si>
  <si>
    <t>Сельское поселение "Бохтинское"</t>
  </si>
  <si>
    <t>Сельское поселение "Бутунтайское"</t>
  </si>
  <si>
    <t>Сельское поселение "Кузнецовское"</t>
  </si>
  <si>
    <t>Сельское поселение "Манкечурское"</t>
  </si>
  <si>
    <t>Сельское поселение "Маньковское"</t>
  </si>
  <si>
    <t>Сельское поселение "Николаевское"</t>
  </si>
  <si>
    <t>Сельское поселение "Ново-Акатуйское"</t>
  </si>
  <si>
    <t>Сельское поселение "Онон-Борзинское"</t>
  </si>
  <si>
    <t>Сельское поселение "Первококуйское"</t>
  </si>
  <si>
    <t>Сельское поселение "Савво-Борзинское"</t>
  </si>
  <si>
    <t>Сельское поселение "Чиндагатайское"</t>
  </si>
  <si>
    <t>Сельское поселение "Шаранчинское"</t>
  </si>
  <si>
    <t>ВСЕГО</t>
  </si>
  <si>
    <t xml:space="preserve">00000 74317 </t>
  </si>
  <si>
    <t>Содержание дорог местного значения краевые</t>
  </si>
  <si>
    <t>2 02 19999 05 0000 150</t>
  </si>
  <si>
    <t xml:space="preserve">Прочие дотации бюджетам муниципальных районов </t>
  </si>
  <si>
    <t>2 02 15001 05 0000 150</t>
  </si>
  <si>
    <t>00000 02 002</t>
  </si>
  <si>
    <t xml:space="preserve">    (Сумма, рублей)</t>
  </si>
  <si>
    <t>(Сумма, рублей)</t>
  </si>
  <si>
    <t>Приложение № 9</t>
  </si>
  <si>
    <t>Приложение № 4</t>
  </si>
  <si>
    <t>Иные дотации (оплата труда и страховые взносы)</t>
  </si>
  <si>
    <t>129</t>
  </si>
  <si>
    <t>00000 Д 8040</t>
  </si>
  <si>
    <t>00000Д 8040</t>
  </si>
  <si>
    <t>00000 04 927</t>
  </si>
  <si>
    <t>Ремонт жилья ветераны ВОВ</t>
  </si>
  <si>
    <t>00000 Д 8050</t>
  </si>
  <si>
    <t>Дотация на сбалансированность (заработная плата и страховые взносы)</t>
  </si>
  <si>
    <t>ЧС краевые</t>
  </si>
  <si>
    <t>00000 09 218</t>
  </si>
  <si>
    <t>00000 00107</t>
  </si>
  <si>
    <t>00000 Д8040</t>
  </si>
  <si>
    <t>00000 Д8050</t>
  </si>
  <si>
    <t>получаемых из других бюджетов бюджетной системы, в 2022 году</t>
  </si>
  <si>
    <t>2 02 4001405 0000 150</t>
  </si>
  <si>
    <t>Межбюджетные трансферты, передаваемые бюджету муниципального района из бюджетов сельских поселений на осуществление части полномочий по решению вопросов местного значения в соответствии с заключенными соглашениями</t>
  </si>
  <si>
    <t>Расходы  бюджета муниципального района "Александрово-Заводский район"</t>
  </si>
  <si>
    <t>880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</si>
  <si>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</si>
  <si>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2 02 165490 05 0000 150</t>
  </si>
  <si>
    <t>202 25197 05 0000 150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</si>
  <si>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</si>
  <si>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Дополниьельная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</si>
  <si>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00000 79 491</t>
  </si>
  <si>
    <t>000ЕВ 5179F</t>
  </si>
  <si>
    <t>Обеспечение деятельности советников директора по воспитательной работе</t>
  </si>
  <si>
    <t>Строительство дамбы на реке Газимур</t>
  </si>
  <si>
    <t>00000 78 970</t>
  </si>
  <si>
    <t>00000 71 231</t>
  </si>
  <si>
    <t>00000 71 219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</si>
  <si>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</si>
  <si>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00000 00 704</t>
  </si>
  <si>
    <t xml:space="preserve"> </t>
  </si>
  <si>
    <t>Сумма  (рублей)</t>
  </si>
  <si>
    <t>0310</t>
  </si>
  <si>
    <t>0409</t>
  </si>
  <si>
    <t>0412</t>
  </si>
  <si>
    <t>0503</t>
  </si>
  <si>
    <t>2</t>
  </si>
  <si>
    <t>3</t>
  </si>
  <si>
    <t>4</t>
  </si>
  <si>
    <t>5</t>
  </si>
  <si>
    <t>Нераспределённые средства</t>
  </si>
  <si>
    <t>ИТОГО</t>
  </si>
  <si>
    <t>бюджет муниципального района</t>
  </si>
  <si>
    <t xml:space="preserve"> бюджет Забайкальского края </t>
  </si>
  <si>
    <t>Дотация на сбалансированность (Поддержка СМИ)</t>
  </si>
  <si>
    <t>00000 00101</t>
  </si>
  <si>
    <t>МЦП "Управление муниципальным имуществом"</t>
  </si>
  <si>
    <t>Трудоустройство несовершеннолетних</t>
  </si>
  <si>
    <t>Дотация на сбалансированность (ПСД капитальный ремонт школ)</t>
  </si>
  <si>
    <t>Приложение № 1</t>
  </si>
  <si>
    <t>к  решению  Совета Александрово-Заводского муниципального округа</t>
  </si>
  <si>
    <t xml:space="preserve"> Об исполнении  бюджета  муниципального района «Александрово-Заводский район» за 2022  год"</t>
  </si>
  <si>
    <t>№       от     «         »               2023  года</t>
  </si>
  <si>
    <t xml:space="preserve">                                         Сумма(рублей)</t>
  </si>
  <si>
    <t>Исполнено</t>
  </si>
  <si>
    <t>муниципального района «Александрово-Заводский район» за  2022  год</t>
  </si>
  <si>
    <t>Приложение № 2</t>
  </si>
  <si>
    <t>№             от     «         »               2023  года</t>
  </si>
  <si>
    <t>и видам расходов  классификации расходов бюджетов за  2022 год</t>
  </si>
  <si>
    <t xml:space="preserve">                             </t>
  </si>
  <si>
    <t xml:space="preserve"> (Сумма, рублей)</t>
  </si>
  <si>
    <t>Приложение № 5</t>
  </si>
  <si>
    <t>Отчёт о  распределении бюджетам сельских поселений средств для компенсации дополнительных расходов, связанных с принятием решений органами власти другого уровня за 2022 год</t>
  </si>
  <si>
    <t>Отчёт о распределении бюджетам сельских поселений иных межбюджетных
трансфертов из бюджета Забайкальского края бюджетам муниципальных районов, муниципальных и городских округов
Забайкальского края на осуществление выплаты денежного вознаграждения работникам органов местного самоуправления поселений, муниципальных и городских округов Забайкальского края, осуществляющих первичный воинский учет в поселениях, муниципальных и городских округах Забайкальского края, на территориях которых отсутствуют структурные подразделения военных комиссариатов
 за  2022 год</t>
  </si>
  <si>
    <t>7</t>
  </si>
  <si>
    <t>8</t>
  </si>
  <si>
    <t>9</t>
  </si>
  <si>
    <t xml:space="preserve"> Отчёт о распределении  бюджетам сельских поселений иных межбюджетных трансфертов в соответствии с заключенными соглашениями,  за 2022 год</t>
  </si>
  <si>
    <t>Отчёт о  распределении  бюджетам сельских поселений</t>
  </si>
  <si>
    <t>дотаций на поддержку мер по обеспечению сбалансированности бюджетов за  2022 год</t>
  </si>
  <si>
    <t>ВСЕГО:</t>
  </si>
  <si>
    <t xml:space="preserve"> бюджет Забайкальского края</t>
  </si>
  <si>
    <t>ИТОГО:</t>
  </si>
  <si>
    <t xml:space="preserve">Исполнено, в том числе: </t>
  </si>
  <si>
    <t xml:space="preserve">Назначено, в том числе: </t>
  </si>
  <si>
    <t>Об исполнении  бюджета  муниципального района «Александрово-Заводский район» за 2022  год"</t>
  </si>
  <si>
    <t xml:space="preserve"> Отчёт о распределении бюджетам сельских поселений дотаций на выравнивание уровня бюджетной обеспеченности за  2022 год</t>
  </si>
  <si>
    <t>Приложение № 6</t>
  </si>
  <si>
    <t>Приложение № 7</t>
  </si>
  <si>
    <t>Муниципальные внутренние заимствования</t>
  </si>
  <si>
    <t xml:space="preserve">Бюджетные кредиты от других бюджетов 
бюджетной системы Российской Федерации в валюте Российской Федерации                                                             
</t>
  </si>
  <si>
    <t>Привлечение средств</t>
  </si>
  <si>
    <t>Погашение основной суммы долга</t>
  </si>
  <si>
    <t>Приложение №8</t>
  </si>
  <si>
    <t>Отчёт о выполнении Программы муниципальных внутренних заимствований муниципального района «Александрово-Заводский район» за  2022 год</t>
  </si>
  <si>
    <t>Приложение № 10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</si>
</sst>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6" fillId="0" borderId="0" applyFont="0" applyFill="0" applyBorder="0" applyAlignment="0" applyProtection="0"/>
    <xf numFmtId="0" fontId="8" fillId="0" borderId="0"/>
    <xf numFmtId="0" fontId="16" fillId="0" borderId="0"/>
    <xf numFmtId="0" fontId="17" fillId="0" borderId="0"/>
  </cellStyleXfs>
  <cellXfs count="24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" fontId="3" fillId="0" borderId="4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3" fillId="2" borderId="10" xfId="0" applyNumberFormat="1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3" fontId="3" fillId="2" borderId="10" xfId="0" applyNumberFormat="1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4" fontId="2" fillId="2" borderId="6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9" fillId="0" borderId="0" xfId="2" applyFont="1" applyFill="1" applyBorder="1" applyAlignment="1">
      <alignment horizontal="center" vertical="justify" wrapText="1"/>
    </xf>
    <xf numFmtId="0" fontId="9" fillId="0" borderId="0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justify" wrapText="1"/>
    </xf>
    <xf numFmtId="0" fontId="10" fillId="0" borderId="10" xfId="2" applyFont="1" applyFill="1" applyBorder="1" applyAlignment="1">
      <alignment horizontal="center" vertical="center" wrapText="1"/>
    </xf>
    <xf numFmtId="0" fontId="9" fillId="3" borderId="10" xfId="2" applyFont="1" applyFill="1" applyBorder="1" applyAlignment="1">
      <alignment horizontal="left" vertical="center" wrapText="1"/>
    </xf>
    <xf numFmtId="49" fontId="9" fillId="3" borderId="10" xfId="2" applyNumberFormat="1" applyFont="1" applyFill="1" applyBorder="1" applyAlignment="1">
      <alignment horizontal="center" vertical="center" wrapText="1"/>
    </xf>
    <xf numFmtId="3" fontId="9" fillId="3" borderId="10" xfId="2" applyNumberFormat="1" applyFont="1" applyFill="1" applyBorder="1" applyAlignment="1">
      <alignment horizontal="right" vertical="center" wrapText="1"/>
    </xf>
    <xf numFmtId="0" fontId="10" fillId="0" borderId="10" xfId="2" applyFont="1" applyFill="1" applyBorder="1" applyAlignment="1">
      <alignment horizontal="left" vertical="center" wrapText="1"/>
    </xf>
    <xf numFmtId="49" fontId="10" fillId="0" borderId="10" xfId="2" applyNumberFormat="1" applyFont="1" applyFill="1" applyBorder="1" applyAlignment="1">
      <alignment horizontal="center" vertical="center" wrapText="1"/>
    </xf>
    <xf numFmtId="3" fontId="10" fillId="0" borderId="10" xfId="2" applyNumberFormat="1" applyFont="1" applyFill="1" applyBorder="1" applyAlignment="1">
      <alignment horizontal="right" vertical="center" wrapText="1"/>
    </xf>
    <xf numFmtId="3" fontId="10" fillId="2" borderId="10" xfId="2" applyNumberFormat="1" applyFont="1" applyFill="1" applyBorder="1" applyAlignment="1">
      <alignment horizontal="right" vertical="center" wrapText="1"/>
    </xf>
    <xf numFmtId="0" fontId="10" fillId="0" borderId="10" xfId="2" applyFont="1" applyFill="1" applyBorder="1" applyAlignment="1">
      <alignment vertical="center" wrapText="1"/>
    </xf>
    <xf numFmtId="165" fontId="10" fillId="0" borderId="10" xfId="2" applyNumberFormat="1" applyFont="1" applyFill="1" applyBorder="1" applyAlignment="1">
      <alignment horizontal="right" vertical="center" wrapText="1"/>
    </xf>
    <xf numFmtId="165" fontId="10" fillId="0" borderId="10" xfId="0" applyNumberFormat="1" applyFont="1" applyFill="1" applyBorder="1" applyAlignment="1">
      <alignment horizontal="right" vertical="center"/>
    </xf>
    <xf numFmtId="0" fontId="11" fillId="0" borderId="18" xfId="0" applyFont="1" applyBorder="1" applyAlignment="1">
      <alignment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10" xfId="0" applyFont="1" applyBorder="1" applyAlignment="1">
      <alignment wrapText="1"/>
    </xf>
    <xf numFmtId="0" fontId="11" fillId="0" borderId="6" xfId="0" applyFont="1" applyBorder="1" applyAlignment="1">
      <alignment vertical="top" wrapText="1"/>
    </xf>
    <xf numFmtId="0" fontId="9" fillId="3" borderId="10" xfId="0" applyFont="1" applyFill="1" applyBorder="1" applyAlignment="1">
      <alignment vertical="center" wrapText="1"/>
    </xf>
    <xf numFmtId="49" fontId="9" fillId="3" borderId="10" xfId="0" applyNumberFormat="1" applyFont="1" applyFill="1" applyBorder="1" applyAlignment="1">
      <alignment horizontal="center" vertical="center" wrapText="1"/>
    </xf>
    <xf numFmtId="49" fontId="10" fillId="3" borderId="10" xfId="0" applyNumberFormat="1" applyFont="1" applyFill="1" applyBorder="1" applyAlignment="1">
      <alignment horizontal="center" vertical="center" wrapText="1"/>
    </xf>
    <xf numFmtId="165" fontId="9" fillId="3" borderId="10" xfId="2" applyNumberFormat="1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0" fontId="10" fillId="0" borderId="10" xfId="1" applyNumberFormat="1" applyFont="1" applyFill="1" applyBorder="1" applyAlignment="1">
      <alignment vertical="center" wrapText="1"/>
    </xf>
    <xf numFmtId="165" fontId="10" fillId="2" borderId="10" xfId="0" applyNumberFormat="1" applyFont="1" applyFill="1" applyBorder="1" applyAlignment="1">
      <alignment horizontal="right" vertical="center"/>
    </xf>
    <xf numFmtId="0" fontId="9" fillId="0" borderId="0" xfId="2" applyFont="1" applyFill="1" applyBorder="1" applyAlignment="1">
      <alignment horizontal="left" vertical="center" wrapText="1"/>
    </xf>
    <xf numFmtId="49" fontId="9" fillId="0" borderId="10" xfId="2" applyNumberFormat="1" applyFont="1" applyFill="1" applyBorder="1" applyAlignment="1">
      <alignment horizontal="center" vertical="center" wrapText="1"/>
    </xf>
    <xf numFmtId="3" fontId="9" fillId="0" borderId="10" xfId="2" applyNumberFormat="1" applyFont="1" applyFill="1" applyBorder="1" applyAlignment="1">
      <alignment horizontal="right" vertical="center" wrapText="1"/>
    </xf>
    <xf numFmtId="0" fontId="11" fillId="0" borderId="10" xfId="0" applyFont="1" applyBorder="1" applyAlignment="1">
      <alignment vertical="top" wrapText="1"/>
    </xf>
    <xf numFmtId="0" fontId="11" fillId="0" borderId="0" xfId="0" applyFont="1"/>
    <xf numFmtId="0" fontId="11" fillId="0" borderId="14" xfId="0" applyFont="1" applyBorder="1" applyAlignment="1">
      <alignment wrapText="1"/>
    </xf>
    <xf numFmtId="0" fontId="11" fillId="0" borderId="13" xfId="0" applyFont="1" applyBorder="1" applyAlignment="1">
      <alignment wrapText="1"/>
    </xf>
    <xf numFmtId="4" fontId="9" fillId="3" borderId="10" xfId="2" applyNumberFormat="1" applyFont="1" applyFill="1" applyBorder="1" applyAlignment="1">
      <alignment horizontal="right" vertical="center" wrapText="1"/>
    </xf>
    <xf numFmtId="4" fontId="10" fillId="0" borderId="10" xfId="2" applyNumberFormat="1" applyFont="1" applyFill="1" applyBorder="1" applyAlignment="1">
      <alignment horizontal="right" vertical="center" wrapText="1"/>
    </xf>
    <xf numFmtId="4" fontId="10" fillId="2" borderId="10" xfId="2" applyNumberFormat="1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left" vertical="center" wrapText="1"/>
    </xf>
    <xf numFmtId="2" fontId="10" fillId="0" borderId="10" xfId="2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/>
    </xf>
    <xf numFmtId="49" fontId="10" fillId="2" borderId="10" xfId="2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3" fontId="10" fillId="0" borderId="10" xfId="0" applyNumberFormat="1" applyFont="1" applyFill="1" applyBorder="1" applyAlignment="1">
      <alignment horizontal="right" vertical="center"/>
    </xf>
    <xf numFmtId="3" fontId="10" fillId="2" borderId="10" xfId="0" applyNumberFormat="1" applyFont="1" applyFill="1" applyBorder="1" applyAlignment="1">
      <alignment horizontal="right" vertical="center"/>
    </xf>
    <xf numFmtId="0" fontId="12" fillId="0" borderId="10" xfId="0" applyFont="1" applyBorder="1" applyAlignment="1">
      <alignment horizontal="left" vertical="center" wrapText="1"/>
    </xf>
    <xf numFmtId="49" fontId="10" fillId="3" borderId="10" xfId="2" applyNumberFormat="1" applyFont="1" applyFill="1" applyBorder="1" applyAlignment="1">
      <alignment horizontal="center" vertical="center" wrapText="1"/>
    </xf>
    <xf numFmtId="0" fontId="9" fillId="3" borderId="10" xfId="2" applyFont="1" applyFill="1" applyBorder="1" applyAlignment="1">
      <alignment vertical="center" wrapText="1"/>
    </xf>
    <xf numFmtId="0" fontId="10" fillId="4" borderId="10" xfId="0" applyFont="1" applyFill="1" applyBorder="1" applyAlignment="1">
      <alignment horizontal="left" vertical="center" wrapText="1"/>
    </xf>
    <xf numFmtId="49" fontId="10" fillId="4" borderId="10" xfId="2" applyNumberFormat="1" applyFont="1" applyFill="1" applyBorder="1" applyAlignment="1">
      <alignment horizontal="center" vertical="center" wrapText="1"/>
    </xf>
    <xf numFmtId="3" fontId="10" fillId="4" borderId="10" xfId="2" applyNumberFormat="1" applyFont="1" applyFill="1" applyBorder="1" applyAlignment="1">
      <alignment horizontal="right" vertical="center" wrapText="1"/>
    </xf>
    <xf numFmtId="0" fontId="9" fillId="0" borderId="10" xfId="2" applyFont="1" applyFill="1" applyBorder="1" applyAlignment="1">
      <alignment horizontal="left" vertical="center" wrapText="1"/>
    </xf>
    <xf numFmtId="0" fontId="9" fillId="0" borderId="10" xfId="2" applyFont="1" applyFill="1" applyBorder="1" applyAlignment="1">
      <alignment vertical="center" wrapText="1"/>
    </xf>
    <xf numFmtId="0" fontId="10" fillId="4" borderId="10" xfId="2" applyFont="1" applyFill="1" applyBorder="1" applyAlignment="1">
      <alignment horizontal="left" vertical="center" wrapText="1"/>
    </xf>
    <xf numFmtId="0" fontId="10" fillId="4" borderId="10" xfId="2" applyFont="1" applyFill="1" applyBorder="1" applyAlignment="1">
      <alignment vertical="center" wrapText="1"/>
    </xf>
    <xf numFmtId="49" fontId="10" fillId="5" borderId="10" xfId="2" applyNumberFormat="1" applyFont="1" applyFill="1" applyBorder="1" applyAlignment="1">
      <alignment horizontal="center" vertical="center" wrapText="1"/>
    </xf>
    <xf numFmtId="3" fontId="10" fillId="4" borderId="10" xfId="0" applyNumberFormat="1" applyFont="1" applyFill="1" applyBorder="1" applyAlignment="1">
      <alignment horizontal="right" vertical="center"/>
    </xf>
    <xf numFmtId="0" fontId="12" fillId="4" borderId="13" xfId="0" applyFont="1" applyFill="1" applyBorder="1" applyAlignment="1">
      <alignment horizontal="left" vertical="center" wrapText="1"/>
    </xf>
    <xf numFmtId="165" fontId="10" fillId="4" borderId="10" xfId="0" applyNumberFormat="1" applyFont="1" applyFill="1" applyBorder="1" applyAlignment="1">
      <alignment horizontal="right" vertical="center"/>
    </xf>
    <xf numFmtId="0" fontId="9" fillId="0" borderId="10" xfId="0" applyFont="1" applyFill="1" applyBorder="1" applyAlignment="1">
      <alignment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165" fontId="9" fillId="0" borderId="10" xfId="2" applyNumberFormat="1" applyFont="1" applyFill="1" applyBorder="1" applyAlignment="1">
      <alignment horizontal="right" vertical="center" wrapText="1"/>
    </xf>
    <xf numFmtId="0" fontId="10" fillId="4" borderId="10" xfId="1" applyNumberFormat="1" applyFont="1" applyFill="1" applyBorder="1" applyAlignment="1">
      <alignment vertical="center" wrapText="1"/>
    </xf>
    <xf numFmtId="49" fontId="9" fillId="4" borderId="10" xfId="2" applyNumberFormat="1" applyFont="1" applyFill="1" applyBorder="1" applyAlignment="1">
      <alignment horizontal="center" vertical="center" wrapText="1"/>
    </xf>
    <xf numFmtId="4" fontId="10" fillId="4" borderId="10" xfId="2" applyNumberFormat="1" applyFont="1" applyFill="1" applyBorder="1" applyAlignment="1">
      <alignment horizontal="right" vertical="center" wrapText="1"/>
    </xf>
    <xf numFmtId="4" fontId="9" fillId="0" borderId="10" xfId="2" applyNumberFormat="1" applyFont="1" applyFill="1" applyBorder="1" applyAlignment="1">
      <alignment horizontal="right" vertical="center" wrapText="1"/>
    </xf>
    <xf numFmtId="0" fontId="14" fillId="0" borderId="10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left" vertical="center" wrapText="1"/>
    </xf>
    <xf numFmtId="0" fontId="10" fillId="3" borderId="10" xfId="2" applyFont="1" applyFill="1" applyBorder="1" applyAlignment="1">
      <alignment vertical="center" wrapText="1"/>
    </xf>
    <xf numFmtId="0" fontId="9" fillId="5" borderId="10" xfId="2" applyFont="1" applyFill="1" applyBorder="1" applyAlignment="1">
      <alignment horizontal="left" vertical="center" wrapText="1"/>
    </xf>
    <xf numFmtId="0" fontId="9" fillId="4" borderId="10" xfId="2" applyFont="1" applyFill="1" applyBorder="1" applyAlignment="1">
      <alignment vertical="center" wrapText="1"/>
    </xf>
    <xf numFmtId="3" fontId="9" fillId="4" borderId="10" xfId="2" applyNumberFormat="1" applyFont="1" applyFill="1" applyBorder="1" applyAlignment="1">
      <alignment horizontal="right" vertical="center" wrapText="1"/>
    </xf>
    <xf numFmtId="0" fontId="10" fillId="2" borderId="10" xfId="2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top" wrapText="1"/>
    </xf>
    <xf numFmtId="0" fontId="10" fillId="2" borderId="10" xfId="2" applyFont="1" applyFill="1" applyBorder="1" applyAlignment="1">
      <alignment vertical="center" wrapText="1"/>
    </xf>
    <xf numFmtId="0" fontId="11" fillId="0" borderId="4" xfId="0" applyFont="1" applyBorder="1" applyAlignment="1">
      <alignment vertical="top" wrapText="1"/>
    </xf>
    <xf numFmtId="0" fontId="15" fillId="0" borderId="0" xfId="0" applyFont="1"/>
    <xf numFmtId="0" fontId="9" fillId="6" borderId="10" xfId="2" applyFont="1" applyFill="1" applyBorder="1" applyAlignment="1">
      <alignment vertical="center" wrapText="1"/>
    </xf>
    <xf numFmtId="49" fontId="9" fillId="6" borderId="10" xfId="2" applyNumberFormat="1" applyFont="1" applyFill="1" applyBorder="1" applyAlignment="1">
      <alignment horizontal="center" vertical="center" wrapText="1"/>
    </xf>
    <xf numFmtId="49" fontId="10" fillId="6" borderId="10" xfId="2" applyNumberFormat="1" applyFont="1" applyFill="1" applyBorder="1" applyAlignment="1">
      <alignment horizontal="center" vertical="center" wrapText="1"/>
    </xf>
    <xf numFmtId="3" fontId="9" fillId="6" borderId="10" xfId="2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wrapText="1"/>
    </xf>
    <xf numFmtId="0" fontId="18" fillId="0" borderId="10" xfId="0" applyFont="1" applyBorder="1" applyAlignment="1">
      <alignment wrapText="1"/>
    </xf>
    <xf numFmtId="0" fontId="13" fillId="6" borderId="10" xfId="2" applyFont="1" applyFill="1" applyBorder="1" applyAlignment="1">
      <alignment horizontal="center" vertical="justify" wrapText="1"/>
    </xf>
    <xf numFmtId="0" fontId="13" fillId="6" borderId="10" xfId="2" applyFont="1" applyFill="1" applyBorder="1" applyAlignment="1">
      <alignment vertical="justify" wrapText="1"/>
    </xf>
    <xf numFmtId="0" fontId="13" fillId="6" borderId="10" xfId="2" applyFont="1" applyFill="1" applyBorder="1" applyAlignment="1">
      <alignment horizontal="center" vertical="center" wrapText="1"/>
    </xf>
    <xf numFmtId="4" fontId="13" fillId="6" borderId="10" xfId="2" applyNumberFormat="1" applyFont="1" applyFill="1" applyBorder="1" applyAlignment="1">
      <alignment horizontal="center" vertical="center" wrapText="1"/>
    </xf>
    <xf numFmtId="0" fontId="19" fillId="6" borderId="10" xfId="0" applyFont="1" applyFill="1" applyBorder="1" applyAlignment="1">
      <alignment wrapText="1"/>
    </xf>
    <xf numFmtId="4" fontId="9" fillId="6" borderId="10" xfId="2" applyNumberFormat="1" applyFont="1" applyFill="1" applyBorder="1" applyAlignment="1">
      <alignment horizontal="right" vertical="center" wrapText="1"/>
    </xf>
    <xf numFmtId="0" fontId="13" fillId="6" borderId="10" xfId="2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wrapText="1"/>
    </xf>
    <xf numFmtId="0" fontId="10" fillId="7" borderId="10" xfId="2" applyFont="1" applyFill="1" applyBorder="1" applyAlignment="1">
      <alignment vertical="center" wrapText="1"/>
    </xf>
    <xf numFmtId="49" fontId="10" fillId="7" borderId="10" xfId="2" applyNumberFormat="1" applyFont="1" applyFill="1" applyBorder="1" applyAlignment="1">
      <alignment horizontal="center" vertical="center" wrapText="1"/>
    </xf>
    <xf numFmtId="3" fontId="10" fillId="7" borderId="10" xfId="2" applyNumberFormat="1" applyFont="1" applyFill="1" applyBorder="1" applyAlignment="1">
      <alignment horizontal="right" vertical="center" wrapText="1"/>
    </xf>
    <xf numFmtId="0" fontId="13" fillId="7" borderId="10" xfId="2" applyFont="1" applyFill="1" applyBorder="1" applyAlignment="1">
      <alignment horizontal="left" vertical="center" wrapText="1"/>
    </xf>
    <xf numFmtId="0" fontId="2" fillId="0" borderId="0" xfId="0" applyFont="1" applyFill="1"/>
    <xf numFmtId="0" fontId="0" fillId="0" borderId="0" xfId="0" applyFill="1" applyAlignment="1">
      <alignment wrapText="1"/>
    </xf>
    <xf numFmtId="0" fontId="7" fillId="0" borderId="0" xfId="0" applyFont="1" applyFill="1" applyAlignment="1">
      <alignment horizontal="center" vertical="justify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1" fillId="0" borderId="0" xfId="0" applyFont="1" applyFill="1"/>
    <xf numFmtId="0" fontId="0" fillId="0" borderId="0" xfId="0" applyFill="1"/>
    <xf numFmtId="0" fontId="20" fillId="0" borderId="17" xfId="0" applyFont="1" applyBorder="1" applyAlignment="1">
      <alignment horizontal="center" wrapText="1"/>
    </xf>
    <xf numFmtId="4" fontId="1" fillId="0" borderId="10" xfId="0" applyNumberFormat="1" applyFont="1" applyBorder="1"/>
    <xf numFmtId="4" fontId="1" fillId="2" borderId="10" xfId="0" applyNumberFormat="1" applyFont="1" applyFill="1" applyBorder="1"/>
    <xf numFmtId="0" fontId="0" fillId="0" borderId="17" xfId="0" applyFont="1" applyBorder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10" fillId="0" borderId="10" xfId="2" applyFont="1" applyFill="1" applyBorder="1" applyAlignment="1">
      <alignment horizontal="center" vertical="center" wrapText="1"/>
    </xf>
    <xf numFmtId="0" fontId="1" fillId="0" borderId="10" xfId="0" applyFont="1" applyBorder="1" applyAlignment="1">
      <alignment wrapText="1"/>
    </xf>
    <xf numFmtId="4" fontId="1" fillId="0" borderId="10" xfId="0" applyNumberFormat="1" applyFont="1" applyBorder="1" applyAlignment="1">
      <alignment wrapText="1"/>
    </xf>
    <xf numFmtId="4" fontId="0" fillId="0" borderId="10" xfId="0" applyNumberFormat="1" applyBorder="1" applyAlignment="1">
      <alignment wrapText="1"/>
    </xf>
    <xf numFmtId="165" fontId="21" fillId="0" borderId="10" xfId="3" applyNumberFormat="1" applyFont="1" applyBorder="1"/>
    <xf numFmtId="165" fontId="21" fillId="0" borderId="10" xfId="3" applyNumberFormat="1" applyFont="1" applyFill="1" applyBorder="1"/>
    <xf numFmtId="4" fontId="1" fillId="2" borderId="10" xfId="0" applyNumberFormat="1" applyFont="1" applyFill="1" applyBorder="1" applyAlignment="1">
      <alignment wrapText="1"/>
    </xf>
    <xf numFmtId="0" fontId="20" fillId="0" borderId="10" xfId="0" applyFont="1" applyBorder="1" applyAlignment="1">
      <alignment horizontal="center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4" fontId="3" fillId="0" borderId="9" xfId="0" applyNumberFormat="1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7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4" fontId="0" fillId="0" borderId="11" xfId="0" applyNumberFormat="1" applyBorder="1" applyAlignment="1">
      <alignment wrapText="1"/>
    </xf>
    <xf numFmtId="4" fontId="0" fillId="0" borderId="13" xfId="0" applyNumberFormat="1" applyBorder="1" applyAlignment="1">
      <alignment wrapText="1"/>
    </xf>
    <xf numFmtId="4" fontId="0" fillId="0" borderId="11" xfId="0" applyNumberFormat="1" applyFill="1" applyBorder="1" applyAlignment="1">
      <alignment wrapText="1"/>
    </xf>
    <xf numFmtId="4" fontId="0" fillId="0" borderId="13" xfId="0" applyNumberFormat="1" applyFill="1" applyBorder="1" applyAlignment="1">
      <alignment wrapText="1"/>
    </xf>
    <xf numFmtId="4" fontId="1" fillId="2" borderId="11" xfId="0" applyNumberFormat="1" applyFont="1" applyFill="1" applyBorder="1" applyAlignment="1">
      <alignment wrapText="1"/>
    </xf>
    <xf numFmtId="4" fontId="1" fillId="2" borderId="13" xfId="0" applyNumberFormat="1" applyFont="1" applyFill="1" applyBorder="1" applyAlignment="1">
      <alignment wrapText="1"/>
    </xf>
    <xf numFmtId="0" fontId="1" fillId="2" borderId="11" xfId="0" applyFont="1" applyFill="1" applyBorder="1" applyAlignment="1">
      <alignment wrapText="1"/>
    </xf>
    <xf numFmtId="0" fontId="1" fillId="2" borderId="12" xfId="0" applyFont="1" applyFill="1" applyBorder="1" applyAlignment="1">
      <alignment wrapText="1"/>
    </xf>
    <xf numFmtId="0" fontId="1" fillId="2" borderId="13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4" fontId="5" fillId="2" borderId="11" xfId="0" applyNumberFormat="1" applyFont="1" applyFill="1" applyBorder="1" applyAlignment="1">
      <alignment horizontal="center" wrapText="1"/>
    </xf>
    <xf numFmtId="4" fontId="5" fillId="2" borderId="13" xfId="0" applyNumberFormat="1" applyFont="1" applyFill="1" applyBorder="1" applyAlignment="1">
      <alignment horizontal="center" wrapText="1"/>
    </xf>
    <xf numFmtId="0" fontId="10" fillId="0" borderId="10" xfId="2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justify"/>
    </xf>
    <xf numFmtId="0" fontId="10" fillId="0" borderId="15" xfId="2" applyFont="1" applyFill="1" applyBorder="1" applyAlignment="1">
      <alignment horizontal="center" vertical="center"/>
    </xf>
    <xf numFmtId="0" fontId="10" fillId="0" borderId="16" xfId="2" applyFont="1" applyFill="1" applyBorder="1" applyAlignment="1">
      <alignment horizontal="center" vertical="center"/>
    </xf>
    <xf numFmtId="0" fontId="10" fillId="0" borderId="17" xfId="2" applyFont="1" applyFill="1" applyBorder="1" applyAlignment="1">
      <alignment horizontal="center" vertical="center"/>
    </xf>
    <xf numFmtId="0" fontId="10" fillId="0" borderId="15" xfId="2" applyFont="1" applyFill="1" applyBorder="1" applyAlignment="1">
      <alignment horizontal="center" vertical="center" wrapText="1"/>
    </xf>
    <xf numFmtId="0" fontId="10" fillId="0" borderId="17" xfId="2" applyFont="1" applyFill="1" applyBorder="1" applyAlignment="1">
      <alignment horizontal="center" vertical="center" wrapText="1"/>
    </xf>
    <xf numFmtId="2" fontId="10" fillId="0" borderId="11" xfId="2" applyNumberFormat="1" applyFont="1" applyFill="1" applyBorder="1" applyAlignment="1">
      <alignment horizontal="center" vertical="center" wrapText="1"/>
    </xf>
    <xf numFmtId="2" fontId="10" fillId="0" borderId="12" xfId="2" applyNumberFormat="1" applyFont="1" applyFill="1" applyBorder="1" applyAlignment="1">
      <alignment horizontal="center" vertical="center" wrapText="1"/>
    </xf>
    <xf numFmtId="2" fontId="10" fillId="0" borderId="13" xfId="2" applyNumberFormat="1" applyFont="1" applyFill="1" applyBorder="1" applyAlignment="1">
      <alignment horizontal="center" vertical="center" wrapText="1"/>
    </xf>
    <xf numFmtId="0" fontId="1" fillId="0" borderId="19" xfId="0" applyFont="1" applyBorder="1" applyAlignment="1">
      <alignment wrapText="1"/>
    </xf>
    <xf numFmtId="0" fontId="1" fillId="0" borderId="20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1" fillId="0" borderId="23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wrapText="1"/>
    </xf>
    <xf numFmtId="4" fontId="1" fillId="2" borderId="10" xfId="0" applyNumberFormat="1" applyFont="1" applyFill="1" applyBorder="1" applyAlignment="1">
      <alignment wrapText="1"/>
    </xf>
    <xf numFmtId="4" fontId="0" fillId="0" borderId="10" xfId="0" applyNumberFormat="1" applyBorder="1" applyAlignment="1">
      <alignment wrapText="1"/>
    </xf>
    <xf numFmtId="0" fontId="20" fillId="0" borderId="11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0" fillId="0" borderId="13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0" fillId="0" borderId="21" xfId="0" applyBorder="1" applyAlignment="1">
      <alignment wrapText="1"/>
    </xf>
    <xf numFmtId="0" fontId="0" fillId="0" borderId="23" xfId="0" applyBorder="1" applyAlignment="1">
      <alignment wrapText="1"/>
    </xf>
    <xf numFmtId="4" fontId="0" fillId="2" borderId="11" xfId="0" applyNumberFormat="1" applyFill="1" applyBorder="1" applyAlignment="1">
      <alignment wrapText="1"/>
    </xf>
    <xf numFmtId="4" fontId="0" fillId="2" borderId="13" xfId="0" applyNumberFormat="1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2" borderId="13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0" xfId="0" applyFill="1" applyAlignment="1">
      <alignment wrapText="1"/>
    </xf>
    <xf numFmtId="49" fontId="20" fillId="0" borderId="11" xfId="0" applyNumberFormat="1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" fillId="0" borderId="15" xfId="0" applyFont="1" applyBorder="1" applyAlignment="1">
      <alignment wrapText="1"/>
    </xf>
    <xf numFmtId="0" fontId="1" fillId="0" borderId="17" xfId="0" applyFont="1" applyBorder="1" applyAlignment="1">
      <alignment wrapText="1"/>
    </xf>
    <xf numFmtId="49" fontId="1" fillId="0" borderId="21" xfId="0" applyNumberFormat="1" applyFont="1" applyBorder="1" applyAlignment="1">
      <alignment wrapText="1"/>
    </xf>
    <xf numFmtId="49" fontId="1" fillId="0" borderId="23" xfId="0" applyNumberFormat="1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3" xfId="0" applyFont="1" applyBorder="1" applyAlignment="1">
      <alignment wrapText="1"/>
    </xf>
  </cellXfs>
  <cellStyles count="5">
    <cellStyle name="Normal_own-reg-rev" xfId="4"/>
    <cellStyle name="Обычный" xfId="0" builtinId="0"/>
    <cellStyle name="Обычный 2" xfId="3"/>
    <cellStyle name="Обычный_Приложения 8, 9, 10 (1)" xfId="2"/>
    <cellStyle name="Финансовый" xfId="1" builtinId="3"/>
  </cellStyles>
  <dxfs count="0"/>
  <tableStyles count="0" defaultTableStyle="TableStyleMedium9" defaultPivotStyle="PivotStyleLight16"/>
  <colors>
    <mruColors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0"/>
  <sheetViews>
    <sheetView zoomScaleNormal="100" workbookViewId="0">
      <selection activeCell="C2" sqref="C2:K5"/>
    </sheetView>
  </sheetViews>
  <sheetFormatPr defaultRowHeight="15"/>
  <cols>
    <col min="1" max="1" width="17.28515625" customWidth="1"/>
    <col min="2" max="2" width="36.5703125" customWidth="1"/>
    <col min="3" max="3" width="67.28515625" customWidth="1"/>
    <col min="4" max="4" width="37" customWidth="1"/>
    <col min="5" max="5" width="33.42578125" customWidth="1"/>
  </cols>
  <sheetData>
    <row r="1" spans="1:11" ht="15.75">
      <c r="C1" s="25" t="s">
        <v>559</v>
      </c>
      <c r="D1" s="25"/>
    </row>
    <row r="2" spans="1:11" ht="14.25" customHeight="1">
      <c r="C2" s="159" t="s">
        <v>560</v>
      </c>
      <c r="D2" s="160"/>
      <c r="E2" s="160"/>
      <c r="F2" s="160"/>
      <c r="G2" s="160"/>
      <c r="H2" s="160"/>
      <c r="I2" s="160"/>
    </row>
    <row r="3" spans="1:11" ht="11.25" customHeight="1">
      <c r="C3" s="160"/>
      <c r="D3" s="160"/>
      <c r="E3" s="160"/>
      <c r="F3" s="160"/>
      <c r="G3" s="160"/>
      <c r="H3" s="160"/>
      <c r="I3" s="160"/>
    </row>
    <row r="4" spans="1:11" ht="27" customHeight="1">
      <c r="C4" s="159" t="s">
        <v>561</v>
      </c>
      <c r="D4" s="160"/>
      <c r="E4" s="160"/>
      <c r="F4" s="160"/>
      <c r="G4" s="160"/>
      <c r="H4" s="160"/>
      <c r="I4" s="160"/>
      <c r="J4" s="160"/>
      <c r="K4" s="160"/>
    </row>
    <row r="5" spans="1:11" ht="28.5" customHeight="1">
      <c r="C5" s="159" t="s">
        <v>562</v>
      </c>
      <c r="D5" s="160"/>
      <c r="E5" s="160"/>
      <c r="F5" s="160"/>
      <c r="G5" s="160"/>
      <c r="H5" s="160"/>
      <c r="I5" s="160"/>
    </row>
    <row r="6" spans="1:11" ht="15.75">
      <c r="C6" s="159"/>
      <c r="D6" s="160"/>
      <c r="E6" s="160"/>
      <c r="F6" s="160"/>
      <c r="G6" s="160"/>
      <c r="H6" s="160"/>
    </row>
    <row r="8" spans="1:11" ht="15.75">
      <c r="A8" s="2"/>
      <c r="B8" s="3" t="s">
        <v>0</v>
      </c>
      <c r="C8" s="2"/>
      <c r="D8" s="2"/>
    </row>
    <row r="9" spans="1:11" ht="16.5" thickBot="1">
      <c r="B9" s="3" t="s">
        <v>565</v>
      </c>
      <c r="E9" t="s">
        <v>563</v>
      </c>
    </row>
    <row r="10" spans="1:11" ht="156" customHeight="1">
      <c r="A10" s="172" t="s">
        <v>32</v>
      </c>
      <c r="B10" s="173"/>
      <c r="C10" s="150" t="s">
        <v>1</v>
      </c>
      <c r="D10" s="150" t="s">
        <v>35</v>
      </c>
      <c r="E10" s="150" t="s">
        <v>564</v>
      </c>
    </row>
    <row r="11" spans="1:11">
      <c r="A11" s="174"/>
      <c r="B11" s="175"/>
      <c r="C11" s="151"/>
      <c r="D11" s="147"/>
      <c r="E11" s="147"/>
    </row>
    <row r="12" spans="1:11">
      <c r="A12" s="174"/>
      <c r="B12" s="175"/>
      <c r="C12" s="151"/>
      <c r="D12" s="147"/>
      <c r="E12" s="147"/>
    </row>
    <row r="13" spans="1:11" ht="15.75" thickBot="1">
      <c r="A13" s="176"/>
      <c r="B13" s="177"/>
      <c r="C13" s="151"/>
      <c r="D13" s="147"/>
      <c r="E13" s="147"/>
    </row>
    <row r="14" spans="1:11" ht="126.75" thickBot="1">
      <c r="A14" s="8" t="s">
        <v>2</v>
      </c>
      <c r="B14" s="7" t="s">
        <v>3</v>
      </c>
      <c r="C14" s="152"/>
      <c r="D14" s="148"/>
      <c r="E14" s="148"/>
    </row>
    <row r="15" spans="1:11" ht="16.5" thickBot="1">
      <c r="A15" s="8">
        <v>1</v>
      </c>
      <c r="B15" s="7">
        <v>2</v>
      </c>
      <c r="C15" s="7">
        <v>3</v>
      </c>
      <c r="D15" s="7">
        <v>4</v>
      </c>
      <c r="E15" s="135">
        <v>5</v>
      </c>
    </row>
    <row r="16" spans="1:11" ht="75.75" customHeight="1" thickBot="1">
      <c r="A16" s="144"/>
      <c r="B16" s="169"/>
      <c r="C16" s="169" t="s">
        <v>4</v>
      </c>
      <c r="D16" s="21">
        <f>D18+D36</f>
        <v>8397821.030000031</v>
      </c>
      <c r="E16" s="21">
        <f>E18+E36</f>
        <v>3770434.4200000167</v>
      </c>
    </row>
    <row r="17" spans="1:5" ht="16.5" hidden="1" thickBot="1">
      <c r="A17" s="153"/>
      <c r="B17" s="171"/>
      <c r="C17" s="171"/>
      <c r="D17" s="21"/>
      <c r="E17" s="21"/>
    </row>
    <row r="18" spans="1:5" ht="105.75" customHeight="1" thickBot="1">
      <c r="A18" s="169">
        <v>902</v>
      </c>
      <c r="B18" s="178" t="s">
        <v>5</v>
      </c>
      <c r="C18" s="169" t="s">
        <v>6</v>
      </c>
      <c r="D18" s="21">
        <f>D21+D28</f>
        <v>0</v>
      </c>
      <c r="E18" s="21">
        <f>E21+E28</f>
        <v>0</v>
      </c>
    </row>
    <row r="19" spans="1:5" ht="16.5" hidden="1" thickBot="1">
      <c r="A19" s="170"/>
      <c r="B19" s="179"/>
      <c r="C19" s="170"/>
      <c r="D19" s="24"/>
      <c r="E19" s="24"/>
    </row>
    <row r="20" spans="1:5" ht="39.75" hidden="1" customHeight="1" thickBot="1">
      <c r="A20" s="171"/>
      <c r="B20" s="180"/>
      <c r="C20" s="171"/>
      <c r="D20" s="21"/>
      <c r="E20" s="21"/>
    </row>
    <row r="21" spans="1:5" ht="39.75" customHeight="1">
      <c r="A21" s="150">
        <v>902</v>
      </c>
      <c r="B21" s="150" t="s">
        <v>8</v>
      </c>
      <c r="C21" s="150" t="s">
        <v>9</v>
      </c>
      <c r="D21" s="146">
        <f>D24</f>
        <v>0</v>
      </c>
      <c r="E21" s="146">
        <f>E24</f>
        <v>0</v>
      </c>
    </row>
    <row r="22" spans="1:5" ht="15" customHeight="1" thickBot="1">
      <c r="A22" s="151"/>
      <c r="B22" s="151"/>
      <c r="C22" s="151"/>
      <c r="D22" s="147"/>
      <c r="E22" s="147"/>
    </row>
    <row r="23" spans="1:5" ht="45.75" hidden="1" customHeight="1" thickBot="1">
      <c r="A23" s="151"/>
      <c r="B23" s="151"/>
      <c r="C23" s="152"/>
      <c r="D23" s="148"/>
      <c r="E23" s="148"/>
    </row>
    <row r="24" spans="1:5" ht="79.5" customHeight="1" thickBot="1">
      <c r="A24" s="161">
        <v>902</v>
      </c>
      <c r="B24" s="161" t="s">
        <v>33</v>
      </c>
      <c r="C24" s="163" t="s">
        <v>10</v>
      </c>
      <c r="D24" s="22">
        <v>0</v>
      </c>
      <c r="E24" s="22">
        <v>0</v>
      </c>
    </row>
    <row r="25" spans="1:5" ht="16.5" hidden="1" thickBot="1">
      <c r="A25" s="161"/>
      <c r="B25" s="161"/>
      <c r="C25" s="164"/>
      <c r="D25" s="23"/>
      <c r="E25" s="23"/>
    </row>
    <row r="26" spans="1:5" ht="16.5" hidden="1" thickBot="1">
      <c r="A26" s="161"/>
      <c r="B26" s="161"/>
      <c r="C26" s="164"/>
      <c r="D26" s="23"/>
      <c r="E26" s="23"/>
    </row>
    <row r="27" spans="1:5" ht="16.5" hidden="1" thickBot="1">
      <c r="A27" s="161"/>
      <c r="B27" s="161"/>
      <c r="C27" s="165"/>
      <c r="D27" s="22">
        <v>0</v>
      </c>
      <c r="E27" s="22">
        <v>0</v>
      </c>
    </row>
    <row r="28" spans="1:5" ht="74.25" customHeight="1" thickBot="1">
      <c r="A28" s="9"/>
      <c r="B28" s="6"/>
      <c r="C28" s="150" t="s">
        <v>12</v>
      </c>
      <c r="D28" s="15">
        <f>D33</f>
        <v>0</v>
      </c>
      <c r="E28" s="15">
        <f>E33</f>
        <v>0</v>
      </c>
    </row>
    <row r="29" spans="1:5" ht="16.5" hidden="1" thickBot="1">
      <c r="A29" s="9">
        <v>902</v>
      </c>
      <c r="B29" s="6" t="s">
        <v>11</v>
      </c>
      <c r="C29" s="151"/>
      <c r="D29" s="14"/>
      <c r="E29" s="14"/>
    </row>
    <row r="30" spans="1:5" ht="16.5" hidden="1" thickBot="1">
      <c r="A30" s="10"/>
      <c r="B30" s="12"/>
      <c r="C30" s="151"/>
      <c r="D30" s="14"/>
      <c r="E30" s="14"/>
    </row>
    <row r="31" spans="1:5" ht="16.5" hidden="1" thickBot="1">
      <c r="A31" s="10"/>
      <c r="B31" s="12"/>
      <c r="C31" s="151"/>
      <c r="D31" s="14"/>
      <c r="E31" s="14"/>
    </row>
    <row r="32" spans="1:5" ht="16.5" hidden="1" thickBot="1">
      <c r="A32" s="11"/>
      <c r="B32" s="13"/>
      <c r="C32" s="152"/>
      <c r="D32" s="15"/>
      <c r="E32" s="15"/>
    </row>
    <row r="33" spans="1:5" ht="69" customHeight="1" thickBot="1">
      <c r="A33" s="144">
        <v>902</v>
      </c>
      <c r="B33" s="144" t="s">
        <v>13</v>
      </c>
      <c r="C33" s="144" t="s">
        <v>14</v>
      </c>
      <c r="D33" s="22">
        <v>0</v>
      </c>
      <c r="E33" s="22">
        <v>0</v>
      </c>
    </row>
    <row r="34" spans="1:5" ht="15.75" hidden="1">
      <c r="A34" s="145"/>
      <c r="B34" s="145"/>
      <c r="C34" s="145"/>
      <c r="D34" s="23"/>
      <c r="E34" s="23"/>
    </row>
    <row r="35" spans="1:5" ht="15.75" hidden="1">
      <c r="A35" s="145"/>
      <c r="B35" s="145"/>
      <c r="C35" s="145"/>
      <c r="D35" s="23" t="s">
        <v>7</v>
      </c>
      <c r="E35" s="23" t="s">
        <v>7</v>
      </c>
    </row>
    <row r="36" spans="1:5" ht="42.75" customHeight="1">
      <c r="A36" s="19">
        <v>902</v>
      </c>
      <c r="B36" s="19" t="s">
        <v>15</v>
      </c>
      <c r="C36" s="19" t="s">
        <v>16</v>
      </c>
      <c r="D36" s="20">
        <f>D37+D45</f>
        <v>8397821.030000031</v>
      </c>
      <c r="E36" s="20">
        <f>E37+E45</f>
        <v>3770434.4200000167</v>
      </c>
    </row>
    <row r="37" spans="1:5" ht="46.5" customHeight="1" thickBot="1">
      <c r="A37" s="151">
        <v>902</v>
      </c>
      <c r="B37" s="166" t="s">
        <v>17</v>
      </c>
      <c r="C37" s="151" t="s">
        <v>18</v>
      </c>
      <c r="D37" s="158">
        <f>D39</f>
        <v>-520054353.82999998</v>
      </c>
      <c r="E37" s="158">
        <f>E39</f>
        <v>-523047422.76999998</v>
      </c>
    </row>
    <row r="38" spans="1:5" ht="15.75" hidden="1" customHeight="1" thickBot="1">
      <c r="A38" s="152"/>
      <c r="B38" s="167"/>
      <c r="C38" s="152"/>
      <c r="D38" s="149"/>
      <c r="E38" s="149"/>
    </row>
    <row r="39" spans="1:5" ht="44.25" customHeight="1" thickBot="1">
      <c r="A39" s="150">
        <v>902</v>
      </c>
      <c r="B39" s="168" t="s">
        <v>19</v>
      </c>
      <c r="C39" s="150" t="s">
        <v>20</v>
      </c>
      <c r="D39" s="146">
        <f>D41</f>
        <v>-520054353.82999998</v>
      </c>
      <c r="E39" s="146">
        <f>E41</f>
        <v>-523047422.76999998</v>
      </c>
    </row>
    <row r="40" spans="1:5" ht="15.75" hidden="1" customHeight="1" thickBot="1">
      <c r="A40" s="152"/>
      <c r="B40" s="167"/>
      <c r="C40" s="152"/>
      <c r="D40" s="149"/>
      <c r="E40" s="149"/>
    </row>
    <row r="41" spans="1:5" ht="54" customHeight="1" thickBot="1">
      <c r="A41" s="150">
        <v>902</v>
      </c>
      <c r="B41" s="168" t="s">
        <v>21</v>
      </c>
      <c r="C41" s="150" t="s">
        <v>22</v>
      </c>
      <c r="D41" s="146">
        <f>D43</f>
        <v>-520054353.82999998</v>
      </c>
      <c r="E41" s="146">
        <f>E43</f>
        <v>-523047422.76999998</v>
      </c>
    </row>
    <row r="42" spans="1:5" ht="15.75" hidden="1" customHeight="1" thickBot="1">
      <c r="A42" s="152"/>
      <c r="B42" s="167"/>
      <c r="C42" s="152"/>
      <c r="D42" s="149"/>
      <c r="E42" s="149"/>
    </row>
    <row r="43" spans="1:5" ht="45" customHeight="1">
      <c r="A43" s="144">
        <v>902</v>
      </c>
      <c r="B43" s="154" t="s">
        <v>23</v>
      </c>
      <c r="C43" s="144" t="s">
        <v>24</v>
      </c>
      <c r="D43" s="156">
        <v>-520054353.82999998</v>
      </c>
      <c r="E43" s="156">
        <v>-523047422.76999998</v>
      </c>
    </row>
    <row r="44" spans="1:5" ht="15.75" hidden="1" customHeight="1" thickBot="1">
      <c r="A44" s="153"/>
      <c r="B44" s="155"/>
      <c r="C44" s="153"/>
      <c r="D44" s="157"/>
      <c r="E44" s="157"/>
    </row>
    <row r="45" spans="1:5" ht="16.5" thickBot="1">
      <c r="A45" s="8">
        <v>902</v>
      </c>
      <c r="B45" s="5" t="s">
        <v>25</v>
      </c>
      <c r="C45" s="7" t="s">
        <v>26</v>
      </c>
      <c r="D45" s="15">
        <f t="shared" ref="D45:E47" si="0">D46</f>
        <v>528452174.86000001</v>
      </c>
      <c r="E45" s="15">
        <f t="shared" si="0"/>
        <v>526817857.19</v>
      </c>
    </row>
    <row r="46" spans="1:5" ht="16.5" thickBot="1">
      <c r="A46" s="8">
        <v>902</v>
      </c>
      <c r="B46" s="5" t="s">
        <v>27</v>
      </c>
      <c r="C46" s="7" t="s">
        <v>28</v>
      </c>
      <c r="D46" s="15">
        <f t="shared" si="0"/>
        <v>528452174.86000001</v>
      </c>
      <c r="E46" s="15">
        <f t="shared" si="0"/>
        <v>526817857.19</v>
      </c>
    </row>
    <row r="47" spans="1:5" ht="15.75">
      <c r="A47" s="9">
        <v>902</v>
      </c>
      <c r="B47" s="4" t="s">
        <v>29</v>
      </c>
      <c r="C47" s="6" t="s">
        <v>30</v>
      </c>
      <c r="D47" s="14">
        <f t="shared" si="0"/>
        <v>528452174.86000001</v>
      </c>
      <c r="E47" s="14">
        <f t="shared" si="0"/>
        <v>526817857.19</v>
      </c>
    </row>
    <row r="48" spans="1:5" ht="38.25" customHeight="1">
      <c r="A48" s="161">
        <v>902</v>
      </c>
      <c r="B48" s="162" t="s">
        <v>31</v>
      </c>
      <c r="C48" s="161" t="s">
        <v>34</v>
      </c>
      <c r="D48" s="16">
        <v>528452174.86000001</v>
      </c>
      <c r="E48" s="16">
        <v>526817857.19</v>
      </c>
    </row>
    <row r="49" spans="1:4" ht="15.75" hidden="1">
      <c r="A49" s="161"/>
      <c r="B49" s="162"/>
      <c r="C49" s="161"/>
      <c r="D49" s="17"/>
    </row>
    <row r="50" spans="1:4" ht="15.75" hidden="1">
      <c r="A50" s="161"/>
      <c r="B50" s="162"/>
      <c r="C50" s="161"/>
      <c r="D50" s="18">
        <v>198075500</v>
      </c>
    </row>
  </sheetData>
  <mergeCells count="49">
    <mergeCell ref="E21:E23"/>
    <mergeCell ref="E37:E38"/>
    <mergeCell ref="E39:E40"/>
    <mergeCell ref="E41:E42"/>
    <mergeCell ref="E43:E44"/>
    <mergeCell ref="C5:I5"/>
    <mergeCell ref="A18:A20"/>
    <mergeCell ref="D10:D14"/>
    <mergeCell ref="A10:B13"/>
    <mergeCell ref="C10:C14"/>
    <mergeCell ref="A16:A17"/>
    <mergeCell ref="B16:B17"/>
    <mergeCell ref="C16:C17"/>
    <mergeCell ref="C6:H6"/>
    <mergeCell ref="B18:B20"/>
    <mergeCell ref="C18:C20"/>
    <mergeCell ref="E10:E14"/>
    <mergeCell ref="C2:I3"/>
    <mergeCell ref="C4:K4"/>
    <mergeCell ref="A48:A50"/>
    <mergeCell ref="B48:B50"/>
    <mergeCell ref="C48:C50"/>
    <mergeCell ref="C24:C27"/>
    <mergeCell ref="B37:B38"/>
    <mergeCell ref="C37:C38"/>
    <mergeCell ref="A39:A40"/>
    <mergeCell ref="B39:B40"/>
    <mergeCell ref="C39:C40"/>
    <mergeCell ref="C28:C32"/>
    <mergeCell ref="A24:A27"/>
    <mergeCell ref="B24:B27"/>
    <mergeCell ref="A41:A42"/>
    <mergeCell ref="B41:B42"/>
    <mergeCell ref="A43:A44"/>
    <mergeCell ref="B43:B44"/>
    <mergeCell ref="C43:C44"/>
    <mergeCell ref="D43:D44"/>
    <mergeCell ref="D37:D38"/>
    <mergeCell ref="D39:D40"/>
    <mergeCell ref="A37:A38"/>
    <mergeCell ref="C41:C42"/>
    <mergeCell ref="A33:A35"/>
    <mergeCell ref="D21:D23"/>
    <mergeCell ref="D41:D42"/>
    <mergeCell ref="A21:A23"/>
    <mergeCell ref="B21:B23"/>
    <mergeCell ref="C21:C23"/>
    <mergeCell ref="B33:B35"/>
    <mergeCell ref="C33:C35"/>
  </mergeCells>
  <pageMargins left="0.70866141732283472" right="0.70866141732283472" top="0.74803149606299213" bottom="0.74803149606299213" header="0.31496062992125984" footer="0.31496062992125984"/>
  <pageSetup paperSize="9" scale="3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3:O31"/>
  <sheetViews>
    <sheetView zoomScaleNormal="100" workbookViewId="0">
      <selection activeCell="A12" sqref="A12:I12"/>
    </sheetView>
  </sheetViews>
  <sheetFormatPr defaultRowHeight="15"/>
  <cols>
    <col min="10" max="10" width="15" customWidth="1"/>
    <col min="15" max="15" width="17.140625" customWidth="1"/>
  </cols>
  <sheetData>
    <row r="3" spans="1:15" ht="15.75">
      <c r="G3" s="121" t="s">
        <v>506</v>
      </c>
      <c r="H3" s="127"/>
      <c r="I3" s="128"/>
    </row>
    <row r="4" spans="1:15" ht="15" customHeight="1">
      <c r="G4" s="159" t="s">
        <v>560</v>
      </c>
      <c r="H4" s="160"/>
      <c r="I4" s="160"/>
      <c r="J4" s="160"/>
      <c r="K4" s="160"/>
      <c r="L4" s="160"/>
      <c r="M4" s="160"/>
    </row>
    <row r="5" spans="1:15" ht="5.25" customHeight="1">
      <c r="G5" s="160"/>
      <c r="H5" s="160"/>
      <c r="I5" s="160"/>
      <c r="J5" s="160"/>
      <c r="K5" s="160"/>
      <c r="L5" s="160"/>
      <c r="M5" s="160"/>
    </row>
    <row r="6" spans="1:15" ht="33.75" customHeight="1">
      <c r="G6" s="159" t="s">
        <v>561</v>
      </c>
      <c r="H6" s="160"/>
      <c r="I6" s="160"/>
      <c r="J6" s="160"/>
      <c r="K6" s="160"/>
      <c r="L6" s="160"/>
      <c r="M6" s="160"/>
      <c r="N6" s="160"/>
      <c r="O6" s="160"/>
    </row>
    <row r="7" spans="1:15" ht="15" customHeight="1">
      <c r="G7" s="159" t="s">
        <v>567</v>
      </c>
      <c r="H7" s="160"/>
      <c r="I7" s="160"/>
      <c r="J7" s="160"/>
      <c r="K7" s="160"/>
      <c r="L7" s="160"/>
      <c r="M7" s="160"/>
    </row>
    <row r="8" spans="1:15">
      <c r="G8" s="160"/>
      <c r="H8" s="160"/>
      <c r="I8" s="160"/>
      <c r="J8" s="160"/>
      <c r="K8" s="160"/>
    </row>
    <row r="11" spans="1:15">
      <c r="A11" s="195" t="s">
        <v>578</v>
      </c>
      <c r="B11" s="195"/>
      <c r="C11" s="195"/>
      <c r="D11" s="195"/>
      <c r="E11" s="195"/>
      <c r="F11" s="195"/>
      <c r="G11" s="195"/>
      <c r="H11" s="195"/>
      <c r="I11" s="195"/>
    </row>
    <row r="12" spans="1:15" ht="14.25" customHeight="1">
      <c r="A12" s="195" t="s">
        <v>579</v>
      </c>
      <c r="B12" s="195"/>
      <c r="C12" s="195"/>
      <c r="D12" s="195"/>
      <c r="E12" s="195"/>
      <c r="F12" s="195"/>
      <c r="G12" s="195"/>
      <c r="H12" s="195"/>
      <c r="I12" s="195"/>
    </row>
    <row r="13" spans="1:15">
      <c r="N13" t="s">
        <v>505</v>
      </c>
    </row>
    <row r="14" spans="1:15">
      <c r="A14" s="214" t="s">
        <v>483</v>
      </c>
      <c r="B14" s="215"/>
      <c r="C14" s="215"/>
      <c r="D14" s="215"/>
      <c r="E14" s="216"/>
      <c r="F14" s="198" t="s">
        <v>35</v>
      </c>
      <c r="G14" s="199"/>
      <c r="H14" s="199"/>
      <c r="I14" s="200"/>
      <c r="J14" s="241" t="s">
        <v>551</v>
      </c>
      <c r="K14" s="198" t="s">
        <v>564</v>
      </c>
      <c r="L14" s="199"/>
      <c r="M14" s="199"/>
      <c r="N14" s="200"/>
      <c r="O14" s="241" t="s">
        <v>551</v>
      </c>
    </row>
    <row r="15" spans="1:15" ht="58.5" customHeight="1">
      <c r="A15" s="217"/>
      <c r="B15" s="218"/>
      <c r="C15" s="218"/>
      <c r="D15" s="218"/>
      <c r="E15" s="219"/>
      <c r="F15" s="245" t="s">
        <v>552</v>
      </c>
      <c r="G15" s="246"/>
      <c r="H15" s="245" t="s">
        <v>553</v>
      </c>
      <c r="I15" s="246"/>
      <c r="J15" s="242"/>
      <c r="K15" s="245" t="s">
        <v>552</v>
      </c>
      <c r="L15" s="246"/>
      <c r="M15" s="245" t="s">
        <v>553</v>
      </c>
      <c r="N15" s="246"/>
      <c r="O15" s="242"/>
    </row>
    <row r="16" spans="1:15">
      <c r="A16" s="196">
        <v>1</v>
      </c>
      <c r="B16" s="201"/>
      <c r="C16" s="201"/>
      <c r="D16" s="201"/>
      <c r="E16" s="197"/>
      <c r="F16" s="196">
        <v>2</v>
      </c>
      <c r="G16" s="197"/>
      <c r="H16" s="196">
        <v>3</v>
      </c>
      <c r="I16" s="197"/>
      <c r="J16" s="132">
        <v>4</v>
      </c>
      <c r="K16" s="196">
        <v>5</v>
      </c>
      <c r="L16" s="197"/>
      <c r="M16" s="196">
        <v>6</v>
      </c>
      <c r="N16" s="197"/>
      <c r="O16" s="132">
        <v>7</v>
      </c>
    </row>
    <row r="17" spans="1:15">
      <c r="A17" s="181" t="s">
        <v>484</v>
      </c>
      <c r="B17" s="182"/>
      <c r="C17" s="182"/>
      <c r="D17" s="182"/>
      <c r="E17" s="183"/>
      <c r="F17" s="184">
        <v>0</v>
      </c>
      <c r="G17" s="185"/>
      <c r="H17" s="184">
        <v>0</v>
      </c>
      <c r="I17" s="185"/>
      <c r="J17" s="130">
        <f>F17+H17</f>
        <v>0</v>
      </c>
      <c r="K17" s="184">
        <v>0</v>
      </c>
      <c r="L17" s="185"/>
      <c r="M17" s="184">
        <v>0</v>
      </c>
      <c r="N17" s="185"/>
      <c r="O17" s="130">
        <f>K17+M17</f>
        <v>0</v>
      </c>
    </row>
    <row r="18" spans="1:15">
      <c r="A18" s="181" t="s">
        <v>485</v>
      </c>
      <c r="B18" s="182"/>
      <c r="C18" s="182"/>
      <c r="D18" s="182"/>
      <c r="E18" s="183"/>
      <c r="F18" s="184">
        <v>331500</v>
      </c>
      <c r="G18" s="185"/>
      <c r="H18" s="184">
        <v>0</v>
      </c>
      <c r="I18" s="185"/>
      <c r="J18" s="130">
        <f t="shared" ref="J18:J30" si="0">B18+D18+H18+F18</f>
        <v>331500</v>
      </c>
      <c r="K18" s="184">
        <v>331500</v>
      </c>
      <c r="L18" s="185"/>
      <c r="M18" s="184">
        <v>0</v>
      </c>
      <c r="N18" s="185"/>
      <c r="O18" s="130">
        <f t="shared" ref="O18" si="1">G18+I18+M18+K18</f>
        <v>331500</v>
      </c>
    </row>
    <row r="19" spans="1:15">
      <c r="A19" s="181" t="s">
        <v>486</v>
      </c>
      <c r="B19" s="182"/>
      <c r="C19" s="182"/>
      <c r="D19" s="182"/>
      <c r="E19" s="183"/>
      <c r="F19" s="184">
        <v>52300</v>
      </c>
      <c r="G19" s="185"/>
      <c r="H19" s="184">
        <v>0</v>
      </c>
      <c r="I19" s="185"/>
      <c r="J19" s="130">
        <f t="shared" ref="J19" si="2">F19+H19</f>
        <v>52300</v>
      </c>
      <c r="K19" s="184">
        <v>52300</v>
      </c>
      <c r="L19" s="185"/>
      <c r="M19" s="184">
        <v>0</v>
      </c>
      <c r="N19" s="185"/>
      <c r="O19" s="130">
        <f t="shared" ref="O19" si="3">K19+M19</f>
        <v>52300</v>
      </c>
    </row>
    <row r="20" spans="1:15">
      <c r="A20" s="181" t="s">
        <v>487</v>
      </c>
      <c r="B20" s="182"/>
      <c r="C20" s="182"/>
      <c r="D20" s="182"/>
      <c r="E20" s="183"/>
      <c r="F20" s="184">
        <v>251900</v>
      </c>
      <c r="G20" s="185"/>
      <c r="H20" s="184">
        <v>0</v>
      </c>
      <c r="I20" s="185"/>
      <c r="J20" s="130">
        <f t="shared" si="0"/>
        <v>251900</v>
      </c>
      <c r="K20" s="184">
        <v>251900</v>
      </c>
      <c r="L20" s="185"/>
      <c r="M20" s="184">
        <v>0</v>
      </c>
      <c r="N20" s="185"/>
      <c r="O20" s="130">
        <f t="shared" ref="O20" si="4">G20+I20+M20+K20</f>
        <v>251900</v>
      </c>
    </row>
    <row r="21" spans="1:15">
      <c r="A21" s="181" t="s">
        <v>488</v>
      </c>
      <c r="B21" s="182"/>
      <c r="C21" s="182"/>
      <c r="D21" s="182"/>
      <c r="E21" s="183"/>
      <c r="F21" s="184">
        <v>302400</v>
      </c>
      <c r="G21" s="185"/>
      <c r="H21" s="184">
        <v>0</v>
      </c>
      <c r="I21" s="185"/>
      <c r="J21" s="130">
        <f t="shared" ref="J21" si="5">F21+H21</f>
        <v>302400</v>
      </c>
      <c r="K21" s="184">
        <v>302400</v>
      </c>
      <c r="L21" s="185"/>
      <c r="M21" s="184">
        <v>0</v>
      </c>
      <c r="N21" s="185"/>
      <c r="O21" s="130">
        <f t="shared" ref="O21" si="6">K21+M21</f>
        <v>302400</v>
      </c>
    </row>
    <row r="22" spans="1:15">
      <c r="A22" s="181" t="s">
        <v>489</v>
      </c>
      <c r="B22" s="182"/>
      <c r="C22" s="182"/>
      <c r="D22" s="182"/>
      <c r="E22" s="183"/>
      <c r="F22" s="184">
        <v>0</v>
      </c>
      <c r="G22" s="185"/>
      <c r="H22" s="184">
        <v>0</v>
      </c>
      <c r="I22" s="185"/>
      <c r="J22" s="130">
        <f t="shared" si="0"/>
        <v>0</v>
      </c>
      <c r="K22" s="184">
        <v>0</v>
      </c>
      <c r="L22" s="185"/>
      <c r="M22" s="184">
        <v>0</v>
      </c>
      <c r="N22" s="185"/>
      <c r="O22" s="130">
        <f t="shared" ref="O22" si="7">G22+I22+M22+K22</f>
        <v>0</v>
      </c>
    </row>
    <row r="23" spans="1:15">
      <c r="A23" s="181" t="s">
        <v>490</v>
      </c>
      <c r="B23" s="182"/>
      <c r="C23" s="182"/>
      <c r="D23" s="182"/>
      <c r="E23" s="183"/>
      <c r="F23" s="184">
        <v>51300</v>
      </c>
      <c r="G23" s="185"/>
      <c r="H23" s="184">
        <v>0</v>
      </c>
      <c r="I23" s="185"/>
      <c r="J23" s="130">
        <f t="shared" ref="J23" si="8">F23+H23</f>
        <v>51300</v>
      </c>
      <c r="K23" s="184">
        <v>51300</v>
      </c>
      <c r="L23" s="185"/>
      <c r="M23" s="184">
        <v>0</v>
      </c>
      <c r="N23" s="185"/>
      <c r="O23" s="130">
        <f t="shared" ref="O23" si="9">K23+M23</f>
        <v>51300</v>
      </c>
    </row>
    <row r="24" spans="1:15">
      <c r="A24" s="181" t="s">
        <v>491</v>
      </c>
      <c r="B24" s="182"/>
      <c r="C24" s="182"/>
      <c r="D24" s="182"/>
      <c r="E24" s="183"/>
      <c r="F24" s="184">
        <v>358800</v>
      </c>
      <c r="G24" s="185"/>
      <c r="H24" s="184">
        <v>0</v>
      </c>
      <c r="I24" s="185"/>
      <c r="J24" s="130">
        <f t="shared" si="0"/>
        <v>358800</v>
      </c>
      <c r="K24" s="184">
        <v>358800</v>
      </c>
      <c r="L24" s="185"/>
      <c r="M24" s="184">
        <v>0</v>
      </c>
      <c r="N24" s="185"/>
      <c r="O24" s="130">
        <f t="shared" ref="O24" si="10">G24+I24+M24+K24</f>
        <v>358800</v>
      </c>
    </row>
    <row r="25" spans="1:15">
      <c r="A25" s="181" t="s">
        <v>492</v>
      </c>
      <c r="B25" s="182"/>
      <c r="C25" s="182"/>
      <c r="D25" s="182"/>
      <c r="E25" s="183"/>
      <c r="F25" s="184">
        <v>76900</v>
      </c>
      <c r="G25" s="185"/>
      <c r="H25" s="184">
        <v>0</v>
      </c>
      <c r="I25" s="185"/>
      <c r="J25" s="130">
        <f t="shared" ref="J25" si="11">F25+H25</f>
        <v>76900</v>
      </c>
      <c r="K25" s="184">
        <v>76900</v>
      </c>
      <c r="L25" s="185"/>
      <c r="M25" s="184">
        <v>0</v>
      </c>
      <c r="N25" s="185"/>
      <c r="O25" s="130">
        <f t="shared" ref="O25" si="12">K25+M25</f>
        <v>76900</v>
      </c>
    </row>
    <row r="26" spans="1:15">
      <c r="A26" s="181" t="s">
        <v>493</v>
      </c>
      <c r="B26" s="182"/>
      <c r="C26" s="182"/>
      <c r="D26" s="182"/>
      <c r="E26" s="183"/>
      <c r="F26" s="184">
        <v>15000</v>
      </c>
      <c r="G26" s="185"/>
      <c r="H26" s="184">
        <v>0</v>
      </c>
      <c r="I26" s="185"/>
      <c r="J26" s="130">
        <f t="shared" si="0"/>
        <v>15000</v>
      </c>
      <c r="K26" s="184">
        <v>15000</v>
      </c>
      <c r="L26" s="185"/>
      <c r="M26" s="184">
        <v>0</v>
      </c>
      <c r="N26" s="185"/>
      <c r="O26" s="130">
        <f t="shared" ref="O26" si="13">G26+I26+M26+K26</f>
        <v>15000</v>
      </c>
    </row>
    <row r="27" spans="1:15">
      <c r="A27" s="181" t="s">
        <v>494</v>
      </c>
      <c r="B27" s="182"/>
      <c r="C27" s="182"/>
      <c r="D27" s="182"/>
      <c r="E27" s="183"/>
      <c r="F27" s="184">
        <v>136000</v>
      </c>
      <c r="G27" s="185"/>
      <c r="H27" s="184">
        <v>0</v>
      </c>
      <c r="I27" s="185"/>
      <c r="J27" s="130">
        <f t="shared" ref="J27" si="14">F27+H27</f>
        <v>136000</v>
      </c>
      <c r="K27" s="184">
        <v>136000</v>
      </c>
      <c r="L27" s="185"/>
      <c r="M27" s="184">
        <v>0</v>
      </c>
      <c r="N27" s="185"/>
      <c r="O27" s="130">
        <f t="shared" ref="O27" si="15">K27+M27</f>
        <v>136000</v>
      </c>
    </row>
    <row r="28" spans="1:15">
      <c r="A28" s="181" t="s">
        <v>495</v>
      </c>
      <c r="B28" s="182"/>
      <c r="C28" s="182"/>
      <c r="D28" s="182"/>
      <c r="E28" s="183"/>
      <c r="F28" s="184">
        <v>46900</v>
      </c>
      <c r="G28" s="185"/>
      <c r="H28" s="184">
        <v>0</v>
      </c>
      <c r="I28" s="185"/>
      <c r="J28" s="130">
        <f t="shared" si="0"/>
        <v>46900</v>
      </c>
      <c r="K28" s="184">
        <v>46900</v>
      </c>
      <c r="L28" s="185"/>
      <c r="M28" s="184">
        <v>0</v>
      </c>
      <c r="N28" s="185"/>
      <c r="O28" s="130">
        <f t="shared" ref="O28" si="16">G28+I28+M28+K28</f>
        <v>46900</v>
      </c>
    </row>
    <row r="29" spans="1:15">
      <c r="A29" s="181" t="s">
        <v>496</v>
      </c>
      <c r="B29" s="182"/>
      <c r="C29" s="182"/>
      <c r="D29" s="182"/>
      <c r="E29" s="183"/>
      <c r="F29" s="184">
        <v>494100</v>
      </c>
      <c r="G29" s="185"/>
      <c r="H29" s="184">
        <v>0</v>
      </c>
      <c r="I29" s="185"/>
      <c r="J29" s="130">
        <f t="shared" ref="J29" si="17">F29+H29</f>
        <v>494100</v>
      </c>
      <c r="K29" s="184">
        <v>494100</v>
      </c>
      <c r="L29" s="185"/>
      <c r="M29" s="184">
        <v>0</v>
      </c>
      <c r="N29" s="185"/>
      <c r="O29" s="130">
        <f t="shared" ref="O29" si="18">K29+M29</f>
        <v>494100</v>
      </c>
    </row>
    <row r="30" spans="1:15">
      <c r="A30" s="181" t="s">
        <v>550</v>
      </c>
      <c r="B30" s="182"/>
      <c r="C30" s="182"/>
      <c r="D30" s="182"/>
      <c r="E30" s="183"/>
      <c r="F30" s="184">
        <v>0</v>
      </c>
      <c r="G30" s="185"/>
      <c r="H30" s="184">
        <v>0</v>
      </c>
      <c r="I30" s="185"/>
      <c r="J30" s="130">
        <f t="shared" si="0"/>
        <v>0</v>
      </c>
      <c r="K30" s="184">
        <v>0</v>
      </c>
      <c r="L30" s="185"/>
      <c r="M30" s="184">
        <v>0</v>
      </c>
      <c r="N30" s="185"/>
      <c r="O30" s="130">
        <f t="shared" ref="O30" si="19">G30+I30+M30+K30</f>
        <v>0</v>
      </c>
    </row>
    <row r="31" spans="1:15">
      <c r="A31" s="190" t="s">
        <v>497</v>
      </c>
      <c r="B31" s="191"/>
      <c r="C31" s="191"/>
      <c r="D31" s="191"/>
      <c r="E31" s="192"/>
      <c r="F31" s="188">
        <f>F17+F18+F19+F20+F21+F22+F23+F24+F25+F27+F28+F29+F26+F30</f>
        <v>2117100</v>
      </c>
      <c r="G31" s="189"/>
      <c r="H31" s="188">
        <f>H17+H18+H19+H20+H21+H22+H23+H24+H25+H27+H28+H29+H26</f>
        <v>0</v>
      </c>
      <c r="I31" s="189"/>
      <c r="J31" s="131">
        <f>B31+D31+H31+F31</f>
        <v>2117100</v>
      </c>
      <c r="K31" s="188">
        <f>K17+K18+K19+K20+K21+K22+K23+K24+K25+K27+K28+K29+K26+K30</f>
        <v>2117100</v>
      </c>
      <c r="L31" s="189"/>
      <c r="M31" s="188">
        <f>M17+M18+M19+M20+M21+M22+M23+M24+M25+M27+M28+M29+M26</f>
        <v>0</v>
      </c>
      <c r="N31" s="189"/>
      <c r="O31" s="131">
        <f>G31+I31+M31+K31</f>
        <v>2117100</v>
      </c>
    </row>
  </sheetData>
  <mergeCells count="95">
    <mergeCell ref="K30:L30"/>
    <mergeCell ref="M30:N30"/>
    <mergeCell ref="K31:L31"/>
    <mergeCell ref="M31:N31"/>
    <mergeCell ref="K27:L27"/>
    <mergeCell ref="M27:N27"/>
    <mergeCell ref="K28:L28"/>
    <mergeCell ref="M28:N28"/>
    <mergeCell ref="K29:L29"/>
    <mergeCell ref="M29:N29"/>
    <mergeCell ref="K24:L24"/>
    <mergeCell ref="M24:N24"/>
    <mergeCell ref="K25:L25"/>
    <mergeCell ref="M25:N25"/>
    <mergeCell ref="K26:L26"/>
    <mergeCell ref="M26:N26"/>
    <mergeCell ref="K21:L21"/>
    <mergeCell ref="M21:N21"/>
    <mergeCell ref="K22:L22"/>
    <mergeCell ref="M22:N22"/>
    <mergeCell ref="K23:L23"/>
    <mergeCell ref="M23:N23"/>
    <mergeCell ref="K18:L18"/>
    <mergeCell ref="M18:N18"/>
    <mergeCell ref="K19:L19"/>
    <mergeCell ref="M19:N19"/>
    <mergeCell ref="K20:L20"/>
    <mergeCell ref="M20:N20"/>
    <mergeCell ref="K15:L15"/>
    <mergeCell ref="M15:N15"/>
    <mergeCell ref="K16:L16"/>
    <mergeCell ref="M16:N16"/>
    <mergeCell ref="K17:L17"/>
    <mergeCell ref="M17:N17"/>
    <mergeCell ref="A16:E16"/>
    <mergeCell ref="F16:G16"/>
    <mergeCell ref="H16:I16"/>
    <mergeCell ref="G4:M5"/>
    <mergeCell ref="G6:O6"/>
    <mergeCell ref="G7:M7"/>
    <mergeCell ref="G8:K8"/>
    <mergeCell ref="A11:I11"/>
    <mergeCell ref="A12:I12"/>
    <mergeCell ref="A14:E15"/>
    <mergeCell ref="F14:I14"/>
    <mergeCell ref="J14:J15"/>
    <mergeCell ref="F15:G15"/>
    <mergeCell ref="H15:I15"/>
    <mergeCell ref="K14:N14"/>
    <mergeCell ref="O14:O15"/>
    <mergeCell ref="A17:E17"/>
    <mergeCell ref="F17:G17"/>
    <mergeCell ref="H17:I17"/>
    <mergeCell ref="A18:E18"/>
    <mergeCell ref="F18:G18"/>
    <mergeCell ref="H18:I18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A22:E22"/>
    <mergeCell ref="F22:G22"/>
    <mergeCell ref="H22:I22"/>
    <mergeCell ref="A23:E23"/>
    <mergeCell ref="F23:G23"/>
    <mergeCell ref="H23:I23"/>
    <mergeCell ref="A24:E24"/>
    <mergeCell ref="F24:G24"/>
    <mergeCell ref="H24:I24"/>
    <mergeCell ref="A25:E25"/>
    <mergeCell ref="F25:G25"/>
    <mergeCell ref="H25:I25"/>
    <mergeCell ref="A26:E26"/>
    <mergeCell ref="F26:G26"/>
    <mergeCell ref="H26:I26"/>
    <mergeCell ref="A27:E27"/>
    <mergeCell ref="F27:G27"/>
    <mergeCell ref="H27:I27"/>
    <mergeCell ref="A28:E28"/>
    <mergeCell ref="F28:G28"/>
    <mergeCell ref="H28:I28"/>
    <mergeCell ref="A31:E31"/>
    <mergeCell ref="F31:G31"/>
    <mergeCell ref="H31:I31"/>
    <mergeCell ref="A29:E29"/>
    <mergeCell ref="F29:G29"/>
    <mergeCell ref="H29:I29"/>
    <mergeCell ref="A30:E30"/>
    <mergeCell ref="F30:G30"/>
    <mergeCell ref="H30:I30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62"/>
  <sheetViews>
    <sheetView zoomScaleNormal="100" workbookViewId="0">
      <selection activeCell="N47" sqref="N47:O47"/>
    </sheetView>
  </sheetViews>
  <sheetFormatPr defaultRowHeight="15"/>
  <cols>
    <col min="3" max="3" width="3" customWidth="1"/>
    <col min="4" max="4" width="0.28515625" customWidth="1"/>
    <col min="5" max="5" width="9.140625" hidden="1" customWidth="1"/>
    <col min="11" max="11" width="19.7109375" customWidth="1"/>
    <col min="13" max="13" width="19.42578125" customWidth="1"/>
  </cols>
  <sheetData>
    <row r="1" spans="1:16">
      <c r="H1" s="193" t="s">
        <v>566</v>
      </c>
      <c r="I1" s="160"/>
      <c r="J1" s="160"/>
      <c r="K1" s="160"/>
      <c r="L1" s="160"/>
      <c r="M1" s="160"/>
    </row>
    <row r="2" spans="1:16" ht="15" customHeight="1">
      <c r="H2" s="159" t="s">
        <v>560</v>
      </c>
      <c r="I2" s="160"/>
      <c r="J2" s="160"/>
      <c r="K2" s="160"/>
      <c r="L2" s="160"/>
      <c r="M2" s="160"/>
      <c r="N2" s="160"/>
    </row>
    <row r="3" spans="1:16" ht="15" customHeight="1">
      <c r="H3" s="160"/>
      <c r="I3" s="160"/>
      <c r="J3" s="160"/>
      <c r="K3" s="160"/>
      <c r="L3" s="160"/>
      <c r="M3" s="160"/>
      <c r="N3" s="160"/>
    </row>
    <row r="4" spans="1:16" ht="15.75" customHeight="1">
      <c r="H4" s="159" t="s">
        <v>561</v>
      </c>
      <c r="I4" s="160"/>
      <c r="J4" s="160"/>
      <c r="K4" s="160"/>
      <c r="L4" s="160"/>
      <c r="M4" s="160"/>
      <c r="N4" s="160"/>
      <c r="O4" s="160"/>
      <c r="P4" s="160"/>
    </row>
    <row r="5" spans="1:16" ht="15" customHeight="1">
      <c r="H5" s="159" t="s">
        <v>567</v>
      </c>
      <c r="I5" s="160"/>
      <c r="J5" s="160"/>
      <c r="K5" s="160"/>
      <c r="L5" s="160"/>
      <c r="M5" s="160"/>
      <c r="N5" s="160"/>
    </row>
    <row r="6" spans="1:16" ht="15" customHeight="1">
      <c r="H6" s="159"/>
      <c r="I6" s="160"/>
      <c r="J6" s="160"/>
      <c r="K6" s="160"/>
      <c r="L6" s="160"/>
      <c r="M6" s="160"/>
    </row>
    <row r="8" spans="1:16">
      <c r="A8" s="194" t="s">
        <v>37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</row>
    <row r="9" spans="1:16">
      <c r="A9" s="194" t="s">
        <v>521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</row>
    <row r="10" spans="1:16">
      <c r="N10" t="s">
        <v>504</v>
      </c>
    </row>
    <row r="11" spans="1:16" ht="93" customHeight="1">
      <c r="A11" s="198" t="s">
        <v>54</v>
      </c>
      <c r="B11" s="199"/>
      <c r="C11" s="199"/>
      <c r="D11" s="199"/>
      <c r="E11" s="200"/>
      <c r="F11" s="198" t="s">
        <v>36</v>
      </c>
      <c r="G11" s="199"/>
      <c r="H11" s="199"/>
      <c r="I11" s="199"/>
      <c r="J11" s="199"/>
      <c r="K11" s="200"/>
      <c r="L11" s="198" t="s">
        <v>35</v>
      </c>
      <c r="M11" s="200"/>
      <c r="N11" s="198" t="s">
        <v>564</v>
      </c>
      <c r="O11" s="200"/>
    </row>
    <row r="12" spans="1:16">
      <c r="A12" s="196">
        <v>1</v>
      </c>
      <c r="B12" s="201"/>
      <c r="C12" s="201"/>
      <c r="D12" s="201"/>
      <c r="E12" s="197"/>
      <c r="F12" s="196">
        <v>2</v>
      </c>
      <c r="G12" s="201"/>
      <c r="H12" s="201"/>
      <c r="I12" s="201"/>
      <c r="J12" s="201"/>
      <c r="K12" s="197"/>
      <c r="L12" s="196">
        <v>3</v>
      </c>
      <c r="M12" s="197"/>
      <c r="N12" s="196">
        <v>4</v>
      </c>
      <c r="O12" s="197"/>
    </row>
    <row r="13" spans="1:16" ht="15" customHeight="1">
      <c r="A13" s="190" t="s">
        <v>64</v>
      </c>
      <c r="B13" s="191"/>
      <c r="C13" s="191"/>
      <c r="D13" s="191"/>
      <c r="E13" s="192"/>
      <c r="F13" s="190" t="s">
        <v>63</v>
      </c>
      <c r="G13" s="191"/>
      <c r="H13" s="191"/>
      <c r="I13" s="191"/>
      <c r="J13" s="191"/>
      <c r="K13" s="192"/>
      <c r="L13" s="202">
        <f>L14+L61</f>
        <v>338914296.83000004</v>
      </c>
      <c r="M13" s="203"/>
      <c r="N13" s="202">
        <f>N14+N61</f>
        <v>338478113.56999993</v>
      </c>
      <c r="O13" s="203"/>
    </row>
    <row r="14" spans="1:16" ht="45" customHeight="1">
      <c r="A14" s="190" t="s">
        <v>55</v>
      </c>
      <c r="B14" s="191"/>
      <c r="C14" s="191"/>
      <c r="D14" s="191"/>
      <c r="E14" s="192"/>
      <c r="F14" s="190" t="s">
        <v>38</v>
      </c>
      <c r="G14" s="191"/>
      <c r="H14" s="191"/>
      <c r="I14" s="191"/>
      <c r="J14" s="191"/>
      <c r="K14" s="192"/>
      <c r="L14" s="188">
        <f>L16+L21+L33+L56</f>
        <v>338914296.83000004</v>
      </c>
      <c r="M14" s="189"/>
      <c r="N14" s="188">
        <f>N16+N21+N33+N56</f>
        <v>338478113.56999993</v>
      </c>
      <c r="O14" s="189"/>
    </row>
    <row r="15" spans="1:16" ht="15" customHeight="1">
      <c r="A15" s="181"/>
      <c r="B15" s="182"/>
      <c r="C15" s="182"/>
      <c r="D15" s="182"/>
      <c r="E15" s="183"/>
      <c r="F15" s="181" t="s">
        <v>39</v>
      </c>
      <c r="G15" s="182"/>
      <c r="H15" s="182"/>
      <c r="I15" s="182"/>
      <c r="J15" s="182"/>
      <c r="K15" s="183"/>
      <c r="L15" s="184"/>
      <c r="M15" s="185"/>
      <c r="N15" s="184"/>
      <c r="O15" s="185"/>
    </row>
    <row r="16" spans="1:16" ht="15" customHeight="1">
      <c r="A16" s="190"/>
      <c r="B16" s="191"/>
      <c r="C16" s="191"/>
      <c r="D16" s="191"/>
      <c r="E16" s="192"/>
      <c r="F16" s="190" t="s">
        <v>40</v>
      </c>
      <c r="G16" s="191"/>
      <c r="H16" s="191"/>
      <c r="I16" s="191"/>
      <c r="J16" s="191"/>
      <c r="K16" s="192"/>
      <c r="L16" s="188">
        <f>L17+L18+L20+L19</f>
        <v>108731764</v>
      </c>
      <c r="M16" s="189"/>
      <c r="N16" s="188">
        <f>N17+N18+N20+N19</f>
        <v>108731764</v>
      </c>
      <c r="O16" s="189"/>
    </row>
    <row r="17" spans="1:15" ht="30.75" customHeight="1">
      <c r="A17" s="181" t="s">
        <v>502</v>
      </c>
      <c r="B17" s="182"/>
      <c r="C17" s="182"/>
      <c r="D17" s="182"/>
      <c r="E17" s="183"/>
      <c r="F17" s="181" t="s">
        <v>41</v>
      </c>
      <c r="G17" s="182"/>
      <c r="H17" s="182"/>
      <c r="I17" s="182"/>
      <c r="J17" s="182"/>
      <c r="K17" s="183"/>
      <c r="L17" s="184">
        <v>77239000</v>
      </c>
      <c r="M17" s="185"/>
      <c r="N17" s="184">
        <v>77239000</v>
      </c>
      <c r="O17" s="185"/>
    </row>
    <row r="18" spans="1:15" ht="49.5" customHeight="1">
      <c r="A18" s="181" t="s">
        <v>348</v>
      </c>
      <c r="B18" s="182"/>
      <c r="C18" s="182"/>
      <c r="D18" s="182"/>
      <c r="E18" s="183"/>
      <c r="F18" s="181" t="s">
        <v>58</v>
      </c>
      <c r="G18" s="182"/>
      <c r="H18" s="182"/>
      <c r="I18" s="182"/>
      <c r="J18" s="182"/>
      <c r="K18" s="183"/>
      <c r="L18" s="184">
        <v>28031664</v>
      </c>
      <c r="M18" s="185"/>
      <c r="N18" s="184">
        <v>28031664</v>
      </c>
      <c r="O18" s="185"/>
    </row>
    <row r="19" spans="1:15" ht="49.5" customHeight="1">
      <c r="A19" s="181" t="s">
        <v>527</v>
      </c>
      <c r="B19" s="182"/>
      <c r="C19" s="182"/>
      <c r="D19" s="182"/>
      <c r="E19" s="183"/>
      <c r="F19" s="181" t="s">
        <v>526</v>
      </c>
      <c r="G19" s="182"/>
      <c r="H19" s="182"/>
      <c r="I19" s="182"/>
      <c r="J19" s="182"/>
      <c r="K19" s="183"/>
      <c r="L19" s="184">
        <v>724000</v>
      </c>
      <c r="M19" s="185"/>
      <c r="N19" s="184">
        <v>724000</v>
      </c>
      <c r="O19" s="185"/>
    </row>
    <row r="20" spans="1:15" ht="49.5" customHeight="1">
      <c r="A20" s="181" t="s">
        <v>500</v>
      </c>
      <c r="B20" s="182"/>
      <c r="C20" s="182"/>
      <c r="D20" s="182"/>
      <c r="E20" s="183"/>
      <c r="F20" s="181" t="s">
        <v>501</v>
      </c>
      <c r="G20" s="182"/>
      <c r="H20" s="182"/>
      <c r="I20" s="182"/>
      <c r="J20" s="182"/>
      <c r="K20" s="183"/>
      <c r="L20" s="184">
        <v>2737100</v>
      </c>
      <c r="M20" s="185"/>
      <c r="N20" s="184">
        <v>2737100</v>
      </c>
      <c r="O20" s="185"/>
    </row>
    <row r="21" spans="1:15" ht="49.5" customHeight="1">
      <c r="A21" s="190" t="s">
        <v>349</v>
      </c>
      <c r="B21" s="191"/>
      <c r="C21" s="191"/>
      <c r="D21" s="191"/>
      <c r="E21" s="192"/>
      <c r="F21" s="190" t="s">
        <v>59</v>
      </c>
      <c r="G21" s="191"/>
      <c r="H21" s="191"/>
      <c r="I21" s="191"/>
      <c r="J21" s="191"/>
      <c r="K21" s="192"/>
      <c r="L21" s="188">
        <f>L27+L29+L32+L22+L23+L28+L25+L26+L30+L31+L24</f>
        <v>41731066.230000004</v>
      </c>
      <c r="M21" s="189"/>
      <c r="N21" s="188">
        <f>N27+N29+N32+N22+N23+N28+N25+N26+N30+N31+N24</f>
        <v>41525764.900000006</v>
      </c>
      <c r="O21" s="189"/>
    </row>
    <row r="22" spans="1:15" ht="49.5" customHeight="1">
      <c r="A22" s="181" t="s">
        <v>350</v>
      </c>
      <c r="B22" s="182"/>
      <c r="C22" s="182"/>
      <c r="D22" s="182"/>
      <c r="E22" s="183"/>
      <c r="F22" s="181" t="s">
        <v>317</v>
      </c>
      <c r="G22" s="182"/>
      <c r="H22" s="182"/>
      <c r="I22" s="182"/>
      <c r="J22" s="182"/>
      <c r="K22" s="183"/>
      <c r="L22" s="184">
        <v>0</v>
      </c>
      <c r="M22" s="185"/>
      <c r="N22" s="184">
        <v>0</v>
      </c>
      <c r="O22" s="185"/>
    </row>
    <row r="23" spans="1:15" ht="60" customHeight="1">
      <c r="A23" s="181" t="s">
        <v>351</v>
      </c>
      <c r="B23" s="182"/>
      <c r="C23" s="182"/>
      <c r="D23" s="182"/>
      <c r="E23" s="183"/>
      <c r="F23" s="181" t="s">
        <v>318</v>
      </c>
      <c r="G23" s="182"/>
      <c r="H23" s="182"/>
      <c r="I23" s="182"/>
      <c r="J23" s="182"/>
      <c r="K23" s="183"/>
      <c r="L23" s="184">
        <v>0</v>
      </c>
      <c r="M23" s="185"/>
      <c r="N23" s="184">
        <v>0</v>
      </c>
      <c r="O23" s="185"/>
    </row>
    <row r="24" spans="1:15" ht="60" customHeight="1">
      <c r="A24" s="181" t="s">
        <v>528</v>
      </c>
      <c r="B24" s="182"/>
      <c r="C24" s="182"/>
      <c r="D24" s="182"/>
      <c r="E24" s="183"/>
      <c r="F24" s="181" t="s">
        <v>529</v>
      </c>
      <c r="G24" s="182"/>
      <c r="H24" s="182"/>
      <c r="I24" s="182"/>
      <c r="J24" s="182"/>
      <c r="K24" s="183"/>
      <c r="L24" s="184">
        <v>328715.18</v>
      </c>
      <c r="M24" s="185"/>
      <c r="N24" s="184">
        <v>328715.18</v>
      </c>
      <c r="O24" s="185"/>
    </row>
    <row r="25" spans="1:15" ht="78" customHeight="1">
      <c r="A25" s="181" t="s">
        <v>389</v>
      </c>
      <c r="B25" s="182"/>
      <c r="C25" s="182"/>
      <c r="D25" s="182"/>
      <c r="E25" s="183"/>
      <c r="F25" s="181" t="s">
        <v>387</v>
      </c>
      <c r="G25" s="182"/>
      <c r="H25" s="182"/>
      <c r="I25" s="182"/>
      <c r="J25" s="182"/>
      <c r="K25" s="183"/>
      <c r="L25" s="184">
        <v>0</v>
      </c>
      <c r="M25" s="185"/>
      <c r="N25" s="184">
        <v>0</v>
      </c>
      <c r="O25" s="185"/>
    </row>
    <row r="26" spans="1:15" ht="78" customHeight="1">
      <c r="A26" s="181" t="s">
        <v>390</v>
      </c>
      <c r="B26" s="182"/>
      <c r="C26" s="182"/>
      <c r="D26" s="182"/>
      <c r="E26" s="183"/>
      <c r="F26" s="181" t="s">
        <v>388</v>
      </c>
      <c r="G26" s="182"/>
      <c r="H26" s="182"/>
      <c r="I26" s="182"/>
      <c r="J26" s="182"/>
      <c r="K26" s="183"/>
      <c r="L26" s="184">
        <v>5624900</v>
      </c>
      <c r="M26" s="185"/>
      <c r="N26" s="184">
        <v>5419598.71</v>
      </c>
      <c r="O26" s="185"/>
    </row>
    <row r="27" spans="1:15" ht="51.75" customHeight="1">
      <c r="A27" s="181" t="s">
        <v>363</v>
      </c>
      <c r="B27" s="182"/>
      <c r="C27" s="182"/>
      <c r="D27" s="182"/>
      <c r="E27" s="183"/>
      <c r="F27" s="181" t="s">
        <v>364</v>
      </c>
      <c r="G27" s="182"/>
      <c r="H27" s="182"/>
      <c r="I27" s="182"/>
      <c r="J27" s="182"/>
      <c r="K27" s="183"/>
      <c r="L27" s="184">
        <v>0</v>
      </c>
      <c r="M27" s="185"/>
      <c r="N27" s="184">
        <v>0</v>
      </c>
      <c r="O27" s="185"/>
    </row>
    <row r="28" spans="1:15" ht="51.75" customHeight="1">
      <c r="A28" s="181" t="s">
        <v>365</v>
      </c>
      <c r="B28" s="182"/>
      <c r="C28" s="182"/>
      <c r="D28" s="182"/>
      <c r="E28" s="183"/>
      <c r="F28" s="181" t="s">
        <v>366</v>
      </c>
      <c r="G28" s="182"/>
      <c r="H28" s="182"/>
      <c r="I28" s="182"/>
      <c r="J28" s="182"/>
      <c r="K28" s="183"/>
      <c r="L28" s="184">
        <v>2021380</v>
      </c>
      <c r="M28" s="185"/>
      <c r="N28" s="184">
        <v>2021379.99</v>
      </c>
      <c r="O28" s="185"/>
    </row>
    <row r="29" spans="1:15" ht="15" customHeight="1">
      <c r="A29" s="181" t="s">
        <v>352</v>
      </c>
      <c r="B29" s="182"/>
      <c r="C29" s="182"/>
      <c r="D29" s="182"/>
      <c r="E29" s="183"/>
      <c r="F29" s="181" t="s">
        <v>367</v>
      </c>
      <c r="G29" s="182"/>
      <c r="H29" s="182"/>
      <c r="I29" s="182"/>
      <c r="J29" s="182"/>
      <c r="K29" s="183"/>
      <c r="L29" s="184">
        <v>443354.51</v>
      </c>
      <c r="M29" s="185"/>
      <c r="N29" s="184">
        <v>443354.51</v>
      </c>
      <c r="O29" s="185"/>
    </row>
    <row r="30" spans="1:15" ht="31.5" customHeight="1">
      <c r="A30" s="181" t="s">
        <v>393</v>
      </c>
      <c r="B30" s="182"/>
      <c r="C30" s="182"/>
      <c r="D30" s="182"/>
      <c r="E30" s="183"/>
      <c r="F30" s="181" t="s">
        <v>391</v>
      </c>
      <c r="G30" s="182"/>
      <c r="H30" s="182"/>
      <c r="I30" s="182"/>
      <c r="J30" s="182"/>
      <c r="K30" s="183"/>
      <c r="L30" s="184">
        <v>0</v>
      </c>
      <c r="M30" s="185"/>
      <c r="N30" s="184">
        <v>0</v>
      </c>
      <c r="O30" s="185"/>
    </row>
    <row r="31" spans="1:15" ht="31.5" customHeight="1">
      <c r="A31" s="181" t="s">
        <v>394</v>
      </c>
      <c r="B31" s="182"/>
      <c r="C31" s="182"/>
      <c r="D31" s="182"/>
      <c r="E31" s="183"/>
      <c r="F31" s="181" t="s">
        <v>392</v>
      </c>
      <c r="G31" s="182"/>
      <c r="H31" s="182"/>
      <c r="I31" s="182"/>
      <c r="J31" s="182"/>
      <c r="K31" s="183"/>
      <c r="L31" s="184">
        <v>1889788.53</v>
      </c>
      <c r="M31" s="185"/>
      <c r="N31" s="184">
        <v>1889788.53</v>
      </c>
      <c r="O31" s="185"/>
    </row>
    <row r="32" spans="1:15" ht="90" customHeight="1">
      <c r="A32" s="181" t="s">
        <v>353</v>
      </c>
      <c r="B32" s="182"/>
      <c r="C32" s="182"/>
      <c r="D32" s="182"/>
      <c r="E32" s="183"/>
      <c r="F32" s="181" t="s">
        <v>60</v>
      </c>
      <c r="G32" s="182"/>
      <c r="H32" s="182"/>
      <c r="I32" s="182"/>
      <c r="J32" s="182"/>
      <c r="K32" s="183"/>
      <c r="L32" s="184">
        <v>31422928.010000002</v>
      </c>
      <c r="M32" s="185"/>
      <c r="N32" s="184">
        <v>31422927.98</v>
      </c>
      <c r="O32" s="185"/>
    </row>
    <row r="33" spans="1:15" ht="87.75" customHeight="1">
      <c r="A33" s="190" t="s">
        <v>354</v>
      </c>
      <c r="B33" s="191"/>
      <c r="C33" s="191"/>
      <c r="D33" s="191"/>
      <c r="E33" s="192"/>
      <c r="F33" s="190" t="s">
        <v>42</v>
      </c>
      <c r="G33" s="191"/>
      <c r="H33" s="191"/>
      <c r="I33" s="191"/>
      <c r="J33" s="191"/>
      <c r="K33" s="192"/>
      <c r="L33" s="188">
        <f>L34+L52+L54+L55+L53</f>
        <v>153361144</v>
      </c>
      <c r="M33" s="189"/>
      <c r="N33" s="188">
        <f>N34+N52+N54+N55+N53</f>
        <v>153284315.63999999</v>
      </c>
      <c r="O33" s="189"/>
    </row>
    <row r="34" spans="1:15" ht="60" customHeight="1">
      <c r="A34" s="190" t="s">
        <v>355</v>
      </c>
      <c r="B34" s="191"/>
      <c r="C34" s="191"/>
      <c r="D34" s="191"/>
      <c r="E34" s="192"/>
      <c r="F34" s="190" t="s">
        <v>43</v>
      </c>
      <c r="G34" s="191"/>
      <c r="H34" s="191"/>
      <c r="I34" s="191"/>
      <c r="J34" s="191"/>
      <c r="K34" s="192"/>
      <c r="L34" s="188">
        <f>L35+L36+L37+L38+L39+L40+L41+L42+L45+L46+L47+L48+L49+L50+L51</f>
        <v>148830444</v>
      </c>
      <c r="M34" s="189"/>
      <c r="N34" s="188">
        <f>N35+N36+N37+N38+N39+N40+N41+N42+N45+N46+N47+N48+N49+N50+N51</f>
        <v>148824178</v>
      </c>
      <c r="O34" s="189"/>
    </row>
    <row r="35" spans="1:15" ht="111.75" customHeight="1">
      <c r="A35" s="181" t="s">
        <v>355</v>
      </c>
      <c r="B35" s="182"/>
      <c r="C35" s="182"/>
      <c r="D35" s="182"/>
      <c r="E35" s="183"/>
      <c r="F35" s="181" t="s">
        <v>44</v>
      </c>
      <c r="G35" s="182"/>
      <c r="H35" s="182"/>
      <c r="I35" s="182"/>
      <c r="J35" s="182"/>
      <c r="K35" s="183"/>
      <c r="L35" s="184">
        <v>141851600</v>
      </c>
      <c r="M35" s="185"/>
      <c r="N35" s="184">
        <v>141851600</v>
      </c>
      <c r="O35" s="185"/>
    </row>
    <row r="36" spans="1:15" ht="105.75" customHeight="1">
      <c r="A36" s="181" t="s">
        <v>355</v>
      </c>
      <c r="B36" s="182"/>
      <c r="C36" s="182"/>
      <c r="D36" s="182"/>
      <c r="E36" s="183"/>
      <c r="F36" s="181" t="s">
        <v>45</v>
      </c>
      <c r="G36" s="182"/>
      <c r="H36" s="182"/>
      <c r="I36" s="182"/>
      <c r="J36" s="182"/>
      <c r="K36" s="183"/>
      <c r="L36" s="184">
        <v>1243500</v>
      </c>
      <c r="M36" s="185"/>
      <c r="N36" s="184">
        <v>1243500</v>
      </c>
      <c r="O36" s="185"/>
    </row>
    <row r="37" spans="1:15" ht="124.5" customHeight="1">
      <c r="A37" s="181" t="s">
        <v>355</v>
      </c>
      <c r="B37" s="182"/>
      <c r="C37" s="182"/>
      <c r="D37" s="182"/>
      <c r="E37" s="183"/>
      <c r="F37" s="181" t="s">
        <v>46</v>
      </c>
      <c r="G37" s="182"/>
      <c r="H37" s="182"/>
      <c r="I37" s="182"/>
      <c r="J37" s="182"/>
      <c r="K37" s="183"/>
      <c r="L37" s="184">
        <v>245800</v>
      </c>
      <c r="M37" s="185"/>
      <c r="N37" s="184">
        <v>245800</v>
      </c>
      <c r="O37" s="185"/>
    </row>
    <row r="38" spans="1:15" ht="53.25" customHeight="1">
      <c r="A38" s="181" t="s">
        <v>355</v>
      </c>
      <c r="B38" s="182"/>
      <c r="C38" s="182"/>
      <c r="D38" s="182"/>
      <c r="E38" s="183"/>
      <c r="F38" s="181" t="s">
        <v>341</v>
      </c>
      <c r="G38" s="182"/>
      <c r="H38" s="182"/>
      <c r="I38" s="182"/>
      <c r="J38" s="182"/>
      <c r="K38" s="183"/>
      <c r="L38" s="184">
        <v>1098024</v>
      </c>
      <c r="M38" s="185"/>
      <c r="N38" s="184">
        <v>1098024</v>
      </c>
      <c r="O38" s="185"/>
    </row>
    <row r="39" spans="1:15" ht="122.25" customHeight="1">
      <c r="A39" s="181" t="s">
        <v>356</v>
      </c>
      <c r="B39" s="182"/>
      <c r="C39" s="182"/>
      <c r="D39" s="182"/>
      <c r="E39" s="183"/>
      <c r="F39" s="181" t="s">
        <v>321</v>
      </c>
      <c r="G39" s="182"/>
      <c r="H39" s="182"/>
      <c r="I39" s="182"/>
      <c r="J39" s="182"/>
      <c r="K39" s="183"/>
      <c r="L39" s="186">
        <v>504000</v>
      </c>
      <c r="M39" s="187"/>
      <c r="N39" s="186">
        <v>499230</v>
      </c>
      <c r="O39" s="187"/>
    </row>
    <row r="40" spans="1:15" ht="138" customHeight="1">
      <c r="A40" s="181" t="s">
        <v>356</v>
      </c>
      <c r="B40" s="182"/>
      <c r="C40" s="182"/>
      <c r="D40" s="182"/>
      <c r="E40" s="183"/>
      <c r="F40" s="181" t="s">
        <v>47</v>
      </c>
      <c r="G40" s="182"/>
      <c r="H40" s="182"/>
      <c r="I40" s="182"/>
      <c r="J40" s="182"/>
      <c r="K40" s="183"/>
      <c r="L40" s="184">
        <v>1000</v>
      </c>
      <c r="M40" s="185"/>
      <c r="N40" s="184">
        <v>500</v>
      </c>
      <c r="O40" s="185"/>
    </row>
    <row r="41" spans="1:15" ht="125.25" customHeight="1">
      <c r="A41" s="181" t="s">
        <v>355</v>
      </c>
      <c r="B41" s="182"/>
      <c r="C41" s="182"/>
      <c r="D41" s="182"/>
      <c r="E41" s="183"/>
      <c r="F41" s="181" t="s">
        <v>48</v>
      </c>
      <c r="G41" s="182"/>
      <c r="H41" s="182"/>
      <c r="I41" s="182"/>
      <c r="J41" s="182"/>
      <c r="K41" s="183"/>
      <c r="L41" s="184">
        <v>0</v>
      </c>
      <c r="M41" s="185"/>
      <c r="N41" s="184">
        <v>0</v>
      </c>
      <c r="O41" s="185"/>
    </row>
    <row r="42" spans="1:15" ht="195" customHeight="1">
      <c r="A42" s="181" t="s">
        <v>355</v>
      </c>
      <c r="B42" s="182"/>
      <c r="C42" s="182"/>
      <c r="D42" s="182"/>
      <c r="E42" s="183"/>
      <c r="F42" s="181" t="s">
        <v>49</v>
      </c>
      <c r="G42" s="182"/>
      <c r="H42" s="182"/>
      <c r="I42" s="182"/>
      <c r="J42" s="182"/>
      <c r="K42" s="183"/>
      <c r="L42" s="184">
        <v>2431100</v>
      </c>
      <c r="M42" s="185"/>
      <c r="N42" s="184">
        <v>2431100</v>
      </c>
      <c r="O42" s="185"/>
    </row>
    <row r="43" spans="1:15" ht="15" customHeight="1">
      <c r="A43" s="181"/>
      <c r="B43" s="182"/>
      <c r="C43" s="182"/>
      <c r="D43" s="182"/>
      <c r="E43" s="183"/>
      <c r="F43" s="181" t="s">
        <v>50</v>
      </c>
      <c r="G43" s="182"/>
      <c r="H43" s="182"/>
      <c r="I43" s="182"/>
      <c r="J43" s="182"/>
      <c r="K43" s="183"/>
      <c r="L43" s="184"/>
      <c r="M43" s="185"/>
      <c r="N43" s="184"/>
      <c r="O43" s="185"/>
    </row>
    <row r="44" spans="1:15" ht="15" customHeight="1">
      <c r="A44" s="181"/>
      <c r="B44" s="182"/>
      <c r="C44" s="182"/>
      <c r="D44" s="182"/>
      <c r="E44" s="183"/>
      <c r="F44" s="181" t="s">
        <v>51</v>
      </c>
      <c r="G44" s="182"/>
      <c r="H44" s="182"/>
      <c r="I44" s="182"/>
      <c r="J44" s="182"/>
      <c r="K44" s="183"/>
      <c r="L44" s="184">
        <v>32300</v>
      </c>
      <c r="M44" s="185"/>
      <c r="N44" s="184">
        <v>32300</v>
      </c>
      <c r="O44" s="185"/>
    </row>
    <row r="45" spans="1:15" ht="154.5" customHeight="1">
      <c r="A45" s="181" t="s">
        <v>355</v>
      </c>
      <c r="B45" s="182"/>
      <c r="C45" s="182"/>
      <c r="D45" s="182"/>
      <c r="E45" s="183"/>
      <c r="F45" s="181" t="s">
        <v>52</v>
      </c>
      <c r="G45" s="182"/>
      <c r="H45" s="182"/>
      <c r="I45" s="182"/>
      <c r="J45" s="182"/>
      <c r="K45" s="183"/>
      <c r="L45" s="184">
        <v>827500</v>
      </c>
      <c r="M45" s="185"/>
      <c r="N45" s="184">
        <v>827500</v>
      </c>
      <c r="O45" s="185"/>
    </row>
    <row r="46" spans="1:15" ht="222.75" customHeight="1">
      <c r="A46" s="181" t="s">
        <v>355</v>
      </c>
      <c r="B46" s="182"/>
      <c r="C46" s="182"/>
      <c r="D46" s="182"/>
      <c r="E46" s="183"/>
      <c r="F46" s="181" t="s">
        <v>56</v>
      </c>
      <c r="G46" s="182"/>
      <c r="H46" s="182"/>
      <c r="I46" s="182"/>
      <c r="J46" s="182"/>
      <c r="K46" s="183"/>
      <c r="L46" s="184">
        <v>73080</v>
      </c>
      <c r="M46" s="185"/>
      <c r="N46" s="184">
        <v>73000</v>
      </c>
      <c r="O46" s="185"/>
    </row>
    <row r="47" spans="1:15" ht="126.75" customHeight="1">
      <c r="A47" s="181" t="s">
        <v>355</v>
      </c>
      <c r="B47" s="182"/>
      <c r="C47" s="182"/>
      <c r="D47" s="182"/>
      <c r="E47" s="183"/>
      <c r="F47" s="181" t="s">
        <v>322</v>
      </c>
      <c r="G47" s="182"/>
      <c r="H47" s="182"/>
      <c r="I47" s="182"/>
      <c r="J47" s="182"/>
      <c r="K47" s="183"/>
      <c r="L47" s="184">
        <v>39900</v>
      </c>
      <c r="M47" s="185"/>
      <c r="N47" s="186">
        <v>38984</v>
      </c>
      <c r="O47" s="187"/>
    </row>
    <row r="48" spans="1:15" ht="119.25" customHeight="1">
      <c r="A48" s="181" t="s">
        <v>355</v>
      </c>
      <c r="B48" s="182"/>
      <c r="C48" s="182"/>
      <c r="D48" s="182"/>
      <c r="E48" s="183"/>
      <c r="F48" s="181" t="s">
        <v>57</v>
      </c>
      <c r="G48" s="182"/>
      <c r="H48" s="182"/>
      <c r="I48" s="182"/>
      <c r="J48" s="182"/>
      <c r="K48" s="183"/>
      <c r="L48" s="184">
        <v>0</v>
      </c>
      <c r="M48" s="185"/>
      <c r="N48" s="184">
        <v>0</v>
      </c>
      <c r="O48" s="185"/>
    </row>
    <row r="49" spans="1:15" ht="49.5" customHeight="1">
      <c r="A49" s="181" t="s">
        <v>355</v>
      </c>
      <c r="B49" s="182"/>
      <c r="C49" s="182"/>
      <c r="D49" s="182"/>
      <c r="E49" s="183"/>
      <c r="F49" s="181" t="s">
        <v>436</v>
      </c>
      <c r="G49" s="182"/>
      <c r="H49" s="182"/>
      <c r="I49" s="182"/>
      <c r="J49" s="182"/>
      <c r="K49" s="183"/>
      <c r="L49" s="184">
        <v>514940</v>
      </c>
      <c r="M49" s="185"/>
      <c r="N49" s="184">
        <v>514940</v>
      </c>
      <c r="O49" s="185"/>
    </row>
    <row r="50" spans="1:15" ht="71.25" customHeight="1">
      <c r="A50" s="181" t="s">
        <v>355</v>
      </c>
      <c r="B50" s="182"/>
      <c r="C50" s="182"/>
      <c r="D50" s="182"/>
      <c r="E50" s="183"/>
      <c r="F50" s="181" t="s">
        <v>530</v>
      </c>
      <c r="G50" s="182"/>
      <c r="H50" s="182"/>
      <c r="I50" s="182"/>
      <c r="J50" s="182"/>
      <c r="K50" s="183"/>
      <c r="L50" s="184">
        <v>0</v>
      </c>
      <c r="M50" s="185"/>
      <c r="N50" s="184">
        <v>0</v>
      </c>
      <c r="O50" s="185"/>
    </row>
    <row r="51" spans="1:15" ht="84.75" customHeight="1">
      <c r="A51" s="181" t="s">
        <v>355</v>
      </c>
      <c r="B51" s="182"/>
      <c r="C51" s="182"/>
      <c r="D51" s="182"/>
      <c r="E51" s="183"/>
      <c r="F51" s="181" t="s">
        <v>538</v>
      </c>
      <c r="G51" s="182"/>
      <c r="H51" s="182"/>
      <c r="I51" s="182"/>
      <c r="J51" s="182"/>
      <c r="K51" s="183"/>
      <c r="L51" s="184">
        <v>0</v>
      </c>
      <c r="M51" s="185"/>
      <c r="N51" s="184">
        <v>0</v>
      </c>
      <c r="O51" s="185"/>
    </row>
    <row r="52" spans="1:15" ht="54.75" customHeight="1">
      <c r="A52" s="181" t="s">
        <v>357</v>
      </c>
      <c r="B52" s="182"/>
      <c r="C52" s="182"/>
      <c r="D52" s="182"/>
      <c r="E52" s="183"/>
      <c r="F52" s="181" t="s">
        <v>319</v>
      </c>
      <c r="G52" s="182"/>
      <c r="H52" s="182"/>
      <c r="I52" s="182"/>
      <c r="J52" s="182"/>
      <c r="K52" s="183"/>
      <c r="L52" s="184">
        <v>4481700</v>
      </c>
      <c r="M52" s="185"/>
      <c r="N52" s="184">
        <v>4450137.6399999997</v>
      </c>
      <c r="O52" s="185"/>
    </row>
    <row r="53" spans="1:15" ht="54.75" customHeight="1">
      <c r="A53" s="181" t="s">
        <v>396</v>
      </c>
      <c r="B53" s="182"/>
      <c r="C53" s="182"/>
      <c r="D53" s="182"/>
      <c r="E53" s="183"/>
      <c r="F53" s="181" t="s">
        <v>395</v>
      </c>
      <c r="G53" s="182"/>
      <c r="H53" s="182"/>
      <c r="I53" s="182"/>
      <c r="J53" s="182"/>
      <c r="K53" s="183"/>
      <c r="L53" s="184"/>
      <c r="M53" s="185"/>
      <c r="N53" s="184"/>
      <c r="O53" s="185"/>
    </row>
    <row r="54" spans="1:15" ht="48" customHeight="1">
      <c r="A54" s="181" t="s">
        <v>358</v>
      </c>
      <c r="B54" s="182"/>
      <c r="C54" s="182"/>
      <c r="D54" s="182"/>
      <c r="E54" s="183"/>
      <c r="F54" s="181" t="s">
        <v>320</v>
      </c>
      <c r="G54" s="182"/>
      <c r="H54" s="182"/>
      <c r="I54" s="182"/>
      <c r="J54" s="182"/>
      <c r="K54" s="183"/>
      <c r="L54" s="184">
        <v>0</v>
      </c>
      <c r="M54" s="185"/>
      <c r="N54" s="184">
        <v>0</v>
      </c>
      <c r="O54" s="185"/>
    </row>
    <row r="55" spans="1:15" ht="62.25" customHeight="1">
      <c r="A55" s="181" t="s">
        <v>359</v>
      </c>
      <c r="B55" s="182"/>
      <c r="C55" s="182"/>
      <c r="D55" s="182"/>
      <c r="E55" s="183"/>
      <c r="F55" s="181" t="s">
        <v>323</v>
      </c>
      <c r="G55" s="182"/>
      <c r="H55" s="182"/>
      <c r="I55" s="182"/>
      <c r="J55" s="182"/>
      <c r="K55" s="183"/>
      <c r="L55" s="184">
        <v>49000</v>
      </c>
      <c r="M55" s="185"/>
      <c r="N55" s="184">
        <v>10000</v>
      </c>
      <c r="O55" s="185"/>
    </row>
    <row r="56" spans="1:15" ht="76.5" customHeight="1">
      <c r="A56" s="190" t="s">
        <v>360</v>
      </c>
      <c r="B56" s="191"/>
      <c r="C56" s="191"/>
      <c r="D56" s="191"/>
      <c r="E56" s="192"/>
      <c r="F56" s="190" t="s">
        <v>53</v>
      </c>
      <c r="G56" s="191"/>
      <c r="H56" s="191"/>
      <c r="I56" s="191"/>
      <c r="J56" s="191"/>
      <c r="K56" s="192"/>
      <c r="L56" s="188">
        <f>L59+L58+L60+L57</f>
        <v>35090322.600000001</v>
      </c>
      <c r="M56" s="189"/>
      <c r="N56" s="188">
        <f>N59+N58+N60+N57</f>
        <v>34936269.030000001</v>
      </c>
      <c r="O56" s="189"/>
    </row>
    <row r="57" spans="1:15" ht="76.5" customHeight="1">
      <c r="A57" s="181" t="s">
        <v>522</v>
      </c>
      <c r="B57" s="182"/>
      <c r="C57" s="182"/>
      <c r="D57" s="182"/>
      <c r="E57" s="183"/>
      <c r="F57" s="181" t="s">
        <v>523</v>
      </c>
      <c r="G57" s="182"/>
      <c r="H57" s="182"/>
      <c r="I57" s="182"/>
      <c r="J57" s="182"/>
      <c r="K57" s="183"/>
      <c r="L57" s="184">
        <v>4930000</v>
      </c>
      <c r="M57" s="185"/>
      <c r="N57" s="184">
        <v>4930000</v>
      </c>
      <c r="O57" s="185"/>
    </row>
    <row r="58" spans="1:15" ht="76.5" customHeight="1">
      <c r="A58" s="181" t="s">
        <v>399</v>
      </c>
      <c r="B58" s="182"/>
      <c r="C58" s="182"/>
      <c r="D58" s="182"/>
      <c r="E58" s="183"/>
      <c r="F58" s="181" t="s">
        <v>397</v>
      </c>
      <c r="G58" s="182"/>
      <c r="H58" s="182"/>
      <c r="I58" s="182"/>
      <c r="J58" s="182"/>
      <c r="K58" s="183"/>
      <c r="L58" s="184">
        <v>13308800</v>
      </c>
      <c r="M58" s="185"/>
      <c r="N58" s="184">
        <v>13177024.1</v>
      </c>
      <c r="O58" s="185"/>
    </row>
    <row r="59" spans="1:15" ht="76.5" customHeight="1">
      <c r="A59" s="181" t="s">
        <v>369</v>
      </c>
      <c r="B59" s="182"/>
      <c r="C59" s="182"/>
      <c r="D59" s="182"/>
      <c r="E59" s="183"/>
      <c r="F59" s="181" t="s">
        <v>368</v>
      </c>
      <c r="G59" s="182"/>
      <c r="H59" s="182"/>
      <c r="I59" s="182"/>
      <c r="J59" s="182"/>
      <c r="K59" s="183"/>
      <c r="L59" s="184">
        <v>6984615</v>
      </c>
      <c r="M59" s="185"/>
      <c r="N59" s="184">
        <v>6984615</v>
      </c>
      <c r="O59" s="185"/>
    </row>
    <row r="60" spans="1:15" ht="76.5" customHeight="1">
      <c r="A60" s="181" t="s">
        <v>400</v>
      </c>
      <c r="B60" s="182"/>
      <c r="C60" s="182"/>
      <c r="D60" s="182"/>
      <c r="E60" s="183"/>
      <c r="F60" s="181" t="s">
        <v>398</v>
      </c>
      <c r="G60" s="182"/>
      <c r="H60" s="182"/>
      <c r="I60" s="182"/>
      <c r="J60" s="182"/>
      <c r="K60" s="183"/>
      <c r="L60" s="186">
        <v>9866907.5999999996</v>
      </c>
      <c r="M60" s="187"/>
      <c r="N60" s="186">
        <v>9844629.9299999997</v>
      </c>
      <c r="O60" s="187"/>
    </row>
    <row r="61" spans="1:15">
      <c r="A61" s="190" t="s">
        <v>361</v>
      </c>
      <c r="B61" s="191"/>
      <c r="C61" s="191"/>
      <c r="D61" s="191"/>
      <c r="E61" s="192"/>
      <c r="F61" s="190" t="s">
        <v>61</v>
      </c>
      <c r="G61" s="191"/>
      <c r="H61" s="191"/>
      <c r="I61" s="191"/>
      <c r="J61" s="191"/>
      <c r="K61" s="192"/>
      <c r="L61" s="188">
        <f>L62</f>
        <v>0</v>
      </c>
      <c r="M61" s="189"/>
      <c r="N61" s="188">
        <f>N62</f>
        <v>0</v>
      </c>
      <c r="O61" s="189"/>
    </row>
    <row r="62" spans="1:15" ht="64.5" customHeight="1">
      <c r="A62" s="181" t="s">
        <v>362</v>
      </c>
      <c r="B62" s="182"/>
      <c r="C62" s="182"/>
      <c r="D62" s="182"/>
      <c r="E62" s="183"/>
      <c r="F62" s="181" t="s">
        <v>62</v>
      </c>
      <c r="G62" s="182"/>
      <c r="H62" s="182"/>
      <c r="I62" s="182"/>
      <c r="J62" s="182"/>
      <c r="K62" s="183"/>
      <c r="L62" s="184">
        <v>0</v>
      </c>
      <c r="M62" s="185"/>
      <c r="N62" s="184">
        <v>0</v>
      </c>
      <c r="O62" s="185"/>
    </row>
  </sheetData>
  <mergeCells count="215">
    <mergeCell ref="N60:O60"/>
    <mergeCell ref="N61:O61"/>
    <mergeCell ref="N62:O62"/>
    <mergeCell ref="N51:O51"/>
    <mergeCell ref="N52:O52"/>
    <mergeCell ref="N53:O53"/>
    <mergeCell ref="N54:O54"/>
    <mergeCell ref="N55:O55"/>
    <mergeCell ref="N56:O56"/>
    <mergeCell ref="N57:O57"/>
    <mergeCell ref="N58:O58"/>
    <mergeCell ref="N59:O59"/>
    <mergeCell ref="N42:O42"/>
    <mergeCell ref="N43:O43"/>
    <mergeCell ref="N44:O44"/>
    <mergeCell ref="N45:O45"/>
    <mergeCell ref="N46:O46"/>
    <mergeCell ref="N47:O47"/>
    <mergeCell ref="N48:O48"/>
    <mergeCell ref="N49:O49"/>
    <mergeCell ref="N50:O50"/>
    <mergeCell ref="N33:O33"/>
    <mergeCell ref="N34:O34"/>
    <mergeCell ref="N35:O35"/>
    <mergeCell ref="N36:O36"/>
    <mergeCell ref="N37:O37"/>
    <mergeCell ref="N38:O38"/>
    <mergeCell ref="N39:O39"/>
    <mergeCell ref="N40:O40"/>
    <mergeCell ref="N41:O41"/>
    <mergeCell ref="N24:O24"/>
    <mergeCell ref="N25:O25"/>
    <mergeCell ref="N26:O26"/>
    <mergeCell ref="N27:O27"/>
    <mergeCell ref="N28:O28"/>
    <mergeCell ref="N29:O29"/>
    <mergeCell ref="N30:O30"/>
    <mergeCell ref="N31:O31"/>
    <mergeCell ref="N32:O32"/>
    <mergeCell ref="N15:O15"/>
    <mergeCell ref="N16:O16"/>
    <mergeCell ref="N17:O17"/>
    <mergeCell ref="N18:O18"/>
    <mergeCell ref="N19:O19"/>
    <mergeCell ref="N20:O20"/>
    <mergeCell ref="N21:O21"/>
    <mergeCell ref="N22:O22"/>
    <mergeCell ref="N23:O23"/>
    <mergeCell ref="F61:K61"/>
    <mergeCell ref="L61:M61"/>
    <mergeCell ref="A52:E52"/>
    <mergeCell ref="A54:E54"/>
    <mergeCell ref="A48:E48"/>
    <mergeCell ref="A49:E49"/>
    <mergeCell ref="A45:E45"/>
    <mergeCell ref="A46:E46"/>
    <mergeCell ref="A47:E47"/>
    <mergeCell ref="F54:K54"/>
    <mergeCell ref="F45:K45"/>
    <mergeCell ref="F46:K46"/>
    <mergeCell ref="F47:K47"/>
    <mergeCell ref="F48:K48"/>
    <mergeCell ref="F52:K52"/>
    <mergeCell ref="A53:E53"/>
    <mergeCell ref="F49:K49"/>
    <mergeCell ref="A57:E57"/>
    <mergeCell ref="F57:K57"/>
    <mergeCell ref="L57:M57"/>
    <mergeCell ref="F53:K53"/>
    <mergeCell ref="L53:M53"/>
    <mergeCell ref="A58:E58"/>
    <mergeCell ref="F58:K58"/>
    <mergeCell ref="F33:K33"/>
    <mergeCell ref="F29:K29"/>
    <mergeCell ref="F21:K21"/>
    <mergeCell ref="L28:M28"/>
    <mergeCell ref="L21:M21"/>
    <mergeCell ref="A22:E22"/>
    <mergeCell ref="F22:K22"/>
    <mergeCell ref="A62:E62"/>
    <mergeCell ref="F62:K62"/>
    <mergeCell ref="L62:M62"/>
    <mergeCell ref="A55:E55"/>
    <mergeCell ref="F55:K55"/>
    <mergeCell ref="L55:M55"/>
    <mergeCell ref="F59:K59"/>
    <mergeCell ref="A56:E56"/>
    <mergeCell ref="F56:K56"/>
    <mergeCell ref="A59:E59"/>
    <mergeCell ref="L59:M59"/>
    <mergeCell ref="L56:M56"/>
    <mergeCell ref="L52:M52"/>
    <mergeCell ref="L48:M48"/>
    <mergeCell ref="L47:M47"/>
    <mergeCell ref="L46:M46"/>
    <mergeCell ref="A61:E61"/>
    <mergeCell ref="H1:M1"/>
    <mergeCell ref="A8:M8"/>
    <mergeCell ref="L12:M12"/>
    <mergeCell ref="L14:M14"/>
    <mergeCell ref="A9:M9"/>
    <mergeCell ref="A11:E11"/>
    <mergeCell ref="F11:K11"/>
    <mergeCell ref="L11:M11"/>
    <mergeCell ref="A12:E12"/>
    <mergeCell ref="A14:E14"/>
    <mergeCell ref="F12:K12"/>
    <mergeCell ref="F14:K14"/>
    <mergeCell ref="A13:E13"/>
    <mergeCell ref="F13:K13"/>
    <mergeCell ref="L13:M13"/>
    <mergeCell ref="H2:N3"/>
    <mergeCell ref="H4:P4"/>
    <mergeCell ref="H5:N5"/>
    <mergeCell ref="N11:O11"/>
    <mergeCell ref="N12:O12"/>
    <mergeCell ref="N13:O13"/>
    <mergeCell ref="N14:O14"/>
    <mergeCell ref="A31:E31"/>
    <mergeCell ref="F31:K31"/>
    <mergeCell ref="L31:M31"/>
    <mergeCell ref="L32:M32"/>
    <mergeCell ref="H6:M6"/>
    <mergeCell ref="L15:M15"/>
    <mergeCell ref="L17:M17"/>
    <mergeCell ref="L18:M18"/>
    <mergeCell ref="L29:M29"/>
    <mergeCell ref="F18:K18"/>
    <mergeCell ref="A18:E18"/>
    <mergeCell ref="A29:E29"/>
    <mergeCell ref="A32:E32"/>
    <mergeCell ref="A15:E15"/>
    <mergeCell ref="A17:E17"/>
    <mergeCell ref="F15:K15"/>
    <mergeCell ref="F32:K32"/>
    <mergeCell ref="L16:M16"/>
    <mergeCell ref="F16:K16"/>
    <mergeCell ref="A16:E16"/>
    <mergeCell ref="A20:E20"/>
    <mergeCell ref="F20:K20"/>
    <mergeCell ref="A21:E21"/>
    <mergeCell ref="A19:E19"/>
    <mergeCell ref="A35:E35"/>
    <mergeCell ref="L43:M43"/>
    <mergeCell ref="A41:E41"/>
    <mergeCell ref="A42:E42"/>
    <mergeCell ref="L22:M22"/>
    <mergeCell ref="F17:K17"/>
    <mergeCell ref="F23:K23"/>
    <mergeCell ref="L23:M23"/>
    <mergeCell ref="A23:E23"/>
    <mergeCell ref="A33:E33"/>
    <mergeCell ref="A27:E27"/>
    <mergeCell ref="F27:K27"/>
    <mergeCell ref="L27:M27"/>
    <mergeCell ref="A28:E28"/>
    <mergeCell ref="F28:K28"/>
    <mergeCell ref="A25:E25"/>
    <mergeCell ref="F25:K25"/>
    <mergeCell ref="A26:E26"/>
    <mergeCell ref="F26:K26"/>
    <mergeCell ref="L25:M25"/>
    <mergeCell ref="L26:M26"/>
    <mergeCell ref="A30:E30"/>
    <mergeCell ref="F30:K30"/>
    <mergeCell ref="L30:M30"/>
    <mergeCell ref="F34:K34"/>
    <mergeCell ref="F35:K35"/>
    <mergeCell ref="F36:K36"/>
    <mergeCell ref="F37:K37"/>
    <mergeCell ref="F41:K41"/>
    <mergeCell ref="F42:K42"/>
    <mergeCell ref="F43:K43"/>
    <mergeCell ref="F39:K39"/>
    <mergeCell ref="L45:M45"/>
    <mergeCell ref="L44:M44"/>
    <mergeCell ref="F44:K44"/>
    <mergeCell ref="L36:M36"/>
    <mergeCell ref="L35:M35"/>
    <mergeCell ref="F19:K19"/>
    <mergeCell ref="L19:M19"/>
    <mergeCell ref="A24:E24"/>
    <mergeCell ref="F24:K24"/>
    <mergeCell ref="L24:M24"/>
    <mergeCell ref="L58:M58"/>
    <mergeCell ref="A60:E60"/>
    <mergeCell ref="F60:K60"/>
    <mergeCell ref="L60:M60"/>
    <mergeCell ref="L54:M54"/>
    <mergeCell ref="L20:M20"/>
    <mergeCell ref="L33:M33"/>
    <mergeCell ref="L34:M34"/>
    <mergeCell ref="A43:E43"/>
    <mergeCell ref="A44:E44"/>
    <mergeCell ref="L49:M49"/>
    <mergeCell ref="L42:M42"/>
    <mergeCell ref="L41:M41"/>
    <mergeCell ref="L40:M40"/>
    <mergeCell ref="L39:M39"/>
    <mergeCell ref="L38:M38"/>
    <mergeCell ref="L37:M37"/>
    <mergeCell ref="A34:E34"/>
    <mergeCell ref="A50:E50"/>
    <mergeCell ref="F50:K50"/>
    <mergeCell ref="L50:M50"/>
    <mergeCell ref="A51:E51"/>
    <mergeCell ref="F51:K51"/>
    <mergeCell ref="L51:M51"/>
    <mergeCell ref="A39:E39"/>
    <mergeCell ref="A40:E40"/>
    <mergeCell ref="A36:E36"/>
    <mergeCell ref="F38:K38"/>
    <mergeCell ref="F40:K40"/>
    <mergeCell ref="A37:E37"/>
    <mergeCell ref="A38:E38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  <rowBreaks count="1" manualBreakCount="1">
    <brk id="44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287"/>
  <sheetViews>
    <sheetView topLeftCell="A277" zoomScaleNormal="100" workbookViewId="0">
      <selection activeCell="G124" sqref="G124"/>
    </sheetView>
  </sheetViews>
  <sheetFormatPr defaultRowHeight="15"/>
  <cols>
    <col min="1" max="1" width="33" customWidth="1"/>
    <col min="2" max="2" width="9.7109375" customWidth="1"/>
    <col min="4" max="4" width="15.7109375" customWidth="1"/>
    <col min="6" max="6" width="30.28515625" customWidth="1"/>
    <col min="7" max="7" width="16.42578125" customWidth="1"/>
    <col min="9" max="9" width="14.140625" customWidth="1"/>
    <col min="22" max="22" width="8.85546875" customWidth="1"/>
  </cols>
  <sheetData>
    <row r="1" spans="1:11">
      <c r="C1" s="193" t="s">
        <v>507</v>
      </c>
      <c r="D1" s="160"/>
      <c r="E1" s="160"/>
      <c r="F1" s="160"/>
      <c r="G1" s="160"/>
      <c r="H1" s="160"/>
    </row>
    <row r="2" spans="1:11" ht="24.75" customHeight="1">
      <c r="C2" s="159" t="s">
        <v>560</v>
      </c>
      <c r="D2" s="160"/>
      <c r="E2" s="160"/>
      <c r="F2" s="160"/>
      <c r="G2" s="160"/>
      <c r="H2" s="160"/>
      <c r="I2" s="160"/>
    </row>
    <row r="3" spans="1:11" ht="30.75" hidden="1" customHeight="1">
      <c r="C3" s="160"/>
      <c r="D3" s="160"/>
      <c r="E3" s="160"/>
      <c r="F3" s="160"/>
      <c r="G3" s="160"/>
      <c r="H3" s="160"/>
      <c r="I3" s="160"/>
    </row>
    <row r="4" spans="1:11" ht="30" customHeight="1">
      <c r="C4" s="159" t="s">
        <v>561</v>
      </c>
      <c r="D4" s="160"/>
      <c r="E4" s="160"/>
      <c r="F4" s="160"/>
      <c r="G4" s="160"/>
      <c r="H4" s="160"/>
      <c r="I4" s="160"/>
      <c r="J4" s="160"/>
      <c r="K4" s="160"/>
    </row>
    <row r="5" spans="1:11">
      <c r="C5" s="159" t="s">
        <v>567</v>
      </c>
      <c r="D5" s="160"/>
      <c r="E5" s="160"/>
      <c r="F5" s="160"/>
      <c r="G5" s="160"/>
      <c r="H5" s="160"/>
      <c r="I5" s="160"/>
    </row>
    <row r="7" spans="1:11" ht="16.5">
      <c r="A7" s="205" t="s">
        <v>524</v>
      </c>
      <c r="B7" s="205"/>
      <c r="C7" s="205"/>
      <c r="D7" s="205"/>
      <c r="E7" s="205"/>
      <c r="F7" s="205"/>
    </row>
    <row r="8" spans="1:11" ht="16.5">
      <c r="A8" s="205" t="s">
        <v>65</v>
      </c>
      <c r="B8" s="205"/>
      <c r="C8" s="205"/>
      <c r="D8" s="205"/>
      <c r="E8" s="205"/>
      <c r="F8" s="205"/>
    </row>
    <row r="9" spans="1:11" ht="16.5">
      <c r="A9" s="205" t="s">
        <v>568</v>
      </c>
      <c r="B9" s="205"/>
      <c r="C9" s="205"/>
      <c r="D9" s="205"/>
      <c r="E9" s="205"/>
      <c r="F9" s="205"/>
    </row>
    <row r="10" spans="1:11" ht="16.5">
      <c r="A10" s="123"/>
      <c r="B10" s="123"/>
      <c r="C10" s="123"/>
      <c r="D10" s="123"/>
      <c r="E10" s="123"/>
      <c r="F10" s="123"/>
    </row>
    <row r="11" spans="1:11">
      <c r="A11" s="26"/>
      <c r="B11" s="27"/>
      <c r="C11" s="27"/>
      <c r="D11" s="27"/>
      <c r="E11" s="27"/>
      <c r="F11" t="s">
        <v>569</v>
      </c>
      <c r="G11" t="s">
        <v>570</v>
      </c>
    </row>
    <row r="12" spans="1:11">
      <c r="A12" s="206" t="s">
        <v>66</v>
      </c>
      <c r="B12" s="204" t="s">
        <v>67</v>
      </c>
      <c r="C12" s="204"/>
      <c r="D12" s="204"/>
      <c r="E12" s="204"/>
      <c r="F12" s="204" t="s">
        <v>35</v>
      </c>
      <c r="G12" s="204" t="s">
        <v>564</v>
      </c>
    </row>
    <row r="13" spans="1:11">
      <c r="A13" s="207"/>
      <c r="B13" s="204" t="s">
        <v>68</v>
      </c>
      <c r="C13" s="204" t="s">
        <v>69</v>
      </c>
      <c r="D13" s="204" t="s">
        <v>70</v>
      </c>
      <c r="E13" s="204" t="s">
        <v>71</v>
      </c>
      <c r="F13" s="204"/>
      <c r="G13" s="204"/>
    </row>
    <row r="14" spans="1:11">
      <c r="A14" s="208"/>
      <c r="B14" s="204"/>
      <c r="C14" s="204"/>
      <c r="D14" s="204"/>
      <c r="E14" s="204"/>
      <c r="F14" s="204"/>
      <c r="G14" s="204"/>
    </row>
    <row r="15" spans="1:11">
      <c r="A15" s="28">
        <v>1</v>
      </c>
      <c r="B15" s="29">
        <v>2</v>
      </c>
      <c r="C15" s="29">
        <v>3</v>
      </c>
      <c r="D15" s="29">
        <v>4</v>
      </c>
      <c r="E15" s="29">
        <v>5</v>
      </c>
      <c r="F15" s="29">
        <v>6</v>
      </c>
      <c r="G15" s="136">
        <v>7</v>
      </c>
    </row>
    <row r="16" spans="1:11" ht="28.5">
      <c r="A16" s="30" t="s">
        <v>72</v>
      </c>
      <c r="B16" s="31" t="s">
        <v>73</v>
      </c>
      <c r="C16" s="31"/>
      <c r="D16" s="31"/>
      <c r="E16" s="31"/>
      <c r="F16" s="60">
        <f>F17+F23+F30+F56+F68+F72+F65+F63+F53</f>
        <v>63576585.879999995</v>
      </c>
      <c r="G16" s="60">
        <f>G17+G23+G30+G56+G68+G72+G65+G63+G53</f>
        <v>62734860.969999991</v>
      </c>
    </row>
    <row r="17" spans="1:7" ht="45">
      <c r="A17" s="33" t="s">
        <v>74</v>
      </c>
      <c r="B17" s="34" t="s">
        <v>73</v>
      </c>
      <c r="C17" s="34" t="s">
        <v>75</v>
      </c>
      <c r="D17" s="34"/>
      <c r="E17" s="34"/>
      <c r="F17" s="35">
        <f>F18+F21+F22</f>
        <v>2084258.64</v>
      </c>
      <c r="G17" s="35">
        <f>G18+G21+G22</f>
        <v>2016283.1500000001</v>
      </c>
    </row>
    <row r="18" spans="1:7" ht="45">
      <c r="A18" s="33" t="s">
        <v>76</v>
      </c>
      <c r="B18" s="34" t="s">
        <v>73</v>
      </c>
      <c r="C18" s="34" t="s">
        <v>75</v>
      </c>
      <c r="D18" s="34" t="s">
        <v>77</v>
      </c>
      <c r="E18" s="34"/>
      <c r="F18" s="35">
        <f>F19</f>
        <v>1975798.51</v>
      </c>
      <c r="G18" s="35">
        <f>G19</f>
        <v>1907823.02</v>
      </c>
    </row>
    <row r="19" spans="1:7" ht="30">
      <c r="A19" s="33" t="s">
        <v>78</v>
      </c>
      <c r="B19" s="34" t="s">
        <v>73</v>
      </c>
      <c r="C19" s="34" t="s">
        <v>75</v>
      </c>
      <c r="D19" s="34" t="s">
        <v>77</v>
      </c>
      <c r="E19" s="34"/>
      <c r="F19" s="35">
        <f>F20</f>
        <v>1975798.51</v>
      </c>
      <c r="G19" s="35">
        <f>G20</f>
        <v>1907823.02</v>
      </c>
    </row>
    <row r="20" spans="1:7" ht="30">
      <c r="A20" s="33" t="s">
        <v>79</v>
      </c>
      <c r="B20" s="34" t="s">
        <v>73</v>
      </c>
      <c r="C20" s="34" t="s">
        <v>75</v>
      </c>
      <c r="D20" s="34" t="s">
        <v>77</v>
      </c>
      <c r="E20" s="34"/>
      <c r="F20" s="36">
        <v>1975798.51</v>
      </c>
      <c r="G20" s="36">
        <v>1907823.02</v>
      </c>
    </row>
    <row r="21" spans="1:7">
      <c r="A21" s="33" t="s">
        <v>401</v>
      </c>
      <c r="B21" s="34" t="s">
        <v>73</v>
      </c>
      <c r="C21" s="34" t="s">
        <v>75</v>
      </c>
      <c r="D21" s="34" t="s">
        <v>373</v>
      </c>
      <c r="E21" s="34" t="s">
        <v>80</v>
      </c>
      <c r="F21" s="36">
        <v>83845.37</v>
      </c>
      <c r="G21" s="36">
        <v>83845.37</v>
      </c>
    </row>
    <row r="22" spans="1:7" ht="30">
      <c r="A22" s="33" t="s">
        <v>508</v>
      </c>
      <c r="B22" s="34" t="s">
        <v>73</v>
      </c>
      <c r="C22" s="34" t="s">
        <v>75</v>
      </c>
      <c r="D22" s="34" t="s">
        <v>510</v>
      </c>
      <c r="E22" s="34" t="s">
        <v>509</v>
      </c>
      <c r="F22" s="36">
        <v>24614.76</v>
      </c>
      <c r="G22" s="36">
        <v>24614.76</v>
      </c>
    </row>
    <row r="23" spans="1:7" ht="60">
      <c r="A23" s="33" t="s">
        <v>81</v>
      </c>
      <c r="B23" s="34" t="s">
        <v>73</v>
      </c>
      <c r="C23" s="34" t="s">
        <v>82</v>
      </c>
      <c r="D23" s="34"/>
      <c r="E23" s="34"/>
      <c r="F23" s="35">
        <f>F24+F28</f>
        <v>136000</v>
      </c>
      <c r="G23" s="35">
        <f>G24+G28</f>
        <v>135302.12</v>
      </c>
    </row>
    <row r="24" spans="1:7" ht="45">
      <c r="A24" s="33" t="s">
        <v>76</v>
      </c>
      <c r="B24" s="34" t="s">
        <v>73</v>
      </c>
      <c r="C24" s="34" t="s">
        <v>82</v>
      </c>
      <c r="D24" s="34"/>
      <c r="E24" s="34"/>
      <c r="F24" s="35">
        <f>F25</f>
        <v>0</v>
      </c>
      <c r="G24" s="35">
        <f>G25</f>
        <v>0</v>
      </c>
    </row>
    <row r="25" spans="1:7">
      <c r="A25" s="33" t="s">
        <v>83</v>
      </c>
      <c r="B25" s="34" t="s">
        <v>73</v>
      </c>
      <c r="C25" s="34" t="s">
        <v>82</v>
      </c>
      <c r="D25" s="34" t="s">
        <v>84</v>
      </c>
      <c r="E25" s="34"/>
      <c r="F25" s="35">
        <f>F27</f>
        <v>0</v>
      </c>
      <c r="G25" s="35">
        <f>G27</f>
        <v>0</v>
      </c>
    </row>
    <row r="26" spans="1:7" ht="30">
      <c r="A26" s="33" t="s">
        <v>85</v>
      </c>
      <c r="B26" s="34" t="s">
        <v>73</v>
      </c>
      <c r="C26" s="34" t="s">
        <v>82</v>
      </c>
      <c r="D26" s="34" t="s">
        <v>84</v>
      </c>
      <c r="E26" s="34" t="s">
        <v>86</v>
      </c>
      <c r="F26" s="35"/>
      <c r="G26" s="35"/>
    </row>
    <row r="27" spans="1:7" ht="30">
      <c r="A27" s="33" t="s">
        <v>87</v>
      </c>
      <c r="B27" s="34" t="s">
        <v>73</v>
      </c>
      <c r="C27" s="34" t="s">
        <v>82</v>
      </c>
      <c r="D27" s="34" t="s">
        <v>84</v>
      </c>
      <c r="E27" s="34" t="s">
        <v>88</v>
      </c>
      <c r="F27" s="36">
        <v>0</v>
      </c>
      <c r="G27" s="36">
        <v>0</v>
      </c>
    </row>
    <row r="28" spans="1:7" ht="45">
      <c r="A28" s="33" t="s">
        <v>89</v>
      </c>
      <c r="B28" s="34" t="s">
        <v>73</v>
      </c>
      <c r="C28" s="34" t="s">
        <v>82</v>
      </c>
      <c r="D28" s="34" t="s">
        <v>90</v>
      </c>
      <c r="E28" s="34"/>
      <c r="F28" s="35">
        <f>F29</f>
        <v>136000</v>
      </c>
      <c r="G28" s="35">
        <f>G29</f>
        <v>135302.12</v>
      </c>
    </row>
    <row r="29" spans="1:7" ht="105">
      <c r="A29" s="33" t="s">
        <v>434</v>
      </c>
      <c r="B29" s="34" t="s">
        <v>73</v>
      </c>
      <c r="C29" s="34" t="s">
        <v>82</v>
      </c>
      <c r="D29" s="34" t="s">
        <v>90</v>
      </c>
      <c r="E29" s="34" t="s">
        <v>293</v>
      </c>
      <c r="F29" s="36">
        <v>136000</v>
      </c>
      <c r="G29" s="36">
        <v>135302.12</v>
      </c>
    </row>
    <row r="30" spans="1:7" ht="30">
      <c r="A30" s="33" t="s">
        <v>91</v>
      </c>
      <c r="B30" s="34" t="s">
        <v>73</v>
      </c>
      <c r="C30" s="34" t="s">
        <v>92</v>
      </c>
      <c r="D30" s="34"/>
      <c r="E30" s="34"/>
      <c r="F30" s="35">
        <f>F31+F44+F40</f>
        <v>15417474.909999998</v>
      </c>
      <c r="G30" s="35">
        <f>G31+G44+G40</f>
        <v>14952343.539999999</v>
      </c>
    </row>
    <row r="31" spans="1:7" ht="45">
      <c r="A31" s="33" t="s">
        <v>76</v>
      </c>
      <c r="B31" s="34" t="s">
        <v>73</v>
      </c>
      <c r="C31" s="34" t="s">
        <v>92</v>
      </c>
      <c r="D31" s="34"/>
      <c r="E31" s="34"/>
      <c r="F31" s="35">
        <f>F32</f>
        <v>14723891.539999999</v>
      </c>
      <c r="G31" s="35">
        <f>G32</f>
        <v>14258760.17</v>
      </c>
    </row>
    <row r="32" spans="1:7">
      <c r="A32" s="33" t="s">
        <v>83</v>
      </c>
      <c r="B32" s="34" t="s">
        <v>73</v>
      </c>
      <c r="C32" s="34" t="s">
        <v>92</v>
      </c>
      <c r="D32" s="34"/>
      <c r="E32" s="34"/>
      <c r="F32" s="35">
        <f>F33+F45+F46+F47+F48+F49</f>
        <v>14723891.539999999</v>
      </c>
      <c r="G32" s="35">
        <f>G33+G45+G46+G47+G48+G49</f>
        <v>14258760.17</v>
      </c>
    </row>
    <row r="33" spans="1:7">
      <c r="A33" s="33" t="s">
        <v>93</v>
      </c>
      <c r="B33" s="34" t="s">
        <v>73</v>
      </c>
      <c r="C33" s="34" t="s">
        <v>92</v>
      </c>
      <c r="D33" s="34" t="s">
        <v>84</v>
      </c>
      <c r="E33" s="34"/>
      <c r="F33" s="35">
        <f>F34+F35+F36+F37+F38+F39</f>
        <v>13612811.539999999</v>
      </c>
      <c r="G33" s="35">
        <f>G34+G35+G36+G37+G38+G39</f>
        <v>13153866.17</v>
      </c>
    </row>
    <row r="34" spans="1:7" ht="30">
      <c r="A34" s="33" t="s">
        <v>79</v>
      </c>
      <c r="B34" s="34" t="s">
        <v>73</v>
      </c>
      <c r="C34" s="34" t="s">
        <v>92</v>
      </c>
      <c r="D34" s="34" t="s">
        <v>84</v>
      </c>
      <c r="E34" s="34"/>
      <c r="F34" s="36">
        <v>9684511.5399999991</v>
      </c>
      <c r="G34" s="36">
        <v>9664836.1699999999</v>
      </c>
    </row>
    <row r="35" spans="1:7" ht="30">
      <c r="A35" s="33" t="s">
        <v>85</v>
      </c>
      <c r="B35" s="34" t="s">
        <v>73</v>
      </c>
      <c r="C35" s="34" t="s">
        <v>92</v>
      </c>
      <c r="D35" s="34" t="s">
        <v>84</v>
      </c>
      <c r="E35" s="34"/>
      <c r="F35" s="35"/>
      <c r="G35" s="35"/>
    </row>
    <row r="36" spans="1:7" ht="45">
      <c r="A36" s="33" t="s">
        <v>94</v>
      </c>
      <c r="B36" s="34" t="s">
        <v>73</v>
      </c>
      <c r="C36" s="34" t="s">
        <v>92</v>
      </c>
      <c r="D36" s="34" t="s">
        <v>84</v>
      </c>
      <c r="E36" s="34"/>
      <c r="F36" s="35"/>
      <c r="G36" s="35"/>
    </row>
    <row r="37" spans="1:7" ht="30">
      <c r="A37" s="33" t="s">
        <v>87</v>
      </c>
      <c r="B37" s="34" t="s">
        <v>73</v>
      </c>
      <c r="C37" s="34" t="s">
        <v>92</v>
      </c>
      <c r="D37" s="34" t="s">
        <v>84</v>
      </c>
      <c r="E37" s="34"/>
      <c r="F37" s="36">
        <v>3928300</v>
      </c>
      <c r="G37" s="36">
        <v>3489030</v>
      </c>
    </row>
    <row r="38" spans="1:7" ht="30">
      <c r="A38" s="33" t="s">
        <v>95</v>
      </c>
      <c r="B38" s="34" t="s">
        <v>73</v>
      </c>
      <c r="C38" s="34" t="s">
        <v>92</v>
      </c>
      <c r="D38" s="34" t="s">
        <v>96</v>
      </c>
      <c r="E38" s="34"/>
      <c r="F38" s="35"/>
      <c r="G38" s="35"/>
    </row>
    <row r="39" spans="1:7" ht="30">
      <c r="A39" s="33" t="s">
        <v>97</v>
      </c>
      <c r="B39" s="34" t="s">
        <v>73</v>
      </c>
      <c r="C39" s="34" t="s">
        <v>92</v>
      </c>
      <c r="D39" s="34" t="s">
        <v>84</v>
      </c>
      <c r="E39" s="34"/>
      <c r="F39" s="35"/>
      <c r="G39" s="35"/>
    </row>
    <row r="40" spans="1:7">
      <c r="A40" s="33"/>
      <c r="B40" s="34" t="s">
        <v>73</v>
      </c>
      <c r="C40" s="34" t="s">
        <v>92</v>
      </c>
      <c r="D40" s="34"/>
      <c r="E40" s="34"/>
      <c r="F40" s="35">
        <f t="shared" ref="F40:G42" si="0">F41</f>
        <v>170223.7</v>
      </c>
      <c r="G40" s="35">
        <f t="shared" si="0"/>
        <v>170223.7</v>
      </c>
    </row>
    <row r="41" spans="1:7" ht="30">
      <c r="A41" s="33" t="s">
        <v>508</v>
      </c>
      <c r="B41" s="34" t="s">
        <v>73</v>
      </c>
      <c r="C41" s="34" t="s">
        <v>92</v>
      </c>
      <c r="D41" s="34" t="s">
        <v>510</v>
      </c>
      <c r="E41" s="34"/>
      <c r="F41" s="35">
        <f t="shared" si="0"/>
        <v>170223.7</v>
      </c>
      <c r="G41" s="35">
        <f t="shared" si="0"/>
        <v>170223.7</v>
      </c>
    </row>
    <row r="42" spans="1:7" ht="30">
      <c r="A42" s="33" t="s">
        <v>508</v>
      </c>
      <c r="B42" s="34" t="s">
        <v>73</v>
      </c>
      <c r="C42" s="34" t="s">
        <v>92</v>
      </c>
      <c r="D42" s="34" t="s">
        <v>510</v>
      </c>
      <c r="E42" s="34"/>
      <c r="F42" s="35">
        <f t="shared" si="0"/>
        <v>170223.7</v>
      </c>
      <c r="G42" s="35">
        <f t="shared" si="0"/>
        <v>170223.7</v>
      </c>
    </row>
    <row r="43" spans="1:7" ht="30">
      <c r="A43" s="33" t="s">
        <v>508</v>
      </c>
      <c r="B43" s="66" t="s">
        <v>73</v>
      </c>
      <c r="C43" s="66" t="s">
        <v>92</v>
      </c>
      <c r="D43" s="34" t="s">
        <v>510</v>
      </c>
      <c r="E43" s="66" t="s">
        <v>509</v>
      </c>
      <c r="F43" s="36">
        <v>170223.7</v>
      </c>
      <c r="G43" s="36">
        <v>170223.7</v>
      </c>
    </row>
    <row r="44" spans="1:7">
      <c r="A44" s="33" t="s">
        <v>401</v>
      </c>
      <c r="B44" s="34" t="s">
        <v>73</v>
      </c>
      <c r="C44" s="34" t="s">
        <v>92</v>
      </c>
      <c r="D44" s="34" t="s">
        <v>373</v>
      </c>
      <c r="E44" s="34" t="s">
        <v>80</v>
      </c>
      <c r="F44" s="36">
        <v>523359.67</v>
      </c>
      <c r="G44" s="36">
        <v>523359.67</v>
      </c>
    </row>
    <row r="45" spans="1:7" ht="30">
      <c r="A45" s="33" t="s">
        <v>103</v>
      </c>
      <c r="B45" s="34" t="s">
        <v>73</v>
      </c>
      <c r="C45" s="34" t="s">
        <v>92</v>
      </c>
      <c r="D45" s="34" t="s">
        <v>294</v>
      </c>
      <c r="E45" s="34"/>
      <c r="F45" s="36">
        <v>245800</v>
      </c>
      <c r="G45" s="36">
        <v>245800</v>
      </c>
    </row>
    <row r="46" spans="1:7">
      <c r="A46" s="33" t="s">
        <v>104</v>
      </c>
      <c r="B46" s="34" t="s">
        <v>73</v>
      </c>
      <c r="C46" s="34" t="s">
        <v>92</v>
      </c>
      <c r="D46" s="34" t="s">
        <v>295</v>
      </c>
      <c r="E46" s="34"/>
      <c r="F46" s="36">
        <v>1000</v>
      </c>
      <c r="G46" s="36">
        <v>500</v>
      </c>
    </row>
    <row r="47" spans="1:7" ht="93.75" customHeight="1">
      <c r="A47" s="33" t="s">
        <v>526</v>
      </c>
      <c r="B47" s="34" t="s">
        <v>73</v>
      </c>
      <c r="C47" s="34" t="s">
        <v>92</v>
      </c>
      <c r="D47" s="34" t="s">
        <v>531</v>
      </c>
      <c r="E47" s="34"/>
      <c r="F47" s="36">
        <v>320380</v>
      </c>
      <c r="G47" s="36">
        <v>320380</v>
      </c>
    </row>
    <row r="48" spans="1:7" ht="30">
      <c r="A48" s="33" t="s">
        <v>105</v>
      </c>
      <c r="B48" s="34" t="s">
        <v>73</v>
      </c>
      <c r="C48" s="34" t="s">
        <v>92</v>
      </c>
      <c r="D48" s="34" t="s">
        <v>334</v>
      </c>
      <c r="E48" s="34"/>
      <c r="F48" s="36">
        <v>504000</v>
      </c>
      <c r="G48" s="35">
        <v>499230</v>
      </c>
    </row>
    <row r="49" spans="1:7" ht="30">
      <c r="A49" s="33" t="s">
        <v>106</v>
      </c>
      <c r="B49" s="34" t="s">
        <v>73</v>
      </c>
      <c r="C49" s="34" t="s">
        <v>92</v>
      </c>
      <c r="D49" s="34" t="s">
        <v>334</v>
      </c>
      <c r="E49" s="34"/>
      <c r="F49" s="36">
        <v>39900</v>
      </c>
      <c r="G49" s="35">
        <v>38984</v>
      </c>
    </row>
    <row r="50" spans="1:7" ht="30">
      <c r="A50" s="37" t="s">
        <v>107</v>
      </c>
      <c r="B50" s="34" t="s">
        <v>73</v>
      </c>
      <c r="C50" s="34" t="s">
        <v>92</v>
      </c>
      <c r="D50" s="34" t="s">
        <v>108</v>
      </c>
      <c r="E50" s="34"/>
      <c r="F50" s="39"/>
      <c r="G50" s="38"/>
    </row>
    <row r="51" spans="1:7" ht="30">
      <c r="A51" s="37" t="s">
        <v>107</v>
      </c>
      <c r="B51" s="34" t="s">
        <v>73</v>
      </c>
      <c r="C51" s="34" t="s">
        <v>92</v>
      </c>
      <c r="D51" s="34" t="s">
        <v>109</v>
      </c>
      <c r="E51" s="34"/>
      <c r="F51" s="39"/>
      <c r="G51" s="39"/>
    </row>
    <row r="52" spans="1:7" ht="189">
      <c r="A52" s="40" t="s">
        <v>110</v>
      </c>
      <c r="B52" s="34" t="s">
        <v>73</v>
      </c>
      <c r="C52" s="34" t="s">
        <v>92</v>
      </c>
      <c r="D52" s="34" t="s">
        <v>109</v>
      </c>
      <c r="E52" s="34" t="s">
        <v>102</v>
      </c>
      <c r="F52" s="39"/>
      <c r="G52" s="39"/>
    </row>
    <row r="53" spans="1:7">
      <c r="A53" s="33" t="s">
        <v>426</v>
      </c>
      <c r="B53" s="34" t="s">
        <v>73</v>
      </c>
      <c r="C53" s="34" t="s">
        <v>152</v>
      </c>
      <c r="D53" s="34"/>
      <c r="E53" s="34"/>
      <c r="F53" s="35">
        <f>F54</f>
        <v>49000</v>
      </c>
      <c r="G53" s="35">
        <f>G54</f>
        <v>10000</v>
      </c>
    </row>
    <row r="54" spans="1:7" ht="110.25">
      <c r="A54" s="108" t="s">
        <v>427</v>
      </c>
      <c r="B54" s="34" t="s">
        <v>73</v>
      </c>
      <c r="C54" s="34" t="s">
        <v>152</v>
      </c>
      <c r="D54" s="34" t="s">
        <v>282</v>
      </c>
      <c r="E54" s="34"/>
      <c r="F54" s="35">
        <f>F55</f>
        <v>49000</v>
      </c>
      <c r="G54" s="35">
        <f>G55</f>
        <v>10000</v>
      </c>
    </row>
    <row r="55" spans="1:7" ht="63">
      <c r="A55" s="107" t="s">
        <v>428</v>
      </c>
      <c r="B55" s="34" t="s">
        <v>73</v>
      </c>
      <c r="C55" s="34" t="s">
        <v>152</v>
      </c>
      <c r="D55" s="34" t="s">
        <v>282</v>
      </c>
      <c r="E55" s="34" t="s">
        <v>88</v>
      </c>
      <c r="F55" s="36">
        <v>49000</v>
      </c>
      <c r="G55" s="36">
        <v>10000</v>
      </c>
    </row>
    <row r="56" spans="1:7" ht="75">
      <c r="A56" s="33" t="s">
        <v>111</v>
      </c>
      <c r="B56" s="34" t="s">
        <v>73</v>
      </c>
      <c r="C56" s="34" t="s">
        <v>112</v>
      </c>
      <c r="D56" s="34"/>
      <c r="E56" s="34"/>
      <c r="F56" s="61">
        <f>F57</f>
        <v>6978180.4400000004</v>
      </c>
      <c r="G56" s="61">
        <f>G57</f>
        <v>6931655.7700000005</v>
      </c>
    </row>
    <row r="57" spans="1:7" ht="45">
      <c r="A57" s="33" t="s">
        <v>76</v>
      </c>
      <c r="B57" s="34" t="s">
        <v>73</v>
      </c>
      <c r="C57" s="34" t="s">
        <v>112</v>
      </c>
      <c r="D57" s="34"/>
      <c r="E57" s="34"/>
      <c r="F57" s="61">
        <f>F58</f>
        <v>6978180.4400000004</v>
      </c>
      <c r="G57" s="61">
        <f>G58</f>
        <v>6931655.7700000005</v>
      </c>
    </row>
    <row r="58" spans="1:7">
      <c r="A58" s="33" t="s">
        <v>83</v>
      </c>
      <c r="B58" s="34" t="s">
        <v>73</v>
      </c>
      <c r="C58" s="34" t="s">
        <v>112</v>
      </c>
      <c r="D58" s="34"/>
      <c r="E58" s="34"/>
      <c r="F58" s="35">
        <f>F59+F60+F62+F61</f>
        <v>6978180.4400000004</v>
      </c>
      <c r="G58" s="35">
        <f>G59+G60+G62+G61</f>
        <v>6931655.7700000005</v>
      </c>
    </row>
    <row r="59" spans="1:7">
      <c r="A59" s="33" t="s">
        <v>316</v>
      </c>
      <c r="B59" s="34" t="s">
        <v>73</v>
      </c>
      <c r="C59" s="34" t="s">
        <v>112</v>
      </c>
      <c r="D59" s="34" t="s">
        <v>84</v>
      </c>
      <c r="E59" s="34"/>
      <c r="F59" s="36">
        <v>6301100</v>
      </c>
      <c r="G59" s="36">
        <v>6254575.3300000001</v>
      </c>
    </row>
    <row r="60" spans="1:7">
      <c r="A60" s="33" t="s">
        <v>401</v>
      </c>
      <c r="B60" s="34" t="s">
        <v>73</v>
      </c>
      <c r="C60" s="34" t="s">
        <v>112</v>
      </c>
      <c r="D60" s="34" t="s">
        <v>373</v>
      </c>
      <c r="E60" s="34"/>
      <c r="F60" s="36">
        <v>45960.44</v>
      </c>
      <c r="G60" s="36">
        <v>45960.44</v>
      </c>
    </row>
    <row r="61" spans="1:7" ht="75">
      <c r="A61" s="33" t="s">
        <v>526</v>
      </c>
      <c r="B61" s="34" t="s">
        <v>73</v>
      </c>
      <c r="C61" s="34" t="s">
        <v>92</v>
      </c>
      <c r="D61" s="34" t="s">
        <v>531</v>
      </c>
      <c r="E61" s="34"/>
      <c r="F61" s="36">
        <v>403620</v>
      </c>
      <c r="G61" s="36">
        <v>403620</v>
      </c>
    </row>
    <row r="62" spans="1:7">
      <c r="A62" s="33" t="s">
        <v>113</v>
      </c>
      <c r="B62" s="34" t="s">
        <v>73</v>
      </c>
      <c r="C62" s="34" t="s">
        <v>112</v>
      </c>
      <c r="D62" s="34" t="s">
        <v>335</v>
      </c>
      <c r="E62" s="34"/>
      <c r="F62" s="36">
        <v>227500</v>
      </c>
      <c r="G62" s="36">
        <v>227500</v>
      </c>
    </row>
    <row r="63" spans="1:7" ht="45">
      <c r="A63" s="33" t="s">
        <v>114</v>
      </c>
      <c r="B63" s="34" t="s">
        <v>73</v>
      </c>
      <c r="C63" s="34" t="s">
        <v>112</v>
      </c>
      <c r="D63" s="34" t="s">
        <v>115</v>
      </c>
      <c r="E63" s="34"/>
      <c r="F63" s="35">
        <f>F64</f>
        <v>1050674.69</v>
      </c>
      <c r="G63" s="35">
        <f>G64</f>
        <v>1026477.61</v>
      </c>
    </row>
    <row r="64" spans="1:7" ht="30">
      <c r="A64" s="33" t="s">
        <v>79</v>
      </c>
      <c r="B64" s="34" t="s">
        <v>73</v>
      </c>
      <c r="C64" s="34" t="s">
        <v>112</v>
      </c>
      <c r="D64" s="34" t="s">
        <v>115</v>
      </c>
      <c r="E64" s="34"/>
      <c r="F64" s="36">
        <v>1050674.69</v>
      </c>
      <c r="G64" s="36">
        <v>1026477.61</v>
      </c>
    </row>
    <row r="65" spans="1:7" ht="30">
      <c r="A65" s="41" t="s">
        <v>116</v>
      </c>
      <c r="B65" s="34" t="s">
        <v>73</v>
      </c>
      <c r="C65" s="34" t="s">
        <v>117</v>
      </c>
      <c r="D65" s="34"/>
      <c r="E65" s="34"/>
      <c r="F65" s="35">
        <f>F66</f>
        <v>2300000</v>
      </c>
      <c r="G65" s="35">
        <f>G66</f>
        <v>2300000</v>
      </c>
    </row>
    <row r="66" spans="1:7" ht="30">
      <c r="A66" s="41" t="s">
        <v>116</v>
      </c>
      <c r="B66" s="34" t="s">
        <v>73</v>
      </c>
      <c r="C66" s="34" t="s">
        <v>117</v>
      </c>
      <c r="D66" s="34" t="s">
        <v>503</v>
      </c>
      <c r="E66" s="34"/>
      <c r="F66" s="35">
        <f>F67</f>
        <v>2300000</v>
      </c>
      <c r="G66" s="35">
        <f>G67</f>
        <v>2300000</v>
      </c>
    </row>
    <row r="67" spans="1:7" ht="30">
      <c r="A67" s="41" t="s">
        <v>116</v>
      </c>
      <c r="B67" s="34" t="s">
        <v>73</v>
      </c>
      <c r="C67" s="34" t="s">
        <v>117</v>
      </c>
      <c r="D67" s="34" t="s">
        <v>503</v>
      </c>
      <c r="E67" s="34" t="s">
        <v>525</v>
      </c>
      <c r="F67" s="35">
        <v>2300000</v>
      </c>
      <c r="G67" s="35">
        <v>2300000</v>
      </c>
    </row>
    <row r="68" spans="1:7">
      <c r="A68" s="33" t="s">
        <v>98</v>
      </c>
      <c r="B68" s="34" t="s">
        <v>73</v>
      </c>
      <c r="C68" s="34" t="s">
        <v>119</v>
      </c>
      <c r="D68" s="34"/>
      <c r="E68" s="34"/>
      <c r="F68" s="35">
        <f t="shared" ref="F68:G70" si="1">F69</f>
        <v>0</v>
      </c>
      <c r="G68" s="35">
        <f t="shared" si="1"/>
        <v>0</v>
      </c>
    </row>
    <row r="69" spans="1:7">
      <c r="A69" s="33" t="s">
        <v>98</v>
      </c>
      <c r="B69" s="34" t="s">
        <v>73</v>
      </c>
      <c r="C69" s="34" t="s">
        <v>119</v>
      </c>
      <c r="D69" s="34" t="s">
        <v>99</v>
      </c>
      <c r="E69" s="34"/>
      <c r="F69" s="35">
        <f t="shared" si="1"/>
        <v>0</v>
      </c>
      <c r="G69" s="35">
        <f t="shared" si="1"/>
        <v>0</v>
      </c>
    </row>
    <row r="70" spans="1:7" ht="30">
      <c r="A70" s="33" t="s">
        <v>100</v>
      </c>
      <c r="B70" s="34" t="s">
        <v>73</v>
      </c>
      <c r="C70" s="34" t="s">
        <v>119</v>
      </c>
      <c r="D70" s="34" t="s">
        <v>99</v>
      </c>
      <c r="E70" s="34"/>
      <c r="F70" s="35">
        <f t="shared" si="1"/>
        <v>0</v>
      </c>
      <c r="G70" s="35">
        <f t="shared" si="1"/>
        <v>0</v>
      </c>
    </row>
    <row r="71" spans="1:7">
      <c r="A71" s="33" t="s">
        <v>120</v>
      </c>
      <c r="B71" s="34" t="s">
        <v>73</v>
      </c>
      <c r="C71" s="34" t="s">
        <v>119</v>
      </c>
      <c r="D71" s="34" t="s">
        <v>99</v>
      </c>
      <c r="E71" s="34" t="s">
        <v>121</v>
      </c>
      <c r="F71" s="36">
        <v>0</v>
      </c>
      <c r="G71" s="36">
        <v>0</v>
      </c>
    </row>
    <row r="72" spans="1:7" ht="30">
      <c r="A72" s="33" t="s">
        <v>122</v>
      </c>
      <c r="B72" s="34" t="s">
        <v>73</v>
      </c>
      <c r="C72" s="34" t="s">
        <v>123</v>
      </c>
      <c r="D72" s="34"/>
      <c r="E72" s="34"/>
      <c r="F72" s="35">
        <f>F73+F78+F81+F90+F79+F88+F80</f>
        <v>35560997.200000003</v>
      </c>
      <c r="G72" s="35">
        <f>G73+G78+G81+G90+G79+G88+G80</f>
        <v>35362798.779999994</v>
      </c>
    </row>
    <row r="73" spans="1:7" ht="60">
      <c r="A73" s="33" t="s">
        <v>124</v>
      </c>
      <c r="B73" s="34" t="s">
        <v>73</v>
      </c>
      <c r="C73" s="34" t="s">
        <v>123</v>
      </c>
      <c r="D73" s="34" t="s">
        <v>125</v>
      </c>
      <c r="E73" s="34"/>
      <c r="F73" s="35">
        <f>F74</f>
        <v>1214697.68</v>
      </c>
      <c r="G73" s="35">
        <f>G74</f>
        <v>1203244.3599999999</v>
      </c>
    </row>
    <row r="74" spans="1:7" ht="30">
      <c r="A74" s="33" t="s">
        <v>126</v>
      </c>
      <c r="B74" s="34" t="s">
        <v>73</v>
      </c>
      <c r="C74" s="34" t="s">
        <v>123</v>
      </c>
      <c r="D74" s="34" t="s">
        <v>125</v>
      </c>
      <c r="E74" s="34"/>
      <c r="F74" s="35">
        <f>F75+F76+F77</f>
        <v>1214697.68</v>
      </c>
      <c r="G74" s="35">
        <f>G75+G76+G77</f>
        <v>1203244.3599999999</v>
      </c>
    </row>
    <row r="75" spans="1:7" ht="30">
      <c r="A75" s="33" t="s">
        <v>87</v>
      </c>
      <c r="B75" s="34" t="s">
        <v>73</v>
      </c>
      <c r="C75" s="34" t="s">
        <v>123</v>
      </c>
      <c r="D75" s="34" t="s">
        <v>125</v>
      </c>
      <c r="E75" s="34" t="s">
        <v>88</v>
      </c>
      <c r="F75" s="36">
        <v>1156312.22</v>
      </c>
      <c r="G75" s="36">
        <v>1144858.8999999999</v>
      </c>
    </row>
    <row r="76" spans="1:7" ht="30">
      <c r="A76" s="33" t="s">
        <v>53</v>
      </c>
      <c r="B76" s="34" t="s">
        <v>73</v>
      </c>
      <c r="C76" s="34" t="s">
        <v>123</v>
      </c>
      <c r="D76" s="34" t="s">
        <v>101</v>
      </c>
      <c r="E76" s="34" t="s">
        <v>102</v>
      </c>
      <c r="F76" s="36">
        <v>58385.46</v>
      </c>
      <c r="G76" s="36">
        <v>58385.46</v>
      </c>
    </row>
    <row r="77" spans="1:7">
      <c r="A77" s="33" t="s">
        <v>402</v>
      </c>
      <c r="B77" s="34" t="s">
        <v>73</v>
      </c>
      <c r="C77" s="34" t="s">
        <v>123</v>
      </c>
      <c r="D77" s="34" t="s">
        <v>125</v>
      </c>
      <c r="E77" s="34" t="s">
        <v>186</v>
      </c>
      <c r="F77" s="36">
        <v>0</v>
      </c>
      <c r="G77" s="36">
        <v>0</v>
      </c>
    </row>
    <row r="78" spans="1:7">
      <c r="A78" s="33" t="s">
        <v>478</v>
      </c>
      <c r="B78" s="34" t="s">
        <v>73</v>
      </c>
      <c r="C78" s="34" t="s">
        <v>123</v>
      </c>
      <c r="D78" s="34" t="s">
        <v>138</v>
      </c>
      <c r="E78" s="34" t="s">
        <v>181</v>
      </c>
      <c r="F78" s="35">
        <v>29346921.670000002</v>
      </c>
      <c r="G78" s="35">
        <v>29328824.02</v>
      </c>
    </row>
    <row r="79" spans="1:7" ht="30">
      <c r="A79" s="33" t="s">
        <v>508</v>
      </c>
      <c r="B79" s="34" t="s">
        <v>73</v>
      </c>
      <c r="C79" s="34" t="s">
        <v>123</v>
      </c>
      <c r="D79" s="34" t="s">
        <v>511</v>
      </c>
      <c r="E79" s="34" t="s">
        <v>181</v>
      </c>
      <c r="F79" s="36">
        <v>0</v>
      </c>
      <c r="G79" s="36">
        <v>0</v>
      </c>
    </row>
    <row r="80" spans="1:7" ht="30">
      <c r="A80" s="33" t="s">
        <v>508</v>
      </c>
      <c r="B80" s="34" t="s">
        <v>73</v>
      </c>
      <c r="C80" s="34" t="s">
        <v>123</v>
      </c>
      <c r="D80" s="34" t="s">
        <v>511</v>
      </c>
      <c r="E80" s="34"/>
      <c r="F80" s="36">
        <v>90491.05</v>
      </c>
      <c r="G80" s="36">
        <v>90491.05</v>
      </c>
    </row>
    <row r="81" spans="1:7">
      <c r="A81" s="33"/>
      <c r="B81" s="34" t="s">
        <v>128</v>
      </c>
      <c r="C81" s="34" t="s">
        <v>123</v>
      </c>
      <c r="D81" s="34" t="s">
        <v>283</v>
      </c>
      <c r="E81" s="34"/>
      <c r="F81" s="35">
        <f>F82+F83+F84+F85+F86+F87+F89+F91+F92+F93</f>
        <v>2854216.19</v>
      </c>
      <c r="G81" s="35">
        <f>G82+G83+G84+G85+G86+G87+G89+G91+G92+G93</f>
        <v>2847744.59</v>
      </c>
    </row>
    <row r="82" spans="1:7" ht="78.75">
      <c r="A82" s="42" t="s">
        <v>418</v>
      </c>
      <c r="B82" s="34" t="s">
        <v>73</v>
      </c>
      <c r="C82" s="34" t="s">
        <v>123</v>
      </c>
      <c r="D82" s="34" t="s">
        <v>130</v>
      </c>
      <c r="E82" s="34"/>
      <c r="F82" s="36">
        <v>1440000</v>
      </c>
      <c r="G82" s="36">
        <v>1434028.4</v>
      </c>
    </row>
    <row r="83" spans="1:7" ht="110.25">
      <c r="A83" s="43" t="s">
        <v>419</v>
      </c>
      <c r="B83" s="34" t="s">
        <v>73</v>
      </c>
      <c r="C83" s="34" t="s">
        <v>123</v>
      </c>
      <c r="D83" s="34" t="s">
        <v>132</v>
      </c>
      <c r="E83" s="34"/>
      <c r="F83" s="36">
        <v>0</v>
      </c>
      <c r="G83" s="36">
        <v>0</v>
      </c>
    </row>
    <row r="84" spans="1:7" ht="78.75">
      <c r="A84" s="43" t="s">
        <v>420</v>
      </c>
      <c r="B84" s="34" t="s">
        <v>73</v>
      </c>
      <c r="C84" s="34" t="s">
        <v>123</v>
      </c>
      <c r="D84" s="34" t="s">
        <v>133</v>
      </c>
      <c r="E84" s="34"/>
      <c r="F84" s="36">
        <v>0</v>
      </c>
      <c r="G84" s="36">
        <v>0</v>
      </c>
    </row>
    <row r="85" spans="1:7" ht="95.25" thickBot="1">
      <c r="A85" s="44" t="s">
        <v>421</v>
      </c>
      <c r="B85" s="34" t="s">
        <v>73</v>
      </c>
      <c r="C85" s="34" t="s">
        <v>123</v>
      </c>
      <c r="D85" s="34" t="s">
        <v>134</v>
      </c>
      <c r="E85" s="34"/>
      <c r="F85" s="36">
        <v>0</v>
      </c>
      <c r="G85" s="36">
        <v>0</v>
      </c>
    </row>
    <row r="86" spans="1:7" ht="15.75">
      <c r="A86" s="101"/>
      <c r="B86" s="34"/>
      <c r="C86" s="34"/>
      <c r="D86" s="34"/>
      <c r="E86" s="34"/>
      <c r="F86" s="36">
        <v>0</v>
      </c>
      <c r="G86" s="36">
        <v>0</v>
      </c>
    </row>
    <row r="87" spans="1:7" ht="112.5" customHeight="1">
      <c r="A87" s="43" t="s">
        <v>422</v>
      </c>
      <c r="B87" s="34" t="s">
        <v>73</v>
      </c>
      <c r="C87" s="34" t="s">
        <v>123</v>
      </c>
      <c r="D87" s="34" t="s">
        <v>136</v>
      </c>
      <c r="E87" s="34"/>
      <c r="F87" s="36">
        <v>18000</v>
      </c>
      <c r="G87" s="36">
        <v>17500</v>
      </c>
    </row>
    <row r="88" spans="1:7" ht="15.75">
      <c r="A88" s="42" t="s">
        <v>325</v>
      </c>
      <c r="B88" s="34" t="s">
        <v>73</v>
      </c>
      <c r="C88" s="34" t="s">
        <v>123</v>
      </c>
      <c r="D88" s="34" t="s">
        <v>154</v>
      </c>
      <c r="E88" s="34" t="s">
        <v>88</v>
      </c>
      <c r="F88" s="36">
        <v>0</v>
      </c>
      <c r="G88" s="36">
        <v>0</v>
      </c>
    </row>
    <row r="89" spans="1:7" ht="75">
      <c r="A89" s="37" t="s">
        <v>345</v>
      </c>
      <c r="B89" s="34" t="s">
        <v>73</v>
      </c>
      <c r="C89" s="34" t="s">
        <v>123</v>
      </c>
      <c r="D89" s="34" t="s">
        <v>194</v>
      </c>
      <c r="E89" s="66"/>
      <c r="F89" s="36">
        <v>0</v>
      </c>
      <c r="G89" s="36">
        <v>0</v>
      </c>
    </row>
    <row r="90" spans="1:7" ht="31.5">
      <c r="A90" s="43" t="s">
        <v>137</v>
      </c>
      <c r="B90" s="34" t="s">
        <v>73</v>
      </c>
      <c r="C90" s="34" t="s">
        <v>123</v>
      </c>
      <c r="D90" s="34" t="s">
        <v>138</v>
      </c>
      <c r="E90" s="34"/>
      <c r="F90" s="36">
        <v>2054670.61</v>
      </c>
      <c r="G90" s="36">
        <v>1892494.76</v>
      </c>
    </row>
    <row r="91" spans="1:7" ht="47.25">
      <c r="A91" s="43" t="s">
        <v>554</v>
      </c>
      <c r="B91" s="34" t="s">
        <v>73</v>
      </c>
      <c r="C91" s="34" t="s">
        <v>123</v>
      </c>
      <c r="D91" s="34" t="s">
        <v>514</v>
      </c>
      <c r="E91" s="34"/>
      <c r="F91" s="36">
        <v>200000</v>
      </c>
      <c r="G91" s="36">
        <v>200000</v>
      </c>
    </row>
    <row r="92" spans="1:7" ht="15.75">
      <c r="A92" s="43" t="s">
        <v>401</v>
      </c>
      <c r="B92" s="34" t="s">
        <v>73</v>
      </c>
      <c r="C92" s="34" t="s">
        <v>123</v>
      </c>
      <c r="D92" s="34" t="s">
        <v>373</v>
      </c>
      <c r="E92" s="34"/>
      <c r="F92" s="36">
        <v>1196216.19</v>
      </c>
      <c r="G92" s="36">
        <v>1196216.19</v>
      </c>
    </row>
    <row r="93" spans="1:7" ht="15.75">
      <c r="A93" s="43" t="s">
        <v>513</v>
      </c>
      <c r="B93" s="34" t="s">
        <v>73</v>
      </c>
      <c r="C93" s="34" t="s">
        <v>123</v>
      </c>
      <c r="D93" s="34" t="s">
        <v>512</v>
      </c>
      <c r="E93" s="34"/>
      <c r="F93" s="36">
        <v>0</v>
      </c>
      <c r="G93" s="36">
        <v>0</v>
      </c>
    </row>
    <row r="94" spans="1:7">
      <c r="A94" s="45" t="s">
        <v>139</v>
      </c>
      <c r="B94" s="46" t="s">
        <v>75</v>
      </c>
      <c r="C94" s="47"/>
      <c r="D94" s="47"/>
      <c r="E94" s="47"/>
      <c r="F94" s="48">
        <f t="shared" ref="F94:G98" si="2">F95</f>
        <v>0</v>
      </c>
      <c r="G94" s="48">
        <f t="shared" si="2"/>
        <v>0</v>
      </c>
    </row>
    <row r="95" spans="1:7" ht="30">
      <c r="A95" s="49" t="s">
        <v>140</v>
      </c>
      <c r="B95" s="50" t="s">
        <v>75</v>
      </c>
      <c r="C95" s="50" t="s">
        <v>82</v>
      </c>
      <c r="D95" s="50"/>
      <c r="E95" s="50"/>
      <c r="F95" s="38">
        <f t="shared" si="2"/>
        <v>0</v>
      </c>
      <c r="G95" s="38">
        <f t="shared" si="2"/>
        <v>0</v>
      </c>
    </row>
    <row r="96" spans="1:7" ht="30">
      <c r="A96" s="49" t="s">
        <v>141</v>
      </c>
      <c r="B96" s="50" t="s">
        <v>75</v>
      </c>
      <c r="C96" s="50" t="s">
        <v>82</v>
      </c>
      <c r="D96" s="50"/>
      <c r="E96" s="50"/>
      <c r="F96" s="38">
        <f t="shared" si="2"/>
        <v>0</v>
      </c>
      <c r="G96" s="38">
        <f t="shared" si="2"/>
        <v>0</v>
      </c>
    </row>
    <row r="97" spans="1:7" ht="60">
      <c r="A97" s="51" t="s">
        <v>142</v>
      </c>
      <c r="B97" s="50" t="s">
        <v>75</v>
      </c>
      <c r="C97" s="50" t="s">
        <v>82</v>
      </c>
      <c r="D97" s="50" t="s">
        <v>284</v>
      </c>
      <c r="E97" s="50"/>
      <c r="F97" s="38">
        <f t="shared" si="2"/>
        <v>0</v>
      </c>
      <c r="G97" s="38">
        <f t="shared" si="2"/>
        <v>0</v>
      </c>
    </row>
    <row r="98" spans="1:7">
      <c r="A98" s="51" t="s">
        <v>143</v>
      </c>
      <c r="B98" s="50" t="s">
        <v>75</v>
      </c>
      <c r="C98" s="50" t="s">
        <v>82</v>
      </c>
      <c r="D98" s="50" t="s">
        <v>284</v>
      </c>
      <c r="E98" s="50" t="s">
        <v>144</v>
      </c>
      <c r="F98" s="39">
        <f t="shared" si="2"/>
        <v>0</v>
      </c>
      <c r="G98" s="39">
        <f t="shared" si="2"/>
        <v>0</v>
      </c>
    </row>
    <row r="99" spans="1:7">
      <c r="A99" s="51" t="s">
        <v>145</v>
      </c>
      <c r="B99" s="50" t="s">
        <v>75</v>
      </c>
      <c r="C99" s="50" t="s">
        <v>82</v>
      </c>
      <c r="D99" s="50" t="s">
        <v>284</v>
      </c>
      <c r="E99" s="50" t="s">
        <v>146</v>
      </c>
      <c r="F99" s="52">
        <v>0</v>
      </c>
      <c r="G99" s="52">
        <v>0</v>
      </c>
    </row>
    <row r="100" spans="1:7" ht="42.75">
      <c r="A100" s="30" t="s">
        <v>147</v>
      </c>
      <c r="B100" s="31" t="s">
        <v>82</v>
      </c>
      <c r="C100" s="31"/>
      <c r="D100" s="31"/>
      <c r="E100" s="31"/>
      <c r="F100" s="60">
        <f>F101+F107+F106+F109</f>
        <v>2687453.85</v>
      </c>
      <c r="G100" s="60">
        <f>G101+G107+G106+G109</f>
        <v>2681524.42</v>
      </c>
    </row>
    <row r="101" spans="1:7" ht="60">
      <c r="A101" s="33" t="s">
        <v>431</v>
      </c>
      <c r="B101" s="34" t="s">
        <v>82</v>
      </c>
      <c r="C101" s="34" t="s">
        <v>212</v>
      </c>
      <c r="D101" s="34"/>
      <c r="E101" s="34"/>
      <c r="F101" s="35">
        <f>F104+F105</f>
        <v>145000</v>
      </c>
      <c r="G101" s="35">
        <f>G104+G105</f>
        <v>142856.4</v>
      </c>
    </row>
    <row r="102" spans="1:7" ht="75">
      <c r="A102" s="33" t="s">
        <v>432</v>
      </c>
      <c r="B102" s="34" t="s">
        <v>82</v>
      </c>
      <c r="C102" s="34" t="s">
        <v>212</v>
      </c>
      <c r="D102" s="34" t="s">
        <v>149</v>
      </c>
      <c r="E102" s="34"/>
      <c r="F102" s="35">
        <f>F103</f>
        <v>105000</v>
      </c>
      <c r="G102" s="35">
        <f>G103</f>
        <v>102856.4</v>
      </c>
    </row>
    <row r="103" spans="1:7" ht="75">
      <c r="A103" s="33" t="s">
        <v>432</v>
      </c>
      <c r="B103" s="34" t="s">
        <v>82</v>
      </c>
      <c r="C103" s="34" t="s">
        <v>212</v>
      </c>
      <c r="D103" s="34" t="s">
        <v>149</v>
      </c>
      <c r="E103" s="34"/>
      <c r="F103" s="35">
        <f>F104</f>
        <v>105000</v>
      </c>
      <c r="G103" s="35">
        <f>G104</f>
        <v>102856.4</v>
      </c>
    </row>
    <row r="104" spans="1:7" ht="30">
      <c r="A104" s="33" t="s">
        <v>87</v>
      </c>
      <c r="B104" s="34" t="s">
        <v>82</v>
      </c>
      <c r="C104" s="34" t="s">
        <v>212</v>
      </c>
      <c r="D104" s="34" t="s">
        <v>149</v>
      </c>
      <c r="E104" s="34" t="s">
        <v>88</v>
      </c>
      <c r="F104" s="36">
        <v>105000</v>
      </c>
      <c r="G104" s="36">
        <v>102856.4</v>
      </c>
    </row>
    <row r="105" spans="1:7">
      <c r="A105" s="33" t="s">
        <v>516</v>
      </c>
      <c r="B105" s="34" t="s">
        <v>82</v>
      </c>
      <c r="C105" s="34" t="s">
        <v>212</v>
      </c>
      <c r="D105" s="34" t="s">
        <v>517</v>
      </c>
      <c r="E105" s="34" t="s">
        <v>88</v>
      </c>
      <c r="F105" s="36">
        <v>40000</v>
      </c>
      <c r="G105" s="36">
        <v>40000</v>
      </c>
    </row>
    <row r="106" spans="1:7">
      <c r="A106" s="33" t="s">
        <v>346</v>
      </c>
      <c r="B106" s="34" t="s">
        <v>82</v>
      </c>
      <c r="C106" s="34" t="s">
        <v>212</v>
      </c>
      <c r="D106" s="34" t="s">
        <v>343</v>
      </c>
      <c r="E106" s="34"/>
      <c r="F106" s="36">
        <v>1435142.85</v>
      </c>
      <c r="G106" s="36">
        <v>1431357.02</v>
      </c>
    </row>
    <row r="107" spans="1:7" ht="30">
      <c r="A107" s="33" t="s">
        <v>53</v>
      </c>
      <c r="B107" s="34" t="s">
        <v>82</v>
      </c>
      <c r="C107" s="34" t="s">
        <v>212</v>
      </c>
      <c r="D107" s="34" t="s">
        <v>109</v>
      </c>
      <c r="E107" s="34"/>
      <c r="F107" s="35">
        <f>F108</f>
        <v>955000</v>
      </c>
      <c r="G107" s="35">
        <f>G108</f>
        <v>955000</v>
      </c>
    </row>
    <row r="108" spans="1:7" ht="45">
      <c r="A108" s="37" t="s">
        <v>150</v>
      </c>
      <c r="B108" s="34" t="s">
        <v>82</v>
      </c>
      <c r="C108" s="34" t="s">
        <v>212</v>
      </c>
      <c r="D108" s="34" t="s">
        <v>109</v>
      </c>
      <c r="E108" s="34" t="s">
        <v>102</v>
      </c>
      <c r="F108" s="36">
        <v>955000</v>
      </c>
      <c r="G108" s="36">
        <v>955000</v>
      </c>
    </row>
    <row r="109" spans="1:7" ht="15.75">
      <c r="A109" s="43" t="s">
        <v>401</v>
      </c>
      <c r="B109" s="34" t="s">
        <v>82</v>
      </c>
      <c r="C109" s="34" t="s">
        <v>212</v>
      </c>
      <c r="D109" s="34" t="s">
        <v>373</v>
      </c>
      <c r="E109" s="34"/>
      <c r="F109" s="36">
        <v>152311</v>
      </c>
      <c r="G109" s="36">
        <v>152311</v>
      </c>
    </row>
    <row r="110" spans="1:7">
      <c r="A110" s="30" t="s">
        <v>151</v>
      </c>
      <c r="B110" s="31" t="s">
        <v>92</v>
      </c>
      <c r="C110" s="31"/>
      <c r="D110" s="31"/>
      <c r="E110" s="31"/>
      <c r="F110" s="60">
        <f>F112+F125+F120+F119</f>
        <v>47042582.730000004</v>
      </c>
      <c r="G110" s="60">
        <f>G112+G125+G120+G119</f>
        <v>47032897.25</v>
      </c>
    </row>
    <row r="111" spans="1:7">
      <c r="A111" s="53"/>
      <c r="B111" s="54"/>
      <c r="C111" s="54"/>
      <c r="D111" s="54"/>
      <c r="E111" s="54"/>
      <c r="F111" s="55"/>
      <c r="G111" s="55"/>
    </row>
    <row r="112" spans="1:7" ht="31.5">
      <c r="A112" s="43" t="s">
        <v>439</v>
      </c>
      <c r="B112" s="34" t="s">
        <v>92</v>
      </c>
      <c r="C112" s="34" t="s">
        <v>152</v>
      </c>
      <c r="D112" s="34"/>
      <c r="E112" s="54"/>
      <c r="F112" s="36">
        <f>F113+F115+F117</f>
        <v>764940</v>
      </c>
      <c r="G112" s="36">
        <f>G113+G115+G117</f>
        <v>764940</v>
      </c>
    </row>
    <row r="113" spans="1:7" ht="95.25" thickBot="1">
      <c r="A113" s="44" t="s">
        <v>459</v>
      </c>
      <c r="B113" s="34" t="s">
        <v>92</v>
      </c>
      <c r="C113" s="34" t="s">
        <v>152</v>
      </c>
      <c r="D113" s="34" t="s">
        <v>153</v>
      </c>
      <c r="E113" s="34"/>
      <c r="F113" s="36">
        <v>250000</v>
      </c>
      <c r="G113" s="36">
        <v>250000</v>
      </c>
    </row>
    <row r="114" spans="1:7" ht="111" thickBot="1">
      <c r="A114" s="44" t="s">
        <v>435</v>
      </c>
      <c r="B114" s="34" t="s">
        <v>92</v>
      </c>
      <c r="C114" s="34" t="s">
        <v>152</v>
      </c>
      <c r="D114" s="34" t="s">
        <v>154</v>
      </c>
      <c r="E114" s="34"/>
      <c r="F114" s="36">
        <v>0</v>
      </c>
      <c r="G114" s="36">
        <v>0</v>
      </c>
    </row>
    <row r="115" spans="1:7" ht="60">
      <c r="A115" s="33" t="s">
        <v>436</v>
      </c>
      <c r="B115" s="34" t="s">
        <v>92</v>
      </c>
      <c r="C115" s="34" t="s">
        <v>152</v>
      </c>
      <c r="D115" s="34" t="s">
        <v>437</v>
      </c>
      <c r="E115" s="34"/>
      <c r="F115" s="35">
        <f>F116</f>
        <v>419000</v>
      </c>
      <c r="G115" s="35">
        <f>G116</f>
        <v>419000</v>
      </c>
    </row>
    <row r="116" spans="1:7" ht="60">
      <c r="A116" s="33" t="s">
        <v>436</v>
      </c>
      <c r="B116" s="34" t="s">
        <v>92</v>
      </c>
      <c r="C116" s="34" t="s">
        <v>152</v>
      </c>
      <c r="D116" s="34" t="s">
        <v>437</v>
      </c>
      <c r="E116" s="34" t="s">
        <v>88</v>
      </c>
      <c r="F116" s="36">
        <v>419000</v>
      </c>
      <c r="G116" s="36">
        <v>419000</v>
      </c>
    </row>
    <row r="117" spans="1:7" ht="90">
      <c r="A117" s="33" t="s">
        <v>438</v>
      </c>
      <c r="B117" s="34" t="s">
        <v>92</v>
      </c>
      <c r="C117" s="34" t="s">
        <v>152</v>
      </c>
      <c r="D117" s="34" t="s">
        <v>440</v>
      </c>
      <c r="E117" s="34" t="s">
        <v>88</v>
      </c>
      <c r="F117" s="35">
        <f>F118</f>
        <v>95940</v>
      </c>
      <c r="G117" s="35">
        <f>G118</f>
        <v>95940</v>
      </c>
    </row>
    <row r="118" spans="1:7" ht="90">
      <c r="A118" s="33" t="s">
        <v>438</v>
      </c>
      <c r="B118" s="34" t="s">
        <v>92</v>
      </c>
      <c r="C118" s="34" t="s">
        <v>152</v>
      </c>
      <c r="D118" s="34" t="s">
        <v>440</v>
      </c>
      <c r="E118" s="34"/>
      <c r="F118" s="36">
        <v>95940</v>
      </c>
      <c r="G118" s="36">
        <v>95940</v>
      </c>
    </row>
    <row r="119" spans="1:7" ht="30">
      <c r="A119" s="33" t="s">
        <v>534</v>
      </c>
      <c r="B119" s="34" t="s">
        <v>92</v>
      </c>
      <c r="C119" s="34" t="s">
        <v>112</v>
      </c>
      <c r="D119" s="34" t="s">
        <v>535</v>
      </c>
      <c r="E119" s="34" t="s">
        <v>88</v>
      </c>
      <c r="F119" s="36">
        <v>7944156</v>
      </c>
      <c r="G119" s="36">
        <v>7944156</v>
      </c>
    </row>
    <row r="120" spans="1:7">
      <c r="A120" s="37" t="s">
        <v>160</v>
      </c>
      <c r="B120" s="34" t="s">
        <v>92</v>
      </c>
      <c r="C120" s="34" t="s">
        <v>148</v>
      </c>
      <c r="D120" s="34"/>
      <c r="E120" s="34"/>
      <c r="F120" s="35">
        <f>F121</f>
        <v>37875344.880000003</v>
      </c>
      <c r="G120" s="35">
        <f>G121</f>
        <v>37874387.520000003</v>
      </c>
    </row>
    <row r="121" spans="1:7">
      <c r="A121" s="37" t="s">
        <v>160</v>
      </c>
      <c r="B121" s="34" t="s">
        <v>92</v>
      </c>
      <c r="C121" s="34" t="s">
        <v>148</v>
      </c>
      <c r="D121" s="34"/>
      <c r="E121" s="34"/>
      <c r="F121" s="35">
        <f>F122+F123+F124</f>
        <v>37875344.880000003</v>
      </c>
      <c r="G121" s="35">
        <f>G122+G123+G124</f>
        <v>37874387.520000003</v>
      </c>
    </row>
    <row r="122" spans="1:7" ht="124.5" customHeight="1">
      <c r="A122" s="37" t="s">
        <v>499</v>
      </c>
      <c r="B122" s="34" t="s">
        <v>92</v>
      </c>
      <c r="C122" s="34" t="s">
        <v>148</v>
      </c>
      <c r="D122" s="34" t="s">
        <v>498</v>
      </c>
      <c r="E122" s="66"/>
      <c r="F122" s="36">
        <v>16673475.74</v>
      </c>
      <c r="G122" s="36">
        <v>16673475.74</v>
      </c>
    </row>
    <row r="123" spans="1:7" ht="30">
      <c r="A123" s="37" t="s">
        <v>162</v>
      </c>
      <c r="B123" s="34" t="s">
        <v>92</v>
      </c>
      <c r="C123" s="34" t="s">
        <v>148</v>
      </c>
      <c r="D123" s="34" t="s">
        <v>161</v>
      </c>
      <c r="E123" s="34"/>
      <c r="F123" s="62">
        <v>17085617.140000001</v>
      </c>
      <c r="G123" s="62">
        <v>17084659.780000001</v>
      </c>
    </row>
    <row r="124" spans="1:7" ht="45">
      <c r="A124" s="37" t="s">
        <v>150</v>
      </c>
      <c r="B124" s="34" t="s">
        <v>92</v>
      </c>
      <c r="C124" s="34" t="s">
        <v>148</v>
      </c>
      <c r="D124" s="34" t="s">
        <v>109</v>
      </c>
      <c r="E124" s="34" t="s">
        <v>102</v>
      </c>
      <c r="F124" s="62">
        <v>4116252</v>
      </c>
      <c r="G124" s="62">
        <v>4116252</v>
      </c>
    </row>
    <row r="125" spans="1:7" ht="30">
      <c r="A125" s="33" t="s">
        <v>163</v>
      </c>
      <c r="B125" s="34" t="s">
        <v>92</v>
      </c>
      <c r="C125" s="34" t="s">
        <v>164</v>
      </c>
      <c r="D125" s="34"/>
      <c r="E125" s="34"/>
      <c r="F125" s="35">
        <f>F133+F134+F135</f>
        <v>458141.85</v>
      </c>
      <c r="G125" s="35">
        <f>G133+G134+G135</f>
        <v>449413.73</v>
      </c>
    </row>
    <row r="126" spans="1:7">
      <c r="A126" s="33" t="s">
        <v>324</v>
      </c>
      <c r="B126" s="34" t="s">
        <v>92</v>
      </c>
      <c r="C126" s="34" t="s">
        <v>164</v>
      </c>
      <c r="D126" s="34" t="s">
        <v>326</v>
      </c>
      <c r="E126" s="34" t="s">
        <v>88</v>
      </c>
      <c r="F126" s="36"/>
      <c r="G126" s="36"/>
    </row>
    <row r="127" spans="1:7">
      <c r="A127" s="33"/>
      <c r="B127" s="34"/>
      <c r="C127" s="34"/>
      <c r="D127" s="34"/>
      <c r="E127" s="34"/>
      <c r="F127" s="35">
        <f>+F131+F129+F130+F128+F132</f>
        <v>0</v>
      </c>
      <c r="G127" s="35">
        <f>+G131+G129+G130+G128+G132</f>
        <v>0</v>
      </c>
    </row>
    <row r="128" spans="1:7" ht="15.75">
      <c r="A128" s="57" t="s">
        <v>167</v>
      </c>
      <c r="B128" s="34" t="s">
        <v>92</v>
      </c>
      <c r="C128" s="34" t="s">
        <v>164</v>
      </c>
      <c r="D128" s="34" t="s">
        <v>168</v>
      </c>
      <c r="E128" s="34" t="s">
        <v>88</v>
      </c>
      <c r="F128" s="36">
        <v>0</v>
      </c>
      <c r="G128" s="36">
        <v>0</v>
      </c>
    </row>
    <row r="129" spans="1:7" ht="94.5">
      <c r="A129" s="58" t="s">
        <v>470</v>
      </c>
      <c r="B129" s="34" t="s">
        <v>92</v>
      </c>
      <c r="C129" s="34" t="s">
        <v>164</v>
      </c>
      <c r="D129" s="34" t="s">
        <v>170</v>
      </c>
      <c r="E129" s="34" t="s">
        <v>159</v>
      </c>
      <c r="F129" s="36">
        <v>0</v>
      </c>
      <c r="G129" s="36">
        <v>0</v>
      </c>
    </row>
    <row r="130" spans="1:7" ht="126">
      <c r="A130" s="59" t="s">
        <v>469</v>
      </c>
      <c r="B130" s="34" t="s">
        <v>92</v>
      </c>
      <c r="C130" s="34" t="s">
        <v>164</v>
      </c>
      <c r="D130" s="34" t="s">
        <v>172</v>
      </c>
      <c r="E130" s="34" t="s">
        <v>88</v>
      </c>
      <c r="F130" s="36">
        <v>0</v>
      </c>
      <c r="G130" s="36">
        <v>0</v>
      </c>
    </row>
    <row r="131" spans="1:7" ht="31.5">
      <c r="A131" s="42" t="s">
        <v>310</v>
      </c>
      <c r="B131" s="34" t="s">
        <v>92</v>
      </c>
      <c r="C131" s="34" t="s">
        <v>164</v>
      </c>
      <c r="D131" s="34" t="s">
        <v>329</v>
      </c>
      <c r="E131" s="34" t="s">
        <v>88</v>
      </c>
      <c r="F131" s="36">
        <v>0</v>
      </c>
      <c r="G131" s="36">
        <v>0</v>
      </c>
    </row>
    <row r="132" spans="1:7" ht="110.25">
      <c r="A132" s="42" t="s">
        <v>327</v>
      </c>
      <c r="B132" s="34" t="s">
        <v>92</v>
      </c>
      <c r="C132" s="34" t="s">
        <v>164</v>
      </c>
      <c r="D132" s="34" t="s">
        <v>332</v>
      </c>
      <c r="E132" s="34" t="s">
        <v>88</v>
      </c>
      <c r="F132" s="36">
        <v>0</v>
      </c>
      <c r="G132" s="36">
        <v>0</v>
      </c>
    </row>
    <row r="133" spans="1:7">
      <c r="A133" s="37" t="s">
        <v>286</v>
      </c>
      <c r="B133" s="34" t="s">
        <v>92</v>
      </c>
      <c r="C133" s="34" t="s">
        <v>164</v>
      </c>
      <c r="D133" s="34" t="s">
        <v>285</v>
      </c>
      <c r="E133" s="34"/>
      <c r="F133" s="36">
        <v>420285.12</v>
      </c>
      <c r="G133" s="36">
        <v>411557</v>
      </c>
    </row>
    <row r="134" spans="1:7" ht="30">
      <c r="A134" s="33" t="s">
        <v>508</v>
      </c>
      <c r="B134" s="34" t="s">
        <v>92</v>
      </c>
      <c r="C134" s="34" t="s">
        <v>164</v>
      </c>
      <c r="D134" s="34" t="s">
        <v>510</v>
      </c>
      <c r="E134" s="34"/>
      <c r="F134" s="36">
        <v>12637.99</v>
      </c>
      <c r="G134" s="36">
        <v>12637.99</v>
      </c>
    </row>
    <row r="135" spans="1:7" ht="15.75">
      <c r="A135" s="43" t="s">
        <v>401</v>
      </c>
      <c r="B135" s="34" t="s">
        <v>92</v>
      </c>
      <c r="C135" s="34" t="s">
        <v>164</v>
      </c>
      <c r="D135" s="34" t="s">
        <v>373</v>
      </c>
      <c r="E135" s="34"/>
      <c r="F135" s="36">
        <v>25218.74</v>
      </c>
      <c r="G135" s="36">
        <v>25218.74</v>
      </c>
    </row>
    <row r="136" spans="1:7" ht="28.5">
      <c r="A136" s="30" t="s">
        <v>173</v>
      </c>
      <c r="B136" s="31" t="s">
        <v>152</v>
      </c>
      <c r="C136" s="31"/>
      <c r="D136" s="31"/>
      <c r="E136" s="31"/>
      <c r="F136" s="60">
        <f>F137</f>
        <v>14995740.260000002</v>
      </c>
      <c r="G136" s="60">
        <f>G137</f>
        <v>14977199.469999999</v>
      </c>
    </row>
    <row r="137" spans="1:7" ht="30">
      <c r="A137" s="33" t="s">
        <v>174</v>
      </c>
      <c r="B137" s="34" t="s">
        <v>152</v>
      </c>
      <c r="C137" s="34" t="s">
        <v>175</v>
      </c>
      <c r="D137" s="34"/>
      <c r="E137" s="34"/>
      <c r="F137" s="35">
        <f>F138+F143+F145+F146+F147+F141+F148+F142</f>
        <v>14995740.260000002</v>
      </c>
      <c r="G137" s="35">
        <f>G138+G143+G145+G146+G147+G141+G148+G142</f>
        <v>14977199.469999999</v>
      </c>
    </row>
    <row r="138" spans="1:7">
      <c r="A138" s="37"/>
      <c r="B138" s="34"/>
      <c r="C138" s="34"/>
      <c r="D138" s="34"/>
      <c r="E138" s="34"/>
      <c r="F138" s="35">
        <f>F139</f>
        <v>0</v>
      </c>
      <c r="G138" s="35">
        <f>G139</f>
        <v>0</v>
      </c>
    </row>
    <row r="139" spans="1:7">
      <c r="A139" s="37" t="s">
        <v>303</v>
      </c>
      <c r="B139" s="34" t="s">
        <v>152</v>
      </c>
      <c r="C139" s="34" t="s">
        <v>73</v>
      </c>
      <c r="D139" s="34"/>
      <c r="E139" s="34"/>
      <c r="F139" s="35">
        <f>F140</f>
        <v>0</v>
      </c>
      <c r="G139" s="35">
        <f>G140</f>
        <v>0</v>
      </c>
    </row>
    <row r="140" spans="1:7">
      <c r="A140" s="100" t="s">
        <v>336</v>
      </c>
      <c r="B140" s="66" t="s">
        <v>152</v>
      </c>
      <c r="C140" s="66" t="s">
        <v>73</v>
      </c>
      <c r="D140" s="66" t="s">
        <v>302</v>
      </c>
      <c r="E140" s="66"/>
      <c r="F140" s="36"/>
      <c r="G140" s="36"/>
    </row>
    <row r="141" spans="1:7">
      <c r="A141" s="33" t="s">
        <v>165</v>
      </c>
      <c r="B141" s="34" t="s">
        <v>152</v>
      </c>
      <c r="C141" s="34" t="s">
        <v>75</v>
      </c>
      <c r="D141" s="34" t="s">
        <v>518</v>
      </c>
      <c r="E141" s="34"/>
      <c r="F141" s="36">
        <v>180000</v>
      </c>
      <c r="G141" s="36">
        <v>179869.56</v>
      </c>
    </row>
    <row r="142" spans="1:7">
      <c r="A142" s="33" t="s">
        <v>165</v>
      </c>
      <c r="B142" s="34" t="s">
        <v>152</v>
      </c>
      <c r="C142" s="34" t="s">
        <v>75</v>
      </c>
      <c r="D142" s="34" t="s">
        <v>555</v>
      </c>
      <c r="E142" s="34"/>
      <c r="F142" s="36">
        <v>680000</v>
      </c>
      <c r="G142" s="36">
        <v>680000</v>
      </c>
    </row>
    <row r="143" spans="1:7" ht="105">
      <c r="A143" s="37" t="s">
        <v>118</v>
      </c>
      <c r="B143" s="34" t="s">
        <v>152</v>
      </c>
      <c r="C143" s="34" t="s">
        <v>75</v>
      </c>
      <c r="D143" s="34" t="s">
        <v>381</v>
      </c>
      <c r="E143" s="34"/>
      <c r="F143" s="35">
        <f>F144</f>
        <v>626500</v>
      </c>
      <c r="G143" s="35">
        <f>G144</f>
        <v>626500</v>
      </c>
    </row>
    <row r="144" spans="1:7" ht="94.5" customHeight="1">
      <c r="A144" s="37" t="s">
        <v>118</v>
      </c>
      <c r="B144" s="34" t="s">
        <v>152</v>
      </c>
      <c r="C144" s="34" t="s">
        <v>75</v>
      </c>
      <c r="D144" s="34" t="s">
        <v>381</v>
      </c>
      <c r="E144" s="34"/>
      <c r="F144" s="36">
        <v>626500</v>
      </c>
      <c r="G144" s="36">
        <v>626500</v>
      </c>
    </row>
    <row r="145" spans="1:7">
      <c r="A145" s="33" t="s">
        <v>165</v>
      </c>
      <c r="B145" s="34" t="s">
        <v>152</v>
      </c>
      <c r="C145" s="34" t="s">
        <v>82</v>
      </c>
      <c r="D145" s="34" t="s">
        <v>555</v>
      </c>
      <c r="E145" s="34"/>
      <c r="F145" s="36">
        <v>2050000</v>
      </c>
      <c r="G145" s="36">
        <v>2031589.65</v>
      </c>
    </row>
    <row r="146" spans="1:7" ht="47.25">
      <c r="A146" s="99" t="s">
        <v>304</v>
      </c>
      <c r="B146" s="34" t="s">
        <v>152</v>
      </c>
      <c r="C146" s="34" t="s">
        <v>75</v>
      </c>
      <c r="D146" s="34" t="s">
        <v>403</v>
      </c>
      <c r="E146" s="34"/>
      <c r="F146" s="36">
        <v>4274892.53</v>
      </c>
      <c r="G146" s="36">
        <v>4274892.53</v>
      </c>
    </row>
    <row r="147" spans="1:7" ht="45">
      <c r="A147" s="37" t="s">
        <v>150</v>
      </c>
      <c r="B147" s="34" t="s">
        <v>152</v>
      </c>
      <c r="C147" s="34" t="s">
        <v>82</v>
      </c>
      <c r="D147" s="34" t="s">
        <v>109</v>
      </c>
      <c r="E147" s="34"/>
      <c r="F147" s="36">
        <v>199732.73</v>
      </c>
      <c r="G147" s="36">
        <v>199732.73</v>
      </c>
    </row>
    <row r="148" spans="1:7" ht="30">
      <c r="A148" s="37" t="s">
        <v>476</v>
      </c>
      <c r="B148" s="34" t="s">
        <v>152</v>
      </c>
      <c r="C148" s="34" t="s">
        <v>82</v>
      </c>
      <c r="D148" s="34" t="s">
        <v>477</v>
      </c>
      <c r="E148" s="34"/>
      <c r="F148" s="36">
        <v>6984615</v>
      </c>
      <c r="G148" s="36">
        <v>6984615</v>
      </c>
    </row>
    <row r="149" spans="1:7">
      <c r="A149" s="103" t="s">
        <v>414</v>
      </c>
      <c r="B149" s="104" t="s">
        <v>112</v>
      </c>
      <c r="C149" s="105"/>
      <c r="D149" s="105"/>
      <c r="E149" s="105"/>
      <c r="F149" s="106">
        <f>F150</f>
        <v>16000</v>
      </c>
      <c r="G149" s="106">
        <f>G150</f>
        <v>16000</v>
      </c>
    </row>
    <row r="150" spans="1:7" ht="30">
      <c r="A150" s="37" t="s">
        <v>415</v>
      </c>
      <c r="B150" s="34" t="s">
        <v>112</v>
      </c>
      <c r="C150" s="34" t="s">
        <v>152</v>
      </c>
      <c r="D150" s="34"/>
      <c r="E150" s="34"/>
      <c r="F150" s="36">
        <f>F151</f>
        <v>16000</v>
      </c>
      <c r="G150" s="36">
        <f>G151</f>
        <v>16000</v>
      </c>
    </row>
    <row r="151" spans="1:7" ht="75">
      <c r="A151" s="37" t="s">
        <v>416</v>
      </c>
      <c r="B151" s="34" t="s">
        <v>112</v>
      </c>
      <c r="C151" s="34" t="s">
        <v>152</v>
      </c>
      <c r="D151" s="34" t="s">
        <v>135</v>
      </c>
      <c r="E151" s="34" t="s">
        <v>417</v>
      </c>
      <c r="F151" s="36">
        <v>16000</v>
      </c>
      <c r="G151" s="36">
        <v>16000</v>
      </c>
    </row>
    <row r="152" spans="1:7">
      <c r="A152" s="30" t="s">
        <v>177</v>
      </c>
      <c r="B152" s="31" t="s">
        <v>117</v>
      </c>
      <c r="C152" s="31"/>
      <c r="D152" s="31"/>
      <c r="E152" s="31"/>
      <c r="F152" s="60">
        <f>F161+F194+F198+F155+F158+F159+F154+F160</f>
        <v>309922039.27999991</v>
      </c>
      <c r="G152" s="60">
        <f>G161+G194+G198+G155+G158+G159+G154+G160</f>
        <v>309239956.13</v>
      </c>
    </row>
    <row r="153" spans="1:7">
      <c r="A153" s="30" t="s">
        <v>404</v>
      </c>
      <c r="B153" s="31" t="s">
        <v>117</v>
      </c>
      <c r="C153" s="31" t="s">
        <v>73</v>
      </c>
      <c r="D153" s="31"/>
      <c r="E153" s="31"/>
      <c r="F153" s="60">
        <f>F154+F156+F157+F158+F159+F160</f>
        <v>57430378.07</v>
      </c>
      <c r="G153" s="60">
        <f>G154+G156+G157+G158+G159+G160</f>
        <v>57329256.010000005</v>
      </c>
    </row>
    <row r="154" spans="1:7" ht="30">
      <c r="A154" s="98" t="s">
        <v>556</v>
      </c>
      <c r="B154" s="34" t="s">
        <v>117</v>
      </c>
      <c r="C154" s="34" t="s">
        <v>73</v>
      </c>
      <c r="D154" s="34" t="s">
        <v>130</v>
      </c>
      <c r="E154" s="66"/>
      <c r="F154" s="62">
        <v>245000</v>
      </c>
      <c r="G154" s="62">
        <v>242534</v>
      </c>
    </row>
    <row r="155" spans="1:7">
      <c r="A155" s="33" t="s">
        <v>178</v>
      </c>
      <c r="B155" s="34" t="s">
        <v>117</v>
      </c>
      <c r="C155" s="34" t="s">
        <v>73</v>
      </c>
      <c r="D155" s="34" t="s">
        <v>287</v>
      </c>
      <c r="E155" s="54"/>
      <c r="F155" s="61">
        <f>F156+F157</f>
        <v>25187932</v>
      </c>
      <c r="G155" s="61">
        <f>G156+G157</f>
        <v>25187900</v>
      </c>
    </row>
    <row r="156" spans="1:7">
      <c r="A156" s="33" t="s">
        <v>178</v>
      </c>
      <c r="B156" s="34" t="s">
        <v>117</v>
      </c>
      <c r="C156" s="34" t="s">
        <v>73</v>
      </c>
      <c r="D156" s="34" t="s">
        <v>287</v>
      </c>
      <c r="E156" s="34" t="s">
        <v>181</v>
      </c>
      <c r="F156" s="62">
        <v>25151500</v>
      </c>
      <c r="G156" s="62">
        <v>25151500</v>
      </c>
    </row>
    <row r="157" spans="1:7" ht="153" customHeight="1">
      <c r="A157" s="33" t="s">
        <v>530</v>
      </c>
      <c r="B157" s="34" t="s">
        <v>117</v>
      </c>
      <c r="C157" s="34" t="s">
        <v>73</v>
      </c>
      <c r="D157" s="34" t="s">
        <v>536</v>
      </c>
      <c r="E157" s="34" t="s">
        <v>186</v>
      </c>
      <c r="F157" s="62">
        <v>36432</v>
      </c>
      <c r="G157" s="62">
        <v>36400</v>
      </c>
    </row>
    <row r="158" spans="1:7" ht="30">
      <c r="A158" s="33" t="s">
        <v>508</v>
      </c>
      <c r="B158" s="34" t="s">
        <v>117</v>
      </c>
      <c r="C158" s="34" t="s">
        <v>73</v>
      </c>
      <c r="D158" s="34" t="s">
        <v>519</v>
      </c>
      <c r="E158" s="34"/>
      <c r="F158" s="62">
        <v>610452.31000000006</v>
      </c>
      <c r="G158" s="62">
        <v>610452.31000000006</v>
      </c>
    </row>
    <row r="159" spans="1:7" ht="30">
      <c r="A159" s="37" t="s">
        <v>289</v>
      </c>
      <c r="B159" s="34" t="s">
        <v>117</v>
      </c>
      <c r="C159" s="34" t="s">
        <v>73</v>
      </c>
      <c r="D159" s="34" t="s">
        <v>288</v>
      </c>
      <c r="E159" s="34" t="s">
        <v>181</v>
      </c>
      <c r="F159" s="62">
        <v>29340541.23</v>
      </c>
      <c r="G159" s="62">
        <v>29241917.170000002</v>
      </c>
    </row>
    <row r="160" spans="1:7" ht="15.75">
      <c r="A160" s="43" t="s">
        <v>401</v>
      </c>
      <c r="B160" s="34" t="s">
        <v>117</v>
      </c>
      <c r="C160" s="34" t="s">
        <v>73</v>
      </c>
      <c r="D160" s="34" t="s">
        <v>373</v>
      </c>
      <c r="E160" s="34"/>
      <c r="F160" s="62">
        <v>2046452.53</v>
      </c>
      <c r="G160" s="62">
        <v>2046452.53</v>
      </c>
    </row>
    <row r="161" spans="1:7">
      <c r="A161" s="33" t="s">
        <v>179</v>
      </c>
      <c r="B161" s="34" t="s">
        <v>117</v>
      </c>
      <c r="C161" s="34" t="s">
        <v>75</v>
      </c>
      <c r="D161" s="34"/>
      <c r="E161" s="34"/>
      <c r="F161" s="35">
        <f>F162+F175+F210</f>
        <v>235193634.91999996</v>
      </c>
      <c r="G161" s="35">
        <f>G162+G175+G210</f>
        <v>234778719.37000003</v>
      </c>
    </row>
    <row r="162" spans="1:7" ht="45">
      <c r="A162" s="33" t="s">
        <v>180</v>
      </c>
      <c r="B162" s="34" t="s">
        <v>117</v>
      </c>
      <c r="C162" s="34" t="s">
        <v>75</v>
      </c>
      <c r="D162" s="34"/>
      <c r="E162" s="34"/>
      <c r="F162" s="35">
        <f>F163</f>
        <v>222976096.97999996</v>
      </c>
      <c r="G162" s="35">
        <f>G163</f>
        <v>222596238.93000001</v>
      </c>
    </row>
    <row r="163" spans="1:7" ht="30">
      <c r="A163" s="33" t="s">
        <v>182</v>
      </c>
      <c r="B163" s="34" t="s">
        <v>117</v>
      </c>
      <c r="C163" s="34" t="s">
        <v>75</v>
      </c>
      <c r="D163" s="34"/>
      <c r="E163" s="34"/>
      <c r="F163" s="35">
        <f>F164</f>
        <v>222976096.97999996</v>
      </c>
      <c r="G163" s="35">
        <f>G164</f>
        <v>222596238.93000001</v>
      </c>
    </row>
    <row r="164" spans="1:7">
      <c r="A164" s="33"/>
      <c r="B164" s="34" t="s">
        <v>117</v>
      </c>
      <c r="C164" s="34" t="s">
        <v>75</v>
      </c>
      <c r="D164" s="34"/>
      <c r="E164" s="34"/>
      <c r="F164" s="35">
        <f>F165+F167+F169+F168+F170+F171+F173+F166+F172+F174+F193+F192+F191</f>
        <v>222976096.97999996</v>
      </c>
      <c r="G164" s="35">
        <f>G165+G167+G169+G168+G170+G171+G173+G166+G172+G174+G193+G192+G191</f>
        <v>222596238.93000001</v>
      </c>
    </row>
    <row r="165" spans="1:7">
      <c r="A165" s="33" t="s">
        <v>178</v>
      </c>
      <c r="B165" s="34" t="s">
        <v>117</v>
      </c>
      <c r="C165" s="34" t="s">
        <v>75</v>
      </c>
      <c r="D165" s="34" t="s">
        <v>287</v>
      </c>
      <c r="E165" s="34" t="s">
        <v>181</v>
      </c>
      <c r="F165" s="62">
        <v>116700100</v>
      </c>
      <c r="G165" s="62">
        <v>116700100</v>
      </c>
    </row>
    <row r="166" spans="1:7" ht="141.75">
      <c r="A166" s="43" t="s">
        <v>473</v>
      </c>
      <c r="B166" s="34" t="s">
        <v>117</v>
      </c>
      <c r="C166" s="34" t="s">
        <v>75</v>
      </c>
      <c r="D166" s="34" t="s">
        <v>475</v>
      </c>
      <c r="E166" s="34" t="s">
        <v>405</v>
      </c>
      <c r="F166" s="36">
        <v>0</v>
      </c>
      <c r="G166" s="36">
        <v>0</v>
      </c>
    </row>
    <row r="167" spans="1:7">
      <c r="A167" s="33" t="s">
        <v>183</v>
      </c>
      <c r="B167" s="34" t="s">
        <v>117</v>
      </c>
      <c r="C167" s="34" t="s">
        <v>75</v>
      </c>
      <c r="D167" s="34" t="s">
        <v>184</v>
      </c>
      <c r="E167" s="34" t="s">
        <v>181</v>
      </c>
      <c r="F167" s="62">
        <v>72965452.189999998</v>
      </c>
      <c r="G167" s="62">
        <v>72946992.560000002</v>
      </c>
    </row>
    <row r="168" spans="1:7">
      <c r="A168" s="33" t="s">
        <v>372</v>
      </c>
      <c r="B168" s="34" t="s">
        <v>117</v>
      </c>
      <c r="C168" s="34" t="s">
        <v>75</v>
      </c>
      <c r="D168" s="34" t="s">
        <v>373</v>
      </c>
      <c r="E168" s="34" t="s">
        <v>181</v>
      </c>
      <c r="F168" s="36">
        <v>4400059.3899999997</v>
      </c>
      <c r="G168" s="36">
        <v>4400059.3899999997</v>
      </c>
    </row>
    <row r="169" spans="1:7">
      <c r="A169" s="33" t="s">
        <v>185</v>
      </c>
      <c r="B169" s="34" t="s">
        <v>117</v>
      </c>
      <c r="C169" s="34" t="s">
        <v>75</v>
      </c>
      <c r="D169" s="34" t="s">
        <v>300</v>
      </c>
      <c r="E169" s="34" t="s">
        <v>186</v>
      </c>
      <c r="F169" s="36">
        <v>2398800</v>
      </c>
      <c r="G169" s="36">
        <v>2398800</v>
      </c>
    </row>
    <row r="170" spans="1:7" ht="30">
      <c r="A170" s="33" t="s">
        <v>508</v>
      </c>
      <c r="B170" s="34" t="s">
        <v>117</v>
      </c>
      <c r="C170" s="34" t="s">
        <v>73</v>
      </c>
      <c r="D170" s="34" t="s">
        <v>519</v>
      </c>
      <c r="E170" s="34"/>
      <c r="F170" s="36">
        <v>1315542.0900000001</v>
      </c>
      <c r="G170" s="36">
        <v>1315542.0900000001</v>
      </c>
    </row>
    <row r="171" spans="1:7">
      <c r="A171" s="33" t="s">
        <v>408</v>
      </c>
      <c r="B171" s="34" t="s">
        <v>117</v>
      </c>
      <c r="C171" s="34" t="s">
        <v>75</v>
      </c>
      <c r="D171" s="34" t="s">
        <v>411</v>
      </c>
      <c r="E171" s="34" t="s">
        <v>186</v>
      </c>
      <c r="F171" s="36">
        <v>13308800</v>
      </c>
      <c r="G171" s="36">
        <v>13177024.1</v>
      </c>
    </row>
    <row r="172" spans="1:7" ht="30">
      <c r="A172" s="33" t="s">
        <v>424</v>
      </c>
      <c r="B172" s="34" t="s">
        <v>117</v>
      </c>
      <c r="C172" s="34" t="s">
        <v>75</v>
      </c>
      <c r="D172" s="34" t="s">
        <v>425</v>
      </c>
      <c r="E172" s="34" t="s">
        <v>186</v>
      </c>
      <c r="F172" s="36">
        <v>1780300</v>
      </c>
      <c r="G172" s="36">
        <v>1758073.93</v>
      </c>
    </row>
    <row r="173" spans="1:7">
      <c r="A173" s="33" t="s">
        <v>409</v>
      </c>
      <c r="B173" s="34" t="s">
        <v>117</v>
      </c>
      <c r="C173" s="34" t="s">
        <v>75</v>
      </c>
      <c r="D173" s="34" t="s">
        <v>412</v>
      </c>
      <c r="E173" s="34" t="s">
        <v>186</v>
      </c>
      <c r="F173" s="62">
        <v>5681717.1699999999</v>
      </c>
      <c r="G173" s="62">
        <v>5474342.0800000001</v>
      </c>
    </row>
    <row r="174" spans="1:7" ht="47.25">
      <c r="A174" s="43" t="s">
        <v>558</v>
      </c>
      <c r="B174" s="34" t="s">
        <v>117</v>
      </c>
      <c r="C174" s="34" t="s">
        <v>75</v>
      </c>
      <c r="D174" s="34" t="s">
        <v>520</v>
      </c>
      <c r="E174" s="34"/>
      <c r="F174" s="62">
        <v>3712364</v>
      </c>
      <c r="G174" s="62">
        <v>3712364</v>
      </c>
    </row>
    <row r="175" spans="1:7" ht="30">
      <c r="A175" s="33" t="s">
        <v>187</v>
      </c>
      <c r="B175" s="34" t="s">
        <v>117</v>
      </c>
      <c r="C175" s="34" t="s">
        <v>82</v>
      </c>
      <c r="D175" s="34"/>
      <c r="E175" s="34"/>
      <c r="F175" s="61">
        <f>F176+F180+F181+F189</f>
        <v>7036687.9399999995</v>
      </c>
      <c r="G175" s="61">
        <f>G176+G180+G181+G189</f>
        <v>7006310.3300000001</v>
      </c>
    </row>
    <row r="176" spans="1:7" ht="30">
      <c r="A176" s="33" t="s">
        <v>182</v>
      </c>
      <c r="B176" s="34" t="s">
        <v>117</v>
      </c>
      <c r="C176" s="34" t="s">
        <v>82</v>
      </c>
      <c r="D176" s="34" t="s">
        <v>188</v>
      </c>
      <c r="E176" s="34"/>
      <c r="F176" s="61">
        <f>F177</f>
        <v>5510450.5899999999</v>
      </c>
      <c r="G176" s="61">
        <f>G177</f>
        <v>5480072.9800000004</v>
      </c>
    </row>
    <row r="177" spans="1:7">
      <c r="A177" s="33"/>
      <c r="B177" s="34" t="s">
        <v>117</v>
      </c>
      <c r="C177" s="34" t="s">
        <v>82</v>
      </c>
      <c r="D177" s="34" t="s">
        <v>188</v>
      </c>
      <c r="E177" s="34"/>
      <c r="F177" s="35">
        <f>F178+F179</f>
        <v>5510450.5899999999</v>
      </c>
      <c r="G177" s="35">
        <f>G178+G179</f>
        <v>5480072.9800000004</v>
      </c>
    </row>
    <row r="178" spans="1:7">
      <c r="A178" s="33" t="s">
        <v>189</v>
      </c>
      <c r="B178" s="34" t="s">
        <v>117</v>
      </c>
      <c r="C178" s="34" t="s">
        <v>82</v>
      </c>
      <c r="D178" s="34" t="s">
        <v>188</v>
      </c>
      <c r="E178" s="34" t="s">
        <v>181</v>
      </c>
      <c r="F178" s="36">
        <v>3125959.23</v>
      </c>
      <c r="G178" s="36">
        <v>3114040.69</v>
      </c>
    </row>
    <row r="179" spans="1:7">
      <c r="A179" s="33" t="s">
        <v>190</v>
      </c>
      <c r="B179" s="34" t="s">
        <v>117</v>
      </c>
      <c r="C179" s="34" t="s">
        <v>82</v>
      </c>
      <c r="D179" s="34" t="s">
        <v>188</v>
      </c>
      <c r="E179" s="34" t="s">
        <v>181</v>
      </c>
      <c r="F179" s="36">
        <v>2384491.36</v>
      </c>
      <c r="G179" s="36">
        <v>2366032.29</v>
      </c>
    </row>
    <row r="180" spans="1:7">
      <c r="A180" s="33" t="s">
        <v>372</v>
      </c>
      <c r="B180" s="34" t="s">
        <v>117</v>
      </c>
      <c r="C180" s="34" t="s">
        <v>82</v>
      </c>
      <c r="D180" s="34" t="s">
        <v>373</v>
      </c>
      <c r="E180" s="34" t="s">
        <v>181</v>
      </c>
      <c r="F180" s="36">
        <v>414793.93</v>
      </c>
      <c r="G180" s="36">
        <v>414793.93</v>
      </c>
    </row>
    <row r="181" spans="1:7" ht="60">
      <c r="A181" s="33" t="s">
        <v>441</v>
      </c>
      <c r="B181" s="34" t="s">
        <v>117</v>
      </c>
      <c r="C181" s="34" t="s">
        <v>82</v>
      </c>
      <c r="D181" s="34" t="s">
        <v>442</v>
      </c>
      <c r="E181" s="34"/>
      <c r="F181" s="36">
        <f>F182+F185+F186+F188+F187</f>
        <v>1111443.42</v>
      </c>
      <c r="G181" s="36">
        <f>G182+G185+G186+G188+G187</f>
        <v>1111443.42</v>
      </c>
    </row>
    <row r="182" spans="1:7" ht="60">
      <c r="A182" s="33" t="s">
        <v>441</v>
      </c>
      <c r="B182" s="34" t="s">
        <v>117</v>
      </c>
      <c r="C182" s="34" t="s">
        <v>82</v>
      </c>
      <c r="D182" s="34" t="s">
        <v>442</v>
      </c>
      <c r="E182" s="34" t="s">
        <v>181</v>
      </c>
      <c r="F182" s="62">
        <f>F183+F184</f>
        <v>1111443.42</v>
      </c>
      <c r="G182" s="62">
        <f>G183+G184</f>
        <v>1111443.42</v>
      </c>
    </row>
    <row r="183" spans="1:7">
      <c r="A183" s="33" t="s">
        <v>190</v>
      </c>
      <c r="B183" s="34" t="s">
        <v>117</v>
      </c>
      <c r="C183" s="34" t="s">
        <v>82</v>
      </c>
      <c r="D183" s="34" t="s">
        <v>442</v>
      </c>
      <c r="E183" s="34" t="s">
        <v>181</v>
      </c>
      <c r="F183" s="62">
        <v>1111443.42</v>
      </c>
      <c r="G183" s="62">
        <v>1111443.42</v>
      </c>
    </row>
    <row r="184" spans="1:7" ht="30">
      <c r="A184" s="33" t="s">
        <v>443</v>
      </c>
      <c r="B184" s="34" t="s">
        <v>117</v>
      </c>
      <c r="C184" s="34" t="s">
        <v>82</v>
      </c>
      <c r="D184" s="34" t="s">
        <v>442</v>
      </c>
      <c r="E184" s="34" t="s">
        <v>181</v>
      </c>
      <c r="F184" s="62">
        <v>0</v>
      </c>
      <c r="G184" s="62">
        <v>0</v>
      </c>
    </row>
    <row r="185" spans="1:7" ht="60">
      <c r="A185" s="33" t="s">
        <v>441</v>
      </c>
      <c r="B185" s="34" t="s">
        <v>117</v>
      </c>
      <c r="C185" s="34" t="s">
        <v>82</v>
      </c>
      <c r="D185" s="34" t="s">
        <v>442</v>
      </c>
      <c r="E185" s="34" t="s">
        <v>444</v>
      </c>
      <c r="F185" s="62">
        <v>0</v>
      </c>
      <c r="G185" s="62">
        <v>0</v>
      </c>
    </row>
    <row r="186" spans="1:7" ht="60">
      <c r="A186" s="33" t="s">
        <v>441</v>
      </c>
      <c r="B186" s="34" t="s">
        <v>117</v>
      </c>
      <c r="C186" s="34" t="s">
        <v>82</v>
      </c>
      <c r="D186" s="34" t="s">
        <v>442</v>
      </c>
      <c r="E186" s="34" t="s">
        <v>445</v>
      </c>
      <c r="F186" s="62">
        <v>0</v>
      </c>
      <c r="G186" s="62">
        <v>0</v>
      </c>
    </row>
    <row r="187" spans="1:7" ht="60">
      <c r="A187" s="33" t="s">
        <v>441</v>
      </c>
      <c r="B187" s="34" t="s">
        <v>117</v>
      </c>
      <c r="C187" s="34" t="s">
        <v>82</v>
      </c>
      <c r="D187" s="34" t="s">
        <v>442</v>
      </c>
      <c r="E187" s="34" t="s">
        <v>446</v>
      </c>
      <c r="F187" s="62">
        <v>0</v>
      </c>
      <c r="G187" s="62">
        <v>0</v>
      </c>
    </row>
    <row r="188" spans="1:7" ht="60">
      <c r="A188" s="33" t="s">
        <v>441</v>
      </c>
      <c r="B188" s="34" t="s">
        <v>117</v>
      </c>
      <c r="C188" s="34" t="s">
        <v>82</v>
      </c>
      <c r="D188" s="34" t="s">
        <v>442</v>
      </c>
      <c r="E188" s="34" t="s">
        <v>447</v>
      </c>
      <c r="F188" s="62">
        <v>0</v>
      </c>
      <c r="G188" s="62">
        <v>0</v>
      </c>
    </row>
    <row r="189" spans="1:7" ht="30">
      <c r="A189" s="33" t="s">
        <v>448</v>
      </c>
      <c r="B189" s="34" t="s">
        <v>117</v>
      </c>
      <c r="C189" s="34" t="s">
        <v>82</v>
      </c>
      <c r="D189" s="34" t="s">
        <v>449</v>
      </c>
      <c r="E189" s="34" t="s">
        <v>186</v>
      </c>
      <c r="F189" s="62"/>
      <c r="G189" s="62"/>
    </row>
    <row r="190" spans="1:7" ht="30">
      <c r="A190" s="63" t="s">
        <v>557</v>
      </c>
      <c r="B190" s="34" t="s">
        <v>117</v>
      </c>
      <c r="C190" s="34" t="s">
        <v>75</v>
      </c>
      <c r="D190" s="34"/>
      <c r="E190" s="34"/>
      <c r="F190" s="35">
        <f>F191+F192</f>
        <v>380926.6</v>
      </c>
      <c r="G190" s="35">
        <f>G191+G192</f>
        <v>380905.25</v>
      </c>
    </row>
    <row r="191" spans="1:7" ht="30">
      <c r="A191" s="63" t="s">
        <v>557</v>
      </c>
      <c r="B191" s="34" t="s">
        <v>117</v>
      </c>
      <c r="C191" s="34" t="s">
        <v>75</v>
      </c>
      <c r="D191" s="34" t="s">
        <v>273</v>
      </c>
      <c r="E191" s="34" t="s">
        <v>186</v>
      </c>
      <c r="F191" s="36">
        <v>324907</v>
      </c>
      <c r="G191" s="36">
        <v>324905.25</v>
      </c>
    </row>
    <row r="192" spans="1:7" ht="150">
      <c r="A192" s="63" t="s">
        <v>538</v>
      </c>
      <c r="B192" s="34" t="s">
        <v>117</v>
      </c>
      <c r="C192" s="34" t="s">
        <v>75</v>
      </c>
      <c r="D192" s="34" t="s">
        <v>537</v>
      </c>
      <c r="E192" s="34" t="s">
        <v>186</v>
      </c>
      <c r="F192" s="36">
        <v>56019.6</v>
      </c>
      <c r="G192" s="36">
        <v>56000</v>
      </c>
    </row>
    <row r="193" spans="1:7" ht="45">
      <c r="A193" s="63" t="s">
        <v>533</v>
      </c>
      <c r="B193" s="34" t="s">
        <v>117</v>
      </c>
      <c r="C193" s="34" t="s">
        <v>148</v>
      </c>
      <c r="D193" s="34" t="s">
        <v>532</v>
      </c>
      <c r="E193" s="34" t="s">
        <v>186</v>
      </c>
      <c r="F193" s="36">
        <v>332035.53999999998</v>
      </c>
      <c r="G193" s="36">
        <v>332035.53000000003</v>
      </c>
    </row>
    <row r="194" spans="1:7" ht="30">
      <c r="A194" s="33" t="s">
        <v>192</v>
      </c>
      <c r="B194" s="34" t="s">
        <v>117</v>
      </c>
      <c r="C194" s="34" t="s">
        <v>117</v>
      </c>
      <c r="D194" s="34"/>
      <c r="E194" s="34"/>
      <c r="F194" s="35">
        <f>F195</f>
        <v>1248024</v>
      </c>
      <c r="G194" s="35">
        <f>G195</f>
        <v>1248024</v>
      </c>
    </row>
    <row r="195" spans="1:7" ht="30">
      <c r="A195" s="33" t="s">
        <v>193</v>
      </c>
      <c r="B195" s="34" t="s">
        <v>117</v>
      </c>
      <c r="C195" s="34" t="s">
        <v>117</v>
      </c>
      <c r="D195" s="34" t="s">
        <v>307</v>
      </c>
      <c r="E195" s="34"/>
      <c r="F195" s="35">
        <f>F196+F197</f>
        <v>1248024</v>
      </c>
      <c r="G195" s="35">
        <f>G196+G197</f>
        <v>1248024</v>
      </c>
    </row>
    <row r="196" spans="1:7" ht="50.25" customHeight="1">
      <c r="A196" s="102" t="s">
        <v>328</v>
      </c>
      <c r="B196" s="34" t="s">
        <v>117</v>
      </c>
      <c r="C196" s="34" t="s">
        <v>117</v>
      </c>
      <c r="D196" s="34" t="s">
        <v>307</v>
      </c>
      <c r="E196" s="34"/>
      <c r="F196" s="36">
        <v>1098024</v>
      </c>
      <c r="G196" s="36">
        <v>1098024</v>
      </c>
    </row>
    <row r="197" spans="1:7" ht="30">
      <c r="A197" s="33" t="s">
        <v>193</v>
      </c>
      <c r="B197" s="34" t="s">
        <v>117</v>
      </c>
      <c r="C197" s="34" t="s">
        <v>117</v>
      </c>
      <c r="D197" s="34" t="s">
        <v>450</v>
      </c>
      <c r="E197" s="34"/>
      <c r="F197" s="36">
        <v>150000</v>
      </c>
      <c r="G197" s="36">
        <v>150000</v>
      </c>
    </row>
    <row r="198" spans="1:7" ht="30">
      <c r="A198" s="33" t="s">
        <v>195</v>
      </c>
      <c r="B198" s="34" t="s">
        <v>117</v>
      </c>
      <c r="C198" s="34" t="s">
        <v>148</v>
      </c>
      <c r="D198" s="34"/>
      <c r="E198" s="34"/>
      <c r="F198" s="35">
        <f>F199</f>
        <v>16050002.290000001</v>
      </c>
      <c r="G198" s="61">
        <f>G199</f>
        <v>15883956.75</v>
      </c>
    </row>
    <row r="199" spans="1:7" ht="45">
      <c r="A199" s="33" t="s">
        <v>196</v>
      </c>
      <c r="B199" s="34" t="s">
        <v>117</v>
      </c>
      <c r="C199" s="34" t="s">
        <v>148</v>
      </c>
      <c r="D199" s="34"/>
      <c r="E199" s="34"/>
      <c r="F199" s="61">
        <f>F200+F203+F205+F206+F207+F204+F208+F209</f>
        <v>16050002.290000001</v>
      </c>
      <c r="G199" s="61">
        <f>G200+G203+G205+G206+G207+G204+G208+G209</f>
        <v>15883956.75</v>
      </c>
    </row>
    <row r="200" spans="1:7" ht="120">
      <c r="A200" s="33" t="s">
        <v>197</v>
      </c>
      <c r="B200" s="34" t="s">
        <v>117</v>
      </c>
      <c r="C200" s="34" t="s">
        <v>148</v>
      </c>
      <c r="D200" s="34"/>
      <c r="E200" s="34"/>
      <c r="F200" s="35">
        <f>F201</f>
        <v>11343492.460000001</v>
      </c>
      <c r="G200" s="35">
        <f>G201</f>
        <v>11205134.25</v>
      </c>
    </row>
    <row r="201" spans="1:7" ht="45">
      <c r="A201" s="33" t="s">
        <v>451</v>
      </c>
      <c r="B201" s="34" t="s">
        <v>117</v>
      </c>
      <c r="C201" s="34" t="s">
        <v>148</v>
      </c>
      <c r="D201" s="34" t="s">
        <v>198</v>
      </c>
      <c r="E201" s="34"/>
      <c r="F201" s="35">
        <f>F202</f>
        <v>11343492.460000001</v>
      </c>
      <c r="G201" s="35">
        <f>G202</f>
        <v>11205134.25</v>
      </c>
    </row>
    <row r="202" spans="1:7" ht="45">
      <c r="A202" s="33" t="s">
        <v>451</v>
      </c>
      <c r="B202" s="34" t="s">
        <v>117</v>
      </c>
      <c r="C202" s="34" t="s">
        <v>148</v>
      </c>
      <c r="D202" s="34" t="s">
        <v>198</v>
      </c>
      <c r="E202" s="34"/>
      <c r="F202" s="36">
        <v>11343492.460000001</v>
      </c>
      <c r="G202" s="36">
        <v>11205134.25</v>
      </c>
    </row>
    <row r="203" spans="1:7">
      <c r="A203" s="33" t="s">
        <v>83</v>
      </c>
      <c r="B203" s="34" t="s">
        <v>117</v>
      </c>
      <c r="C203" s="34" t="s">
        <v>148</v>
      </c>
      <c r="D203" s="34" t="s">
        <v>84</v>
      </c>
      <c r="E203" s="34"/>
      <c r="F203" s="36"/>
      <c r="G203" s="36"/>
    </row>
    <row r="204" spans="1:7">
      <c r="A204" s="33" t="s">
        <v>452</v>
      </c>
      <c r="B204" s="34" t="s">
        <v>117</v>
      </c>
      <c r="C204" s="34" t="s">
        <v>148</v>
      </c>
      <c r="D204" s="34" t="s">
        <v>84</v>
      </c>
      <c r="E204" s="34"/>
      <c r="F204" s="36">
        <v>2091105.17</v>
      </c>
      <c r="G204" s="36">
        <v>2063417.84</v>
      </c>
    </row>
    <row r="205" spans="1:7">
      <c r="A205" s="33" t="s">
        <v>199</v>
      </c>
      <c r="B205" s="34" t="s">
        <v>117</v>
      </c>
      <c r="C205" s="34" t="s">
        <v>148</v>
      </c>
      <c r="D205" s="34" t="s">
        <v>290</v>
      </c>
      <c r="E205" s="34"/>
      <c r="F205" s="36">
        <v>827500</v>
      </c>
      <c r="G205" s="36">
        <v>827500</v>
      </c>
    </row>
    <row r="206" spans="1:7">
      <c r="A206" s="65" t="s">
        <v>467</v>
      </c>
      <c r="B206" s="34" t="s">
        <v>117</v>
      </c>
      <c r="C206" s="34" t="s">
        <v>148</v>
      </c>
      <c r="D206" s="34" t="s">
        <v>337</v>
      </c>
      <c r="E206" s="34"/>
      <c r="F206" s="36">
        <v>5400</v>
      </c>
      <c r="G206" s="36">
        <v>5400</v>
      </c>
    </row>
    <row r="207" spans="1:7" ht="45">
      <c r="A207" s="63" t="s">
        <v>468</v>
      </c>
      <c r="B207" s="34" t="s">
        <v>117</v>
      </c>
      <c r="C207" s="34" t="s">
        <v>148</v>
      </c>
      <c r="D207" s="34" t="s">
        <v>337</v>
      </c>
      <c r="E207" s="34"/>
      <c r="F207" s="36">
        <v>32300</v>
      </c>
      <c r="G207" s="36">
        <v>32300</v>
      </c>
    </row>
    <row r="208" spans="1:7">
      <c r="A208" s="33" t="s">
        <v>372</v>
      </c>
      <c r="B208" s="34" t="s">
        <v>117</v>
      </c>
      <c r="C208" s="34" t="s">
        <v>148</v>
      </c>
      <c r="D208" s="34" t="s">
        <v>373</v>
      </c>
      <c r="E208" s="34"/>
      <c r="F208" s="62">
        <v>1369152.41</v>
      </c>
      <c r="G208" s="62">
        <v>1369152.41</v>
      </c>
    </row>
    <row r="209" spans="1:7" ht="30">
      <c r="A209" s="33" t="s">
        <v>508</v>
      </c>
      <c r="B209" s="34" t="s">
        <v>117</v>
      </c>
      <c r="C209" s="34" t="s">
        <v>148</v>
      </c>
      <c r="D209" s="34" t="s">
        <v>519</v>
      </c>
      <c r="E209" s="34"/>
      <c r="F209" s="62">
        <v>381052.25</v>
      </c>
      <c r="G209" s="62">
        <v>381052.25</v>
      </c>
    </row>
    <row r="210" spans="1:7">
      <c r="A210" s="33" t="s">
        <v>165</v>
      </c>
      <c r="B210" s="34" t="s">
        <v>117</v>
      </c>
      <c r="C210" s="34" t="s">
        <v>75</v>
      </c>
      <c r="D210" s="34" t="s">
        <v>166</v>
      </c>
      <c r="E210" s="34"/>
      <c r="F210" s="39">
        <f>F211+F212</f>
        <v>5180850</v>
      </c>
      <c r="G210" s="39">
        <f>G211+G212</f>
        <v>5176170.1100000003</v>
      </c>
    </row>
    <row r="211" spans="1:7" ht="63">
      <c r="A211" s="43" t="s">
        <v>423</v>
      </c>
      <c r="B211" s="34" t="s">
        <v>117</v>
      </c>
      <c r="C211" s="34" t="s">
        <v>75</v>
      </c>
      <c r="D211" s="34" t="s">
        <v>202</v>
      </c>
      <c r="E211" s="34"/>
      <c r="F211" s="52">
        <v>5180850</v>
      </c>
      <c r="G211" s="52">
        <v>5176170.1100000003</v>
      </c>
    </row>
    <row r="212" spans="1:7" ht="31.5">
      <c r="A212" s="42" t="s">
        <v>429</v>
      </c>
      <c r="B212" s="34" t="s">
        <v>117</v>
      </c>
      <c r="C212" s="34" t="s">
        <v>75</v>
      </c>
      <c r="D212" s="34" t="s">
        <v>202</v>
      </c>
      <c r="E212" s="34" t="s">
        <v>430</v>
      </c>
      <c r="F212" s="52"/>
      <c r="G212" s="52"/>
    </row>
    <row r="213" spans="1:7" ht="42.75">
      <c r="A213" s="30" t="s">
        <v>203</v>
      </c>
      <c r="B213" s="31" t="s">
        <v>155</v>
      </c>
      <c r="C213" s="31"/>
      <c r="D213" s="31"/>
      <c r="E213" s="31"/>
      <c r="F213" s="60">
        <f>F214</f>
        <v>31419336.059999999</v>
      </c>
      <c r="G213" s="60">
        <f>G214</f>
        <v>31383687.060000002</v>
      </c>
    </row>
    <row r="214" spans="1:7">
      <c r="A214" s="33" t="s">
        <v>204</v>
      </c>
      <c r="B214" s="34" t="s">
        <v>155</v>
      </c>
      <c r="C214" s="34" t="s">
        <v>73</v>
      </c>
      <c r="D214" s="34"/>
      <c r="E214" s="34"/>
      <c r="F214" s="35">
        <f>F215+F221+F224+F227+F228+F229+F230+F231</f>
        <v>31419336.059999999</v>
      </c>
      <c r="G214" s="35">
        <f>G215+G221+G224+G227+G228+G229+G230+G231</f>
        <v>31383687.060000002</v>
      </c>
    </row>
    <row r="215" spans="1:7" ht="45">
      <c r="A215" s="33" t="s">
        <v>205</v>
      </c>
      <c r="B215" s="34" t="s">
        <v>155</v>
      </c>
      <c r="C215" s="34" t="s">
        <v>73</v>
      </c>
      <c r="D215" s="34"/>
      <c r="E215" s="34"/>
      <c r="F215" s="35">
        <f>F217+F216</f>
        <v>16876046.640000001</v>
      </c>
      <c r="G215" s="35">
        <f>G217+G216</f>
        <v>16861258.73</v>
      </c>
    </row>
    <row r="216" spans="1:7" ht="110.25">
      <c r="A216" s="43" t="s">
        <v>419</v>
      </c>
      <c r="B216" s="34" t="s">
        <v>155</v>
      </c>
      <c r="C216" s="34" t="s">
        <v>73</v>
      </c>
      <c r="D216" s="34" t="s">
        <v>132</v>
      </c>
      <c r="E216" s="34" t="s">
        <v>186</v>
      </c>
      <c r="F216" s="36">
        <v>50000</v>
      </c>
      <c r="G216" s="36">
        <v>50000</v>
      </c>
    </row>
    <row r="217" spans="1:7" ht="30">
      <c r="A217" s="33" t="s">
        <v>182</v>
      </c>
      <c r="B217" s="34" t="s">
        <v>155</v>
      </c>
      <c r="C217" s="34" t="s">
        <v>73</v>
      </c>
      <c r="D217" s="34" t="s">
        <v>206</v>
      </c>
      <c r="E217" s="34" t="s">
        <v>181</v>
      </c>
      <c r="F217" s="35">
        <f>F219</f>
        <v>16826046.640000001</v>
      </c>
      <c r="G217" s="35">
        <f>G219</f>
        <v>16811258.73</v>
      </c>
    </row>
    <row r="218" spans="1:7">
      <c r="A218" s="67"/>
      <c r="B218" s="34"/>
      <c r="C218" s="34"/>
      <c r="D218" s="34"/>
      <c r="E218" s="34"/>
      <c r="F218" s="35"/>
      <c r="G218" s="35"/>
    </row>
    <row r="219" spans="1:7" ht="30">
      <c r="A219" s="33" t="s">
        <v>182</v>
      </c>
      <c r="B219" s="34" t="s">
        <v>155</v>
      </c>
      <c r="C219" s="34" t="s">
        <v>73</v>
      </c>
      <c r="D219" s="34" t="s">
        <v>206</v>
      </c>
      <c r="E219" s="34"/>
      <c r="F219" s="62">
        <v>16826046.640000001</v>
      </c>
      <c r="G219" s="62">
        <v>16811258.73</v>
      </c>
    </row>
    <row r="220" spans="1:7">
      <c r="A220" s="33"/>
      <c r="B220" s="34"/>
      <c r="C220" s="34"/>
      <c r="D220" s="34"/>
      <c r="E220" s="34"/>
      <c r="F220" s="35"/>
      <c r="G220" s="35"/>
    </row>
    <row r="221" spans="1:7">
      <c r="A221" s="33" t="s">
        <v>207</v>
      </c>
      <c r="B221" s="34" t="s">
        <v>155</v>
      </c>
      <c r="C221" s="34" t="s">
        <v>73</v>
      </c>
      <c r="D221" s="34" t="s">
        <v>208</v>
      </c>
      <c r="E221" s="34" t="s">
        <v>181</v>
      </c>
      <c r="F221" s="35">
        <f>F222</f>
        <v>660724.02</v>
      </c>
      <c r="G221" s="35">
        <f>G222</f>
        <v>655679.73</v>
      </c>
    </row>
    <row r="222" spans="1:7" ht="30">
      <c r="A222" s="33" t="s">
        <v>182</v>
      </c>
      <c r="B222" s="34" t="s">
        <v>155</v>
      </c>
      <c r="C222" s="34" t="s">
        <v>73</v>
      </c>
      <c r="D222" s="34" t="s">
        <v>208</v>
      </c>
      <c r="E222" s="34"/>
      <c r="F222" s="35">
        <f>F223</f>
        <v>660724.02</v>
      </c>
      <c r="G222" s="35">
        <f>G223</f>
        <v>655679.73</v>
      </c>
    </row>
    <row r="223" spans="1:7" ht="30">
      <c r="A223" s="33" t="s">
        <v>182</v>
      </c>
      <c r="B223" s="34" t="s">
        <v>155</v>
      </c>
      <c r="C223" s="34" t="s">
        <v>73</v>
      </c>
      <c r="D223" s="34" t="s">
        <v>208</v>
      </c>
      <c r="E223" s="34"/>
      <c r="F223" s="36">
        <v>660724.02</v>
      </c>
      <c r="G223" s="36">
        <v>655679.73</v>
      </c>
    </row>
    <row r="224" spans="1:7">
      <c r="A224" s="33" t="s">
        <v>209</v>
      </c>
      <c r="B224" s="34" t="s">
        <v>155</v>
      </c>
      <c r="C224" s="34" t="s">
        <v>73</v>
      </c>
      <c r="D224" s="34" t="s">
        <v>210</v>
      </c>
      <c r="E224" s="34" t="s">
        <v>181</v>
      </c>
      <c r="F224" s="35">
        <f>F225</f>
        <v>11655842.109999999</v>
      </c>
      <c r="G224" s="35">
        <f>G225</f>
        <v>11640025.310000001</v>
      </c>
    </row>
    <row r="225" spans="1:7" ht="30">
      <c r="A225" s="33" t="s">
        <v>182</v>
      </c>
      <c r="B225" s="34" t="s">
        <v>155</v>
      </c>
      <c r="C225" s="34" t="s">
        <v>73</v>
      </c>
      <c r="D225" s="34" t="s">
        <v>210</v>
      </c>
      <c r="E225" s="34"/>
      <c r="F225" s="35">
        <f>F226</f>
        <v>11655842.109999999</v>
      </c>
      <c r="G225" s="35">
        <f>G226</f>
        <v>11640025.310000001</v>
      </c>
    </row>
    <row r="226" spans="1:7" ht="30">
      <c r="A226" s="33" t="s">
        <v>182</v>
      </c>
      <c r="B226" s="34" t="s">
        <v>155</v>
      </c>
      <c r="C226" s="34" t="s">
        <v>73</v>
      </c>
      <c r="D226" s="34" t="s">
        <v>210</v>
      </c>
      <c r="E226" s="34"/>
      <c r="F226" s="62">
        <v>11655842.109999999</v>
      </c>
      <c r="G226" s="62">
        <v>11640025.310000001</v>
      </c>
    </row>
    <row r="227" spans="1:7" ht="84" customHeight="1">
      <c r="A227" s="33" t="s">
        <v>377</v>
      </c>
      <c r="B227" s="34" t="s">
        <v>155</v>
      </c>
      <c r="C227" s="34" t="s">
        <v>73</v>
      </c>
      <c r="D227" s="34" t="s">
        <v>375</v>
      </c>
      <c r="E227" s="34" t="s">
        <v>186</v>
      </c>
      <c r="F227" s="35">
        <v>0</v>
      </c>
      <c r="G227" s="35">
        <v>0</v>
      </c>
    </row>
    <row r="228" spans="1:7" ht="30">
      <c r="A228" s="33" t="s">
        <v>378</v>
      </c>
      <c r="B228" s="34" t="s">
        <v>155</v>
      </c>
      <c r="C228" s="34" t="s">
        <v>73</v>
      </c>
      <c r="D228" s="34" t="s">
        <v>376</v>
      </c>
      <c r="E228" s="34" t="s">
        <v>186</v>
      </c>
      <c r="F228" s="35">
        <v>223574.29</v>
      </c>
      <c r="G228" s="35">
        <v>223574.29</v>
      </c>
    </row>
    <row r="229" spans="1:7" ht="37.5" customHeight="1">
      <c r="A229" s="33" t="s">
        <v>378</v>
      </c>
      <c r="B229" s="34" t="s">
        <v>155</v>
      </c>
      <c r="C229" s="34" t="s">
        <v>73</v>
      </c>
      <c r="D229" s="34" t="s">
        <v>453</v>
      </c>
      <c r="E229" s="34" t="s">
        <v>186</v>
      </c>
      <c r="F229" s="35">
        <v>219780.22</v>
      </c>
      <c r="G229" s="35">
        <v>219780.22</v>
      </c>
    </row>
    <row r="230" spans="1:7">
      <c r="A230" s="33" t="s">
        <v>372</v>
      </c>
      <c r="B230" s="34" t="s">
        <v>155</v>
      </c>
      <c r="C230" s="34" t="s">
        <v>73</v>
      </c>
      <c r="D230" s="34" t="s">
        <v>373</v>
      </c>
      <c r="E230" s="34" t="s">
        <v>181</v>
      </c>
      <c r="F230" s="35">
        <v>1651282.93</v>
      </c>
      <c r="G230" s="35">
        <v>1651282.93</v>
      </c>
    </row>
    <row r="231" spans="1:7" ht="64.5" customHeight="1">
      <c r="A231" s="33" t="s">
        <v>508</v>
      </c>
      <c r="B231" s="34" t="s">
        <v>155</v>
      </c>
      <c r="C231" s="34" t="s">
        <v>73</v>
      </c>
      <c r="D231" s="34" t="s">
        <v>519</v>
      </c>
      <c r="E231" s="34"/>
      <c r="F231" s="35">
        <v>132085.85</v>
      </c>
      <c r="G231" s="35">
        <v>132085.85</v>
      </c>
    </row>
    <row r="232" spans="1:7">
      <c r="A232" s="30" t="s">
        <v>211</v>
      </c>
      <c r="B232" s="31" t="s">
        <v>212</v>
      </c>
      <c r="C232" s="31"/>
      <c r="D232" s="31"/>
      <c r="E232" s="31"/>
      <c r="F232" s="60">
        <f>F233+F238+F251+F261</f>
        <v>17965849.800000001</v>
      </c>
      <c r="G232" s="60">
        <f>G233+G238+G251+G261</f>
        <v>17925655.440000001</v>
      </c>
    </row>
    <row r="233" spans="1:7">
      <c r="A233" s="33" t="s">
        <v>213</v>
      </c>
      <c r="B233" s="34" t="s">
        <v>212</v>
      </c>
      <c r="C233" s="34" t="s">
        <v>73</v>
      </c>
      <c r="D233" s="34"/>
      <c r="E233" s="34"/>
      <c r="F233" s="35">
        <f>F234+F237</f>
        <v>6812400</v>
      </c>
      <c r="G233" s="35">
        <f>G234+G237</f>
        <v>6803848</v>
      </c>
    </row>
    <row r="234" spans="1:7" ht="45">
      <c r="A234" s="33" t="s">
        <v>214</v>
      </c>
      <c r="B234" s="34" t="s">
        <v>212</v>
      </c>
      <c r="C234" s="34" t="s">
        <v>73</v>
      </c>
      <c r="D234" s="34" t="s">
        <v>215</v>
      </c>
      <c r="E234" s="34"/>
      <c r="F234" s="35">
        <f>F235</f>
        <v>6470000</v>
      </c>
      <c r="G234" s="35">
        <f>G235</f>
        <v>6461448</v>
      </c>
    </row>
    <row r="235" spans="1:7" ht="30">
      <c r="A235" s="33" t="s">
        <v>216</v>
      </c>
      <c r="B235" s="34" t="s">
        <v>212</v>
      </c>
      <c r="C235" s="34" t="s">
        <v>73</v>
      </c>
      <c r="D235" s="34" t="s">
        <v>215</v>
      </c>
      <c r="E235" s="34"/>
      <c r="F235" s="35">
        <f>F236</f>
        <v>6470000</v>
      </c>
      <c r="G235" s="35">
        <f>G236</f>
        <v>6461448</v>
      </c>
    </row>
    <row r="236" spans="1:7" ht="45">
      <c r="A236" s="33" t="s">
        <v>217</v>
      </c>
      <c r="B236" s="34" t="s">
        <v>212</v>
      </c>
      <c r="C236" s="34" t="s">
        <v>73</v>
      </c>
      <c r="D236" s="34" t="s">
        <v>215</v>
      </c>
      <c r="E236" s="34" t="s">
        <v>218</v>
      </c>
      <c r="F236" s="36">
        <v>6470000</v>
      </c>
      <c r="G236" s="36">
        <v>6461448</v>
      </c>
    </row>
    <row r="237" spans="1:7">
      <c r="A237" s="33" t="s">
        <v>219</v>
      </c>
      <c r="B237" s="34" t="s">
        <v>212</v>
      </c>
      <c r="C237" s="34" t="s">
        <v>73</v>
      </c>
      <c r="D237" s="34" t="s">
        <v>220</v>
      </c>
      <c r="E237" s="34" t="s">
        <v>221</v>
      </c>
      <c r="F237" s="36">
        <v>342400</v>
      </c>
      <c r="G237" s="36">
        <v>342400</v>
      </c>
    </row>
    <row r="238" spans="1:7" ht="30">
      <c r="A238" s="33" t="s">
        <v>222</v>
      </c>
      <c r="B238" s="34" t="s">
        <v>212</v>
      </c>
      <c r="C238" s="34" t="s">
        <v>82</v>
      </c>
      <c r="D238" s="34"/>
      <c r="E238" s="34"/>
      <c r="F238" s="35">
        <f>F240+F246+F239+F245+F243+F250+F244</f>
        <v>6604069.7999999998</v>
      </c>
      <c r="G238" s="35">
        <f>G240+G246+G239+G245+G243+G250+G244</f>
        <v>6604069.7999999998</v>
      </c>
    </row>
    <row r="239" spans="1:7" ht="30">
      <c r="A239" s="33" t="s">
        <v>223</v>
      </c>
      <c r="B239" s="34"/>
      <c r="C239" s="34"/>
      <c r="D239" s="34"/>
      <c r="E239" s="34"/>
      <c r="F239" s="35"/>
      <c r="G239" s="35"/>
    </row>
    <row r="240" spans="1:7">
      <c r="A240" s="33" t="s">
        <v>224</v>
      </c>
      <c r="B240" s="34" t="s">
        <v>212</v>
      </c>
      <c r="C240" s="34" t="s">
        <v>82</v>
      </c>
      <c r="D240" s="34" t="s">
        <v>225</v>
      </c>
      <c r="E240" s="34"/>
      <c r="F240" s="35">
        <f>F241</f>
        <v>600000</v>
      </c>
      <c r="G240" s="35">
        <f>G241</f>
        <v>600000</v>
      </c>
    </row>
    <row r="241" spans="1:7" ht="30">
      <c r="A241" s="33" t="s">
        <v>226</v>
      </c>
      <c r="B241" s="34" t="s">
        <v>212</v>
      </c>
      <c r="C241" s="34" t="s">
        <v>82</v>
      </c>
      <c r="D241" s="34" t="s">
        <v>225</v>
      </c>
      <c r="E241" s="34"/>
      <c r="F241" s="35">
        <f>F242</f>
        <v>600000</v>
      </c>
      <c r="G241" s="35">
        <f>G242</f>
        <v>600000</v>
      </c>
    </row>
    <row r="242" spans="1:7" ht="30">
      <c r="A242" s="33" t="s">
        <v>227</v>
      </c>
      <c r="B242" s="34" t="s">
        <v>212</v>
      </c>
      <c r="C242" s="34" t="s">
        <v>82</v>
      </c>
      <c r="D242" s="34" t="s">
        <v>225</v>
      </c>
      <c r="E242" s="34" t="s">
        <v>221</v>
      </c>
      <c r="F242" s="36">
        <v>600000</v>
      </c>
      <c r="G242" s="36">
        <v>600000</v>
      </c>
    </row>
    <row r="243" spans="1:7" ht="105">
      <c r="A243" s="37" t="s">
        <v>118</v>
      </c>
      <c r="B243" s="34" t="s">
        <v>212</v>
      </c>
      <c r="C243" s="34" t="s">
        <v>82</v>
      </c>
      <c r="D243" s="34" t="s">
        <v>101</v>
      </c>
      <c r="E243" s="34" t="s">
        <v>102</v>
      </c>
      <c r="F243" s="36">
        <v>699117</v>
      </c>
      <c r="G243" s="36">
        <v>699117</v>
      </c>
    </row>
    <row r="244" spans="1:7">
      <c r="A244" s="37"/>
      <c r="B244" s="34"/>
      <c r="C244" s="34"/>
      <c r="D244" s="34"/>
      <c r="E244" s="34"/>
      <c r="F244" s="36"/>
      <c r="G244" s="36"/>
    </row>
    <row r="245" spans="1:7" ht="78.75">
      <c r="A245" s="56" t="s">
        <v>386</v>
      </c>
      <c r="B245" s="34" t="s">
        <v>212</v>
      </c>
      <c r="C245" s="34" t="s">
        <v>82</v>
      </c>
      <c r="D245" s="34" t="s">
        <v>474</v>
      </c>
      <c r="E245" s="34" t="s">
        <v>308</v>
      </c>
      <c r="F245" s="36">
        <v>3083572.8</v>
      </c>
      <c r="G245" s="36">
        <v>3083572.8</v>
      </c>
    </row>
    <row r="246" spans="1:7">
      <c r="A246" s="33" t="s">
        <v>165</v>
      </c>
      <c r="B246" s="34" t="s">
        <v>212</v>
      </c>
      <c r="C246" s="34" t="s">
        <v>92</v>
      </c>
      <c r="D246" s="34" t="s">
        <v>338</v>
      </c>
      <c r="E246" s="34"/>
      <c r="F246" s="35">
        <f>F247+F249</f>
        <v>2221380</v>
      </c>
      <c r="G246" s="35">
        <f>G247+G249</f>
        <v>2221380</v>
      </c>
    </row>
    <row r="247" spans="1:7" ht="30">
      <c r="A247" s="33" t="s">
        <v>226</v>
      </c>
      <c r="B247" s="34" t="s">
        <v>212</v>
      </c>
      <c r="C247" s="34" t="s">
        <v>92</v>
      </c>
      <c r="D247" s="34" t="s">
        <v>338</v>
      </c>
      <c r="E247" s="34"/>
      <c r="F247" s="35">
        <f>F248</f>
        <v>2021380</v>
      </c>
      <c r="G247" s="35">
        <f>G248</f>
        <v>2021380</v>
      </c>
    </row>
    <row r="248" spans="1:7" ht="31.5">
      <c r="A248" s="43" t="s">
        <v>462</v>
      </c>
      <c r="B248" s="34" t="s">
        <v>212</v>
      </c>
      <c r="C248" s="34" t="s">
        <v>92</v>
      </c>
      <c r="D248" s="34" t="s">
        <v>338</v>
      </c>
      <c r="E248" s="34" t="s">
        <v>308</v>
      </c>
      <c r="F248" s="62">
        <v>2021380</v>
      </c>
      <c r="G248" s="62">
        <v>2021380</v>
      </c>
    </row>
    <row r="249" spans="1:7" ht="47.25">
      <c r="A249" s="43" t="s">
        <v>471</v>
      </c>
      <c r="B249" s="34"/>
      <c r="C249" s="34"/>
      <c r="D249" s="34"/>
      <c r="E249" s="34"/>
      <c r="F249" s="36">
        <v>200000</v>
      </c>
      <c r="G249" s="36">
        <v>200000</v>
      </c>
    </row>
    <row r="250" spans="1:7" ht="15.75">
      <c r="A250" s="43"/>
      <c r="B250" s="34"/>
      <c r="C250" s="34"/>
      <c r="D250" s="34"/>
      <c r="E250" s="34"/>
      <c r="F250" s="36">
        <v>0</v>
      </c>
      <c r="G250" s="36">
        <v>0</v>
      </c>
    </row>
    <row r="251" spans="1:7">
      <c r="A251" s="33" t="s">
        <v>229</v>
      </c>
      <c r="B251" s="34" t="s">
        <v>212</v>
      </c>
      <c r="C251" s="34" t="s">
        <v>92</v>
      </c>
      <c r="D251" s="34"/>
      <c r="E251" s="34"/>
      <c r="F251" s="35">
        <f>F252+F253</f>
        <v>4549380</v>
      </c>
      <c r="G251" s="35">
        <f>G252+G253</f>
        <v>4517737.6399999997</v>
      </c>
    </row>
    <row r="252" spans="1:7" ht="30">
      <c r="A252" s="33" t="s">
        <v>230</v>
      </c>
      <c r="B252" s="34" t="s">
        <v>212</v>
      </c>
      <c r="C252" s="34" t="s">
        <v>92</v>
      </c>
      <c r="D252" s="34"/>
      <c r="E252" s="34"/>
      <c r="F252" s="35"/>
      <c r="G252" s="35"/>
    </row>
    <row r="253" spans="1:7" ht="30">
      <c r="A253" s="33" t="s">
        <v>191</v>
      </c>
      <c r="B253" s="34" t="s">
        <v>212</v>
      </c>
      <c r="C253" s="34" t="s">
        <v>92</v>
      </c>
      <c r="D253" s="34"/>
      <c r="E253" s="34"/>
      <c r="F253" s="68">
        <f>F254+F257</f>
        <v>4549380</v>
      </c>
      <c r="G253" s="68">
        <f>G254+G257</f>
        <v>4517737.6399999997</v>
      </c>
    </row>
    <row r="254" spans="1:7" ht="120">
      <c r="A254" s="33" t="s">
        <v>231</v>
      </c>
      <c r="B254" s="34" t="s">
        <v>212</v>
      </c>
      <c r="C254" s="34" t="s">
        <v>92</v>
      </c>
      <c r="D254" s="34" t="s">
        <v>291</v>
      </c>
      <c r="E254" s="34"/>
      <c r="F254" s="68">
        <f>F255</f>
        <v>67680</v>
      </c>
      <c r="G254" s="68">
        <f>G255</f>
        <v>67600</v>
      </c>
    </row>
    <row r="255" spans="1:7">
      <c r="A255" s="33" t="s">
        <v>232</v>
      </c>
      <c r="B255" s="34" t="s">
        <v>212</v>
      </c>
      <c r="C255" s="34" t="s">
        <v>92</v>
      </c>
      <c r="D255" s="34" t="s">
        <v>291</v>
      </c>
      <c r="E255" s="34"/>
      <c r="F255" s="68">
        <f>F256</f>
        <v>67680</v>
      </c>
      <c r="G255" s="68">
        <f>G256</f>
        <v>67600</v>
      </c>
    </row>
    <row r="256" spans="1:7">
      <c r="A256" s="33" t="s">
        <v>233</v>
      </c>
      <c r="B256" s="34" t="s">
        <v>212</v>
      </c>
      <c r="C256" s="34" t="s">
        <v>92</v>
      </c>
      <c r="D256" s="34" t="s">
        <v>291</v>
      </c>
      <c r="E256" s="34"/>
      <c r="F256" s="69">
        <v>67680</v>
      </c>
      <c r="G256" s="69">
        <v>67600</v>
      </c>
    </row>
    <row r="257" spans="1:7" ht="30">
      <c r="A257" s="33" t="s">
        <v>234</v>
      </c>
      <c r="B257" s="34" t="s">
        <v>212</v>
      </c>
      <c r="C257" s="34" t="s">
        <v>92</v>
      </c>
      <c r="D257" s="34"/>
      <c r="E257" s="34"/>
      <c r="F257" s="35">
        <f>F258+F259+F260</f>
        <v>4481700</v>
      </c>
      <c r="G257" s="35">
        <f>G258+G259+G260</f>
        <v>4450137.6399999997</v>
      </c>
    </row>
    <row r="258" spans="1:7">
      <c r="A258" s="33" t="s">
        <v>232</v>
      </c>
      <c r="B258" s="34" t="s">
        <v>212</v>
      </c>
      <c r="C258" s="34" t="s">
        <v>92</v>
      </c>
      <c r="D258" s="34" t="s">
        <v>331</v>
      </c>
      <c r="E258" s="34" t="s">
        <v>221</v>
      </c>
      <c r="F258" s="36">
        <v>3693900</v>
      </c>
      <c r="G258" s="36">
        <v>3679125.69</v>
      </c>
    </row>
    <row r="259" spans="1:7">
      <c r="A259" s="33" t="s">
        <v>235</v>
      </c>
      <c r="B259" s="34" t="s">
        <v>212</v>
      </c>
      <c r="C259" s="34" t="s">
        <v>92</v>
      </c>
      <c r="D259" s="34" t="s">
        <v>331</v>
      </c>
      <c r="E259" s="34" t="s">
        <v>339</v>
      </c>
      <c r="F259" s="36">
        <v>787800</v>
      </c>
      <c r="G259" s="36">
        <v>771011.95</v>
      </c>
    </row>
    <row r="260" spans="1:7">
      <c r="A260" s="33" t="s">
        <v>232</v>
      </c>
      <c r="B260" s="34" t="s">
        <v>212</v>
      </c>
      <c r="C260" s="34" t="s">
        <v>92</v>
      </c>
      <c r="D260" s="34" t="s">
        <v>331</v>
      </c>
      <c r="E260" s="34" t="s">
        <v>221</v>
      </c>
      <c r="F260" s="36"/>
      <c r="G260" s="36"/>
    </row>
    <row r="261" spans="1:7">
      <c r="A261" s="70"/>
      <c r="B261" s="34"/>
      <c r="C261" s="34"/>
      <c r="D261" s="34"/>
      <c r="E261" s="34"/>
      <c r="F261" s="36">
        <v>0</v>
      </c>
      <c r="G261" s="36">
        <v>0</v>
      </c>
    </row>
    <row r="262" spans="1:7">
      <c r="A262" s="30" t="s">
        <v>237</v>
      </c>
      <c r="B262" s="31" t="s">
        <v>119</v>
      </c>
      <c r="C262" s="31" t="s">
        <v>75</v>
      </c>
      <c r="D262" s="71"/>
      <c r="E262" s="71"/>
      <c r="F262" s="32">
        <f>F263</f>
        <v>28000</v>
      </c>
      <c r="G262" s="32">
        <f>G263</f>
        <v>27490</v>
      </c>
    </row>
    <row r="263" spans="1:7">
      <c r="A263" s="33"/>
      <c r="B263" s="34" t="s">
        <v>119</v>
      </c>
      <c r="C263" s="34" t="s">
        <v>75</v>
      </c>
      <c r="D263" s="34"/>
      <c r="E263" s="34"/>
      <c r="F263" s="35">
        <f>F264+F266+F267</f>
        <v>28000</v>
      </c>
      <c r="G263" s="35">
        <f>G264+G266+G267</f>
        <v>27490</v>
      </c>
    </row>
    <row r="264" spans="1:7" ht="45">
      <c r="A264" s="33" t="s">
        <v>239</v>
      </c>
      <c r="B264" s="34" t="s">
        <v>119</v>
      </c>
      <c r="C264" s="34" t="s">
        <v>75</v>
      </c>
      <c r="D264" s="34" t="s">
        <v>238</v>
      </c>
      <c r="E264" s="34"/>
      <c r="F264" s="35">
        <f>F265</f>
        <v>28000</v>
      </c>
      <c r="G264" s="35">
        <f>G265</f>
        <v>27490</v>
      </c>
    </row>
    <row r="265" spans="1:7" ht="45">
      <c r="A265" s="33" t="s">
        <v>239</v>
      </c>
      <c r="B265" s="34" t="s">
        <v>119</v>
      </c>
      <c r="C265" s="34" t="s">
        <v>75</v>
      </c>
      <c r="D265" s="34" t="s">
        <v>238</v>
      </c>
      <c r="E265" s="34" t="s">
        <v>88</v>
      </c>
      <c r="F265" s="36">
        <v>28000</v>
      </c>
      <c r="G265" s="36">
        <v>27490</v>
      </c>
    </row>
    <row r="266" spans="1:7" ht="120">
      <c r="A266" s="33" t="s">
        <v>379</v>
      </c>
      <c r="B266" s="34" t="s">
        <v>119</v>
      </c>
      <c r="C266" s="34" t="s">
        <v>75</v>
      </c>
      <c r="D266" s="34" t="s">
        <v>370</v>
      </c>
      <c r="E266" s="34" t="s">
        <v>88</v>
      </c>
      <c r="F266" s="36">
        <v>0</v>
      </c>
      <c r="G266" s="36">
        <v>0</v>
      </c>
    </row>
    <row r="267" spans="1:7" ht="131.25" customHeight="1">
      <c r="A267" s="33" t="s">
        <v>379</v>
      </c>
      <c r="B267" s="34" t="s">
        <v>119</v>
      </c>
      <c r="C267" s="34" t="s">
        <v>75</v>
      </c>
      <c r="D267" s="34" t="s">
        <v>380</v>
      </c>
      <c r="E267" s="34" t="s">
        <v>88</v>
      </c>
      <c r="F267" s="36">
        <v>0</v>
      </c>
      <c r="G267" s="36">
        <v>0</v>
      </c>
    </row>
    <row r="268" spans="1:7" ht="42.75">
      <c r="A268" s="30" t="s">
        <v>240</v>
      </c>
      <c r="B268" s="31" t="s">
        <v>123</v>
      </c>
      <c r="C268" s="31" t="s">
        <v>175</v>
      </c>
      <c r="D268" s="71"/>
      <c r="E268" s="71"/>
      <c r="F268" s="32">
        <f t="shared" ref="F268:G271" si="3">F269</f>
        <v>40</v>
      </c>
      <c r="G268" s="32">
        <f t="shared" si="3"/>
        <v>39.450000000000003</v>
      </c>
    </row>
    <row r="269" spans="1:7" ht="30">
      <c r="A269" s="33" t="s">
        <v>241</v>
      </c>
      <c r="B269" s="34" t="s">
        <v>123</v>
      </c>
      <c r="C269" s="34" t="s">
        <v>73</v>
      </c>
      <c r="D269" s="34" t="s">
        <v>242</v>
      </c>
      <c r="E269" s="34"/>
      <c r="F269" s="35">
        <f t="shared" si="3"/>
        <v>40</v>
      </c>
      <c r="G269" s="35">
        <f t="shared" si="3"/>
        <v>39.450000000000003</v>
      </c>
    </row>
    <row r="270" spans="1:7" ht="30">
      <c r="A270" s="33" t="s">
        <v>243</v>
      </c>
      <c r="B270" s="34" t="s">
        <v>123</v>
      </c>
      <c r="C270" s="34" t="s">
        <v>73</v>
      </c>
      <c r="D270" s="34" t="s">
        <v>242</v>
      </c>
      <c r="E270" s="34"/>
      <c r="F270" s="35">
        <f t="shared" si="3"/>
        <v>40</v>
      </c>
      <c r="G270" s="35">
        <f t="shared" si="3"/>
        <v>39.450000000000003</v>
      </c>
    </row>
    <row r="271" spans="1:7" ht="30">
      <c r="A271" s="33" t="s">
        <v>244</v>
      </c>
      <c r="B271" s="34" t="s">
        <v>123</v>
      </c>
      <c r="C271" s="34" t="s">
        <v>73</v>
      </c>
      <c r="D271" s="34" t="s">
        <v>242</v>
      </c>
      <c r="E271" s="34"/>
      <c r="F271" s="35">
        <f t="shared" si="3"/>
        <v>40</v>
      </c>
      <c r="G271" s="35">
        <f t="shared" si="3"/>
        <v>39.450000000000003</v>
      </c>
    </row>
    <row r="272" spans="1:7">
      <c r="A272" s="33" t="s">
        <v>245</v>
      </c>
      <c r="B272" s="34" t="s">
        <v>123</v>
      </c>
      <c r="C272" s="34" t="s">
        <v>73</v>
      </c>
      <c r="D272" s="34" t="s">
        <v>242</v>
      </c>
      <c r="E272" s="34" t="s">
        <v>246</v>
      </c>
      <c r="F272" s="36">
        <v>40</v>
      </c>
      <c r="G272" s="36">
        <v>39.450000000000003</v>
      </c>
    </row>
    <row r="273" spans="1:7" ht="71.25">
      <c r="A273" s="72" t="s">
        <v>247</v>
      </c>
      <c r="B273" s="31" t="s">
        <v>248</v>
      </c>
      <c r="C273" s="31"/>
      <c r="D273" s="31"/>
      <c r="E273" s="31"/>
      <c r="F273" s="60">
        <f>F274+F284+F285+F283</f>
        <v>40798547</v>
      </c>
      <c r="G273" s="60">
        <f>G274+G284+G285+G283</f>
        <v>40798547</v>
      </c>
    </row>
    <row r="274" spans="1:7" ht="60">
      <c r="A274" s="51" t="s">
        <v>249</v>
      </c>
      <c r="B274" s="34" t="s">
        <v>248</v>
      </c>
      <c r="C274" s="34" t="s">
        <v>73</v>
      </c>
      <c r="D274" s="34"/>
      <c r="E274" s="34"/>
      <c r="F274" s="35">
        <f>F275</f>
        <v>37240400</v>
      </c>
      <c r="G274" s="35">
        <f>G275</f>
        <v>37240400</v>
      </c>
    </row>
    <row r="275" spans="1:7" ht="30">
      <c r="A275" s="51" t="s">
        <v>250</v>
      </c>
      <c r="B275" s="34" t="s">
        <v>248</v>
      </c>
      <c r="C275" s="34" t="s">
        <v>73</v>
      </c>
      <c r="D275" s="34"/>
      <c r="E275" s="34"/>
      <c r="F275" s="35">
        <f>F276</f>
        <v>37240400</v>
      </c>
      <c r="G275" s="35">
        <f>G276</f>
        <v>37240400</v>
      </c>
    </row>
    <row r="276" spans="1:7" ht="30">
      <c r="A276" s="51" t="s">
        <v>250</v>
      </c>
      <c r="B276" s="34" t="s">
        <v>248</v>
      </c>
      <c r="C276" s="34" t="s">
        <v>73</v>
      </c>
      <c r="D276" s="34"/>
      <c r="E276" s="34"/>
      <c r="F276" s="36">
        <f>F280+F282</f>
        <v>37240400</v>
      </c>
      <c r="G276" s="36">
        <f>G280+G282</f>
        <v>37240400</v>
      </c>
    </row>
    <row r="277" spans="1:7" ht="60">
      <c r="A277" s="63" t="s">
        <v>251</v>
      </c>
      <c r="B277" s="34" t="s">
        <v>248</v>
      </c>
      <c r="C277" s="34" t="s">
        <v>73</v>
      </c>
      <c r="D277" s="34" t="s">
        <v>292</v>
      </c>
      <c r="E277" s="34"/>
      <c r="F277" s="35">
        <f>F278</f>
        <v>36224400</v>
      </c>
      <c r="G277" s="35">
        <f>G278</f>
        <v>36224400</v>
      </c>
    </row>
    <row r="278" spans="1:7">
      <c r="A278" s="63" t="s">
        <v>253</v>
      </c>
      <c r="B278" s="34" t="s">
        <v>248</v>
      </c>
      <c r="C278" s="34" t="s">
        <v>73</v>
      </c>
      <c r="D278" s="34" t="s">
        <v>292</v>
      </c>
      <c r="E278" s="34"/>
      <c r="F278" s="35">
        <f>F280</f>
        <v>36224400</v>
      </c>
      <c r="G278" s="35">
        <f>G280</f>
        <v>36224400</v>
      </c>
    </row>
    <row r="279" spans="1:7">
      <c r="A279" s="51" t="s">
        <v>254</v>
      </c>
      <c r="B279" s="34" t="s">
        <v>248</v>
      </c>
      <c r="C279" s="34" t="s">
        <v>73</v>
      </c>
      <c r="D279" s="34" t="s">
        <v>292</v>
      </c>
      <c r="E279" s="34" t="s">
        <v>255</v>
      </c>
      <c r="F279" s="35"/>
      <c r="G279" s="35"/>
    </row>
    <row r="280" spans="1:7" ht="45">
      <c r="A280" s="51" t="s">
        <v>256</v>
      </c>
      <c r="B280" s="34" t="s">
        <v>248</v>
      </c>
      <c r="C280" s="34" t="s">
        <v>73</v>
      </c>
      <c r="D280" s="34" t="s">
        <v>292</v>
      </c>
      <c r="E280" s="34" t="s">
        <v>257</v>
      </c>
      <c r="F280" s="36">
        <v>36224400</v>
      </c>
      <c r="G280" s="36">
        <v>36224400</v>
      </c>
    </row>
    <row r="281" spans="1:7">
      <c r="A281" s="63" t="s">
        <v>253</v>
      </c>
      <c r="B281" s="34" t="s">
        <v>248</v>
      </c>
      <c r="C281" s="34" t="s">
        <v>73</v>
      </c>
      <c r="D281" s="34" t="s">
        <v>342</v>
      </c>
      <c r="E281" s="34"/>
      <c r="F281" s="35">
        <f>F282</f>
        <v>1016000</v>
      </c>
      <c r="G281" s="35">
        <f>G282</f>
        <v>1016000</v>
      </c>
    </row>
    <row r="282" spans="1:7">
      <c r="A282" s="51" t="s">
        <v>254</v>
      </c>
      <c r="B282" s="34" t="s">
        <v>248</v>
      </c>
      <c r="C282" s="34" t="s">
        <v>73</v>
      </c>
      <c r="D282" s="34" t="s">
        <v>342</v>
      </c>
      <c r="E282" s="34" t="s">
        <v>257</v>
      </c>
      <c r="F282" s="36">
        <v>1016000</v>
      </c>
      <c r="G282" s="36">
        <v>1016000</v>
      </c>
    </row>
    <row r="283" spans="1:7">
      <c r="A283" s="51"/>
      <c r="B283" s="34" t="s">
        <v>248</v>
      </c>
      <c r="C283" s="34" t="s">
        <v>82</v>
      </c>
      <c r="D283" s="34" t="s">
        <v>539</v>
      </c>
      <c r="E283" s="34" t="s">
        <v>102</v>
      </c>
      <c r="F283" s="36">
        <v>10000</v>
      </c>
      <c r="G283" s="36">
        <v>10000</v>
      </c>
    </row>
    <row r="284" spans="1:7" ht="45">
      <c r="A284" s="51" t="s">
        <v>259</v>
      </c>
      <c r="B284" s="34" t="s">
        <v>248</v>
      </c>
      <c r="C284" s="34" t="s">
        <v>75</v>
      </c>
      <c r="D284" s="34" t="s">
        <v>260</v>
      </c>
      <c r="E284" s="34" t="s">
        <v>261</v>
      </c>
      <c r="F284" s="36">
        <v>2117100</v>
      </c>
      <c r="G284" s="36">
        <v>2117100</v>
      </c>
    </row>
    <row r="285" spans="1:7">
      <c r="A285" s="33" t="s">
        <v>372</v>
      </c>
      <c r="B285" s="34" t="s">
        <v>248</v>
      </c>
      <c r="C285" s="34" t="s">
        <v>82</v>
      </c>
      <c r="D285" s="34" t="s">
        <v>373</v>
      </c>
      <c r="E285" s="34" t="s">
        <v>413</v>
      </c>
      <c r="F285" s="36">
        <v>1431047</v>
      </c>
      <c r="G285" s="36">
        <v>1431047</v>
      </c>
    </row>
    <row r="286" spans="1:7" ht="30">
      <c r="A286" s="73" t="s">
        <v>262</v>
      </c>
      <c r="B286" s="74"/>
      <c r="C286" s="74"/>
      <c r="D286" s="74"/>
      <c r="E286" s="74"/>
      <c r="F286" s="75">
        <f>F65+F76+F107+F124+F134+F243+F273+F144+F147</f>
        <v>49766172.18</v>
      </c>
      <c r="G286" s="75">
        <f>G65+G76+G107+G124+G134+G243+G273+G144+G147</f>
        <v>49766172.18</v>
      </c>
    </row>
    <row r="287" spans="1:7">
      <c r="A287" s="30" t="s">
        <v>263</v>
      </c>
      <c r="B287" s="71"/>
      <c r="C287" s="71"/>
      <c r="D287" s="71"/>
      <c r="E287" s="71"/>
      <c r="F287" s="60">
        <f>F16+F94+F100+F110+F136+F152+F213+F232+F262+F268+F273+F149</f>
        <v>528452174.85999995</v>
      </c>
      <c r="G287" s="60">
        <f>G16+G94+G100+G110+G136+G152+G213+G232+G262+G268+G273+G149</f>
        <v>526817857.19</v>
      </c>
    </row>
  </sheetData>
  <autoFilter ref="B13:E14"/>
  <mergeCells count="15">
    <mergeCell ref="G12:G14"/>
    <mergeCell ref="C1:H1"/>
    <mergeCell ref="A7:F7"/>
    <mergeCell ref="A8:F8"/>
    <mergeCell ref="C2:I3"/>
    <mergeCell ref="C4:K4"/>
    <mergeCell ref="C5:I5"/>
    <mergeCell ref="A9:F9"/>
    <mergeCell ref="A12:A14"/>
    <mergeCell ref="B12:E12"/>
    <mergeCell ref="F12:F14"/>
    <mergeCell ref="B13:B14"/>
    <mergeCell ref="C13:C14"/>
    <mergeCell ref="D13:D14"/>
    <mergeCell ref="E13:E14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  <rowBreaks count="2" manualBreakCount="2">
    <brk id="44" max="10" man="1"/>
    <brk id="72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261"/>
  <sheetViews>
    <sheetView tabSelected="1" topLeftCell="A253" zoomScaleNormal="100" workbookViewId="0">
      <selection activeCell="C5" sqref="C5:I5"/>
    </sheetView>
  </sheetViews>
  <sheetFormatPr defaultRowHeight="15"/>
  <cols>
    <col min="1" max="1" width="27.7109375" customWidth="1"/>
    <col min="3" max="3" width="11.5703125" customWidth="1"/>
    <col min="5" max="5" width="13.85546875" customWidth="1"/>
    <col min="6" max="6" width="13" customWidth="1"/>
    <col min="7" max="7" width="21" customWidth="1"/>
    <col min="8" max="8" width="16.28515625" customWidth="1"/>
    <col min="9" max="9" width="12.28515625" customWidth="1"/>
    <col min="10" max="10" width="13.85546875" customWidth="1"/>
  </cols>
  <sheetData>
    <row r="1" spans="1:11">
      <c r="C1" s="193" t="s">
        <v>571</v>
      </c>
      <c r="D1" s="160"/>
      <c r="E1" s="160"/>
      <c r="F1" s="160"/>
      <c r="G1" s="160"/>
    </row>
    <row r="2" spans="1:11" ht="14.25" customHeight="1">
      <c r="C2" s="159" t="s">
        <v>560</v>
      </c>
      <c r="D2" s="160"/>
      <c r="E2" s="160"/>
      <c r="F2" s="160"/>
      <c r="G2" s="160"/>
      <c r="H2" s="160"/>
      <c r="I2" s="160"/>
    </row>
    <row r="3" spans="1:11" ht="34.5" hidden="1" customHeight="1">
      <c r="C3" s="160"/>
      <c r="D3" s="160"/>
      <c r="E3" s="160"/>
      <c r="F3" s="160"/>
      <c r="G3" s="160"/>
      <c r="H3" s="160"/>
      <c r="I3" s="160"/>
    </row>
    <row r="4" spans="1:11" ht="24" customHeight="1">
      <c r="C4" s="159" t="s">
        <v>561</v>
      </c>
      <c r="D4" s="160"/>
      <c r="E4" s="160"/>
      <c r="F4" s="160"/>
      <c r="G4" s="160"/>
      <c r="H4" s="160"/>
      <c r="I4" s="160"/>
      <c r="J4" s="160"/>
      <c r="K4" s="160"/>
    </row>
    <row r="5" spans="1:11" ht="24" customHeight="1">
      <c r="C5" s="159" t="s">
        <v>567</v>
      </c>
      <c r="D5" s="160"/>
      <c r="E5" s="160"/>
      <c r="F5" s="160"/>
      <c r="G5" s="160"/>
      <c r="H5" s="160"/>
      <c r="I5" s="160"/>
    </row>
    <row r="6" spans="1:11" ht="15.75">
      <c r="F6" s="1"/>
    </row>
    <row r="7" spans="1:11" ht="16.5">
      <c r="A7" s="205" t="s">
        <v>264</v>
      </c>
      <c r="B7" s="205"/>
      <c r="C7" s="205"/>
      <c r="D7" s="205"/>
      <c r="E7" s="205"/>
      <c r="F7" s="205"/>
      <c r="G7" s="205"/>
    </row>
    <row r="8" spans="1:11" ht="16.5">
      <c r="A8" s="205" t="s">
        <v>265</v>
      </c>
      <c r="B8" s="205"/>
      <c r="C8" s="205"/>
      <c r="D8" s="205"/>
      <c r="E8" s="205"/>
      <c r="F8" s="205"/>
      <c r="G8" s="205"/>
    </row>
    <row r="9" spans="1:11" ht="16.5">
      <c r="A9" s="205" t="s">
        <v>568</v>
      </c>
      <c r="B9" s="205"/>
      <c r="C9" s="205"/>
      <c r="D9" s="205"/>
      <c r="E9" s="205"/>
      <c r="F9" s="205"/>
      <c r="G9" s="205"/>
    </row>
    <row r="10" spans="1:11" ht="16.5">
      <c r="A10" s="123"/>
      <c r="B10" s="123"/>
      <c r="C10" s="123"/>
      <c r="D10" s="123"/>
      <c r="E10" s="123"/>
      <c r="F10" s="123"/>
      <c r="G10" s="123"/>
    </row>
    <row r="11" spans="1:11">
      <c r="A11" s="26"/>
      <c r="B11" s="26"/>
      <c r="C11" s="27"/>
      <c r="D11" s="27"/>
      <c r="E11" s="27"/>
      <c r="F11" s="27"/>
      <c r="H11" t="s">
        <v>505</v>
      </c>
    </row>
    <row r="12" spans="1:11">
      <c r="A12" s="206" t="s">
        <v>66</v>
      </c>
      <c r="B12" s="211" t="s">
        <v>266</v>
      </c>
      <c r="C12" s="212"/>
      <c r="D12" s="212"/>
      <c r="E12" s="212"/>
      <c r="F12" s="213"/>
      <c r="G12" s="204" t="s">
        <v>35</v>
      </c>
      <c r="H12" s="204" t="s">
        <v>564</v>
      </c>
    </row>
    <row r="13" spans="1:11">
      <c r="A13" s="207"/>
      <c r="B13" s="209" t="s">
        <v>267</v>
      </c>
      <c r="C13" s="209" t="s">
        <v>68</v>
      </c>
      <c r="D13" s="209" t="s">
        <v>69</v>
      </c>
      <c r="E13" s="209" t="s">
        <v>70</v>
      </c>
      <c r="F13" s="209" t="s">
        <v>71</v>
      </c>
      <c r="G13" s="204"/>
      <c r="H13" s="204"/>
    </row>
    <row r="14" spans="1:11">
      <c r="A14" s="208"/>
      <c r="B14" s="210"/>
      <c r="C14" s="210"/>
      <c r="D14" s="210"/>
      <c r="E14" s="210"/>
      <c r="F14" s="210"/>
      <c r="G14" s="204"/>
      <c r="H14" s="204"/>
    </row>
    <row r="15" spans="1:11">
      <c r="A15" s="28">
        <v>1</v>
      </c>
      <c r="B15" s="28">
        <v>2</v>
      </c>
      <c r="C15" s="29">
        <v>3</v>
      </c>
      <c r="D15" s="29">
        <v>4</v>
      </c>
      <c r="E15" s="29">
        <v>5</v>
      </c>
      <c r="F15" s="29">
        <v>6</v>
      </c>
      <c r="G15" s="29">
        <v>7</v>
      </c>
      <c r="H15" s="136">
        <v>8</v>
      </c>
    </row>
    <row r="16" spans="1:11" ht="78" customHeight="1">
      <c r="A16" s="109" t="s">
        <v>268</v>
      </c>
      <c r="B16" s="110">
        <v>902</v>
      </c>
      <c r="C16" s="111"/>
      <c r="D16" s="111"/>
      <c r="E16" s="111"/>
      <c r="F16" s="111"/>
      <c r="G16" s="112">
        <f>G17+G66+G74+G94+G105+G133+G103+G104-G104</f>
        <v>100607948.53</v>
      </c>
      <c r="H16" s="112">
        <f>H17+H66+H74+H94+H105+H133+H103+H104-H104</f>
        <v>99780182.959999993</v>
      </c>
    </row>
    <row r="17" spans="1:8" ht="28.5">
      <c r="A17" s="76" t="s">
        <v>72</v>
      </c>
      <c r="B17" s="77">
        <v>902</v>
      </c>
      <c r="C17" s="54" t="s">
        <v>73</v>
      </c>
      <c r="D17" s="54"/>
      <c r="E17" s="54"/>
      <c r="F17" s="54"/>
      <c r="G17" s="55">
        <f>G18+G24+G30+G43+G47+G39</f>
        <v>23842423.619999997</v>
      </c>
      <c r="H17" s="55">
        <f>H18+H24+H30+H43+H47+H39</f>
        <v>23089518.109999999</v>
      </c>
    </row>
    <row r="18" spans="1:8" ht="57">
      <c r="A18" s="76" t="s">
        <v>74</v>
      </c>
      <c r="B18" s="77">
        <v>902</v>
      </c>
      <c r="C18" s="54" t="s">
        <v>73</v>
      </c>
      <c r="D18" s="54" t="s">
        <v>75</v>
      </c>
      <c r="E18" s="54"/>
      <c r="F18" s="54"/>
      <c r="G18" s="55">
        <f>G19+G22+G23</f>
        <v>2084258.64</v>
      </c>
      <c r="H18" s="55">
        <f>H19+H22+H23</f>
        <v>2016283.1500000001</v>
      </c>
    </row>
    <row r="19" spans="1:8" ht="60">
      <c r="A19" s="33" t="s">
        <v>76</v>
      </c>
      <c r="B19" s="37">
        <v>902</v>
      </c>
      <c r="C19" s="34" t="s">
        <v>73</v>
      </c>
      <c r="D19" s="34" t="s">
        <v>75</v>
      </c>
      <c r="E19" s="34" t="s">
        <v>269</v>
      </c>
      <c r="F19" s="34"/>
      <c r="G19" s="35">
        <f>G20</f>
        <v>1975798.51</v>
      </c>
      <c r="H19" s="35">
        <f>H20</f>
        <v>1907823.02</v>
      </c>
    </row>
    <row r="20" spans="1:8" ht="30">
      <c r="A20" s="33" t="s">
        <v>78</v>
      </c>
      <c r="B20" s="37">
        <v>902</v>
      </c>
      <c r="C20" s="34" t="s">
        <v>73</v>
      </c>
      <c r="D20" s="34" t="s">
        <v>75</v>
      </c>
      <c r="E20" s="34" t="s">
        <v>269</v>
      </c>
      <c r="F20" s="34"/>
      <c r="G20" s="35">
        <f>G21</f>
        <v>1975798.51</v>
      </c>
      <c r="H20" s="35">
        <f>H21</f>
        <v>1907823.02</v>
      </c>
    </row>
    <row r="21" spans="1:8" ht="30">
      <c r="A21" s="78" t="s">
        <v>79</v>
      </c>
      <c r="B21" s="79">
        <v>902</v>
      </c>
      <c r="C21" s="74" t="s">
        <v>73</v>
      </c>
      <c r="D21" s="74" t="s">
        <v>75</v>
      </c>
      <c r="E21" s="74" t="s">
        <v>269</v>
      </c>
      <c r="F21" s="74"/>
      <c r="G21" s="75">
        <f>'Прил.4 Расходы'!F20</f>
        <v>1975798.51</v>
      </c>
      <c r="H21" s="75">
        <f>'Прил.4 Расходы'!G20</f>
        <v>1907823.02</v>
      </c>
    </row>
    <row r="22" spans="1:8">
      <c r="A22" s="33" t="s">
        <v>401</v>
      </c>
      <c r="B22" s="79">
        <v>902</v>
      </c>
      <c r="C22" s="74" t="s">
        <v>73</v>
      </c>
      <c r="D22" s="74" t="s">
        <v>75</v>
      </c>
      <c r="E22" s="34" t="s">
        <v>373</v>
      </c>
      <c r="F22" s="74"/>
      <c r="G22" s="75">
        <f>'Прил.4 Расходы'!F21</f>
        <v>83845.37</v>
      </c>
      <c r="H22" s="75">
        <f>'Прил.4 Расходы'!G21</f>
        <v>83845.37</v>
      </c>
    </row>
    <row r="23" spans="1:8" ht="30">
      <c r="A23" s="33" t="s">
        <v>508</v>
      </c>
      <c r="B23" s="79">
        <v>902</v>
      </c>
      <c r="C23" s="74" t="s">
        <v>73</v>
      </c>
      <c r="D23" s="74" t="s">
        <v>75</v>
      </c>
      <c r="E23" s="34" t="s">
        <v>510</v>
      </c>
      <c r="F23" s="74"/>
      <c r="G23" s="75">
        <f>'Прил.4 Расходы'!F22</f>
        <v>24614.76</v>
      </c>
      <c r="H23" s="75">
        <f>'Прил.4 Расходы'!G22</f>
        <v>24614.76</v>
      </c>
    </row>
    <row r="24" spans="1:8" ht="57">
      <c r="A24" s="76" t="s">
        <v>81</v>
      </c>
      <c r="B24" s="77">
        <v>902</v>
      </c>
      <c r="C24" s="54" t="s">
        <v>73</v>
      </c>
      <c r="D24" s="54" t="s">
        <v>82</v>
      </c>
      <c r="E24" s="54"/>
      <c r="F24" s="54"/>
      <c r="G24" s="55">
        <f>G25+G28</f>
        <v>136000</v>
      </c>
      <c r="H24" s="55">
        <f>H25+H28</f>
        <v>135302.12</v>
      </c>
    </row>
    <row r="25" spans="1:8" ht="60">
      <c r="A25" s="33" t="s">
        <v>76</v>
      </c>
      <c r="B25" s="37">
        <v>902</v>
      </c>
      <c r="C25" s="34" t="s">
        <v>73</v>
      </c>
      <c r="D25" s="34" t="s">
        <v>82</v>
      </c>
      <c r="E25" s="74" t="s">
        <v>270</v>
      </c>
      <c r="F25" s="34"/>
      <c r="G25" s="35">
        <f>G27</f>
        <v>0</v>
      </c>
      <c r="H25" s="35">
        <f>H27</f>
        <v>0</v>
      </c>
    </row>
    <row r="26" spans="1:8">
      <c r="A26" s="33" t="s">
        <v>83</v>
      </c>
      <c r="B26" s="37">
        <v>902</v>
      </c>
      <c r="C26" s="34" t="s">
        <v>73</v>
      </c>
      <c r="D26" s="34" t="s">
        <v>82</v>
      </c>
      <c r="E26" s="74" t="s">
        <v>270</v>
      </c>
      <c r="F26" s="34"/>
      <c r="G26" s="35">
        <f>G27</f>
        <v>0</v>
      </c>
      <c r="H26" s="35">
        <f>H27</f>
        <v>0</v>
      </c>
    </row>
    <row r="27" spans="1:8">
      <c r="A27" s="78"/>
      <c r="B27" s="79">
        <v>902</v>
      </c>
      <c r="C27" s="74" t="s">
        <v>73</v>
      </c>
      <c r="D27" s="74" t="s">
        <v>82</v>
      </c>
      <c r="E27" s="74" t="s">
        <v>270</v>
      </c>
      <c r="F27" s="74"/>
      <c r="G27" s="75">
        <f>'Прил.4 Расходы'!F27</f>
        <v>0</v>
      </c>
      <c r="H27" s="75">
        <f>'Прил.4 Расходы'!G27</f>
        <v>0</v>
      </c>
    </row>
    <row r="28" spans="1:8" ht="45">
      <c r="A28" s="33" t="s">
        <v>89</v>
      </c>
      <c r="B28" s="37">
        <v>902</v>
      </c>
      <c r="C28" s="34" t="s">
        <v>73</v>
      </c>
      <c r="D28" s="34" t="s">
        <v>82</v>
      </c>
      <c r="E28" s="34" t="s">
        <v>271</v>
      </c>
      <c r="F28" s="34"/>
      <c r="G28" s="35">
        <f>G29</f>
        <v>136000</v>
      </c>
      <c r="H28" s="35">
        <f>H29</f>
        <v>135302.12</v>
      </c>
    </row>
    <row r="29" spans="1:8" ht="45">
      <c r="A29" s="78" t="s">
        <v>85</v>
      </c>
      <c r="B29" s="79">
        <v>902</v>
      </c>
      <c r="C29" s="74" t="s">
        <v>73</v>
      </c>
      <c r="D29" s="74" t="s">
        <v>82</v>
      </c>
      <c r="E29" s="74" t="s">
        <v>271</v>
      </c>
      <c r="F29" s="74" t="s">
        <v>293</v>
      </c>
      <c r="G29" s="75">
        <f>'Прил.4 Расходы'!F29</f>
        <v>136000</v>
      </c>
      <c r="H29" s="75">
        <f>'Прил.4 Расходы'!G29</f>
        <v>135302.12</v>
      </c>
    </row>
    <row r="30" spans="1:8" ht="28.5">
      <c r="A30" s="76" t="s">
        <v>91</v>
      </c>
      <c r="B30" s="77">
        <v>902</v>
      </c>
      <c r="C30" s="54" t="s">
        <v>73</v>
      </c>
      <c r="D30" s="54" t="s">
        <v>92</v>
      </c>
      <c r="E30" s="54"/>
      <c r="F30" s="54"/>
      <c r="G30" s="55">
        <f>G31</f>
        <v>15247251.209999999</v>
      </c>
      <c r="H30" s="55">
        <f>H31</f>
        <v>14782119.84</v>
      </c>
    </row>
    <row r="31" spans="1:8" ht="60">
      <c r="A31" s="33" t="s">
        <v>76</v>
      </c>
      <c r="B31" s="37">
        <v>902</v>
      </c>
      <c r="C31" s="34" t="s">
        <v>73</v>
      </c>
      <c r="D31" s="34" t="s">
        <v>92</v>
      </c>
      <c r="E31" s="34"/>
      <c r="F31" s="34"/>
      <c r="G31" s="35">
        <f>G32</f>
        <v>15247251.209999999</v>
      </c>
      <c r="H31" s="35">
        <f>H32</f>
        <v>14782119.84</v>
      </c>
    </row>
    <row r="32" spans="1:8">
      <c r="A32" s="33" t="s">
        <v>83</v>
      </c>
      <c r="B32" s="37">
        <v>902</v>
      </c>
      <c r="C32" s="34" t="s">
        <v>73</v>
      </c>
      <c r="D32" s="34" t="s">
        <v>92</v>
      </c>
      <c r="E32" s="34"/>
      <c r="F32" s="34"/>
      <c r="G32" s="35">
        <f>G33+G35+G36+G37+G38+G34</f>
        <v>15247251.209999999</v>
      </c>
      <c r="H32" s="35">
        <f>H33+H35+H36+H37+H38+H34</f>
        <v>14782119.84</v>
      </c>
    </row>
    <row r="33" spans="1:8">
      <c r="A33" s="78" t="s">
        <v>93</v>
      </c>
      <c r="B33" s="79">
        <v>902</v>
      </c>
      <c r="C33" s="74" t="s">
        <v>73</v>
      </c>
      <c r="D33" s="74" t="s">
        <v>92</v>
      </c>
      <c r="E33" s="74" t="s">
        <v>270</v>
      </c>
      <c r="F33" s="74"/>
      <c r="G33" s="75">
        <f>'Прил.4 Расходы'!F33+'Прил.4 Расходы'!F47</f>
        <v>13933191.539999999</v>
      </c>
      <c r="H33" s="75">
        <f>'Прил.4 Расходы'!G33+'Прил.4 Расходы'!G47</f>
        <v>13474246.17</v>
      </c>
    </row>
    <row r="34" spans="1:8" ht="30">
      <c r="A34" s="78" t="s">
        <v>103</v>
      </c>
      <c r="B34" s="79">
        <v>902</v>
      </c>
      <c r="C34" s="74" t="s">
        <v>73</v>
      </c>
      <c r="D34" s="74" t="s">
        <v>92</v>
      </c>
      <c r="E34" s="80" t="s">
        <v>294</v>
      </c>
      <c r="F34" s="80"/>
      <c r="G34" s="75">
        <f>'Прил.4 Расходы'!F45</f>
        <v>245800</v>
      </c>
      <c r="H34" s="75">
        <f>'Прил.4 Расходы'!G45</f>
        <v>245800</v>
      </c>
    </row>
    <row r="35" spans="1:8" ht="30">
      <c r="A35" s="78" t="s">
        <v>104</v>
      </c>
      <c r="B35" s="79">
        <v>902</v>
      </c>
      <c r="C35" s="74" t="s">
        <v>73</v>
      </c>
      <c r="D35" s="74" t="s">
        <v>92</v>
      </c>
      <c r="E35" s="80" t="s">
        <v>295</v>
      </c>
      <c r="F35" s="74"/>
      <c r="G35" s="75">
        <f>'Прил.4 Расходы'!F46</f>
        <v>1000</v>
      </c>
      <c r="H35" s="75">
        <f>'Прил.4 Расходы'!G46</f>
        <v>500</v>
      </c>
    </row>
    <row r="36" spans="1:8">
      <c r="A36" s="33" t="s">
        <v>401</v>
      </c>
      <c r="B36" s="79">
        <v>902</v>
      </c>
      <c r="C36" s="74" t="s">
        <v>73</v>
      </c>
      <c r="D36" s="74" t="s">
        <v>92</v>
      </c>
      <c r="E36" s="34" t="s">
        <v>373</v>
      </c>
      <c r="F36" s="74"/>
      <c r="G36" s="75">
        <f>'Прил.4 Расходы'!F44</f>
        <v>523359.67</v>
      </c>
      <c r="H36" s="75">
        <f>'Прил.4 Расходы'!G44</f>
        <v>523359.67</v>
      </c>
    </row>
    <row r="37" spans="1:8" ht="30">
      <c r="A37" s="78" t="s">
        <v>105</v>
      </c>
      <c r="B37" s="79">
        <v>902</v>
      </c>
      <c r="C37" s="74" t="s">
        <v>73</v>
      </c>
      <c r="D37" s="74" t="s">
        <v>92</v>
      </c>
      <c r="E37" s="80" t="s">
        <v>334</v>
      </c>
      <c r="F37" s="74"/>
      <c r="G37" s="75">
        <f>'Прил.4 Расходы'!F48</f>
        <v>504000</v>
      </c>
      <c r="H37" s="75">
        <f>'Прил.4 Расходы'!G48</f>
        <v>499230</v>
      </c>
    </row>
    <row r="38" spans="1:8" ht="30">
      <c r="A38" s="78" t="s">
        <v>106</v>
      </c>
      <c r="B38" s="79">
        <v>902</v>
      </c>
      <c r="C38" s="74" t="s">
        <v>73</v>
      </c>
      <c r="D38" s="74" t="s">
        <v>92</v>
      </c>
      <c r="E38" s="80" t="s">
        <v>334</v>
      </c>
      <c r="F38" s="74"/>
      <c r="G38" s="75">
        <f>'Прил.4 Расходы'!F49</f>
        <v>39900</v>
      </c>
      <c r="H38" s="75">
        <f>'Прил.4 Расходы'!G49</f>
        <v>38984</v>
      </c>
    </row>
    <row r="39" spans="1:8" ht="126">
      <c r="A39" s="108" t="s">
        <v>427</v>
      </c>
      <c r="B39" s="79">
        <v>902</v>
      </c>
      <c r="C39" s="74" t="s">
        <v>73</v>
      </c>
      <c r="D39" s="74" t="s">
        <v>152</v>
      </c>
      <c r="E39" s="80" t="s">
        <v>282</v>
      </c>
      <c r="F39" s="74"/>
      <c r="G39" s="75">
        <f>'Прил.4 Расходы'!F55</f>
        <v>49000</v>
      </c>
      <c r="H39" s="75">
        <f>'Прил.4 Расходы'!G55</f>
        <v>10000</v>
      </c>
    </row>
    <row r="40" spans="1:8" ht="63">
      <c r="A40" s="113" t="s">
        <v>466</v>
      </c>
      <c r="B40" s="103">
        <v>902</v>
      </c>
      <c r="C40" s="105"/>
      <c r="D40" s="105"/>
      <c r="E40" s="105"/>
      <c r="F40" s="105"/>
      <c r="G40" s="106">
        <f>G41</f>
        <v>1050674.69</v>
      </c>
      <c r="H40" s="106">
        <f>H41</f>
        <v>1026477.61</v>
      </c>
    </row>
    <row r="41" spans="1:8" ht="57">
      <c r="A41" s="95" t="s">
        <v>114</v>
      </c>
      <c r="B41" s="96">
        <v>902</v>
      </c>
      <c r="C41" s="88" t="s">
        <v>73</v>
      </c>
      <c r="D41" s="88" t="s">
        <v>112</v>
      </c>
      <c r="E41" s="88" t="s">
        <v>272</v>
      </c>
      <c r="F41" s="88"/>
      <c r="G41" s="97">
        <f>G42</f>
        <v>1050674.69</v>
      </c>
      <c r="H41" s="97">
        <f>H42</f>
        <v>1026477.61</v>
      </c>
    </row>
    <row r="42" spans="1:8" ht="30">
      <c r="A42" s="33" t="s">
        <v>79</v>
      </c>
      <c r="B42" s="79">
        <v>902</v>
      </c>
      <c r="C42" s="74" t="s">
        <v>73</v>
      </c>
      <c r="D42" s="74" t="s">
        <v>112</v>
      </c>
      <c r="E42" s="34" t="s">
        <v>272</v>
      </c>
      <c r="F42" s="34"/>
      <c r="G42" s="35">
        <f>'Прил.4 Расходы'!F64</f>
        <v>1050674.69</v>
      </c>
      <c r="H42" s="35">
        <f>'Прил.4 Расходы'!G64</f>
        <v>1026477.61</v>
      </c>
    </row>
    <row r="43" spans="1:8">
      <c r="A43" s="76" t="s">
        <v>98</v>
      </c>
      <c r="B43" s="77">
        <v>902</v>
      </c>
      <c r="C43" s="54" t="s">
        <v>73</v>
      </c>
      <c r="D43" s="54" t="s">
        <v>119</v>
      </c>
      <c r="E43" s="54"/>
      <c r="F43" s="54"/>
      <c r="G43" s="55">
        <f>G44</f>
        <v>170223.7</v>
      </c>
      <c r="H43" s="55">
        <f>H44</f>
        <v>170223.7</v>
      </c>
    </row>
    <row r="44" spans="1:8">
      <c r="A44" s="33" t="s">
        <v>98</v>
      </c>
      <c r="B44" s="37">
        <v>902</v>
      </c>
      <c r="C44" s="34" t="s">
        <v>73</v>
      </c>
      <c r="D44" s="34" t="s">
        <v>119</v>
      </c>
      <c r="E44" s="34"/>
      <c r="F44" s="34"/>
      <c r="G44" s="35">
        <f>G45+G46</f>
        <v>170223.7</v>
      </c>
      <c r="H44" s="35">
        <f>H45+H46</f>
        <v>170223.7</v>
      </c>
    </row>
    <row r="45" spans="1:8" ht="30">
      <c r="A45" s="33" t="s">
        <v>508</v>
      </c>
      <c r="B45" s="79">
        <v>902</v>
      </c>
      <c r="C45" s="74" t="s">
        <v>73</v>
      </c>
      <c r="D45" s="74" t="s">
        <v>92</v>
      </c>
      <c r="E45" s="34" t="s">
        <v>511</v>
      </c>
      <c r="F45" s="74" t="s">
        <v>88</v>
      </c>
      <c r="G45" s="75">
        <f>'Прил.4 Расходы'!F43</f>
        <v>170223.7</v>
      </c>
      <c r="H45" s="75">
        <f>'Прил.4 Расходы'!G43</f>
        <v>170223.7</v>
      </c>
    </row>
    <row r="46" spans="1:8">
      <c r="A46" s="78" t="s">
        <v>120</v>
      </c>
      <c r="B46" s="79">
        <v>902</v>
      </c>
      <c r="C46" s="74" t="s">
        <v>73</v>
      </c>
      <c r="D46" s="74" t="s">
        <v>119</v>
      </c>
      <c r="E46" s="74" t="s">
        <v>99</v>
      </c>
      <c r="F46" s="74" t="s">
        <v>121</v>
      </c>
      <c r="G46" s="75">
        <f>'Прил.4 Расходы'!F71</f>
        <v>0</v>
      </c>
      <c r="H46" s="75">
        <f>'Прил.4 Расходы'!G71</f>
        <v>0</v>
      </c>
    </row>
    <row r="47" spans="1:8" ht="42.75">
      <c r="A47" s="76" t="s">
        <v>122</v>
      </c>
      <c r="B47" s="77">
        <v>902</v>
      </c>
      <c r="C47" s="54" t="s">
        <v>73</v>
      </c>
      <c r="D47" s="54" t="s">
        <v>123</v>
      </c>
      <c r="E47" s="54"/>
      <c r="F47" s="54"/>
      <c r="G47" s="55">
        <f>G50+G52+G53+G54+G55+G56+G58+G62+G59+G51+G61+G57+G63+G64+G65+G60</f>
        <v>6155690.0699999994</v>
      </c>
      <c r="H47" s="55">
        <f>H50+H52+H53+H54+H55+H56+H58+H62+H59+H51+H61+H57+H63+H64+H65+H60</f>
        <v>5975589.2999999998</v>
      </c>
    </row>
    <row r="48" spans="1:8" ht="60">
      <c r="A48" s="33" t="s">
        <v>124</v>
      </c>
      <c r="B48" s="37">
        <v>902</v>
      </c>
      <c r="C48" s="34" t="s">
        <v>73</v>
      </c>
      <c r="D48" s="34" t="s">
        <v>123</v>
      </c>
      <c r="E48" s="34" t="s">
        <v>273</v>
      </c>
      <c r="F48" s="34"/>
      <c r="G48" s="35">
        <f>G49</f>
        <v>1156312.22</v>
      </c>
      <c r="H48" s="35">
        <f>H49</f>
        <v>1144858.8999999999</v>
      </c>
    </row>
    <row r="49" spans="1:8" ht="30">
      <c r="A49" s="33" t="s">
        <v>126</v>
      </c>
      <c r="B49" s="37">
        <v>902</v>
      </c>
      <c r="C49" s="34" t="s">
        <v>73</v>
      </c>
      <c r="D49" s="34" t="s">
        <v>123</v>
      </c>
      <c r="E49" s="34" t="s">
        <v>273</v>
      </c>
      <c r="F49" s="34"/>
      <c r="G49" s="35">
        <f>G50</f>
        <v>1156312.22</v>
      </c>
      <c r="H49" s="35">
        <f>H50</f>
        <v>1144858.8999999999</v>
      </c>
    </row>
    <row r="50" spans="1:8" ht="45">
      <c r="A50" s="78" t="s">
        <v>87</v>
      </c>
      <c r="B50" s="79">
        <v>902</v>
      </c>
      <c r="C50" s="74" t="s">
        <v>73</v>
      </c>
      <c r="D50" s="74" t="s">
        <v>123</v>
      </c>
      <c r="E50" s="74" t="s">
        <v>273</v>
      </c>
      <c r="F50" s="74" t="s">
        <v>88</v>
      </c>
      <c r="G50" s="75">
        <f>'Прил.4 Расходы'!F75+'Прил.4 Расходы'!F77</f>
        <v>1156312.22</v>
      </c>
      <c r="H50" s="75">
        <f>'Прил.4 Расходы'!G75+'Прил.4 Расходы'!G77</f>
        <v>1144858.8999999999</v>
      </c>
    </row>
    <row r="51" spans="1:8" ht="90">
      <c r="A51" s="78" t="s">
        <v>129</v>
      </c>
      <c r="B51" s="79">
        <v>902</v>
      </c>
      <c r="C51" s="34" t="s">
        <v>73</v>
      </c>
      <c r="D51" s="34" t="s">
        <v>123</v>
      </c>
      <c r="E51" s="34" t="s">
        <v>130</v>
      </c>
      <c r="F51" s="74" t="s">
        <v>88</v>
      </c>
      <c r="G51" s="75">
        <f>'Прил.4 Расходы'!F82</f>
        <v>1440000</v>
      </c>
      <c r="H51" s="75">
        <f>'Прил.4 Расходы'!G82</f>
        <v>1434028.4</v>
      </c>
    </row>
    <row r="52" spans="1:8" ht="126">
      <c r="A52" s="43" t="s">
        <v>131</v>
      </c>
      <c r="B52" s="79">
        <v>902</v>
      </c>
      <c r="C52" s="34" t="s">
        <v>73</v>
      </c>
      <c r="D52" s="34" t="s">
        <v>123</v>
      </c>
      <c r="E52" s="34" t="s">
        <v>132</v>
      </c>
      <c r="F52" s="34"/>
      <c r="G52" s="75">
        <f>'Прил.4 Расходы'!F83</f>
        <v>0</v>
      </c>
      <c r="H52" s="75">
        <f>'Прил.4 Расходы'!G83</f>
        <v>0</v>
      </c>
    </row>
    <row r="53" spans="1:8" ht="94.5">
      <c r="A53" s="43" t="s">
        <v>313</v>
      </c>
      <c r="B53" s="79">
        <v>902</v>
      </c>
      <c r="C53" s="34" t="s">
        <v>73</v>
      </c>
      <c r="D53" s="34" t="s">
        <v>123</v>
      </c>
      <c r="E53" s="34" t="s">
        <v>133</v>
      </c>
      <c r="F53" s="34"/>
      <c r="G53" s="75">
        <f>'Прил.4 Расходы'!F84</f>
        <v>0</v>
      </c>
      <c r="H53" s="75">
        <f>'Прил.4 Расходы'!G84</f>
        <v>0</v>
      </c>
    </row>
    <row r="54" spans="1:8" ht="111" thickBot="1">
      <c r="A54" s="44" t="s">
        <v>315</v>
      </c>
      <c r="B54" s="79">
        <v>902</v>
      </c>
      <c r="C54" s="34" t="s">
        <v>73</v>
      </c>
      <c r="D54" s="34" t="s">
        <v>123</v>
      </c>
      <c r="E54" s="34" t="s">
        <v>134</v>
      </c>
      <c r="F54" s="34"/>
      <c r="G54" s="75">
        <f>'Прил.4 Расходы'!F85</f>
        <v>0</v>
      </c>
      <c r="H54" s="75">
        <f>'Прил.4 Расходы'!G85</f>
        <v>0</v>
      </c>
    </row>
    <row r="55" spans="1:8" ht="111" thickBot="1">
      <c r="A55" s="44" t="s">
        <v>312</v>
      </c>
      <c r="B55" s="79">
        <v>902</v>
      </c>
      <c r="C55" s="34" t="s">
        <v>73</v>
      </c>
      <c r="D55" s="34" t="s">
        <v>123</v>
      </c>
      <c r="E55" s="34" t="s">
        <v>135</v>
      </c>
      <c r="F55" s="34"/>
      <c r="G55" s="75">
        <f>'Прил.4 Расходы'!F86</f>
        <v>0</v>
      </c>
      <c r="H55" s="75">
        <f>'Прил.4 Расходы'!G86</f>
        <v>0</v>
      </c>
    </row>
    <row r="56" spans="1:8" ht="78.75">
      <c r="A56" s="42" t="s">
        <v>314</v>
      </c>
      <c r="B56" s="79">
        <v>902</v>
      </c>
      <c r="C56" s="34" t="s">
        <v>73</v>
      </c>
      <c r="D56" s="34" t="s">
        <v>123</v>
      </c>
      <c r="E56" s="34" t="s">
        <v>136</v>
      </c>
      <c r="F56" s="34"/>
      <c r="G56" s="75">
        <f>'Прил.4 Расходы'!F87</f>
        <v>18000</v>
      </c>
      <c r="H56" s="75">
        <f>'Прил.4 Расходы'!G87</f>
        <v>17500</v>
      </c>
    </row>
    <row r="57" spans="1:8" ht="31.5">
      <c r="A57" s="42" t="s">
        <v>344</v>
      </c>
      <c r="B57" s="79"/>
      <c r="C57" s="34"/>
      <c r="D57" s="34"/>
      <c r="E57" s="34"/>
      <c r="F57" s="34"/>
      <c r="G57" s="75">
        <f>'Прил.4 Расходы'!F88+'Прил.4 Расходы'!F89</f>
        <v>0</v>
      </c>
      <c r="H57" s="75">
        <f>'Прил.4 Расходы'!G88+'Прил.4 Расходы'!G89</f>
        <v>0</v>
      </c>
    </row>
    <row r="58" spans="1:8" ht="45">
      <c r="A58" s="33" t="s">
        <v>127</v>
      </c>
      <c r="B58" s="79">
        <v>902</v>
      </c>
      <c r="C58" s="34" t="s">
        <v>73</v>
      </c>
      <c r="D58" s="34" t="s">
        <v>123</v>
      </c>
      <c r="E58" s="34" t="s">
        <v>282</v>
      </c>
      <c r="F58" s="74" t="s">
        <v>88</v>
      </c>
      <c r="G58" s="75"/>
      <c r="H58" s="75"/>
    </row>
    <row r="59" spans="1:8" ht="30">
      <c r="A59" s="33" t="s">
        <v>508</v>
      </c>
      <c r="B59" s="79">
        <v>902</v>
      </c>
      <c r="C59" s="34" t="s">
        <v>73</v>
      </c>
      <c r="D59" s="34" t="s">
        <v>123</v>
      </c>
      <c r="E59" s="34" t="s">
        <v>511</v>
      </c>
      <c r="F59" s="74" t="s">
        <v>88</v>
      </c>
      <c r="G59" s="75">
        <f>'Прил.4 Расходы'!F79</f>
        <v>0</v>
      </c>
      <c r="H59" s="75">
        <f>'Прил.4 Расходы'!G79</f>
        <v>0</v>
      </c>
    </row>
    <row r="60" spans="1:8" ht="30">
      <c r="A60" s="33" t="s">
        <v>508</v>
      </c>
      <c r="B60" s="79">
        <v>902</v>
      </c>
      <c r="C60" s="34" t="s">
        <v>73</v>
      </c>
      <c r="D60" s="34" t="s">
        <v>123</v>
      </c>
      <c r="E60" s="34" t="s">
        <v>511</v>
      </c>
      <c r="F60" s="74"/>
      <c r="G60" s="75">
        <f>'Прил.4 Расходы'!F80</f>
        <v>90491.05</v>
      </c>
      <c r="H60" s="75">
        <f>'Прил.4 Расходы'!G80</f>
        <v>90491.05</v>
      </c>
    </row>
    <row r="61" spans="1:8" ht="30">
      <c r="A61" s="33" t="s">
        <v>311</v>
      </c>
      <c r="B61" s="79">
        <v>902</v>
      </c>
      <c r="C61" s="34" t="s">
        <v>92</v>
      </c>
      <c r="D61" s="34" t="s">
        <v>164</v>
      </c>
      <c r="E61" s="34"/>
      <c r="F61" s="74" t="s">
        <v>88</v>
      </c>
      <c r="G61" s="75">
        <f>'Прил.4 Расходы'!F131</f>
        <v>0</v>
      </c>
      <c r="H61" s="75">
        <f>'Прил.4 Расходы'!G131</f>
        <v>0</v>
      </c>
    </row>
    <row r="62" spans="1:8" ht="47.25">
      <c r="A62" s="43" t="s">
        <v>137</v>
      </c>
      <c r="B62" s="79">
        <v>902</v>
      </c>
      <c r="C62" s="34" t="s">
        <v>73</v>
      </c>
      <c r="D62" s="34" t="s">
        <v>123</v>
      </c>
      <c r="E62" s="34" t="s">
        <v>138</v>
      </c>
      <c r="F62" s="74"/>
      <c r="G62" s="75">
        <f>'Прил.4 Расходы'!F90</f>
        <v>2054670.61</v>
      </c>
      <c r="H62" s="75">
        <f>'Прил.4 Расходы'!G90</f>
        <v>1892494.76</v>
      </c>
    </row>
    <row r="63" spans="1:8" ht="63">
      <c r="A63" s="43" t="s">
        <v>515</v>
      </c>
      <c r="B63" s="79">
        <v>902</v>
      </c>
      <c r="C63" s="34" t="s">
        <v>73</v>
      </c>
      <c r="D63" s="34" t="s">
        <v>123</v>
      </c>
      <c r="E63" s="34" t="s">
        <v>514</v>
      </c>
      <c r="F63" s="74"/>
      <c r="G63" s="75">
        <f>'Прил.4 Расходы'!F91</f>
        <v>200000</v>
      </c>
      <c r="H63" s="75">
        <f>'Прил.4 Расходы'!G91</f>
        <v>200000</v>
      </c>
    </row>
    <row r="64" spans="1:8" ht="15.75">
      <c r="A64" s="43" t="s">
        <v>401</v>
      </c>
      <c r="B64" s="79">
        <v>902</v>
      </c>
      <c r="C64" s="34" t="s">
        <v>73</v>
      </c>
      <c r="D64" s="34" t="s">
        <v>123</v>
      </c>
      <c r="E64" s="34" t="s">
        <v>373</v>
      </c>
      <c r="F64" s="74"/>
      <c r="G64" s="75">
        <f>'Прил.4 Расходы'!F92</f>
        <v>1196216.19</v>
      </c>
      <c r="H64" s="75">
        <f>'Прил.4 Расходы'!G92</f>
        <v>1196216.19</v>
      </c>
    </row>
    <row r="65" spans="1:8" ht="31.5">
      <c r="A65" s="43" t="s">
        <v>513</v>
      </c>
      <c r="B65" s="79">
        <v>902</v>
      </c>
      <c r="C65" s="34" t="s">
        <v>73</v>
      </c>
      <c r="D65" s="34" t="s">
        <v>123</v>
      </c>
      <c r="E65" s="34" t="s">
        <v>512</v>
      </c>
      <c r="F65" s="74"/>
      <c r="G65" s="75">
        <f>'Прил.4 Расходы'!F93</f>
        <v>0</v>
      </c>
      <c r="H65" s="75">
        <f>'Прил.4 Расходы'!G93</f>
        <v>0</v>
      </c>
    </row>
    <row r="66" spans="1:8" ht="57">
      <c r="A66" s="76" t="s">
        <v>147</v>
      </c>
      <c r="B66" s="77">
        <v>902</v>
      </c>
      <c r="C66" s="54" t="s">
        <v>82</v>
      </c>
      <c r="D66" s="54"/>
      <c r="E66" s="54"/>
      <c r="F66" s="54"/>
      <c r="G66" s="55">
        <f>G67+G72+G73+G71</f>
        <v>1732453.85</v>
      </c>
      <c r="H66" s="55">
        <f>H67+H72+H73+H71</f>
        <v>1726524.42</v>
      </c>
    </row>
    <row r="67" spans="1:8" ht="75">
      <c r="A67" s="33" t="s">
        <v>431</v>
      </c>
      <c r="B67" s="37">
        <v>902</v>
      </c>
      <c r="C67" s="34" t="s">
        <v>82</v>
      </c>
      <c r="D67" s="34" t="s">
        <v>212</v>
      </c>
      <c r="E67" s="34"/>
      <c r="F67" s="34"/>
      <c r="G67" s="35">
        <f>G70</f>
        <v>105000</v>
      </c>
      <c r="H67" s="35">
        <f>H70</f>
        <v>102856.4</v>
      </c>
    </row>
    <row r="68" spans="1:8" ht="90">
      <c r="A68" s="33" t="s">
        <v>432</v>
      </c>
      <c r="B68" s="37">
        <v>902</v>
      </c>
      <c r="C68" s="34" t="s">
        <v>82</v>
      </c>
      <c r="D68" s="34" t="s">
        <v>212</v>
      </c>
      <c r="E68" s="34" t="s">
        <v>149</v>
      </c>
      <c r="F68" s="34"/>
      <c r="G68" s="35">
        <f>G69</f>
        <v>105000</v>
      </c>
      <c r="H68" s="35">
        <f>H69</f>
        <v>102856.4</v>
      </c>
    </row>
    <row r="69" spans="1:8" ht="90">
      <c r="A69" s="33" t="s">
        <v>432</v>
      </c>
      <c r="B69" s="37">
        <v>902</v>
      </c>
      <c r="C69" s="34" t="s">
        <v>82</v>
      </c>
      <c r="D69" s="34" t="s">
        <v>212</v>
      </c>
      <c r="E69" s="34" t="s">
        <v>149</v>
      </c>
      <c r="F69" s="34"/>
      <c r="G69" s="35">
        <f>G70</f>
        <v>105000</v>
      </c>
      <c r="H69" s="35">
        <f>H70</f>
        <v>102856.4</v>
      </c>
    </row>
    <row r="70" spans="1:8" ht="45">
      <c r="A70" s="78" t="s">
        <v>87</v>
      </c>
      <c r="B70" s="79">
        <v>902</v>
      </c>
      <c r="C70" s="74" t="s">
        <v>82</v>
      </c>
      <c r="D70" s="74" t="s">
        <v>212</v>
      </c>
      <c r="E70" s="74" t="s">
        <v>149</v>
      </c>
      <c r="F70" s="74" t="s">
        <v>88</v>
      </c>
      <c r="G70" s="75">
        <f>'Прил.4 Расходы'!F104</f>
        <v>105000</v>
      </c>
      <c r="H70" s="75">
        <f>'Прил.4 Расходы'!G104</f>
        <v>102856.4</v>
      </c>
    </row>
    <row r="71" spans="1:8">
      <c r="A71" s="33" t="s">
        <v>516</v>
      </c>
      <c r="B71" s="79">
        <v>902</v>
      </c>
      <c r="C71" s="74" t="s">
        <v>82</v>
      </c>
      <c r="D71" s="74" t="s">
        <v>212</v>
      </c>
      <c r="E71" s="74" t="s">
        <v>517</v>
      </c>
      <c r="F71" s="74" t="s">
        <v>88</v>
      </c>
      <c r="G71" s="75">
        <f>'Прил.4 Расходы'!F105</f>
        <v>40000</v>
      </c>
      <c r="H71" s="75">
        <f>'Прил.4 Расходы'!G105</f>
        <v>40000</v>
      </c>
    </row>
    <row r="72" spans="1:8" ht="30">
      <c r="A72" s="33" t="s">
        <v>346</v>
      </c>
      <c r="B72" s="79">
        <v>902</v>
      </c>
      <c r="C72" s="34" t="s">
        <v>82</v>
      </c>
      <c r="D72" s="34" t="s">
        <v>212</v>
      </c>
      <c r="E72" s="34" t="s">
        <v>343</v>
      </c>
      <c r="F72" s="74"/>
      <c r="G72" s="75">
        <f>'Прил.4 Расходы'!F106</f>
        <v>1435142.85</v>
      </c>
      <c r="H72" s="75">
        <f>'Прил.4 Расходы'!G106</f>
        <v>1431357.02</v>
      </c>
    </row>
    <row r="73" spans="1:8" ht="15.75">
      <c r="A73" s="43" t="s">
        <v>401</v>
      </c>
      <c r="B73" s="79">
        <v>902</v>
      </c>
      <c r="C73" s="34" t="s">
        <v>82</v>
      </c>
      <c r="D73" s="34" t="s">
        <v>212</v>
      </c>
      <c r="E73" s="34" t="s">
        <v>373</v>
      </c>
      <c r="F73" s="74"/>
      <c r="G73" s="75">
        <f>'Прил.4 Расходы'!F109</f>
        <v>152311</v>
      </c>
      <c r="H73" s="75">
        <f>'Прил.4 Расходы'!G109</f>
        <v>152311</v>
      </c>
    </row>
    <row r="74" spans="1:8">
      <c r="A74" s="76" t="s">
        <v>301</v>
      </c>
      <c r="B74" s="77">
        <v>902</v>
      </c>
      <c r="C74" s="54" t="s">
        <v>92</v>
      </c>
      <c r="D74" s="54"/>
      <c r="E74" s="54"/>
      <c r="F74" s="54"/>
      <c r="G74" s="90">
        <f>G77+G78+G79+G80+G81+G85+G82+G75+G76</f>
        <v>42926330.730000004</v>
      </c>
      <c r="H74" s="90">
        <f>H77+H78+H79+H80+H81+H85+H82+H75+H76</f>
        <v>42916645.25</v>
      </c>
    </row>
    <row r="75" spans="1:8" ht="60">
      <c r="A75" s="33" t="s">
        <v>436</v>
      </c>
      <c r="B75" s="37">
        <v>902</v>
      </c>
      <c r="C75" s="34" t="s">
        <v>92</v>
      </c>
      <c r="D75" s="34" t="s">
        <v>152</v>
      </c>
      <c r="E75" s="34" t="s">
        <v>437</v>
      </c>
      <c r="F75" s="34" t="s">
        <v>88</v>
      </c>
      <c r="G75" s="35">
        <f>'Прил.4 Расходы'!F116</f>
        <v>419000</v>
      </c>
      <c r="H75" s="35">
        <f>'Прил.4 Расходы'!G116</f>
        <v>419000</v>
      </c>
    </row>
    <row r="76" spans="1:8" ht="90">
      <c r="A76" s="33" t="s">
        <v>438</v>
      </c>
      <c r="B76" s="37">
        <v>902</v>
      </c>
      <c r="C76" s="34" t="s">
        <v>92</v>
      </c>
      <c r="D76" s="34" t="s">
        <v>152</v>
      </c>
      <c r="E76" s="34" t="s">
        <v>440</v>
      </c>
      <c r="F76" s="34" t="s">
        <v>88</v>
      </c>
      <c r="G76" s="35">
        <f>'Прил.4 Расходы'!F118</f>
        <v>95940</v>
      </c>
      <c r="H76" s="35">
        <f>'Прил.4 Расходы'!G118</f>
        <v>95940</v>
      </c>
    </row>
    <row r="77" spans="1:8" ht="111" thickBot="1">
      <c r="A77" s="44" t="s">
        <v>459</v>
      </c>
      <c r="B77" s="37">
        <v>902</v>
      </c>
      <c r="C77" s="34" t="s">
        <v>92</v>
      </c>
      <c r="D77" s="34" t="s">
        <v>152</v>
      </c>
      <c r="E77" s="34" t="s">
        <v>153</v>
      </c>
      <c r="F77" s="34"/>
      <c r="G77" s="35">
        <f>'Прил.4 Расходы'!F113</f>
        <v>250000</v>
      </c>
      <c r="H77" s="35">
        <f>'Прил.4 Расходы'!G113</f>
        <v>250000</v>
      </c>
    </row>
    <row r="78" spans="1:8" ht="111" thickBot="1">
      <c r="A78" s="44" t="s">
        <v>460</v>
      </c>
      <c r="B78" s="37">
        <v>902</v>
      </c>
      <c r="C78" s="34" t="s">
        <v>92</v>
      </c>
      <c r="D78" s="34" t="s">
        <v>152</v>
      </c>
      <c r="E78" s="34" t="s">
        <v>154</v>
      </c>
      <c r="F78" s="34"/>
      <c r="G78" s="35">
        <f>'Прил.4 Расходы'!F114</f>
        <v>0</v>
      </c>
      <c r="H78" s="35">
        <f>'Прил.4 Расходы'!G114</f>
        <v>0</v>
      </c>
    </row>
    <row r="79" spans="1:8">
      <c r="A79" s="33" t="s">
        <v>296</v>
      </c>
      <c r="B79" s="37">
        <v>902</v>
      </c>
      <c r="C79" s="34" t="s">
        <v>92</v>
      </c>
      <c r="D79" s="34" t="s">
        <v>148</v>
      </c>
      <c r="E79" s="34" t="s">
        <v>161</v>
      </c>
      <c r="F79" s="34"/>
      <c r="G79" s="35">
        <f>'Прил.4 Расходы'!F123</f>
        <v>17085617.140000001</v>
      </c>
      <c r="H79" s="35">
        <f>'Прил.4 Расходы'!G123</f>
        <v>17084659.780000001</v>
      </c>
    </row>
    <row r="80" spans="1:8">
      <c r="A80" s="33" t="s">
        <v>156</v>
      </c>
      <c r="B80" s="37">
        <v>902</v>
      </c>
      <c r="C80" s="34" t="s">
        <v>92</v>
      </c>
      <c r="D80" s="34" t="s">
        <v>155</v>
      </c>
      <c r="E80" s="34" t="s">
        <v>157</v>
      </c>
      <c r="F80" s="34"/>
      <c r="G80" s="35"/>
      <c r="H80" s="35"/>
    </row>
    <row r="81" spans="1:8" ht="45">
      <c r="A81" s="33" t="s">
        <v>158</v>
      </c>
      <c r="B81" s="37">
        <v>902</v>
      </c>
      <c r="C81" s="34" t="s">
        <v>92</v>
      </c>
      <c r="D81" s="34" t="s">
        <v>155</v>
      </c>
      <c r="E81" s="34" t="s">
        <v>297</v>
      </c>
      <c r="F81" s="34"/>
      <c r="G81" s="35">
        <f>'Прил.4 Расходы'!F119</f>
        <v>7944156</v>
      </c>
      <c r="H81" s="35">
        <f>'Прил.4 Расходы'!G119</f>
        <v>7944156</v>
      </c>
    </row>
    <row r="82" spans="1:8" ht="150">
      <c r="A82" s="37" t="s">
        <v>371</v>
      </c>
      <c r="B82" s="37">
        <v>902</v>
      </c>
      <c r="C82" s="34" t="s">
        <v>92</v>
      </c>
      <c r="D82" s="34" t="s">
        <v>148</v>
      </c>
      <c r="E82" s="34" t="s">
        <v>370</v>
      </c>
      <c r="F82" s="34"/>
      <c r="G82" s="35">
        <f>'Прил.4 Расходы'!F122</f>
        <v>16673475.74</v>
      </c>
      <c r="H82" s="35">
        <f>'Прил.4 Расходы'!G122</f>
        <v>16673475.74</v>
      </c>
    </row>
    <row r="83" spans="1:8">
      <c r="A83" s="33"/>
      <c r="B83" s="37"/>
      <c r="C83" s="34"/>
      <c r="D83" s="34"/>
      <c r="E83" s="34"/>
      <c r="F83" s="34"/>
      <c r="G83" s="35"/>
      <c r="H83" s="35"/>
    </row>
    <row r="84" spans="1:8">
      <c r="A84" s="33"/>
      <c r="B84" s="37"/>
      <c r="C84" s="34"/>
      <c r="D84" s="34"/>
      <c r="E84" s="34"/>
      <c r="F84" s="34"/>
      <c r="G84" s="35"/>
      <c r="H84" s="35"/>
    </row>
    <row r="85" spans="1:8" ht="42.75">
      <c r="A85" s="76" t="s">
        <v>163</v>
      </c>
      <c r="B85" s="77">
        <v>902</v>
      </c>
      <c r="C85" s="54" t="s">
        <v>92</v>
      </c>
      <c r="D85" s="54" t="s">
        <v>164</v>
      </c>
      <c r="E85" s="54"/>
      <c r="F85" s="54"/>
      <c r="G85" s="55">
        <f>G87+G86+G91+G92+G93</f>
        <v>458141.85</v>
      </c>
      <c r="H85" s="55">
        <f>H87+H86+H91+H92+H93</f>
        <v>449413.73</v>
      </c>
    </row>
    <row r="86" spans="1:8">
      <c r="A86" s="33"/>
      <c r="B86" s="37">
        <v>902</v>
      </c>
      <c r="C86" s="34" t="s">
        <v>92</v>
      </c>
      <c r="D86" s="34" t="s">
        <v>164</v>
      </c>
      <c r="E86" s="34"/>
      <c r="F86" s="34"/>
      <c r="G86" s="35"/>
      <c r="H86" s="35"/>
    </row>
    <row r="87" spans="1:8">
      <c r="A87" s="33" t="s">
        <v>165</v>
      </c>
      <c r="B87" s="37">
        <v>902</v>
      </c>
      <c r="C87" s="34" t="s">
        <v>92</v>
      </c>
      <c r="D87" s="34" t="s">
        <v>164</v>
      </c>
      <c r="E87" s="34"/>
      <c r="F87" s="34"/>
      <c r="G87" s="35">
        <f>G88+G89+G90</f>
        <v>0</v>
      </c>
      <c r="H87" s="35">
        <f>H88+H89+H90</f>
        <v>0</v>
      </c>
    </row>
    <row r="88" spans="1:8" ht="15.75">
      <c r="A88" s="57" t="s">
        <v>167</v>
      </c>
      <c r="B88" s="79">
        <v>902</v>
      </c>
      <c r="C88" s="34" t="s">
        <v>92</v>
      </c>
      <c r="D88" s="34" t="s">
        <v>164</v>
      </c>
      <c r="E88" s="34" t="s">
        <v>168</v>
      </c>
      <c r="F88" s="34" t="s">
        <v>88</v>
      </c>
      <c r="G88" s="75">
        <f>'Прил.4 Расходы'!F128</f>
        <v>0</v>
      </c>
      <c r="H88" s="75">
        <f>'Прил.4 Расходы'!G128</f>
        <v>0</v>
      </c>
    </row>
    <row r="89" spans="1:8" ht="126">
      <c r="A89" s="58" t="s">
        <v>169</v>
      </c>
      <c r="B89" s="79">
        <v>902</v>
      </c>
      <c r="C89" s="34" t="s">
        <v>92</v>
      </c>
      <c r="D89" s="34" t="s">
        <v>164</v>
      </c>
      <c r="E89" s="34" t="s">
        <v>170</v>
      </c>
      <c r="F89" s="34" t="s">
        <v>159</v>
      </c>
      <c r="G89" s="75">
        <f>'Прил.4 Расходы'!F129</f>
        <v>0</v>
      </c>
      <c r="H89" s="75">
        <f>'Прил.4 Расходы'!G129</f>
        <v>0</v>
      </c>
    </row>
    <row r="90" spans="1:8" ht="141.75">
      <c r="A90" s="59" t="s">
        <v>171</v>
      </c>
      <c r="B90" s="79">
        <v>902</v>
      </c>
      <c r="C90" s="34" t="s">
        <v>92</v>
      </c>
      <c r="D90" s="34" t="s">
        <v>164</v>
      </c>
      <c r="E90" s="34" t="s">
        <v>172</v>
      </c>
      <c r="F90" s="34" t="s">
        <v>88</v>
      </c>
      <c r="G90" s="75">
        <f>'Прил.4 Расходы'!F130</f>
        <v>0</v>
      </c>
      <c r="H90" s="75">
        <f>'Прил.4 Расходы'!G130</f>
        <v>0</v>
      </c>
    </row>
    <row r="91" spans="1:8" ht="15.75">
      <c r="A91" s="42" t="s">
        <v>298</v>
      </c>
      <c r="B91" s="79">
        <v>902</v>
      </c>
      <c r="C91" s="34" t="s">
        <v>92</v>
      </c>
      <c r="D91" s="34" t="s">
        <v>164</v>
      </c>
      <c r="E91" s="34" t="s">
        <v>285</v>
      </c>
      <c r="F91" s="34"/>
      <c r="G91" s="75">
        <f>'Прил.4 Расходы'!F133</f>
        <v>420285.12</v>
      </c>
      <c r="H91" s="75">
        <f>'Прил.4 Расходы'!G133</f>
        <v>411557</v>
      </c>
    </row>
    <row r="92" spans="1:8" ht="30">
      <c r="A92" s="33" t="s">
        <v>508</v>
      </c>
      <c r="B92" s="79">
        <v>902</v>
      </c>
      <c r="C92" s="34" t="s">
        <v>92</v>
      </c>
      <c r="D92" s="34" t="s">
        <v>164</v>
      </c>
      <c r="E92" s="34" t="s">
        <v>510</v>
      </c>
      <c r="F92" s="34"/>
      <c r="G92" s="75">
        <f>'Прил.4 Расходы'!F134</f>
        <v>12637.99</v>
      </c>
      <c r="H92" s="75">
        <f>'Прил.4 Расходы'!G134</f>
        <v>12637.99</v>
      </c>
    </row>
    <row r="93" spans="1:8" ht="15.75">
      <c r="A93" s="43" t="s">
        <v>401</v>
      </c>
      <c r="B93" s="79">
        <v>902</v>
      </c>
      <c r="C93" s="34" t="s">
        <v>92</v>
      </c>
      <c r="D93" s="34" t="s">
        <v>164</v>
      </c>
      <c r="E93" s="34" t="s">
        <v>373</v>
      </c>
      <c r="F93" s="74"/>
      <c r="G93" s="75">
        <f>'Прил.4 Расходы'!F135</f>
        <v>25218.74</v>
      </c>
      <c r="H93" s="75">
        <f>'Прил.4 Расходы'!G135</f>
        <v>25218.74</v>
      </c>
    </row>
    <row r="94" spans="1:8" ht="28.5">
      <c r="A94" s="76" t="s">
        <v>173</v>
      </c>
      <c r="B94" s="77">
        <v>902</v>
      </c>
      <c r="C94" s="54" t="s">
        <v>152</v>
      </c>
      <c r="D94" s="54"/>
      <c r="E94" s="54"/>
      <c r="F94" s="54"/>
      <c r="G94" s="90">
        <f>G96+G95+G102+G99+G101+G98+G100+G104</f>
        <v>14796007.530000001</v>
      </c>
      <c r="H94" s="90">
        <f>H96+H95+H102+H99+H101+H98+H100+H104</f>
        <v>14777466.74</v>
      </c>
    </row>
    <row r="95" spans="1:8">
      <c r="A95" s="76" t="s">
        <v>340</v>
      </c>
      <c r="B95" s="37">
        <v>902</v>
      </c>
      <c r="C95" s="34" t="s">
        <v>152</v>
      </c>
      <c r="D95" s="34" t="s">
        <v>73</v>
      </c>
      <c r="E95" s="34"/>
      <c r="F95" s="34"/>
      <c r="G95" s="35">
        <f>'Прил.4 Расходы'!F139</f>
        <v>0</v>
      </c>
      <c r="H95" s="35">
        <f>'Прил.4 Расходы'!G139</f>
        <v>0</v>
      </c>
    </row>
    <row r="96" spans="1:8" ht="30">
      <c r="A96" s="33" t="s">
        <v>174</v>
      </c>
      <c r="B96" s="37">
        <v>902</v>
      </c>
      <c r="C96" s="34" t="s">
        <v>152</v>
      </c>
      <c r="D96" s="34" t="s">
        <v>75</v>
      </c>
      <c r="E96" s="34"/>
      <c r="F96" s="34"/>
      <c r="G96" s="35"/>
      <c r="H96" s="35"/>
    </row>
    <row r="97" spans="1:8">
      <c r="A97" s="33" t="s">
        <v>165</v>
      </c>
      <c r="B97" s="37">
        <v>902</v>
      </c>
      <c r="C97" s="34" t="s">
        <v>152</v>
      </c>
      <c r="D97" s="34" t="s">
        <v>75</v>
      </c>
      <c r="E97" s="34" t="s">
        <v>176</v>
      </c>
      <c r="F97" s="34"/>
      <c r="G97" s="35">
        <f>G98</f>
        <v>626500</v>
      </c>
      <c r="H97" s="35">
        <f>H98</f>
        <v>626500</v>
      </c>
    </row>
    <row r="98" spans="1:8" ht="120">
      <c r="A98" s="37" t="s">
        <v>118</v>
      </c>
      <c r="B98" s="79">
        <v>902</v>
      </c>
      <c r="C98" s="34" t="s">
        <v>152</v>
      </c>
      <c r="D98" s="34" t="s">
        <v>75</v>
      </c>
      <c r="E98" s="34" t="s">
        <v>101</v>
      </c>
      <c r="F98" s="34"/>
      <c r="G98" s="75">
        <f>'Прил.4 Расходы'!F144</f>
        <v>626500</v>
      </c>
      <c r="H98" s="75">
        <f>'Прил.4 Расходы'!G144</f>
        <v>626500</v>
      </c>
    </row>
    <row r="99" spans="1:8">
      <c r="A99" s="33" t="s">
        <v>165</v>
      </c>
      <c r="B99" s="79">
        <v>902</v>
      </c>
      <c r="C99" s="34" t="s">
        <v>152</v>
      </c>
      <c r="D99" s="34" t="s">
        <v>75</v>
      </c>
      <c r="E99" s="34" t="s">
        <v>176</v>
      </c>
      <c r="F99" s="34"/>
      <c r="G99" s="75">
        <f>'Прил.4 Расходы'!F141</f>
        <v>180000</v>
      </c>
      <c r="H99" s="75">
        <f>'Прил.4 Расходы'!G141</f>
        <v>179869.56</v>
      </c>
    </row>
    <row r="100" spans="1:8">
      <c r="A100" s="33" t="s">
        <v>165</v>
      </c>
      <c r="B100" s="79">
        <v>902</v>
      </c>
      <c r="C100" s="34" t="s">
        <v>152</v>
      </c>
      <c r="D100" s="34" t="s">
        <v>75</v>
      </c>
      <c r="E100" s="34" t="s">
        <v>130</v>
      </c>
      <c r="F100" s="34"/>
      <c r="G100" s="75">
        <f>'Прил.4 Расходы'!F142</f>
        <v>680000</v>
      </c>
      <c r="H100" s="75">
        <f>'Прил.4 Расходы'!G142</f>
        <v>680000</v>
      </c>
    </row>
    <row r="101" spans="1:8" ht="90">
      <c r="A101" s="33" t="s">
        <v>274</v>
      </c>
      <c r="B101" s="79">
        <v>902</v>
      </c>
      <c r="C101" s="34" t="s">
        <v>152</v>
      </c>
      <c r="D101" s="34" t="s">
        <v>75</v>
      </c>
      <c r="E101" s="34" t="s">
        <v>403</v>
      </c>
      <c r="F101" s="74"/>
      <c r="G101" s="75">
        <f>'Прил.4 Расходы'!F146</f>
        <v>4274892.53</v>
      </c>
      <c r="H101" s="75">
        <f>'Прил.4 Расходы'!G146</f>
        <v>4274892.53</v>
      </c>
    </row>
    <row r="102" spans="1:8" ht="30">
      <c r="A102" s="37" t="s">
        <v>476</v>
      </c>
      <c r="B102" s="79">
        <v>902</v>
      </c>
      <c r="C102" s="34" t="s">
        <v>152</v>
      </c>
      <c r="D102" s="34" t="s">
        <v>82</v>
      </c>
      <c r="E102" s="34" t="s">
        <v>477</v>
      </c>
      <c r="F102" s="74"/>
      <c r="G102" s="75">
        <f>'Прил.4 Расходы'!F148</f>
        <v>6984615</v>
      </c>
      <c r="H102" s="75">
        <f>'Прил.4 Расходы'!G148</f>
        <v>6984615</v>
      </c>
    </row>
    <row r="103" spans="1:8" ht="90">
      <c r="A103" s="37" t="s">
        <v>416</v>
      </c>
      <c r="B103" s="79">
        <v>902</v>
      </c>
      <c r="C103" s="34" t="s">
        <v>112</v>
      </c>
      <c r="D103" s="34" t="s">
        <v>152</v>
      </c>
      <c r="E103" s="34" t="s">
        <v>135</v>
      </c>
      <c r="F103" s="34" t="s">
        <v>417</v>
      </c>
      <c r="G103" s="75">
        <f>'Прил.4 Расходы'!F149</f>
        <v>16000</v>
      </c>
      <c r="H103" s="75">
        <f>'Прил.4 Расходы'!G149</f>
        <v>16000</v>
      </c>
    </row>
    <row r="104" spans="1:8">
      <c r="A104" s="33" t="s">
        <v>165</v>
      </c>
      <c r="B104" s="79">
        <v>902</v>
      </c>
      <c r="C104" s="34" t="s">
        <v>152</v>
      </c>
      <c r="D104" s="34" t="s">
        <v>75</v>
      </c>
      <c r="E104" s="34" t="s">
        <v>130</v>
      </c>
      <c r="F104" s="34" t="s">
        <v>88</v>
      </c>
      <c r="G104" s="75">
        <f>'Прил.4 Расходы'!F145</f>
        <v>2050000</v>
      </c>
      <c r="H104" s="75">
        <f>'Прил.4 Расходы'!G145</f>
        <v>2031589.65</v>
      </c>
    </row>
    <row r="105" spans="1:8">
      <c r="A105" s="76" t="s">
        <v>211</v>
      </c>
      <c r="B105" s="77">
        <v>902</v>
      </c>
      <c r="C105" s="54" t="s">
        <v>212</v>
      </c>
      <c r="D105" s="54"/>
      <c r="E105" s="54"/>
      <c r="F105" s="54"/>
      <c r="G105" s="55">
        <f>G106+G111+G122</f>
        <v>17266732.800000001</v>
      </c>
      <c r="H105" s="55">
        <f>H106+H111+H122</f>
        <v>17226538.440000001</v>
      </c>
    </row>
    <row r="106" spans="1:8">
      <c r="A106" s="76" t="s">
        <v>213</v>
      </c>
      <c r="B106" s="77">
        <v>902</v>
      </c>
      <c r="C106" s="54" t="s">
        <v>212</v>
      </c>
      <c r="D106" s="54" t="s">
        <v>73</v>
      </c>
      <c r="E106" s="54"/>
      <c r="F106" s="54"/>
      <c r="G106" s="55">
        <f>G107+G110</f>
        <v>6812400</v>
      </c>
      <c r="H106" s="55">
        <f>H107+H110</f>
        <v>6803848</v>
      </c>
    </row>
    <row r="107" spans="1:8" ht="45">
      <c r="A107" s="33" t="s">
        <v>214</v>
      </c>
      <c r="B107" s="37">
        <v>902</v>
      </c>
      <c r="C107" s="34" t="s">
        <v>212</v>
      </c>
      <c r="D107" s="34" t="s">
        <v>73</v>
      </c>
      <c r="E107" s="34" t="s">
        <v>215</v>
      </c>
      <c r="F107" s="34"/>
      <c r="G107" s="35">
        <f>G108</f>
        <v>6470000</v>
      </c>
      <c r="H107" s="35">
        <f>H108</f>
        <v>6461448</v>
      </c>
    </row>
    <row r="108" spans="1:8" ht="30">
      <c r="A108" s="33" t="s">
        <v>216</v>
      </c>
      <c r="B108" s="37">
        <v>902</v>
      </c>
      <c r="C108" s="34" t="s">
        <v>212</v>
      </c>
      <c r="D108" s="34" t="s">
        <v>73</v>
      </c>
      <c r="E108" s="34" t="s">
        <v>215</v>
      </c>
      <c r="F108" s="34"/>
      <c r="G108" s="35">
        <f>G109</f>
        <v>6470000</v>
      </c>
      <c r="H108" s="35">
        <f>H109</f>
        <v>6461448</v>
      </c>
    </row>
    <row r="109" spans="1:8" ht="60">
      <c r="A109" s="78" t="s">
        <v>217</v>
      </c>
      <c r="B109" s="79">
        <v>902</v>
      </c>
      <c r="C109" s="34" t="s">
        <v>212</v>
      </c>
      <c r="D109" s="34" t="s">
        <v>73</v>
      </c>
      <c r="E109" s="34" t="s">
        <v>215</v>
      </c>
      <c r="F109" s="34" t="s">
        <v>218</v>
      </c>
      <c r="G109" s="75">
        <f>'Прил.4 Расходы'!F236</f>
        <v>6470000</v>
      </c>
      <c r="H109" s="75">
        <f>'Прил.4 Расходы'!G236</f>
        <v>6461448</v>
      </c>
    </row>
    <row r="110" spans="1:8">
      <c r="A110" s="78" t="s">
        <v>219</v>
      </c>
      <c r="B110" s="79">
        <v>902</v>
      </c>
      <c r="C110" s="74" t="s">
        <v>212</v>
      </c>
      <c r="D110" s="74" t="s">
        <v>73</v>
      </c>
      <c r="E110" s="34" t="s">
        <v>220</v>
      </c>
      <c r="F110" s="74" t="s">
        <v>221</v>
      </c>
      <c r="G110" s="75">
        <f>'Прил.4 Расходы'!F237</f>
        <v>342400</v>
      </c>
      <c r="H110" s="75">
        <f>'Прил.4 Расходы'!G237</f>
        <v>342400</v>
      </c>
    </row>
    <row r="111" spans="1:8" ht="28.5">
      <c r="A111" s="76" t="s">
        <v>222</v>
      </c>
      <c r="B111" s="77">
        <v>902</v>
      </c>
      <c r="C111" s="54" t="s">
        <v>212</v>
      </c>
      <c r="D111" s="54" t="s">
        <v>82</v>
      </c>
      <c r="E111" s="54"/>
      <c r="F111" s="54"/>
      <c r="G111" s="55">
        <f>G112+G115+G118+G119+G120+G121</f>
        <v>5904952.7999999998</v>
      </c>
      <c r="H111" s="55">
        <f>H112+H115+H118+H119+H120+H121</f>
        <v>5904952.7999999998</v>
      </c>
    </row>
    <row r="112" spans="1:8">
      <c r="A112" s="33" t="s">
        <v>224</v>
      </c>
      <c r="B112" s="37">
        <v>902</v>
      </c>
      <c r="C112" s="34" t="s">
        <v>212</v>
      </c>
      <c r="D112" s="34" t="s">
        <v>82</v>
      </c>
      <c r="E112" s="34" t="s">
        <v>225</v>
      </c>
      <c r="F112" s="34"/>
      <c r="G112" s="35">
        <f>G113</f>
        <v>600000</v>
      </c>
      <c r="H112" s="35">
        <f>H113</f>
        <v>600000</v>
      </c>
    </row>
    <row r="113" spans="1:8" ht="30">
      <c r="A113" s="33" t="s">
        <v>226</v>
      </c>
      <c r="B113" s="37">
        <v>902</v>
      </c>
      <c r="C113" s="34" t="s">
        <v>212</v>
      </c>
      <c r="D113" s="34" t="s">
        <v>82</v>
      </c>
      <c r="E113" s="34" t="s">
        <v>225</v>
      </c>
      <c r="F113" s="34"/>
      <c r="G113" s="35">
        <f>G114</f>
        <v>600000</v>
      </c>
      <c r="H113" s="35">
        <f>H114</f>
        <v>600000</v>
      </c>
    </row>
    <row r="114" spans="1:8" ht="30">
      <c r="A114" s="78" t="s">
        <v>227</v>
      </c>
      <c r="B114" s="79">
        <v>902</v>
      </c>
      <c r="C114" s="74" t="s">
        <v>212</v>
      </c>
      <c r="D114" s="74" t="s">
        <v>82</v>
      </c>
      <c r="E114" s="34" t="s">
        <v>225</v>
      </c>
      <c r="F114" s="74" t="s">
        <v>221</v>
      </c>
      <c r="G114" s="75">
        <f>'Прил.4 Расходы'!F242</f>
        <v>600000</v>
      </c>
      <c r="H114" s="75">
        <f>'Прил.4 Расходы'!G242</f>
        <v>600000</v>
      </c>
    </row>
    <row r="115" spans="1:8" ht="30">
      <c r="A115" s="33" t="s">
        <v>275</v>
      </c>
      <c r="B115" s="37">
        <v>902</v>
      </c>
      <c r="C115" s="34" t="s">
        <v>212</v>
      </c>
      <c r="D115" s="34" t="s">
        <v>92</v>
      </c>
      <c r="E115" s="34" t="s">
        <v>338</v>
      </c>
      <c r="F115" s="34"/>
      <c r="G115" s="35">
        <f>G116</f>
        <v>2021380</v>
      </c>
      <c r="H115" s="35">
        <f>H116</f>
        <v>2021380</v>
      </c>
    </row>
    <row r="116" spans="1:8" ht="30">
      <c r="A116" s="33" t="s">
        <v>226</v>
      </c>
      <c r="B116" s="37">
        <v>902</v>
      </c>
      <c r="C116" s="34" t="s">
        <v>212</v>
      </c>
      <c r="D116" s="34" t="s">
        <v>92</v>
      </c>
      <c r="E116" s="34" t="s">
        <v>338</v>
      </c>
      <c r="F116" s="34"/>
      <c r="G116" s="35">
        <f>G117</f>
        <v>2021380</v>
      </c>
      <c r="H116" s="35">
        <f>H117</f>
        <v>2021380</v>
      </c>
    </row>
    <row r="117" spans="1:8" ht="47.25">
      <c r="A117" s="42" t="s">
        <v>228</v>
      </c>
      <c r="B117" s="79">
        <v>902</v>
      </c>
      <c r="C117" s="34" t="s">
        <v>212</v>
      </c>
      <c r="D117" s="34" t="s">
        <v>92</v>
      </c>
      <c r="E117" s="34" t="s">
        <v>338</v>
      </c>
      <c r="F117" s="34" t="s">
        <v>308</v>
      </c>
      <c r="G117" s="75">
        <f>'Прил.4 Расходы'!F248</f>
        <v>2021380</v>
      </c>
      <c r="H117" s="75">
        <f>'Прил.4 Расходы'!G248</f>
        <v>2021380</v>
      </c>
    </row>
    <row r="118" spans="1:8" ht="45">
      <c r="A118" s="78" t="s">
        <v>223</v>
      </c>
      <c r="B118" s="79"/>
      <c r="C118" s="74"/>
      <c r="D118" s="74"/>
      <c r="E118" s="74"/>
      <c r="F118" s="74"/>
      <c r="G118" s="75"/>
      <c r="H118" s="75"/>
    </row>
    <row r="119" spans="1:8" ht="94.5">
      <c r="A119" s="56" t="s">
        <v>386</v>
      </c>
      <c r="B119" s="37">
        <v>902</v>
      </c>
      <c r="C119" s="34" t="s">
        <v>212</v>
      </c>
      <c r="D119" s="34" t="s">
        <v>82</v>
      </c>
      <c r="E119" s="34" t="s">
        <v>454</v>
      </c>
      <c r="F119" s="74" t="s">
        <v>308</v>
      </c>
      <c r="G119" s="75">
        <f>'Прил.4 Расходы'!F245</f>
        <v>3083572.8</v>
      </c>
      <c r="H119" s="75">
        <f>'Прил.4 Расходы'!G245</f>
        <v>3083572.8</v>
      </c>
    </row>
    <row r="120" spans="1:8" ht="15.75">
      <c r="A120" s="56"/>
      <c r="B120" s="37"/>
      <c r="C120" s="34"/>
      <c r="D120" s="34"/>
      <c r="E120" s="34"/>
      <c r="F120" s="74"/>
      <c r="G120" s="75">
        <f>'Прил.4 Расходы'!F249</f>
        <v>200000</v>
      </c>
      <c r="H120" s="75">
        <f>'Прил.4 Расходы'!G249</f>
        <v>200000</v>
      </c>
    </row>
    <row r="121" spans="1:8">
      <c r="A121" s="37"/>
      <c r="B121" s="37"/>
      <c r="C121" s="34"/>
      <c r="D121" s="34"/>
      <c r="E121" s="34"/>
      <c r="F121" s="34"/>
      <c r="G121" s="75">
        <f>'Прил.4 Расходы'!F244</f>
        <v>0</v>
      </c>
      <c r="H121" s="75">
        <f>'Прил.4 Расходы'!G244</f>
        <v>0</v>
      </c>
    </row>
    <row r="122" spans="1:8">
      <c r="A122" s="76" t="s">
        <v>229</v>
      </c>
      <c r="B122" s="77">
        <v>902</v>
      </c>
      <c r="C122" s="54" t="s">
        <v>212</v>
      </c>
      <c r="D122" s="54" t="s">
        <v>92</v>
      </c>
      <c r="E122" s="54"/>
      <c r="F122" s="54"/>
      <c r="G122" s="55">
        <f>G123+G124</f>
        <v>4549380</v>
      </c>
      <c r="H122" s="55">
        <f>H123+H124</f>
        <v>4517737.6399999997</v>
      </c>
    </row>
    <row r="123" spans="1:8">
      <c r="A123" s="78"/>
      <c r="B123" s="79"/>
      <c r="C123" s="74"/>
      <c r="D123" s="74"/>
      <c r="E123" s="74"/>
      <c r="F123" s="74"/>
      <c r="G123" s="75"/>
      <c r="H123" s="75"/>
    </row>
    <row r="124" spans="1:8" ht="30">
      <c r="A124" s="33" t="s">
        <v>191</v>
      </c>
      <c r="B124" s="37">
        <v>902</v>
      </c>
      <c r="C124" s="34" t="s">
        <v>212</v>
      </c>
      <c r="D124" s="34" t="s">
        <v>92</v>
      </c>
      <c r="E124" s="34"/>
      <c r="F124" s="34"/>
      <c r="G124" s="68">
        <f>G125+G128</f>
        <v>4549380</v>
      </c>
      <c r="H124" s="68">
        <f>H125+H128</f>
        <v>4517737.6399999997</v>
      </c>
    </row>
    <row r="125" spans="1:8" ht="165">
      <c r="A125" s="33" t="s">
        <v>231</v>
      </c>
      <c r="B125" s="37">
        <v>902</v>
      </c>
      <c r="C125" s="34" t="s">
        <v>212</v>
      </c>
      <c r="D125" s="34" t="s">
        <v>92</v>
      </c>
      <c r="E125" s="34" t="s">
        <v>291</v>
      </c>
      <c r="F125" s="34"/>
      <c r="G125" s="68">
        <f>G126</f>
        <v>67680</v>
      </c>
      <c r="H125" s="68">
        <f>H126</f>
        <v>67600</v>
      </c>
    </row>
    <row r="126" spans="1:8">
      <c r="A126" s="33" t="s">
        <v>232</v>
      </c>
      <c r="B126" s="37">
        <v>902</v>
      </c>
      <c r="C126" s="34" t="s">
        <v>212</v>
      </c>
      <c r="D126" s="34" t="s">
        <v>92</v>
      </c>
      <c r="E126" s="34" t="s">
        <v>291</v>
      </c>
      <c r="F126" s="34"/>
      <c r="G126" s="68">
        <f>G127</f>
        <v>67680</v>
      </c>
      <c r="H126" s="68">
        <f>H127</f>
        <v>67600</v>
      </c>
    </row>
    <row r="127" spans="1:8">
      <c r="A127" s="78" t="s">
        <v>233</v>
      </c>
      <c r="B127" s="79">
        <v>902</v>
      </c>
      <c r="C127" s="34" t="s">
        <v>212</v>
      </c>
      <c r="D127" s="34" t="s">
        <v>92</v>
      </c>
      <c r="E127" s="34" t="s">
        <v>291</v>
      </c>
      <c r="F127" s="34" t="s">
        <v>333</v>
      </c>
      <c r="G127" s="81">
        <f>'Прил.4 Расходы'!F256</f>
        <v>67680</v>
      </c>
      <c r="H127" s="81">
        <f>'Прил.4 Расходы'!G256</f>
        <v>67600</v>
      </c>
    </row>
    <row r="128" spans="1:8" ht="45">
      <c r="A128" s="33" t="s">
        <v>234</v>
      </c>
      <c r="B128" s="37">
        <v>902</v>
      </c>
      <c r="C128" s="34" t="s">
        <v>212</v>
      </c>
      <c r="D128" s="34" t="s">
        <v>92</v>
      </c>
      <c r="E128" s="34" t="s">
        <v>331</v>
      </c>
      <c r="F128" s="34"/>
      <c r="G128" s="35">
        <f>G129+G130+G131</f>
        <v>4481700</v>
      </c>
      <c r="H128" s="35">
        <f>H129+H130+H131</f>
        <v>4450137.6399999997</v>
      </c>
    </row>
    <row r="129" spans="1:8">
      <c r="A129" s="78" t="s">
        <v>232</v>
      </c>
      <c r="B129" s="79">
        <v>902</v>
      </c>
      <c r="C129" s="34" t="s">
        <v>212</v>
      </c>
      <c r="D129" s="34" t="s">
        <v>92</v>
      </c>
      <c r="E129" s="34" t="s">
        <v>331</v>
      </c>
      <c r="F129" s="34" t="s">
        <v>221</v>
      </c>
      <c r="G129" s="75">
        <f>'Прил.4 Расходы'!F258</f>
        <v>3693900</v>
      </c>
      <c r="H129" s="75">
        <f>'Прил.4 Расходы'!G258</f>
        <v>3679125.69</v>
      </c>
    </row>
    <row r="130" spans="1:8" ht="45">
      <c r="A130" s="78" t="s">
        <v>276</v>
      </c>
      <c r="B130" s="79">
        <v>902</v>
      </c>
      <c r="C130" s="34" t="s">
        <v>212</v>
      </c>
      <c r="D130" s="34" t="s">
        <v>92</v>
      </c>
      <c r="E130" s="34" t="s">
        <v>331</v>
      </c>
      <c r="F130" s="34" t="s">
        <v>221</v>
      </c>
      <c r="G130" s="75">
        <f>'Прил.4 Расходы'!F259</f>
        <v>787800</v>
      </c>
      <c r="H130" s="75">
        <f>'Прил.4 Расходы'!G259</f>
        <v>771011.95</v>
      </c>
    </row>
    <row r="131" spans="1:8" ht="30">
      <c r="A131" s="78" t="s">
        <v>236</v>
      </c>
      <c r="B131" s="79">
        <v>902</v>
      </c>
      <c r="C131" s="34" t="s">
        <v>212</v>
      </c>
      <c r="D131" s="34" t="s">
        <v>92</v>
      </c>
      <c r="E131" s="34" t="s">
        <v>331</v>
      </c>
      <c r="F131" s="34" t="s">
        <v>221</v>
      </c>
      <c r="G131" s="75">
        <f>'Прил.4 Расходы'!F260</f>
        <v>0</v>
      </c>
      <c r="H131" s="75">
        <f>'Прил.4 Расходы'!G260</f>
        <v>0</v>
      </c>
    </row>
    <row r="132" spans="1:8">
      <c r="A132" s="82"/>
      <c r="B132" s="79"/>
      <c r="C132" s="74"/>
      <c r="D132" s="74"/>
      <c r="E132" s="74"/>
      <c r="F132" s="74"/>
      <c r="G132" s="75"/>
      <c r="H132" s="75"/>
    </row>
    <row r="133" spans="1:8" ht="28.5">
      <c r="A133" s="76" t="s">
        <v>237</v>
      </c>
      <c r="B133" s="77">
        <v>902</v>
      </c>
      <c r="C133" s="54" t="s">
        <v>119</v>
      </c>
      <c r="D133" s="54" t="s">
        <v>75</v>
      </c>
      <c r="E133" s="54"/>
      <c r="F133" s="54"/>
      <c r="G133" s="55">
        <f>G134</f>
        <v>28000</v>
      </c>
      <c r="H133" s="55">
        <f>H134</f>
        <v>27490</v>
      </c>
    </row>
    <row r="134" spans="1:8">
      <c r="A134" s="33"/>
      <c r="B134" s="37"/>
      <c r="C134" s="34" t="s">
        <v>119</v>
      </c>
      <c r="D134" s="34" t="s">
        <v>75</v>
      </c>
      <c r="E134" s="34" t="s">
        <v>238</v>
      </c>
      <c r="F134" s="34"/>
      <c r="G134" s="35">
        <f>G135+G137+G138</f>
        <v>28000</v>
      </c>
      <c r="H134" s="35">
        <f>H135+H137+H138</f>
        <v>27490</v>
      </c>
    </row>
    <row r="135" spans="1:8" ht="60">
      <c r="A135" s="33" t="s">
        <v>239</v>
      </c>
      <c r="B135" s="37">
        <v>902</v>
      </c>
      <c r="C135" s="34" t="s">
        <v>119</v>
      </c>
      <c r="D135" s="34" t="s">
        <v>75</v>
      </c>
      <c r="E135" s="34" t="s">
        <v>238</v>
      </c>
      <c r="F135" s="34"/>
      <c r="G135" s="35">
        <f>G136</f>
        <v>28000</v>
      </c>
      <c r="H135" s="35">
        <f>H136</f>
        <v>27490</v>
      </c>
    </row>
    <row r="136" spans="1:8" ht="45">
      <c r="A136" s="78" t="s">
        <v>87</v>
      </c>
      <c r="B136" s="79">
        <v>902</v>
      </c>
      <c r="C136" s="34" t="s">
        <v>119</v>
      </c>
      <c r="D136" s="34" t="s">
        <v>75</v>
      </c>
      <c r="E136" s="34" t="s">
        <v>238</v>
      </c>
      <c r="F136" s="34" t="s">
        <v>88</v>
      </c>
      <c r="G136" s="75">
        <f>'Прил.4 Расходы'!F265</f>
        <v>28000</v>
      </c>
      <c r="H136" s="75">
        <f>'Прил.4 Расходы'!G265</f>
        <v>27490</v>
      </c>
    </row>
    <row r="137" spans="1:8" ht="150">
      <c r="A137" s="33" t="s">
        <v>379</v>
      </c>
      <c r="B137" s="79">
        <v>902</v>
      </c>
      <c r="C137" s="34" t="s">
        <v>119</v>
      </c>
      <c r="D137" s="34" t="s">
        <v>75</v>
      </c>
      <c r="E137" s="34" t="s">
        <v>370</v>
      </c>
      <c r="F137" s="34" t="s">
        <v>88</v>
      </c>
      <c r="G137" s="75">
        <f>'Прил.4 Расходы'!F266</f>
        <v>0</v>
      </c>
      <c r="H137" s="75">
        <f>'Прил.4 Расходы'!G266</f>
        <v>0</v>
      </c>
    </row>
    <row r="138" spans="1:8" ht="150">
      <c r="A138" s="33" t="s">
        <v>379</v>
      </c>
      <c r="B138" s="79">
        <v>902</v>
      </c>
      <c r="C138" s="34" t="s">
        <v>119</v>
      </c>
      <c r="D138" s="34" t="s">
        <v>75</v>
      </c>
      <c r="E138" s="34" t="s">
        <v>380</v>
      </c>
      <c r="F138" s="34" t="s">
        <v>88</v>
      </c>
      <c r="G138" s="75">
        <f>'Прил.4 Расходы'!F267</f>
        <v>0</v>
      </c>
      <c r="H138" s="75">
        <f>'Прил.4 Расходы'!G267</f>
        <v>0</v>
      </c>
    </row>
    <row r="139" spans="1:8">
      <c r="A139" s="120" t="s">
        <v>478</v>
      </c>
      <c r="B139" s="117">
        <v>902</v>
      </c>
      <c r="C139" s="118" t="s">
        <v>73</v>
      </c>
      <c r="D139" s="118" t="s">
        <v>123</v>
      </c>
      <c r="E139" s="118"/>
      <c r="F139" s="118"/>
      <c r="G139" s="119">
        <f>G140</f>
        <v>29346921.670000002</v>
      </c>
      <c r="H139" s="119">
        <f>H140</f>
        <v>29328824.02</v>
      </c>
    </row>
    <row r="140" spans="1:8" ht="30">
      <c r="A140" s="33" t="s">
        <v>479</v>
      </c>
      <c r="B140" s="79">
        <v>902</v>
      </c>
      <c r="C140" s="34" t="s">
        <v>73</v>
      </c>
      <c r="D140" s="34" t="s">
        <v>123</v>
      </c>
      <c r="E140" s="34" t="s">
        <v>480</v>
      </c>
      <c r="F140" s="34"/>
      <c r="G140" s="75">
        <f>'Прил.4 Расходы'!F78</f>
        <v>29346921.670000002</v>
      </c>
      <c r="H140" s="75">
        <f>'Прил.4 Расходы'!G78</f>
        <v>29328824.02</v>
      </c>
    </row>
    <row r="141" spans="1:8" ht="75">
      <c r="A141" s="115" t="s">
        <v>309</v>
      </c>
      <c r="B141" s="103">
        <v>902</v>
      </c>
      <c r="C141" s="105"/>
      <c r="D141" s="105"/>
      <c r="E141" s="105"/>
      <c r="F141" s="105"/>
      <c r="G141" s="114">
        <f>G142+G183+G207+G242</f>
        <v>397446629.96999997</v>
      </c>
      <c r="H141" s="114">
        <f>H142+H183+H207+H242</f>
        <v>396682372.60000002</v>
      </c>
    </row>
    <row r="142" spans="1:8" ht="75">
      <c r="A142" s="33" t="s">
        <v>309</v>
      </c>
      <c r="B142" s="37">
        <v>902</v>
      </c>
      <c r="C142" s="34"/>
      <c r="D142" s="34"/>
      <c r="E142" s="34"/>
      <c r="F142" s="34"/>
      <c r="G142" s="90">
        <f>G143+G149+G153+G159+G160+G165+G170+G161+G162+G163+G164</f>
        <v>56105254.629999995</v>
      </c>
      <c r="H142" s="90">
        <f>H143+H149+H153+H159+H160+H165+H170+H161+H162+H163+H164</f>
        <v>56058729.409999996</v>
      </c>
    </row>
    <row r="143" spans="1:8" ht="90">
      <c r="A143" s="33" t="s">
        <v>111</v>
      </c>
      <c r="B143" s="37">
        <v>902</v>
      </c>
      <c r="C143" s="34" t="s">
        <v>73</v>
      </c>
      <c r="D143" s="34" t="s">
        <v>112</v>
      </c>
      <c r="E143" s="34"/>
      <c r="F143" s="35"/>
      <c r="G143" s="35">
        <f>G144</f>
        <v>6978180.4400000004</v>
      </c>
      <c r="H143" s="35">
        <f>H144</f>
        <v>6931655.7700000005</v>
      </c>
    </row>
    <row r="144" spans="1:8" ht="60">
      <c r="A144" s="33" t="s">
        <v>76</v>
      </c>
      <c r="B144" s="37">
        <v>902</v>
      </c>
      <c r="C144" s="34" t="s">
        <v>73</v>
      </c>
      <c r="D144" s="34" t="s">
        <v>112</v>
      </c>
      <c r="E144" s="34"/>
      <c r="F144" s="35"/>
      <c r="G144" s="35">
        <f>G145</f>
        <v>6978180.4400000004</v>
      </c>
      <c r="H144" s="35">
        <f>H145</f>
        <v>6931655.7700000005</v>
      </c>
    </row>
    <row r="145" spans="1:8">
      <c r="A145" s="33" t="s">
        <v>83</v>
      </c>
      <c r="B145" s="37">
        <v>902</v>
      </c>
      <c r="C145" s="34" t="s">
        <v>73</v>
      </c>
      <c r="D145" s="34" t="s">
        <v>112</v>
      </c>
      <c r="E145" s="34"/>
      <c r="F145" s="35"/>
      <c r="G145" s="35">
        <f>G146+G147+G148+G152</f>
        <v>6978180.4400000004</v>
      </c>
      <c r="H145" s="35">
        <f>H146+H147+H148+H152</f>
        <v>6931655.7700000005</v>
      </c>
    </row>
    <row r="146" spans="1:8" ht="30">
      <c r="A146" s="78" t="s">
        <v>316</v>
      </c>
      <c r="B146" s="79">
        <v>902</v>
      </c>
      <c r="C146" s="34" t="s">
        <v>73</v>
      </c>
      <c r="D146" s="34" t="s">
        <v>112</v>
      </c>
      <c r="E146" s="34" t="s">
        <v>84</v>
      </c>
      <c r="F146" s="34"/>
      <c r="G146" s="75">
        <f>'Прил.4 Расходы'!F59</f>
        <v>6301100</v>
      </c>
      <c r="H146" s="75">
        <f>'Прил.4 Расходы'!G59</f>
        <v>6254575.3300000001</v>
      </c>
    </row>
    <row r="147" spans="1:8">
      <c r="A147" s="33" t="s">
        <v>401</v>
      </c>
      <c r="B147" s="79">
        <v>902</v>
      </c>
      <c r="C147" s="34" t="s">
        <v>73</v>
      </c>
      <c r="D147" s="34" t="s">
        <v>112</v>
      </c>
      <c r="E147" s="34" t="s">
        <v>373</v>
      </c>
      <c r="F147" s="34"/>
      <c r="G147" s="75">
        <f>'Прил.4 Расходы'!F60</f>
        <v>45960.44</v>
      </c>
      <c r="H147" s="75">
        <f>'Прил.4 Расходы'!G60</f>
        <v>45960.44</v>
      </c>
    </row>
    <row r="148" spans="1:8">
      <c r="A148" s="78" t="s">
        <v>113</v>
      </c>
      <c r="B148" s="79">
        <v>902</v>
      </c>
      <c r="C148" s="34" t="s">
        <v>73</v>
      </c>
      <c r="D148" s="34" t="s">
        <v>112</v>
      </c>
      <c r="E148" s="34" t="s">
        <v>335</v>
      </c>
      <c r="F148" s="34"/>
      <c r="G148" s="75">
        <f>'Прил.4 Расходы'!F62</f>
        <v>227500</v>
      </c>
      <c r="H148" s="75">
        <f>'Прил.4 Расходы'!G62</f>
        <v>227500</v>
      </c>
    </row>
    <row r="149" spans="1:8" ht="30">
      <c r="A149" s="37" t="s">
        <v>299</v>
      </c>
      <c r="B149" s="37"/>
      <c r="C149" s="34"/>
      <c r="D149" s="34"/>
      <c r="E149" s="34"/>
      <c r="F149" s="34"/>
      <c r="G149" s="38">
        <f>G150</f>
        <v>58385.46</v>
      </c>
      <c r="H149" s="38">
        <f>H150</f>
        <v>58385.46</v>
      </c>
    </row>
    <row r="150" spans="1:8" ht="30">
      <c r="A150" s="37" t="s">
        <v>299</v>
      </c>
      <c r="B150" s="37"/>
      <c r="C150" s="34"/>
      <c r="D150" s="34"/>
      <c r="E150" s="34"/>
      <c r="F150" s="34"/>
      <c r="G150" s="39">
        <f>G151</f>
        <v>58385.46</v>
      </c>
      <c r="H150" s="39">
        <f>H151</f>
        <v>58385.46</v>
      </c>
    </row>
    <row r="151" spans="1:8" ht="30">
      <c r="A151" s="33" t="s">
        <v>53</v>
      </c>
      <c r="B151" s="79">
        <v>902</v>
      </c>
      <c r="C151" s="74" t="s">
        <v>73</v>
      </c>
      <c r="D151" s="74" t="s">
        <v>123</v>
      </c>
      <c r="E151" s="74" t="s">
        <v>381</v>
      </c>
      <c r="F151" s="74" t="s">
        <v>102</v>
      </c>
      <c r="G151" s="83">
        <f>'Прил.4 Расходы'!F76</f>
        <v>58385.46</v>
      </c>
      <c r="H151" s="83">
        <f>'Прил.4 Расходы'!G76</f>
        <v>58385.46</v>
      </c>
    </row>
    <row r="152" spans="1:8" ht="75">
      <c r="A152" s="33" t="s">
        <v>526</v>
      </c>
      <c r="B152" s="79">
        <v>902</v>
      </c>
      <c r="C152" s="34" t="s">
        <v>73</v>
      </c>
      <c r="D152" s="34" t="s">
        <v>112</v>
      </c>
      <c r="E152" s="34" t="s">
        <v>531</v>
      </c>
      <c r="F152" s="74"/>
      <c r="G152" s="83">
        <f>'Прил.4 Расходы'!F61</f>
        <v>403620</v>
      </c>
      <c r="H152" s="83">
        <f>'Прил.4 Расходы'!G61</f>
        <v>403620</v>
      </c>
    </row>
    <row r="153" spans="1:8">
      <c r="A153" s="84" t="s">
        <v>139</v>
      </c>
      <c r="B153" s="37">
        <v>902</v>
      </c>
      <c r="C153" s="85" t="s">
        <v>75</v>
      </c>
      <c r="D153" s="50"/>
      <c r="E153" s="50"/>
      <c r="F153" s="50"/>
      <c r="G153" s="86">
        <f t="shared" ref="G153:H157" si="0">G154</f>
        <v>0</v>
      </c>
      <c r="H153" s="86">
        <f t="shared" si="0"/>
        <v>0</v>
      </c>
    </row>
    <row r="154" spans="1:8" ht="30">
      <c r="A154" s="49" t="s">
        <v>140</v>
      </c>
      <c r="B154" s="37">
        <v>902</v>
      </c>
      <c r="C154" s="50" t="s">
        <v>75</v>
      </c>
      <c r="D154" s="50" t="s">
        <v>82</v>
      </c>
      <c r="E154" s="50" t="s">
        <v>284</v>
      </c>
      <c r="F154" s="50"/>
      <c r="G154" s="38">
        <f t="shared" si="0"/>
        <v>0</v>
      </c>
      <c r="H154" s="38">
        <f t="shared" si="0"/>
        <v>0</v>
      </c>
    </row>
    <row r="155" spans="1:8" ht="45">
      <c r="A155" s="49" t="s">
        <v>141</v>
      </c>
      <c r="B155" s="37">
        <v>902</v>
      </c>
      <c r="C155" s="50" t="s">
        <v>75</v>
      </c>
      <c r="D155" s="50" t="s">
        <v>82</v>
      </c>
      <c r="E155" s="50" t="s">
        <v>284</v>
      </c>
      <c r="F155" s="50"/>
      <c r="G155" s="38">
        <f t="shared" si="0"/>
        <v>0</v>
      </c>
      <c r="H155" s="38">
        <f t="shared" si="0"/>
        <v>0</v>
      </c>
    </row>
    <row r="156" spans="1:8" ht="75">
      <c r="A156" s="51" t="s">
        <v>142</v>
      </c>
      <c r="B156" s="37">
        <v>902</v>
      </c>
      <c r="C156" s="50" t="s">
        <v>75</v>
      </c>
      <c r="D156" s="50" t="s">
        <v>82</v>
      </c>
      <c r="E156" s="50" t="s">
        <v>284</v>
      </c>
      <c r="F156" s="50"/>
      <c r="G156" s="38">
        <f t="shared" si="0"/>
        <v>0</v>
      </c>
      <c r="H156" s="38">
        <f t="shared" si="0"/>
        <v>0</v>
      </c>
    </row>
    <row r="157" spans="1:8" ht="30">
      <c r="A157" s="51" t="s">
        <v>143</v>
      </c>
      <c r="B157" s="37">
        <v>902</v>
      </c>
      <c r="C157" s="50" t="s">
        <v>75</v>
      </c>
      <c r="D157" s="50" t="s">
        <v>82</v>
      </c>
      <c r="E157" s="50" t="s">
        <v>284</v>
      </c>
      <c r="F157" s="50" t="s">
        <v>144</v>
      </c>
      <c r="G157" s="39">
        <f t="shared" si="0"/>
        <v>0</v>
      </c>
      <c r="H157" s="39">
        <f t="shared" si="0"/>
        <v>0</v>
      </c>
    </row>
    <row r="158" spans="1:8">
      <c r="A158" s="87" t="s">
        <v>145</v>
      </c>
      <c r="B158" s="79">
        <v>902</v>
      </c>
      <c r="C158" s="50" t="s">
        <v>75</v>
      </c>
      <c r="D158" s="50" t="s">
        <v>82</v>
      </c>
      <c r="E158" s="50" t="s">
        <v>284</v>
      </c>
      <c r="F158" s="50" t="s">
        <v>146</v>
      </c>
      <c r="G158" s="83">
        <f>'Прил.4 Расходы'!F99</f>
        <v>0</v>
      </c>
      <c r="H158" s="83">
        <f>'Прил.4 Расходы'!G99</f>
        <v>0</v>
      </c>
    </row>
    <row r="159" spans="1:8" ht="30">
      <c r="A159" s="78" t="s">
        <v>53</v>
      </c>
      <c r="B159" s="79">
        <v>902</v>
      </c>
      <c r="C159" s="74" t="s">
        <v>82</v>
      </c>
      <c r="D159" s="74" t="s">
        <v>212</v>
      </c>
      <c r="E159" s="34" t="s">
        <v>109</v>
      </c>
      <c r="F159" s="74" t="s">
        <v>102</v>
      </c>
      <c r="G159" s="83">
        <f>'Прил.4 Расходы'!F108</f>
        <v>955000</v>
      </c>
      <c r="H159" s="83">
        <f>'Прил.4 Расходы'!G108</f>
        <v>955000</v>
      </c>
    </row>
    <row r="160" spans="1:8" ht="30">
      <c r="A160" s="78" t="s">
        <v>53</v>
      </c>
      <c r="B160" s="79">
        <v>902</v>
      </c>
      <c r="C160" s="74" t="s">
        <v>92</v>
      </c>
      <c r="D160" s="74" t="s">
        <v>148</v>
      </c>
      <c r="E160" s="34" t="s">
        <v>109</v>
      </c>
      <c r="F160" s="74" t="s">
        <v>102</v>
      </c>
      <c r="G160" s="61">
        <f>'Прил.4 Расходы'!F124</f>
        <v>4116252</v>
      </c>
      <c r="H160" s="61">
        <f>'Прил.4 Расходы'!G124</f>
        <v>4116252</v>
      </c>
    </row>
    <row r="161" spans="1:8" ht="30">
      <c r="A161" s="78" t="s">
        <v>53</v>
      </c>
      <c r="B161" s="79">
        <v>902</v>
      </c>
      <c r="C161" s="74" t="s">
        <v>73</v>
      </c>
      <c r="D161" s="74" t="s">
        <v>117</v>
      </c>
      <c r="E161" s="34" t="s">
        <v>101</v>
      </c>
      <c r="F161" s="74" t="s">
        <v>102</v>
      </c>
      <c r="G161" s="61">
        <f>'Прил.4 Расходы'!F67</f>
        <v>2300000</v>
      </c>
      <c r="H161" s="61">
        <f>'Прил.4 Расходы'!G67</f>
        <v>2300000</v>
      </c>
    </row>
    <row r="162" spans="1:8" ht="30">
      <c r="A162" s="78" t="s">
        <v>53</v>
      </c>
      <c r="B162" s="79">
        <v>902</v>
      </c>
      <c r="C162" s="74" t="s">
        <v>73</v>
      </c>
      <c r="D162" s="74" t="s">
        <v>123</v>
      </c>
      <c r="E162" s="34" t="s">
        <v>101</v>
      </c>
      <c r="F162" s="74" t="s">
        <v>102</v>
      </c>
      <c r="G162" s="89"/>
      <c r="H162" s="89"/>
    </row>
    <row r="163" spans="1:8" ht="30">
      <c r="A163" s="33" t="s">
        <v>53</v>
      </c>
      <c r="B163" s="79">
        <v>902</v>
      </c>
      <c r="C163" s="34" t="s">
        <v>152</v>
      </c>
      <c r="D163" s="34" t="s">
        <v>82</v>
      </c>
      <c r="E163" s="34" t="s">
        <v>109</v>
      </c>
      <c r="F163" s="34" t="s">
        <v>102</v>
      </c>
      <c r="G163" s="64">
        <f>'Прил.4 Расходы'!F147</f>
        <v>199732.73</v>
      </c>
      <c r="H163" s="64">
        <f>'Прил.4 Расходы'!G147</f>
        <v>199732.73</v>
      </c>
    </row>
    <row r="164" spans="1:8" ht="30">
      <c r="A164" s="33" t="s">
        <v>53</v>
      </c>
      <c r="B164" s="79">
        <v>902</v>
      </c>
      <c r="C164" s="34" t="s">
        <v>212</v>
      </c>
      <c r="D164" s="34" t="s">
        <v>82</v>
      </c>
      <c r="E164" s="34" t="s">
        <v>101</v>
      </c>
      <c r="F164" s="34" t="s">
        <v>102</v>
      </c>
      <c r="G164" s="64">
        <f>'Прил.4 Расходы'!F243</f>
        <v>699117</v>
      </c>
      <c r="H164" s="64">
        <f>'Прил.4 Расходы'!G243</f>
        <v>699117</v>
      </c>
    </row>
    <row r="165" spans="1:8" ht="45">
      <c r="A165" s="33" t="s">
        <v>240</v>
      </c>
      <c r="B165" s="77">
        <v>902</v>
      </c>
      <c r="C165" s="54" t="s">
        <v>123</v>
      </c>
      <c r="D165" s="54" t="s">
        <v>175</v>
      </c>
      <c r="E165" s="34"/>
      <c r="F165" s="34"/>
      <c r="G165" s="35">
        <f t="shared" ref="G165:H168" si="1">G166</f>
        <v>40</v>
      </c>
      <c r="H165" s="35">
        <f t="shared" si="1"/>
        <v>39.450000000000003</v>
      </c>
    </row>
    <row r="166" spans="1:8" ht="45">
      <c r="A166" s="33" t="s">
        <v>241</v>
      </c>
      <c r="B166" s="37">
        <v>902</v>
      </c>
      <c r="C166" s="34" t="s">
        <v>123</v>
      </c>
      <c r="D166" s="34" t="s">
        <v>73</v>
      </c>
      <c r="E166" s="34" t="s">
        <v>242</v>
      </c>
      <c r="F166" s="34"/>
      <c r="G166" s="35">
        <f t="shared" si="1"/>
        <v>40</v>
      </c>
      <c r="H166" s="35">
        <f t="shared" si="1"/>
        <v>39.450000000000003</v>
      </c>
    </row>
    <row r="167" spans="1:8" ht="30">
      <c r="A167" s="33" t="s">
        <v>243</v>
      </c>
      <c r="B167" s="37">
        <v>902</v>
      </c>
      <c r="C167" s="34" t="s">
        <v>123</v>
      </c>
      <c r="D167" s="34" t="s">
        <v>73</v>
      </c>
      <c r="E167" s="34" t="s">
        <v>242</v>
      </c>
      <c r="F167" s="34"/>
      <c r="G167" s="35">
        <f t="shared" si="1"/>
        <v>40</v>
      </c>
      <c r="H167" s="35">
        <f t="shared" si="1"/>
        <v>39.450000000000003</v>
      </c>
    </row>
    <row r="168" spans="1:8" ht="30">
      <c r="A168" s="33" t="s">
        <v>244</v>
      </c>
      <c r="B168" s="37">
        <v>902</v>
      </c>
      <c r="C168" s="34" t="s">
        <v>123</v>
      </c>
      <c r="D168" s="34" t="s">
        <v>73</v>
      </c>
      <c r="E168" s="34" t="s">
        <v>242</v>
      </c>
      <c r="F168" s="34" t="s">
        <v>246</v>
      </c>
      <c r="G168" s="35">
        <f t="shared" si="1"/>
        <v>40</v>
      </c>
      <c r="H168" s="35">
        <f t="shared" si="1"/>
        <v>39.450000000000003</v>
      </c>
    </row>
    <row r="169" spans="1:8">
      <c r="A169" s="78" t="s">
        <v>245</v>
      </c>
      <c r="B169" s="79">
        <v>902</v>
      </c>
      <c r="C169" s="74" t="s">
        <v>123</v>
      </c>
      <c r="D169" s="74" t="s">
        <v>73</v>
      </c>
      <c r="E169" s="74" t="s">
        <v>242</v>
      </c>
      <c r="F169" s="74"/>
      <c r="G169" s="75">
        <f>'Прил.4 Расходы'!F272</f>
        <v>40</v>
      </c>
      <c r="H169" s="75">
        <f>'Прил.4 Расходы'!G272</f>
        <v>39.450000000000003</v>
      </c>
    </row>
    <row r="170" spans="1:8" ht="99.75">
      <c r="A170" s="77" t="s">
        <v>247</v>
      </c>
      <c r="B170" s="77">
        <v>902</v>
      </c>
      <c r="C170" s="54" t="s">
        <v>248</v>
      </c>
      <c r="D170" s="54"/>
      <c r="E170" s="54"/>
      <c r="F170" s="54"/>
      <c r="G170" s="90">
        <f>G171+G181+G182</f>
        <v>40798547</v>
      </c>
      <c r="H170" s="90">
        <f>H171+H181+H182</f>
        <v>40798547</v>
      </c>
    </row>
    <row r="171" spans="1:8" ht="75">
      <c r="A171" s="51" t="s">
        <v>249</v>
      </c>
      <c r="B171" s="37">
        <v>902</v>
      </c>
      <c r="C171" s="34" t="s">
        <v>248</v>
      </c>
      <c r="D171" s="34" t="s">
        <v>73</v>
      </c>
      <c r="E171" s="34"/>
      <c r="F171" s="34"/>
      <c r="G171" s="35">
        <f>G172</f>
        <v>37240400</v>
      </c>
      <c r="H171" s="35">
        <f>H172</f>
        <v>37240400</v>
      </c>
    </row>
    <row r="172" spans="1:8" ht="30">
      <c r="A172" s="51" t="s">
        <v>250</v>
      </c>
      <c r="B172" s="37">
        <v>902</v>
      </c>
      <c r="C172" s="34" t="s">
        <v>248</v>
      </c>
      <c r="D172" s="34" t="s">
        <v>73</v>
      </c>
      <c r="E172" s="34"/>
      <c r="F172" s="34"/>
      <c r="G172" s="35">
        <f>G173</f>
        <v>37240400</v>
      </c>
      <c r="H172" s="35">
        <f>H173</f>
        <v>37240400</v>
      </c>
    </row>
    <row r="173" spans="1:8" ht="30">
      <c r="A173" s="51" t="s">
        <v>250</v>
      </c>
      <c r="B173" s="37">
        <v>902</v>
      </c>
      <c r="C173" s="34" t="s">
        <v>248</v>
      </c>
      <c r="D173" s="34" t="s">
        <v>73</v>
      </c>
      <c r="E173" s="34"/>
      <c r="F173" s="34"/>
      <c r="G173" s="35">
        <f>G174+G178</f>
        <v>37240400</v>
      </c>
      <c r="H173" s="35">
        <f>H174+H178</f>
        <v>37240400</v>
      </c>
    </row>
    <row r="174" spans="1:8" ht="60">
      <c r="A174" s="63" t="s">
        <v>251</v>
      </c>
      <c r="B174" s="37">
        <v>902</v>
      </c>
      <c r="C174" s="34" t="s">
        <v>248</v>
      </c>
      <c r="D174" s="34" t="s">
        <v>73</v>
      </c>
      <c r="E174" s="34" t="s">
        <v>252</v>
      </c>
      <c r="F174" s="34"/>
      <c r="G174" s="35">
        <f t="shared" ref="G174:H176" si="2">G175</f>
        <v>36224400</v>
      </c>
      <c r="H174" s="35">
        <f t="shared" si="2"/>
        <v>36224400</v>
      </c>
    </row>
    <row r="175" spans="1:8">
      <c r="A175" s="63" t="s">
        <v>253</v>
      </c>
      <c r="B175" s="37">
        <v>902</v>
      </c>
      <c r="C175" s="34" t="s">
        <v>248</v>
      </c>
      <c r="D175" s="34" t="s">
        <v>73</v>
      </c>
      <c r="E175" s="34" t="s">
        <v>252</v>
      </c>
      <c r="F175" s="34"/>
      <c r="G175" s="35">
        <f t="shared" si="2"/>
        <v>36224400</v>
      </c>
      <c r="H175" s="35">
        <f t="shared" si="2"/>
        <v>36224400</v>
      </c>
    </row>
    <row r="176" spans="1:8">
      <c r="A176" s="51" t="s">
        <v>254</v>
      </c>
      <c r="B176" s="37">
        <v>902</v>
      </c>
      <c r="C176" s="34" t="s">
        <v>248</v>
      </c>
      <c r="D176" s="34" t="s">
        <v>73</v>
      </c>
      <c r="E176" s="34" t="s">
        <v>252</v>
      </c>
      <c r="F176" s="34" t="s">
        <v>257</v>
      </c>
      <c r="G176" s="35">
        <f t="shared" si="2"/>
        <v>36224400</v>
      </c>
      <c r="H176" s="35">
        <f t="shared" si="2"/>
        <v>36224400</v>
      </c>
    </row>
    <row r="177" spans="1:8" ht="60">
      <c r="A177" s="87" t="s">
        <v>256</v>
      </c>
      <c r="B177" s="79">
        <v>902</v>
      </c>
      <c r="C177" s="74" t="s">
        <v>248</v>
      </c>
      <c r="D177" s="74" t="s">
        <v>73</v>
      </c>
      <c r="E177" s="34" t="s">
        <v>252</v>
      </c>
      <c r="F177" s="74" t="s">
        <v>257</v>
      </c>
      <c r="G177" s="75">
        <f>'Прил.4 Расходы'!F280</f>
        <v>36224400</v>
      </c>
      <c r="H177" s="75">
        <f>'Прил.4 Расходы'!G280</f>
        <v>36224400</v>
      </c>
    </row>
    <row r="178" spans="1:8">
      <c r="A178" s="63" t="s">
        <v>253</v>
      </c>
      <c r="B178" s="37">
        <v>902</v>
      </c>
      <c r="C178" s="34" t="s">
        <v>248</v>
      </c>
      <c r="D178" s="34" t="s">
        <v>73</v>
      </c>
      <c r="E178" s="34" t="s">
        <v>342</v>
      </c>
      <c r="F178" s="34"/>
      <c r="G178" s="35">
        <f>G179</f>
        <v>1016000</v>
      </c>
      <c r="H178" s="35">
        <f>H179</f>
        <v>1016000</v>
      </c>
    </row>
    <row r="179" spans="1:8">
      <c r="A179" s="51" t="s">
        <v>254</v>
      </c>
      <c r="B179" s="37">
        <v>902</v>
      </c>
      <c r="C179" s="34" t="s">
        <v>248</v>
      </c>
      <c r="D179" s="34" t="s">
        <v>73</v>
      </c>
      <c r="E179" s="34" t="s">
        <v>342</v>
      </c>
      <c r="F179" s="34" t="s">
        <v>255</v>
      </c>
      <c r="G179" s="35">
        <f>G180</f>
        <v>1016000</v>
      </c>
      <c r="H179" s="35">
        <f>H180</f>
        <v>1016000</v>
      </c>
    </row>
    <row r="180" spans="1:8" ht="150">
      <c r="A180" s="87" t="s">
        <v>258</v>
      </c>
      <c r="B180" s="79">
        <v>902</v>
      </c>
      <c r="C180" s="74" t="s">
        <v>248</v>
      </c>
      <c r="D180" s="74" t="s">
        <v>73</v>
      </c>
      <c r="E180" s="34" t="s">
        <v>342</v>
      </c>
      <c r="F180" s="34" t="s">
        <v>257</v>
      </c>
      <c r="G180" s="75">
        <f>'Прил.4 Расходы'!F282</f>
        <v>1016000</v>
      </c>
      <c r="H180" s="75">
        <f>'Прил.4 Расходы'!G282</f>
        <v>1016000</v>
      </c>
    </row>
    <row r="181" spans="1:8" ht="60">
      <c r="A181" s="87" t="s">
        <v>259</v>
      </c>
      <c r="B181" s="79">
        <v>902</v>
      </c>
      <c r="C181" s="74" t="s">
        <v>248</v>
      </c>
      <c r="D181" s="74" t="s">
        <v>75</v>
      </c>
      <c r="E181" s="34" t="s">
        <v>277</v>
      </c>
      <c r="F181" s="74" t="s">
        <v>261</v>
      </c>
      <c r="G181" s="75">
        <f>'Прил.4 Расходы'!F284</f>
        <v>2117100</v>
      </c>
      <c r="H181" s="75">
        <f>'Прил.4 Расходы'!G284</f>
        <v>2117100</v>
      </c>
    </row>
    <row r="182" spans="1:8">
      <c r="A182" s="33" t="s">
        <v>372</v>
      </c>
      <c r="B182" s="79">
        <v>902</v>
      </c>
      <c r="C182" s="74" t="s">
        <v>248</v>
      </c>
      <c r="D182" s="74" t="s">
        <v>82</v>
      </c>
      <c r="E182" s="74"/>
      <c r="F182" s="74"/>
      <c r="G182" s="75">
        <f>'Прил.4 Расходы'!F285+'Прил.4 Расходы'!F283</f>
        <v>1441047</v>
      </c>
      <c r="H182" s="75">
        <f>'Прил.4 Расходы'!G285+'Прил.4 Расходы'!G283</f>
        <v>1441047</v>
      </c>
    </row>
    <row r="183" spans="1:8" ht="42.75">
      <c r="A183" s="30" t="s">
        <v>463</v>
      </c>
      <c r="B183" s="72">
        <v>902</v>
      </c>
      <c r="C183" s="31"/>
      <c r="D183" s="31"/>
      <c r="E183" s="31"/>
      <c r="F183" s="31"/>
      <c r="G183" s="60">
        <f>G184+G223+G228</f>
        <v>302885351.33999997</v>
      </c>
      <c r="H183" s="60">
        <f>H184+H223+H228</f>
        <v>302233645.80000001</v>
      </c>
    </row>
    <row r="184" spans="1:8">
      <c r="A184" s="33" t="s">
        <v>177</v>
      </c>
      <c r="B184" s="37">
        <v>902</v>
      </c>
      <c r="C184" s="54" t="s">
        <v>117</v>
      </c>
      <c r="D184" s="54"/>
      <c r="E184" s="54"/>
      <c r="F184" s="54"/>
      <c r="G184" s="90">
        <f>G185+G192</f>
        <v>280406475.04999995</v>
      </c>
      <c r="H184" s="90">
        <f>H185+H192</f>
        <v>279925494.94</v>
      </c>
    </row>
    <row r="185" spans="1:8">
      <c r="A185" s="33" t="s">
        <v>384</v>
      </c>
      <c r="B185" s="37"/>
      <c r="C185" s="34" t="s">
        <v>117</v>
      </c>
      <c r="D185" s="34" t="s">
        <v>73</v>
      </c>
      <c r="E185" s="34"/>
      <c r="F185" s="54"/>
      <c r="G185" s="61">
        <f>G186+G187+G188+G189+G190+G191</f>
        <v>57430378.070000008</v>
      </c>
      <c r="H185" s="61">
        <f>H186+H187+H188+H189+H190+H191</f>
        <v>57329256.010000005</v>
      </c>
    </row>
    <row r="186" spans="1:8" ht="30">
      <c r="A186" s="33" t="s">
        <v>305</v>
      </c>
      <c r="B186" s="37">
        <v>902</v>
      </c>
      <c r="C186" s="34" t="s">
        <v>117</v>
      </c>
      <c r="D186" s="34" t="s">
        <v>73</v>
      </c>
      <c r="E186" s="34" t="s">
        <v>306</v>
      </c>
      <c r="F186" s="54"/>
      <c r="G186" s="61">
        <f>'Прил.4 Расходы'!F154</f>
        <v>245000</v>
      </c>
      <c r="H186" s="61">
        <f>'Прил.4 Расходы'!G154</f>
        <v>242534</v>
      </c>
    </row>
    <row r="187" spans="1:8" ht="30">
      <c r="A187" s="37" t="s">
        <v>289</v>
      </c>
      <c r="B187" s="37">
        <v>902</v>
      </c>
      <c r="C187" s="34" t="s">
        <v>117</v>
      </c>
      <c r="D187" s="34" t="s">
        <v>73</v>
      </c>
      <c r="E187" s="34" t="s">
        <v>383</v>
      </c>
      <c r="F187" s="54"/>
      <c r="G187" s="61">
        <f>'Прил.4 Расходы'!F159</f>
        <v>29340541.23</v>
      </c>
      <c r="H187" s="61">
        <f>'Прил.4 Расходы'!G159</f>
        <v>29241917.170000002</v>
      </c>
    </row>
    <row r="188" spans="1:8">
      <c r="A188" s="33" t="s">
        <v>178</v>
      </c>
      <c r="B188" s="37">
        <v>902</v>
      </c>
      <c r="C188" s="34" t="s">
        <v>117</v>
      </c>
      <c r="D188" s="34" t="s">
        <v>73</v>
      </c>
      <c r="E188" s="34" t="s">
        <v>287</v>
      </c>
      <c r="F188" s="54"/>
      <c r="G188" s="61">
        <f>'Прил.4 Расходы'!F156</f>
        <v>25151500</v>
      </c>
      <c r="H188" s="61">
        <f>'Прил.4 Расходы'!G156</f>
        <v>25151500</v>
      </c>
    </row>
    <row r="189" spans="1:8" ht="165">
      <c r="A189" s="33" t="s">
        <v>374</v>
      </c>
      <c r="B189" s="37">
        <v>902</v>
      </c>
      <c r="C189" s="34" t="s">
        <v>117</v>
      </c>
      <c r="D189" s="34" t="s">
        <v>73</v>
      </c>
      <c r="E189" s="34" t="s">
        <v>382</v>
      </c>
      <c r="F189" s="34" t="s">
        <v>405</v>
      </c>
      <c r="G189" s="61">
        <f>'Прил.4 Расходы'!F157</f>
        <v>36432</v>
      </c>
      <c r="H189" s="61">
        <f>'Прил.4 Расходы'!G157</f>
        <v>36400</v>
      </c>
    </row>
    <row r="190" spans="1:8" ht="165">
      <c r="A190" s="33" t="s">
        <v>406</v>
      </c>
      <c r="B190" s="37">
        <v>902</v>
      </c>
      <c r="C190" s="34" t="s">
        <v>117</v>
      </c>
      <c r="D190" s="34" t="s">
        <v>73</v>
      </c>
      <c r="E190" s="34" t="s">
        <v>382</v>
      </c>
      <c r="F190" s="34" t="s">
        <v>405</v>
      </c>
      <c r="G190" s="61">
        <f>'Прил.4 Расходы'!F158</f>
        <v>610452.31000000006</v>
      </c>
      <c r="H190" s="61">
        <f>'Прил.4 Расходы'!G158</f>
        <v>610452.31000000006</v>
      </c>
    </row>
    <row r="191" spans="1:8" ht="15.75">
      <c r="A191" s="43" t="s">
        <v>401</v>
      </c>
      <c r="B191" s="37">
        <v>902</v>
      </c>
      <c r="C191" s="34" t="s">
        <v>117</v>
      </c>
      <c r="D191" s="34" t="s">
        <v>73</v>
      </c>
      <c r="E191" s="34" t="s">
        <v>373</v>
      </c>
      <c r="F191" s="34"/>
      <c r="G191" s="61">
        <f>'Прил.4 Расходы'!F160</f>
        <v>2046452.53</v>
      </c>
      <c r="H191" s="61">
        <f>'Прил.4 Расходы'!G160</f>
        <v>2046452.53</v>
      </c>
    </row>
    <row r="192" spans="1:8">
      <c r="A192" s="33" t="s">
        <v>179</v>
      </c>
      <c r="B192" s="37">
        <v>902</v>
      </c>
      <c r="C192" s="34" t="s">
        <v>117</v>
      </c>
      <c r="D192" s="34" t="s">
        <v>75</v>
      </c>
      <c r="E192" s="34"/>
      <c r="F192" s="34"/>
      <c r="G192" s="61">
        <f t="shared" ref="G192:H194" si="3">G193</f>
        <v>222976096.97999996</v>
      </c>
      <c r="H192" s="61">
        <f t="shared" si="3"/>
        <v>222596238.93000001</v>
      </c>
    </row>
    <row r="193" spans="1:8" ht="45">
      <c r="A193" s="33" t="s">
        <v>180</v>
      </c>
      <c r="B193" s="37">
        <v>902</v>
      </c>
      <c r="C193" s="34" t="s">
        <v>117</v>
      </c>
      <c r="D193" s="34" t="s">
        <v>75</v>
      </c>
      <c r="E193" s="34"/>
      <c r="F193" s="34"/>
      <c r="G193" s="61">
        <f t="shared" si="3"/>
        <v>222976096.97999996</v>
      </c>
      <c r="H193" s="61">
        <f t="shared" si="3"/>
        <v>222596238.93000001</v>
      </c>
    </row>
    <row r="194" spans="1:8" ht="45">
      <c r="A194" s="33" t="s">
        <v>182</v>
      </c>
      <c r="B194" s="37">
        <v>902</v>
      </c>
      <c r="C194" s="34" t="s">
        <v>117</v>
      </c>
      <c r="D194" s="34" t="s">
        <v>75</v>
      </c>
      <c r="E194" s="34"/>
      <c r="F194" s="34"/>
      <c r="G194" s="35">
        <f t="shared" si="3"/>
        <v>222976096.97999996</v>
      </c>
      <c r="H194" s="35">
        <f t="shared" si="3"/>
        <v>222596238.93000001</v>
      </c>
    </row>
    <row r="195" spans="1:8">
      <c r="A195" s="33"/>
      <c r="B195" s="37">
        <v>902</v>
      </c>
      <c r="C195" s="34" t="s">
        <v>117</v>
      </c>
      <c r="D195" s="34" t="s">
        <v>75</v>
      </c>
      <c r="E195" s="34"/>
      <c r="F195" s="34"/>
      <c r="G195" s="35">
        <f>G196+G198+G200+G199+G201+G202+G203+G205+G204+G206</f>
        <v>222976096.97999996</v>
      </c>
      <c r="H195" s="35">
        <f>H196+H198+H200+H199+H201+H202+H203+H205+H204+H206</f>
        <v>222596238.93000001</v>
      </c>
    </row>
    <row r="196" spans="1:8">
      <c r="A196" s="33" t="s">
        <v>178</v>
      </c>
      <c r="B196" s="37">
        <v>902</v>
      </c>
      <c r="C196" s="34" t="s">
        <v>117</v>
      </c>
      <c r="D196" s="34" t="s">
        <v>75</v>
      </c>
      <c r="E196" s="34" t="s">
        <v>287</v>
      </c>
      <c r="F196" s="34"/>
      <c r="G196" s="75">
        <f>'Прил.4 Расходы'!F165</f>
        <v>116700100</v>
      </c>
      <c r="H196" s="75">
        <f>'Прил.4 Расходы'!G165</f>
        <v>116700100</v>
      </c>
    </row>
    <row r="197" spans="1:8">
      <c r="A197" s="33"/>
      <c r="B197" s="37"/>
      <c r="C197" s="34"/>
      <c r="D197" s="34"/>
      <c r="E197" s="34"/>
      <c r="F197" s="34"/>
      <c r="G197" s="75"/>
      <c r="H197" s="75"/>
    </row>
    <row r="198" spans="1:8" ht="30">
      <c r="A198" s="37" t="s">
        <v>385</v>
      </c>
      <c r="B198" s="37">
        <v>902</v>
      </c>
      <c r="C198" s="34" t="s">
        <v>117</v>
      </c>
      <c r="D198" s="34" t="s">
        <v>75</v>
      </c>
      <c r="E198" s="34" t="s">
        <v>184</v>
      </c>
      <c r="F198" s="34" t="s">
        <v>181</v>
      </c>
      <c r="G198" s="75">
        <f>'Прил.4 Расходы'!F167</f>
        <v>72965452.189999998</v>
      </c>
      <c r="H198" s="75">
        <f>'Прил.4 Расходы'!G167</f>
        <v>72946992.560000002</v>
      </c>
    </row>
    <row r="199" spans="1:8">
      <c r="A199" s="33" t="s">
        <v>372</v>
      </c>
      <c r="B199" s="37">
        <v>902</v>
      </c>
      <c r="C199" s="34" t="s">
        <v>117</v>
      </c>
      <c r="D199" s="34" t="s">
        <v>75</v>
      </c>
      <c r="E199" s="34" t="s">
        <v>373</v>
      </c>
      <c r="F199" s="34"/>
      <c r="G199" s="75">
        <f>'Прил.4 Расходы'!F168</f>
        <v>4400059.3899999997</v>
      </c>
      <c r="H199" s="75">
        <f>'Прил.4 Расходы'!G168</f>
        <v>4400059.3899999997</v>
      </c>
    </row>
    <row r="200" spans="1:8" ht="30">
      <c r="A200" s="33" t="s">
        <v>185</v>
      </c>
      <c r="B200" s="37">
        <v>902</v>
      </c>
      <c r="C200" s="34" t="s">
        <v>117</v>
      </c>
      <c r="D200" s="34" t="s">
        <v>75</v>
      </c>
      <c r="E200" s="34" t="s">
        <v>300</v>
      </c>
      <c r="F200" s="34" t="s">
        <v>186</v>
      </c>
      <c r="G200" s="75">
        <f>'Прил.4 Расходы'!F169</f>
        <v>2398800</v>
      </c>
      <c r="H200" s="75">
        <f>'Прил.4 Расходы'!G169</f>
        <v>2398800</v>
      </c>
    </row>
    <row r="201" spans="1:8" ht="189">
      <c r="A201" s="116" t="s">
        <v>473</v>
      </c>
      <c r="B201" s="37">
        <v>902</v>
      </c>
      <c r="C201" s="34" t="s">
        <v>117</v>
      </c>
      <c r="D201" s="34" t="s">
        <v>75</v>
      </c>
      <c r="E201" s="34" t="s">
        <v>472</v>
      </c>
      <c r="F201" s="34" t="s">
        <v>186</v>
      </c>
      <c r="G201" s="75">
        <f>'Прил.4 Расходы'!F166</f>
        <v>0</v>
      </c>
      <c r="H201" s="75">
        <f>'Прил.4 Расходы'!G166</f>
        <v>0</v>
      </c>
    </row>
    <row r="202" spans="1:8" ht="30">
      <c r="A202" s="33" t="s">
        <v>407</v>
      </c>
      <c r="B202" s="37">
        <v>902</v>
      </c>
      <c r="C202" s="34" t="s">
        <v>117</v>
      </c>
      <c r="D202" s="34" t="s">
        <v>75</v>
      </c>
      <c r="E202" s="34" t="s">
        <v>410</v>
      </c>
      <c r="F202" s="34" t="s">
        <v>186</v>
      </c>
      <c r="G202" s="75">
        <f>'Прил.4 Расходы'!F170</f>
        <v>1315542.0900000001</v>
      </c>
      <c r="H202" s="75">
        <f>'Прил.4 Расходы'!G170</f>
        <v>1315542.0900000001</v>
      </c>
    </row>
    <row r="203" spans="1:8" ht="30">
      <c r="A203" s="33" t="s">
        <v>408</v>
      </c>
      <c r="B203" s="37">
        <v>902</v>
      </c>
      <c r="C203" s="34" t="s">
        <v>117</v>
      </c>
      <c r="D203" s="34" t="s">
        <v>75</v>
      </c>
      <c r="E203" s="34" t="s">
        <v>411</v>
      </c>
      <c r="F203" s="34" t="s">
        <v>186</v>
      </c>
      <c r="G203" s="75">
        <f>'Прил.4 Расходы'!F171</f>
        <v>13308800</v>
      </c>
      <c r="H203" s="75">
        <f>'Прил.4 Расходы'!G171</f>
        <v>13177024.1</v>
      </c>
    </row>
    <row r="204" spans="1:8" ht="30">
      <c r="A204" s="33" t="s">
        <v>433</v>
      </c>
      <c r="B204" s="37">
        <v>902</v>
      </c>
      <c r="C204" s="34" t="s">
        <v>117</v>
      </c>
      <c r="D204" s="34" t="s">
        <v>75</v>
      </c>
      <c r="E204" s="34" t="s">
        <v>425</v>
      </c>
      <c r="F204" s="34" t="s">
        <v>186</v>
      </c>
      <c r="G204" s="75">
        <f>'Прил.4 Расходы'!F172</f>
        <v>1780300</v>
      </c>
      <c r="H204" s="75">
        <f>'Прил.4 Расходы'!G172</f>
        <v>1758073.93</v>
      </c>
    </row>
    <row r="205" spans="1:8">
      <c r="A205" s="33" t="s">
        <v>409</v>
      </c>
      <c r="B205" s="37">
        <v>902</v>
      </c>
      <c r="C205" s="34" t="s">
        <v>117</v>
      </c>
      <c r="D205" s="34" t="s">
        <v>75</v>
      </c>
      <c r="E205" s="34" t="s">
        <v>412</v>
      </c>
      <c r="F205" s="34" t="s">
        <v>186</v>
      </c>
      <c r="G205" s="75">
        <f>'Прил.4 Расходы'!F173</f>
        <v>5681717.1699999999</v>
      </c>
      <c r="H205" s="75">
        <f>'Прил.4 Расходы'!G173</f>
        <v>5474342.0800000001</v>
      </c>
    </row>
    <row r="206" spans="1:8">
      <c r="A206" s="33" t="s">
        <v>482</v>
      </c>
      <c r="B206" s="37">
        <v>902</v>
      </c>
      <c r="C206" s="34" t="s">
        <v>117</v>
      </c>
      <c r="D206" s="34" t="s">
        <v>75</v>
      </c>
      <c r="E206" s="34" t="s">
        <v>184</v>
      </c>
      <c r="F206" s="34" t="s">
        <v>121</v>
      </c>
      <c r="G206" s="75">
        <f>'Прил.4 Расходы'!F174+'Прил.4 Расходы'!F192+'Прил.4 Расходы'!F193+'Прил.4 Расходы'!F191</f>
        <v>4425326.1400000006</v>
      </c>
      <c r="H206" s="75">
        <f>'Прил.4 Расходы'!G174+'Прил.4 Расходы'!G192+'Прил.4 Расходы'!G193+'Прил.4 Расходы'!G191</f>
        <v>4425304.78</v>
      </c>
    </row>
    <row r="207" spans="1:8" ht="57">
      <c r="A207" s="30" t="s">
        <v>464</v>
      </c>
      <c r="B207" s="72">
        <v>902</v>
      </c>
      <c r="C207" s="31" t="s">
        <v>117</v>
      </c>
      <c r="D207" s="31" t="s">
        <v>82</v>
      </c>
      <c r="E207" s="31"/>
      <c r="F207" s="31"/>
      <c r="G207" s="60">
        <f>G208+G213+G214+G222</f>
        <v>7036687.9399999995</v>
      </c>
      <c r="H207" s="60">
        <f>H208+H213+H214+H222</f>
        <v>7006310.3300000001</v>
      </c>
    </row>
    <row r="208" spans="1:8" ht="30">
      <c r="A208" s="33" t="s">
        <v>187</v>
      </c>
      <c r="B208" s="37">
        <v>902</v>
      </c>
      <c r="C208" s="34" t="s">
        <v>117</v>
      </c>
      <c r="D208" s="34" t="s">
        <v>82</v>
      </c>
      <c r="E208" s="34" t="s">
        <v>188</v>
      </c>
      <c r="F208" s="34"/>
      <c r="G208" s="61">
        <f>G209</f>
        <v>5510450.5899999999</v>
      </c>
      <c r="H208" s="61">
        <f>H209</f>
        <v>5480072.9800000004</v>
      </c>
    </row>
    <row r="209" spans="1:8" ht="45">
      <c r="A209" s="33" t="s">
        <v>182</v>
      </c>
      <c r="B209" s="37">
        <v>902</v>
      </c>
      <c r="C209" s="34" t="s">
        <v>117</v>
      </c>
      <c r="D209" s="34" t="s">
        <v>82</v>
      </c>
      <c r="E209" s="34" t="s">
        <v>188</v>
      </c>
      <c r="F209" s="34"/>
      <c r="G209" s="35">
        <f>G210</f>
        <v>5510450.5899999999</v>
      </c>
      <c r="H209" s="35">
        <f>H210</f>
        <v>5480072.9800000004</v>
      </c>
    </row>
    <row r="210" spans="1:8">
      <c r="A210" s="33"/>
      <c r="B210" s="37">
        <v>902</v>
      </c>
      <c r="C210" s="34" t="s">
        <v>117</v>
      </c>
      <c r="D210" s="34" t="s">
        <v>82</v>
      </c>
      <c r="E210" s="34" t="s">
        <v>188</v>
      </c>
      <c r="F210" s="34"/>
      <c r="G210" s="35">
        <f>G211+G212</f>
        <v>5510450.5899999999</v>
      </c>
      <c r="H210" s="35">
        <f>H211+H212</f>
        <v>5480072.9800000004</v>
      </c>
    </row>
    <row r="211" spans="1:8">
      <c r="A211" s="78" t="s">
        <v>189</v>
      </c>
      <c r="B211" s="79">
        <v>902</v>
      </c>
      <c r="C211" s="74" t="s">
        <v>117</v>
      </c>
      <c r="D211" s="74" t="s">
        <v>82</v>
      </c>
      <c r="E211" s="34" t="s">
        <v>188</v>
      </c>
      <c r="F211" s="74"/>
      <c r="G211" s="75">
        <f>'Прил.4 Расходы'!F178</f>
        <v>3125959.23</v>
      </c>
      <c r="H211" s="75">
        <f>'Прил.4 Расходы'!G178</f>
        <v>3114040.69</v>
      </c>
    </row>
    <row r="212" spans="1:8">
      <c r="A212" s="78" t="s">
        <v>190</v>
      </c>
      <c r="B212" s="79">
        <v>902</v>
      </c>
      <c r="C212" s="74" t="s">
        <v>117</v>
      </c>
      <c r="D212" s="74" t="s">
        <v>82</v>
      </c>
      <c r="E212" s="34" t="s">
        <v>188</v>
      </c>
      <c r="F212" s="74"/>
      <c r="G212" s="75">
        <f>'Прил.4 Расходы'!F179</f>
        <v>2384491.36</v>
      </c>
      <c r="H212" s="75">
        <f>'Прил.4 Расходы'!G179</f>
        <v>2366032.29</v>
      </c>
    </row>
    <row r="213" spans="1:8">
      <c r="A213" s="33" t="s">
        <v>372</v>
      </c>
      <c r="B213" s="79">
        <v>902</v>
      </c>
      <c r="C213" s="74" t="s">
        <v>117</v>
      </c>
      <c r="D213" s="74" t="s">
        <v>82</v>
      </c>
      <c r="E213" s="34" t="s">
        <v>373</v>
      </c>
      <c r="F213" s="34"/>
      <c r="G213" s="35">
        <f>'Прил.4 Расходы'!F180</f>
        <v>414793.93</v>
      </c>
      <c r="H213" s="35">
        <f>'Прил.4 Расходы'!G180</f>
        <v>414793.93</v>
      </c>
    </row>
    <row r="214" spans="1:8" ht="94.5" customHeight="1">
      <c r="A214" s="33" t="s">
        <v>441</v>
      </c>
      <c r="B214" s="79">
        <v>902</v>
      </c>
      <c r="C214" s="74" t="s">
        <v>117</v>
      </c>
      <c r="D214" s="74" t="s">
        <v>82</v>
      </c>
      <c r="E214" s="34" t="s">
        <v>442</v>
      </c>
      <c r="F214" s="34"/>
      <c r="G214" s="35">
        <f>G215+G218+G219+G220+G221</f>
        <v>1111443.42</v>
      </c>
      <c r="H214" s="35">
        <f>H215+H218+H219+H220+H221</f>
        <v>1111443.42</v>
      </c>
    </row>
    <row r="215" spans="1:8" ht="90">
      <c r="A215" s="33" t="s">
        <v>441</v>
      </c>
      <c r="B215" s="79">
        <v>902</v>
      </c>
      <c r="C215" s="74" t="s">
        <v>117</v>
      </c>
      <c r="D215" s="74" t="s">
        <v>82</v>
      </c>
      <c r="E215" s="34" t="s">
        <v>442</v>
      </c>
      <c r="F215" s="34" t="s">
        <v>181</v>
      </c>
      <c r="G215" s="61">
        <f>'Прил.4 Расходы'!F182</f>
        <v>1111443.42</v>
      </c>
      <c r="H215" s="61">
        <f>'Прил.4 Расходы'!G182</f>
        <v>1111443.42</v>
      </c>
    </row>
    <row r="216" spans="1:8">
      <c r="A216" s="33" t="s">
        <v>190</v>
      </c>
      <c r="B216" s="79">
        <v>902</v>
      </c>
      <c r="C216" s="74" t="s">
        <v>117</v>
      </c>
      <c r="D216" s="74" t="s">
        <v>82</v>
      </c>
      <c r="E216" s="34" t="s">
        <v>442</v>
      </c>
      <c r="F216" s="34" t="s">
        <v>181</v>
      </c>
      <c r="G216" s="61">
        <f>'Прил.4 Расходы'!F183</f>
        <v>1111443.42</v>
      </c>
      <c r="H216" s="61">
        <f>'Прил.4 Расходы'!G183</f>
        <v>1111443.42</v>
      </c>
    </row>
    <row r="217" spans="1:8" ht="30">
      <c r="A217" s="33" t="s">
        <v>443</v>
      </c>
      <c r="B217" s="79">
        <v>902</v>
      </c>
      <c r="C217" s="74" t="s">
        <v>117</v>
      </c>
      <c r="D217" s="74" t="s">
        <v>82</v>
      </c>
      <c r="E217" s="34" t="s">
        <v>442</v>
      </c>
      <c r="F217" s="34" t="s">
        <v>181</v>
      </c>
      <c r="G217" s="61">
        <f>'Прил.4 Расходы'!F184</f>
        <v>0</v>
      </c>
      <c r="H217" s="61">
        <f>'Прил.4 Расходы'!G184</f>
        <v>0</v>
      </c>
    </row>
    <row r="218" spans="1:8" ht="90">
      <c r="A218" s="33" t="s">
        <v>441</v>
      </c>
      <c r="B218" s="79">
        <v>902</v>
      </c>
      <c r="C218" s="74" t="s">
        <v>117</v>
      </c>
      <c r="D218" s="74" t="s">
        <v>82</v>
      </c>
      <c r="E218" s="34" t="s">
        <v>442</v>
      </c>
      <c r="F218" s="34" t="s">
        <v>444</v>
      </c>
      <c r="G218" s="61">
        <f>'Прил.4 Расходы'!F185</f>
        <v>0</v>
      </c>
      <c r="H218" s="61">
        <f>'Прил.4 Расходы'!G185</f>
        <v>0</v>
      </c>
    </row>
    <row r="219" spans="1:8" ht="90">
      <c r="A219" s="33" t="s">
        <v>441</v>
      </c>
      <c r="B219" s="79">
        <v>902</v>
      </c>
      <c r="C219" s="74" t="s">
        <v>117</v>
      </c>
      <c r="D219" s="74" t="s">
        <v>82</v>
      </c>
      <c r="E219" s="34" t="s">
        <v>442</v>
      </c>
      <c r="F219" s="34" t="s">
        <v>445</v>
      </c>
      <c r="G219" s="61">
        <f>'Прил.4 Расходы'!F186</f>
        <v>0</v>
      </c>
      <c r="H219" s="61">
        <f>'Прил.4 Расходы'!G186</f>
        <v>0</v>
      </c>
    </row>
    <row r="220" spans="1:8" ht="90">
      <c r="A220" s="33" t="s">
        <v>441</v>
      </c>
      <c r="B220" s="79">
        <v>902</v>
      </c>
      <c r="C220" s="74" t="s">
        <v>117</v>
      </c>
      <c r="D220" s="74" t="s">
        <v>82</v>
      </c>
      <c r="E220" s="34" t="s">
        <v>442</v>
      </c>
      <c r="F220" s="34" t="s">
        <v>446</v>
      </c>
      <c r="G220" s="35">
        <f>'Прил.4 Расходы'!F187</f>
        <v>0</v>
      </c>
      <c r="H220" s="35">
        <f>'Прил.4 Расходы'!G187</f>
        <v>0</v>
      </c>
    </row>
    <row r="221" spans="1:8" ht="90">
      <c r="A221" s="33" t="s">
        <v>441</v>
      </c>
      <c r="B221" s="79">
        <v>902</v>
      </c>
      <c r="C221" s="74" t="s">
        <v>117</v>
      </c>
      <c r="D221" s="74" t="s">
        <v>82</v>
      </c>
      <c r="E221" s="34" t="s">
        <v>442</v>
      </c>
      <c r="F221" s="34" t="s">
        <v>447</v>
      </c>
      <c r="G221" s="35">
        <f>'Прил.4 Расходы'!F188</f>
        <v>0</v>
      </c>
      <c r="H221" s="35">
        <f>'Прил.4 Расходы'!G188</f>
        <v>0</v>
      </c>
    </row>
    <row r="222" spans="1:8" ht="45">
      <c r="A222" s="33" t="s">
        <v>458</v>
      </c>
      <c r="B222" s="79">
        <v>902</v>
      </c>
      <c r="C222" s="74" t="s">
        <v>117</v>
      </c>
      <c r="D222" s="74" t="s">
        <v>82</v>
      </c>
      <c r="E222" s="34" t="s">
        <v>449</v>
      </c>
      <c r="F222" s="34" t="s">
        <v>186</v>
      </c>
      <c r="G222" s="35">
        <f>'Прил.4 Расходы'!F189</f>
        <v>0</v>
      </c>
      <c r="H222" s="35">
        <f>'Прил.4 Расходы'!G189</f>
        <v>0</v>
      </c>
    </row>
    <row r="223" spans="1:8" ht="30">
      <c r="A223" s="33" t="s">
        <v>192</v>
      </c>
      <c r="B223" s="37">
        <v>902</v>
      </c>
      <c r="C223" s="34" t="s">
        <v>117</v>
      </c>
      <c r="D223" s="34" t="s">
        <v>117</v>
      </c>
      <c r="E223" s="34"/>
      <c r="F223" s="34"/>
      <c r="G223" s="35">
        <f>G224+G227</f>
        <v>1248024</v>
      </c>
      <c r="H223" s="35">
        <f>H224+H227</f>
        <v>1248024</v>
      </c>
    </row>
    <row r="224" spans="1:8" ht="45">
      <c r="A224" s="33" t="s">
        <v>193</v>
      </c>
      <c r="B224" s="37">
        <v>902</v>
      </c>
      <c r="C224" s="34" t="s">
        <v>117</v>
      </c>
      <c r="D224" s="34" t="s">
        <v>117</v>
      </c>
      <c r="E224" s="34" t="s">
        <v>457</v>
      </c>
      <c r="F224" s="34"/>
      <c r="G224" s="35">
        <f>G225</f>
        <v>150000</v>
      </c>
      <c r="H224" s="35">
        <f>H225</f>
        <v>150000</v>
      </c>
    </row>
    <row r="225" spans="1:8">
      <c r="A225" s="91" t="s">
        <v>278</v>
      </c>
      <c r="B225" s="37">
        <v>902</v>
      </c>
      <c r="C225" s="34" t="s">
        <v>117</v>
      </c>
      <c r="D225" s="34" t="s">
        <v>117</v>
      </c>
      <c r="E225" s="34" t="s">
        <v>457</v>
      </c>
      <c r="F225" s="34"/>
      <c r="G225" s="35">
        <f>G226</f>
        <v>150000</v>
      </c>
      <c r="H225" s="35">
        <f>H226</f>
        <v>150000</v>
      </c>
    </row>
    <row r="226" spans="1:8">
      <c r="A226" s="78"/>
      <c r="B226" s="79">
        <v>902</v>
      </c>
      <c r="C226" s="74" t="s">
        <v>117</v>
      </c>
      <c r="D226" s="74" t="s">
        <v>117</v>
      </c>
      <c r="E226" s="34" t="s">
        <v>457</v>
      </c>
      <c r="F226" s="74"/>
      <c r="G226" s="75">
        <f>'Прил.4 Расходы'!F197</f>
        <v>150000</v>
      </c>
      <c r="H226" s="75">
        <f>'Прил.4 Расходы'!G197</f>
        <v>150000</v>
      </c>
    </row>
    <row r="227" spans="1:8" ht="47.25">
      <c r="A227" s="42" t="s">
        <v>456</v>
      </c>
      <c r="B227" s="79">
        <v>902</v>
      </c>
      <c r="C227" s="74" t="s">
        <v>117</v>
      </c>
      <c r="D227" s="74" t="s">
        <v>117</v>
      </c>
      <c r="E227" s="34" t="s">
        <v>307</v>
      </c>
      <c r="F227" s="74"/>
      <c r="G227" s="75">
        <f>'Прил.4 Расходы'!F196</f>
        <v>1098024</v>
      </c>
      <c r="H227" s="75">
        <f>'Прил.4 Расходы'!G196</f>
        <v>1098024</v>
      </c>
    </row>
    <row r="228" spans="1:8" ht="30">
      <c r="A228" s="33" t="s">
        <v>195</v>
      </c>
      <c r="B228" s="37">
        <v>902</v>
      </c>
      <c r="C228" s="34" t="s">
        <v>117</v>
      </c>
      <c r="D228" s="34" t="s">
        <v>148</v>
      </c>
      <c r="E228" s="34"/>
      <c r="F228" s="34"/>
      <c r="G228" s="35">
        <f>G229+G239</f>
        <v>21230852.289999999</v>
      </c>
      <c r="H228" s="35">
        <f>H229+H239</f>
        <v>21060126.859999999</v>
      </c>
    </row>
    <row r="229" spans="1:8" ht="60">
      <c r="A229" s="33" t="s">
        <v>196</v>
      </c>
      <c r="B229" s="37">
        <v>902</v>
      </c>
      <c r="C229" s="34" t="s">
        <v>117</v>
      </c>
      <c r="D229" s="34" t="s">
        <v>148</v>
      </c>
      <c r="E229" s="34"/>
      <c r="F229" s="34"/>
      <c r="G229" s="35">
        <f>G230</f>
        <v>16050002.290000001</v>
      </c>
      <c r="H229" s="35">
        <f>H230</f>
        <v>15883956.75</v>
      </c>
    </row>
    <row r="230" spans="1:8" ht="135">
      <c r="A230" s="33" t="s">
        <v>197</v>
      </c>
      <c r="B230" s="37">
        <v>902</v>
      </c>
      <c r="C230" s="34" t="s">
        <v>117</v>
      </c>
      <c r="D230" s="34" t="s">
        <v>148</v>
      </c>
      <c r="E230" s="34"/>
      <c r="F230" s="34"/>
      <c r="G230" s="35">
        <f>G231+G233+G234+G235+G236+G237+G238+G232</f>
        <v>16050002.290000001</v>
      </c>
      <c r="H230" s="35">
        <f>H231+H233+H234+H235+H236+H237+H238+H232</f>
        <v>15883956.75</v>
      </c>
    </row>
    <row r="231" spans="1:8">
      <c r="A231" s="78" t="s">
        <v>279</v>
      </c>
      <c r="B231" s="79">
        <v>902</v>
      </c>
      <c r="C231" s="74" t="s">
        <v>117</v>
      </c>
      <c r="D231" s="74" t="s">
        <v>148</v>
      </c>
      <c r="E231" s="34" t="s">
        <v>198</v>
      </c>
      <c r="F231" s="74"/>
      <c r="G231" s="75">
        <f>'Прил.4 Расходы'!F202</f>
        <v>11343492.460000001</v>
      </c>
      <c r="H231" s="75">
        <f>'Прил.4 Расходы'!G202</f>
        <v>11205134.25</v>
      </c>
    </row>
    <row r="232" spans="1:8" ht="30">
      <c r="A232" s="33" t="s">
        <v>508</v>
      </c>
      <c r="B232" s="79">
        <v>902</v>
      </c>
      <c r="C232" s="34" t="s">
        <v>117</v>
      </c>
      <c r="D232" s="34" t="s">
        <v>148</v>
      </c>
      <c r="E232" s="34" t="s">
        <v>519</v>
      </c>
      <c r="F232" s="74"/>
      <c r="G232" s="75">
        <f>'Прил.4 Расходы'!F209</f>
        <v>381052.25</v>
      </c>
      <c r="H232" s="75">
        <f>'Прил.4 Расходы'!G209</f>
        <v>381052.25</v>
      </c>
    </row>
    <row r="233" spans="1:8">
      <c r="A233" s="73" t="s">
        <v>401</v>
      </c>
      <c r="B233" s="79">
        <v>902</v>
      </c>
      <c r="C233" s="34" t="s">
        <v>117</v>
      </c>
      <c r="D233" s="34" t="s">
        <v>148</v>
      </c>
      <c r="E233" s="34" t="s">
        <v>373</v>
      </c>
      <c r="F233" s="74"/>
      <c r="G233" s="89">
        <f>'Прил.4 Расходы'!F208</f>
        <v>1369152.41</v>
      </c>
      <c r="H233" s="89">
        <f>'Прил.4 Расходы'!G208</f>
        <v>1369152.41</v>
      </c>
    </row>
    <row r="234" spans="1:8" ht="30">
      <c r="A234" s="78" t="s">
        <v>455</v>
      </c>
      <c r="B234" s="79">
        <v>902</v>
      </c>
      <c r="C234" s="74" t="s">
        <v>117</v>
      </c>
      <c r="D234" s="74" t="s">
        <v>148</v>
      </c>
      <c r="E234" s="34" t="s">
        <v>84</v>
      </c>
      <c r="F234" s="74"/>
      <c r="G234" s="75">
        <f>'Прил.4 Расходы'!F204</f>
        <v>2091105.17</v>
      </c>
      <c r="H234" s="75">
        <f>'Прил.4 Расходы'!G204</f>
        <v>2063417.84</v>
      </c>
    </row>
    <row r="235" spans="1:8" ht="30">
      <c r="A235" s="73" t="s">
        <v>199</v>
      </c>
      <c r="B235" s="79">
        <v>902</v>
      </c>
      <c r="C235" s="74" t="s">
        <v>117</v>
      </c>
      <c r="D235" s="74" t="s">
        <v>148</v>
      </c>
      <c r="E235" s="74" t="s">
        <v>461</v>
      </c>
      <c r="F235" s="74"/>
      <c r="G235" s="75">
        <f>'Прил.4 Расходы'!F205</f>
        <v>827500</v>
      </c>
      <c r="H235" s="75">
        <f>'Прил.4 Расходы'!G205</f>
        <v>827500</v>
      </c>
    </row>
    <row r="236" spans="1:8">
      <c r="A236" s="92" t="s">
        <v>185</v>
      </c>
      <c r="B236" s="79">
        <v>902</v>
      </c>
      <c r="C236" s="74" t="s">
        <v>117</v>
      </c>
      <c r="D236" s="74" t="s">
        <v>148</v>
      </c>
      <c r="E236" s="34" t="s">
        <v>337</v>
      </c>
      <c r="F236" s="74"/>
      <c r="G236" s="75">
        <f>'Прил.4 Расходы'!F206</f>
        <v>5400</v>
      </c>
      <c r="H236" s="75">
        <f>'Прил.4 Расходы'!G206</f>
        <v>5400</v>
      </c>
    </row>
    <row r="237" spans="1:8" ht="60">
      <c r="A237" s="73" t="s">
        <v>280</v>
      </c>
      <c r="B237" s="79">
        <v>902</v>
      </c>
      <c r="C237" s="74" t="s">
        <v>117</v>
      </c>
      <c r="D237" s="74" t="s">
        <v>148</v>
      </c>
      <c r="E237" s="34" t="s">
        <v>337</v>
      </c>
      <c r="F237" s="74"/>
      <c r="G237" s="75">
        <f>'Прил.4 Расходы'!F207</f>
        <v>32300</v>
      </c>
      <c r="H237" s="75">
        <f>'Прил.4 Расходы'!G207</f>
        <v>32300</v>
      </c>
    </row>
    <row r="238" spans="1:8" ht="30">
      <c r="A238" s="73" t="s">
        <v>200</v>
      </c>
      <c r="B238" s="79">
        <v>902</v>
      </c>
      <c r="C238" s="74" t="s">
        <v>117</v>
      </c>
      <c r="D238" s="74" t="s">
        <v>148</v>
      </c>
      <c r="E238" s="74"/>
      <c r="F238" s="74"/>
      <c r="G238" s="75"/>
      <c r="H238" s="75"/>
    </row>
    <row r="239" spans="1:8">
      <c r="A239" s="33" t="s">
        <v>165</v>
      </c>
      <c r="B239" s="37">
        <v>902</v>
      </c>
      <c r="C239" s="34" t="s">
        <v>117</v>
      </c>
      <c r="D239" s="34" t="s">
        <v>148</v>
      </c>
      <c r="E239" s="34"/>
      <c r="F239" s="34"/>
      <c r="G239" s="35">
        <f>G240</f>
        <v>5180850</v>
      </c>
      <c r="H239" s="35">
        <f>H240</f>
        <v>5176170.1100000003</v>
      </c>
    </row>
    <row r="240" spans="1:8" ht="78.75">
      <c r="A240" s="42" t="s">
        <v>201</v>
      </c>
      <c r="B240" s="79">
        <v>902</v>
      </c>
      <c r="C240" s="74" t="s">
        <v>117</v>
      </c>
      <c r="D240" s="74" t="s">
        <v>148</v>
      </c>
      <c r="E240" s="34" t="s">
        <v>202</v>
      </c>
      <c r="F240" s="74"/>
      <c r="G240" s="75">
        <f>'Прил.4 Расходы'!F211</f>
        <v>5180850</v>
      </c>
      <c r="H240" s="75">
        <f>'Прил.4 Расходы'!G211</f>
        <v>5176170.1100000003</v>
      </c>
    </row>
    <row r="241" spans="1:8" ht="42.75">
      <c r="A241" s="93" t="s">
        <v>465</v>
      </c>
      <c r="B241" s="72">
        <v>902</v>
      </c>
      <c r="C241" s="31"/>
      <c r="D241" s="31"/>
      <c r="E241" s="31"/>
      <c r="F241" s="31"/>
      <c r="G241" s="60">
        <f>G242</f>
        <v>31419336.060000002</v>
      </c>
      <c r="H241" s="60">
        <f>H242</f>
        <v>31383687.060000006</v>
      </c>
    </row>
    <row r="242" spans="1:8" ht="57">
      <c r="A242" s="76" t="s">
        <v>203</v>
      </c>
      <c r="B242" s="37">
        <v>902</v>
      </c>
      <c r="C242" s="54" t="s">
        <v>155</v>
      </c>
      <c r="D242" s="54"/>
      <c r="E242" s="54"/>
      <c r="F242" s="54"/>
      <c r="G242" s="90">
        <f>G243</f>
        <v>31419336.060000002</v>
      </c>
      <c r="H242" s="90">
        <f>H243</f>
        <v>31383687.060000006</v>
      </c>
    </row>
    <row r="243" spans="1:8">
      <c r="A243" s="33" t="s">
        <v>204</v>
      </c>
      <c r="B243" s="37">
        <v>902</v>
      </c>
      <c r="C243" s="34" t="s">
        <v>155</v>
      </c>
      <c r="D243" s="34" t="s">
        <v>73</v>
      </c>
      <c r="E243" s="34"/>
      <c r="F243" s="34"/>
      <c r="G243" s="35">
        <f>G244+G250+G253+G256+G260</f>
        <v>31419336.060000002</v>
      </c>
      <c r="H243" s="35">
        <f>H244+H250+H253+H256+H260</f>
        <v>31383687.060000006</v>
      </c>
    </row>
    <row r="244" spans="1:8" ht="60">
      <c r="A244" s="33" t="s">
        <v>205</v>
      </c>
      <c r="B244" s="37">
        <v>902</v>
      </c>
      <c r="C244" s="34" t="s">
        <v>155</v>
      </c>
      <c r="D244" s="34" t="s">
        <v>73</v>
      </c>
      <c r="E244" s="34"/>
      <c r="F244" s="34"/>
      <c r="G244" s="35">
        <f>G246+G245</f>
        <v>17008132.490000002</v>
      </c>
      <c r="H244" s="35">
        <f>H246+H245</f>
        <v>16993344.580000002</v>
      </c>
    </row>
    <row r="245" spans="1:8" ht="63">
      <c r="A245" s="42" t="s">
        <v>347</v>
      </c>
      <c r="B245" s="79">
        <v>902</v>
      </c>
      <c r="C245" s="74" t="s">
        <v>155</v>
      </c>
      <c r="D245" s="74" t="s">
        <v>73</v>
      </c>
      <c r="E245" s="34" t="s">
        <v>330</v>
      </c>
      <c r="F245" s="74" t="s">
        <v>186</v>
      </c>
      <c r="G245" s="75">
        <f>'Прил.4 Расходы'!F216</f>
        <v>50000</v>
      </c>
      <c r="H245" s="75">
        <f>'Прил.4 Расходы'!G216</f>
        <v>50000</v>
      </c>
    </row>
    <row r="246" spans="1:8" ht="45">
      <c r="A246" s="33" t="s">
        <v>182</v>
      </c>
      <c r="B246" s="37">
        <v>902</v>
      </c>
      <c r="C246" s="34" t="s">
        <v>155</v>
      </c>
      <c r="D246" s="34" t="s">
        <v>73</v>
      </c>
      <c r="E246" s="34" t="s">
        <v>206</v>
      </c>
      <c r="F246" s="34"/>
      <c r="G246" s="35">
        <f>G247+G249+G248</f>
        <v>16958132.490000002</v>
      </c>
      <c r="H246" s="35">
        <f>H247+H249+H248</f>
        <v>16943344.580000002</v>
      </c>
    </row>
    <row r="247" spans="1:8" ht="30">
      <c r="A247" s="33" t="s">
        <v>508</v>
      </c>
      <c r="B247" s="79">
        <v>902</v>
      </c>
      <c r="C247" s="34" t="s">
        <v>155</v>
      </c>
      <c r="D247" s="34" t="s">
        <v>73</v>
      </c>
      <c r="E247" s="34" t="s">
        <v>519</v>
      </c>
      <c r="F247" s="74"/>
      <c r="G247" s="75">
        <f>'Прил.4 Расходы'!F231</f>
        <v>132085.85</v>
      </c>
      <c r="H247" s="75">
        <f>'Прил.4 Расходы'!G231</f>
        <v>132085.85</v>
      </c>
    </row>
    <row r="248" spans="1:8">
      <c r="A248" s="33"/>
      <c r="B248" s="37"/>
      <c r="C248" s="34"/>
      <c r="D248" s="34"/>
      <c r="E248" s="34"/>
      <c r="F248" s="34"/>
      <c r="G248" s="35"/>
      <c r="H248" s="35"/>
    </row>
    <row r="249" spans="1:8" ht="30">
      <c r="A249" s="78" t="s">
        <v>281</v>
      </c>
      <c r="B249" s="79">
        <v>902</v>
      </c>
      <c r="C249" s="74" t="s">
        <v>155</v>
      </c>
      <c r="D249" s="74" t="s">
        <v>73</v>
      </c>
      <c r="E249" s="34" t="s">
        <v>206</v>
      </c>
      <c r="F249" s="74"/>
      <c r="G249" s="75">
        <f>'Прил.4 Расходы'!F219</f>
        <v>16826046.640000001</v>
      </c>
      <c r="H249" s="75">
        <f>'Прил.4 Расходы'!G219</f>
        <v>16811258.73</v>
      </c>
    </row>
    <row r="250" spans="1:8" ht="30">
      <c r="A250" s="33" t="s">
        <v>207</v>
      </c>
      <c r="B250" s="37">
        <v>902</v>
      </c>
      <c r="C250" s="34" t="s">
        <v>155</v>
      </c>
      <c r="D250" s="34" t="s">
        <v>73</v>
      </c>
      <c r="E250" s="34" t="s">
        <v>208</v>
      </c>
      <c r="F250" s="34"/>
      <c r="G250" s="35">
        <f>G251</f>
        <v>660724.02</v>
      </c>
      <c r="H250" s="35">
        <f>H251</f>
        <v>655679.73</v>
      </c>
    </row>
    <row r="251" spans="1:8" ht="45">
      <c r="A251" s="33" t="s">
        <v>182</v>
      </c>
      <c r="B251" s="37">
        <v>902</v>
      </c>
      <c r="C251" s="34" t="s">
        <v>155</v>
      </c>
      <c r="D251" s="34" t="s">
        <v>73</v>
      </c>
      <c r="E251" s="34" t="s">
        <v>208</v>
      </c>
      <c r="F251" s="34"/>
      <c r="G251" s="35">
        <f>G252</f>
        <v>660724.02</v>
      </c>
      <c r="H251" s="35">
        <f>H252</f>
        <v>655679.73</v>
      </c>
    </row>
    <row r="252" spans="1:8">
      <c r="A252" s="78"/>
      <c r="B252" s="79">
        <v>902</v>
      </c>
      <c r="C252" s="74" t="s">
        <v>155</v>
      </c>
      <c r="D252" s="74" t="s">
        <v>73</v>
      </c>
      <c r="E252" s="34" t="s">
        <v>208</v>
      </c>
      <c r="F252" s="74"/>
      <c r="G252" s="75">
        <f>'Прил.4 Расходы'!F223</f>
        <v>660724.02</v>
      </c>
      <c r="H252" s="75">
        <f>'Прил.4 Расходы'!G223</f>
        <v>655679.73</v>
      </c>
    </row>
    <row r="253" spans="1:8">
      <c r="A253" s="33" t="s">
        <v>209</v>
      </c>
      <c r="B253" s="37">
        <v>902</v>
      </c>
      <c r="C253" s="34" t="s">
        <v>155</v>
      </c>
      <c r="D253" s="34" t="s">
        <v>73</v>
      </c>
      <c r="E253" s="34" t="s">
        <v>210</v>
      </c>
      <c r="F253" s="34"/>
      <c r="G253" s="35">
        <f>G254</f>
        <v>11655842.109999999</v>
      </c>
      <c r="H253" s="35">
        <f>H254</f>
        <v>11640025.310000001</v>
      </c>
    </row>
    <row r="254" spans="1:8" ht="45">
      <c r="A254" s="33" t="s">
        <v>182</v>
      </c>
      <c r="B254" s="37">
        <v>902</v>
      </c>
      <c r="C254" s="34" t="s">
        <v>155</v>
      </c>
      <c r="D254" s="34" t="s">
        <v>73</v>
      </c>
      <c r="E254" s="34" t="s">
        <v>210</v>
      </c>
      <c r="F254" s="34"/>
      <c r="G254" s="35">
        <f>G255</f>
        <v>11655842.109999999</v>
      </c>
      <c r="H254" s="35">
        <f>H255</f>
        <v>11640025.310000001</v>
      </c>
    </row>
    <row r="255" spans="1:8">
      <c r="A255" s="78"/>
      <c r="B255" s="79">
        <v>902</v>
      </c>
      <c r="C255" s="74" t="s">
        <v>155</v>
      </c>
      <c r="D255" s="74" t="s">
        <v>73</v>
      </c>
      <c r="E255" s="34" t="s">
        <v>210</v>
      </c>
      <c r="F255" s="74"/>
      <c r="G255" s="75">
        <f>'Прил.4 Расходы'!F226</f>
        <v>11655842.109999999</v>
      </c>
      <c r="H255" s="75">
        <f>'Прил.4 Расходы'!G226</f>
        <v>11640025.310000001</v>
      </c>
    </row>
    <row r="256" spans="1:8">
      <c r="A256" s="33"/>
      <c r="B256" s="37"/>
      <c r="C256" s="34"/>
      <c r="D256" s="34"/>
      <c r="E256" s="34"/>
      <c r="F256" s="34"/>
      <c r="G256" s="35">
        <f>G257+G258+G259</f>
        <v>443354.51</v>
      </c>
      <c r="H256" s="35">
        <f>H257+H258+H259</f>
        <v>443354.51</v>
      </c>
    </row>
    <row r="257" spans="1:8">
      <c r="A257" s="33"/>
      <c r="B257" s="37">
        <v>902</v>
      </c>
      <c r="C257" s="50" t="s">
        <v>155</v>
      </c>
      <c r="D257" s="50" t="s">
        <v>73</v>
      </c>
      <c r="E257" s="34" t="s">
        <v>375</v>
      </c>
      <c r="F257" s="34" t="s">
        <v>181</v>
      </c>
      <c r="G257" s="35">
        <f>'Прил.4 Расходы'!F227</f>
        <v>0</v>
      </c>
      <c r="H257" s="35">
        <f>'Прил.4 Расходы'!G227</f>
        <v>0</v>
      </c>
    </row>
    <row r="258" spans="1:8" ht="45">
      <c r="A258" s="33" t="s">
        <v>378</v>
      </c>
      <c r="B258" s="37">
        <v>902</v>
      </c>
      <c r="C258" s="50" t="s">
        <v>155</v>
      </c>
      <c r="D258" s="50" t="s">
        <v>73</v>
      </c>
      <c r="E258" s="34" t="s">
        <v>376</v>
      </c>
      <c r="F258" s="74"/>
      <c r="G258" s="75">
        <f>'Прил.4 Расходы'!F228</f>
        <v>223574.29</v>
      </c>
      <c r="H258" s="75">
        <f>'Прил.4 Расходы'!G228</f>
        <v>223574.29</v>
      </c>
    </row>
    <row r="259" spans="1:8" ht="45">
      <c r="A259" s="33" t="s">
        <v>378</v>
      </c>
      <c r="B259" s="37">
        <v>902</v>
      </c>
      <c r="C259" s="50" t="s">
        <v>155</v>
      </c>
      <c r="D259" s="50" t="s">
        <v>73</v>
      </c>
      <c r="E259" s="34" t="s">
        <v>453</v>
      </c>
      <c r="F259" s="74"/>
      <c r="G259" s="75">
        <f>'Прил.4 Расходы'!F229</f>
        <v>219780.22</v>
      </c>
      <c r="H259" s="75">
        <f>'Прил.4 Расходы'!G229</f>
        <v>219780.22</v>
      </c>
    </row>
    <row r="260" spans="1:8">
      <c r="A260" s="33" t="s">
        <v>372</v>
      </c>
      <c r="B260" s="37"/>
      <c r="C260" s="34" t="s">
        <v>155</v>
      </c>
      <c r="D260" s="34" t="s">
        <v>73</v>
      </c>
      <c r="E260" s="34" t="s">
        <v>373</v>
      </c>
      <c r="F260" s="34" t="s">
        <v>181</v>
      </c>
      <c r="G260" s="75">
        <f>'Прил.4 Расходы'!F230</f>
        <v>1651282.93</v>
      </c>
      <c r="H260" s="75">
        <f>'Прил.4 Расходы'!G230</f>
        <v>1651282.93</v>
      </c>
    </row>
    <row r="261" spans="1:8">
      <c r="A261" s="30" t="s">
        <v>263</v>
      </c>
      <c r="B261" s="94"/>
      <c r="C261" s="71"/>
      <c r="D261" s="71"/>
      <c r="E261" s="71"/>
      <c r="F261" s="71"/>
      <c r="G261" s="60">
        <f>G241+G183+G142+G16+G207+G41+G139</f>
        <v>528452174.85999995</v>
      </c>
      <c r="H261" s="60">
        <f>H241+H183+H142+H16+H207+H41+H139</f>
        <v>526817857.18999994</v>
      </c>
    </row>
  </sheetData>
  <mergeCells count="16">
    <mergeCell ref="C4:K4"/>
    <mergeCell ref="C5:I5"/>
    <mergeCell ref="H12:H14"/>
    <mergeCell ref="C1:G1"/>
    <mergeCell ref="F13:F14"/>
    <mergeCell ref="A7:G7"/>
    <mergeCell ref="A8:G8"/>
    <mergeCell ref="A9:G9"/>
    <mergeCell ref="A12:A14"/>
    <mergeCell ref="B12:F12"/>
    <mergeCell ref="G12:G14"/>
    <mergeCell ref="B13:B14"/>
    <mergeCell ref="C13:C14"/>
    <mergeCell ref="D13:D14"/>
    <mergeCell ref="E13:E14"/>
    <mergeCell ref="C2:I3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  <rowBreaks count="4" manualBreakCount="4">
    <brk id="39" max="16383" man="1"/>
    <brk id="121" max="16383" man="1"/>
    <brk id="182" max="16383" man="1"/>
    <brk id="240" max="16383" man="1"/>
  </rowBreaks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2:M27"/>
  <sheetViews>
    <sheetView workbookViewId="0">
      <selection activeCell="K26" sqref="K26"/>
    </sheetView>
  </sheetViews>
  <sheetFormatPr defaultRowHeight="15"/>
  <cols>
    <col min="6" max="6" width="13.140625" customWidth="1"/>
    <col min="7" max="7" width="12.5703125" customWidth="1"/>
    <col min="10" max="10" width="13" customWidth="1"/>
    <col min="11" max="11" width="17.42578125" customWidth="1"/>
  </cols>
  <sheetData>
    <row r="2" spans="1:13" ht="33.75" customHeight="1">
      <c r="F2" s="121" t="s">
        <v>587</v>
      </c>
      <c r="G2" s="127"/>
      <c r="H2" s="128"/>
    </row>
    <row r="3" spans="1:13" ht="13.5" customHeight="1">
      <c r="F3" s="159" t="s">
        <v>560</v>
      </c>
      <c r="G3" s="159"/>
      <c r="H3" s="159"/>
      <c r="I3" s="159"/>
      <c r="J3" s="159"/>
      <c r="K3" s="159"/>
      <c r="L3" s="159"/>
      <c r="M3" s="159"/>
    </row>
    <row r="4" spans="1:13" ht="15.75">
      <c r="F4" s="159" t="s">
        <v>585</v>
      </c>
      <c r="G4" s="159"/>
      <c r="H4" s="159"/>
      <c r="I4" s="159"/>
      <c r="J4" s="159"/>
      <c r="K4" s="159"/>
      <c r="L4" s="159"/>
      <c r="M4" s="159"/>
    </row>
    <row r="5" spans="1:13" ht="15.75">
      <c r="F5" s="159" t="s">
        <v>567</v>
      </c>
      <c r="G5" s="159"/>
      <c r="H5" s="159"/>
      <c r="I5" s="159"/>
      <c r="J5" s="159"/>
      <c r="K5" s="159"/>
      <c r="L5" s="159"/>
      <c r="M5" s="159"/>
    </row>
    <row r="6" spans="1:13" ht="15.75">
      <c r="F6" s="133"/>
      <c r="G6" s="133"/>
      <c r="H6" s="133"/>
      <c r="I6" s="133"/>
      <c r="J6" s="133"/>
      <c r="K6" s="133"/>
      <c r="L6" s="133"/>
      <c r="M6" s="133"/>
    </row>
    <row r="8" spans="1:13">
      <c r="A8" s="195" t="s">
        <v>586</v>
      </c>
      <c r="B8" s="195"/>
      <c r="C8" s="195"/>
      <c r="D8" s="195"/>
      <c r="E8" s="195"/>
      <c r="F8" s="160"/>
      <c r="G8" s="160"/>
      <c r="H8" s="160"/>
      <c r="I8" s="160"/>
    </row>
    <row r="9" spans="1:13">
      <c r="A9" s="160"/>
      <c r="B9" s="160"/>
      <c r="C9" s="160"/>
      <c r="D9" s="160"/>
      <c r="E9" s="160"/>
      <c r="F9" s="160"/>
      <c r="G9" s="160"/>
      <c r="H9" s="160"/>
      <c r="I9" s="160"/>
    </row>
    <row r="10" spans="1:13">
      <c r="L10" t="s">
        <v>505</v>
      </c>
    </row>
    <row r="11" spans="1:13">
      <c r="A11" s="214" t="s">
        <v>483</v>
      </c>
      <c r="B11" s="215"/>
      <c r="C11" s="215"/>
      <c r="D11" s="215"/>
      <c r="E11" s="216"/>
      <c r="F11" s="220" t="s">
        <v>580</v>
      </c>
      <c r="G11" s="221" t="s">
        <v>584</v>
      </c>
      <c r="H11" s="221"/>
      <c r="I11" s="221"/>
      <c r="J11" s="220" t="s">
        <v>580</v>
      </c>
      <c r="K11" s="221" t="s">
        <v>583</v>
      </c>
      <c r="L11" s="221"/>
      <c r="M11" s="221"/>
    </row>
    <row r="12" spans="1:13" ht="65.25" customHeight="1">
      <c r="A12" s="217"/>
      <c r="B12" s="218"/>
      <c r="C12" s="218"/>
      <c r="D12" s="218"/>
      <c r="E12" s="219"/>
      <c r="F12" s="220"/>
      <c r="G12" s="137" t="s">
        <v>552</v>
      </c>
      <c r="H12" s="220" t="s">
        <v>581</v>
      </c>
      <c r="I12" s="220"/>
      <c r="J12" s="220"/>
      <c r="K12" s="137" t="s">
        <v>552</v>
      </c>
      <c r="L12" s="220" t="s">
        <v>581</v>
      </c>
      <c r="M12" s="220"/>
    </row>
    <row r="13" spans="1:13" ht="17.25" customHeight="1">
      <c r="A13" s="224">
        <v>1</v>
      </c>
      <c r="B13" s="225"/>
      <c r="C13" s="225"/>
      <c r="D13" s="225"/>
      <c r="E13" s="226"/>
      <c r="F13" s="143">
        <v>2</v>
      </c>
      <c r="G13" s="143">
        <v>3</v>
      </c>
      <c r="H13" s="224">
        <v>4</v>
      </c>
      <c r="I13" s="226"/>
      <c r="J13" s="143">
        <v>5</v>
      </c>
      <c r="K13" s="143">
        <v>6</v>
      </c>
      <c r="L13" s="224">
        <v>7</v>
      </c>
      <c r="M13" s="226"/>
    </row>
    <row r="14" spans="1:13">
      <c r="A14" s="181" t="s">
        <v>484</v>
      </c>
      <c r="B14" s="182"/>
      <c r="C14" s="182"/>
      <c r="D14" s="182"/>
      <c r="E14" s="183"/>
      <c r="F14" s="138">
        <f>G14+H14</f>
        <v>321800</v>
      </c>
      <c r="G14" s="139">
        <v>0</v>
      </c>
      <c r="H14" s="223">
        <v>321800</v>
      </c>
      <c r="I14" s="223"/>
      <c r="J14" s="138">
        <f>K14+L14</f>
        <v>321800</v>
      </c>
      <c r="K14" s="139">
        <v>0</v>
      </c>
      <c r="L14" s="223">
        <v>321800</v>
      </c>
      <c r="M14" s="223"/>
    </row>
    <row r="15" spans="1:13">
      <c r="A15" s="181" t="s">
        <v>485</v>
      </c>
      <c r="B15" s="182"/>
      <c r="C15" s="182"/>
      <c r="D15" s="182"/>
      <c r="E15" s="183"/>
      <c r="F15" s="138">
        <f t="shared" ref="F15:F27" si="0">G15+H15</f>
        <v>3438700</v>
      </c>
      <c r="G15" s="140">
        <v>3357800</v>
      </c>
      <c r="H15" s="223">
        <v>80900</v>
      </c>
      <c r="I15" s="223"/>
      <c r="J15" s="138">
        <f t="shared" ref="J15:J27" si="1">K15+L15</f>
        <v>3438700</v>
      </c>
      <c r="K15" s="140">
        <v>3357800</v>
      </c>
      <c r="L15" s="223">
        <v>80900</v>
      </c>
      <c r="M15" s="223"/>
    </row>
    <row r="16" spans="1:13">
      <c r="A16" s="181" t="s">
        <v>486</v>
      </c>
      <c r="B16" s="182"/>
      <c r="C16" s="182"/>
      <c r="D16" s="182"/>
      <c r="E16" s="183"/>
      <c r="F16" s="138">
        <f t="shared" si="0"/>
        <v>4384400</v>
      </c>
      <c r="G16" s="140">
        <v>4325700</v>
      </c>
      <c r="H16" s="223">
        <v>58700</v>
      </c>
      <c r="I16" s="223"/>
      <c r="J16" s="138">
        <f t="shared" si="1"/>
        <v>4384400</v>
      </c>
      <c r="K16" s="140">
        <v>4325700</v>
      </c>
      <c r="L16" s="223">
        <v>58700</v>
      </c>
      <c r="M16" s="223"/>
    </row>
    <row r="17" spans="1:13">
      <c r="A17" s="181" t="s">
        <v>487</v>
      </c>
      <c r="B17" s="182"/>
      <c r="C17" s="182"/>
      <c r="D17" s="182"/>
      <c r="E17" s="183"/>
      <c r="F17" s="138">
        <f t="shared" si="0"/>
        <v>1550100</v>
      </c>
      <c r="G17" s="140">
        <v>1520800</v>
      </c>
      <c r="H17" s="223">
        <v>29300</v>
      </c>
      <c r="I17" s="223"/>
      <c r="J17" s="138">
        <f t="shared" si="1"/>
        <v>1550100</v>
      </c>
      <c r="K17" s="140">
        <v>1520800</v>
      </c>
      <c r="L17" s="223">
        <v>29300</v>
      </c>
      <c r="M17" s="223"/>
    </row>
    <row r="18" spans="1:13">
      <c r="A18" s="181" t="s">
        <v>488</v>
      </c>
      <c r="B18" s="182"/>
      <c r="C18" s="182"/>
      <c r="D18" s="182"/>
      <c r="E18" s="183"/>
      <c r="F18" s="138">
        <f t="shared" si="0"/>
        <v>3709300</v>
      </c>
      <c r="G18" s="140">
        <v>3616800</v>
      </c>
      <c r="H18" s="223">
        <v>92500</v>
      </c>
      <c r="I18" s="223"/>
      <c r="J18" s="138">
        <f t="shared" si="1"/>
        <v>3709300</v>
      </c>
      <c r="K18" s="140">
        <v>3616800</v>
      </c>
      <c r="L18" s="223">
        <v>92500</v>
      </c>
      <c r="M18" s="223"/>
    </row>
    <row r="19" spans="1:13">
      <c r="A19" s="181" t="s">
        <v>489</v>
      </c>
      <c r="B19" s="182"/>
      <c r="C19" s="182"/>
      <c r="D19" s="182"/>
      <c r="E19" s="183"/>
      <c r="F19" s="138">
        <f t="shared" si="0"/>
        <v>1695200</v>
      </c>
      <c r="G19" s="141">
        <v>1652200</v>
      </c>
      <c r="H19" s="223">
        <v>43000</v>
      </c>
      <c r="I19" s="223"/>
      <c r="J19" s="138">
        <f t="shared" si="1"/>
        <v>1695200</v>
      </c>
      <c r="K19" s="141">
        <v>1652200</v>
      </c>
      <c r="L19" s="223">
        <v>43000</v>
      </c>
      <c r="M19" s="223"/>
    </row>
    <row r="20" spans="1:13">
      <c r="A20" s="181" t="s">
        <v>490</v>
      </c>
      <c r="B20" s="182"/>
      <c r="C20" s="182"/>
      <c r="D20" s="182"/>
      <c r="E20" s="183"/>
      <c r="F20" s="138">
        <f t="shared" si="0"/>
        <v>1911800</v>
      </c>
      <c r="G20" s="140">
        <v>1894600</v>
      </c>
      <c r="H20" s="223">
        <v>17200</v>
      </c>
      <c r="I20" s="223"/>
      <c r="J20" s="138">
        <f t="shared" si="1"/>
        <v>1911800</v>
      </c>
      <c r="K20" s="140">
        <v>1894600</v>
      </c>
      <c r="L20" s="223">
        <v>17200</v>
      </c>
      <c r="M20" s="223"/>
    </row>
    <row r="21" spans="1:13">
      <c r="A21" s="181" t="s">
        <v>491</v>
      </c>
      <c r="B21" s="182"/>
      <c r="C21" s="182"/>
      <c r="D21" s="182"/>
      <c r="E21" s="183"/>
      <c r="F21" s="138">
        <f t="shared" si="0"/>
        <v>3660600</v>
      </c>
      <c r="G21" s="140">
        <v>3547500</v>
      </c>
      <c r="H21" s="223">
        <v>113100</v>
      </c>
      <c r="I21" s="223"/>
      <c r="J21" s="138">
        <f t="shared" si="1"/>
        <v>3660600</v>
      </c>
      <c r="K21" s="140">
        <v>3547500</v>
      </c>
      <c r="L21" s="223">
        <v>113100</v>
      </c>
      <c r="M21" s="223"/>
    </row>
    <row r="22" spans="1:13">
      <c r="A22" s="181" t="s">
        <v>492</v>
      </c>
      <c r="B22" s="182"/>
      <c r="C22" s="182"/>
      <c r="D22" s="182"/>
      <c r="E22" s="183"/>
      <c r="F22" s="138">
        <f t="shared" si="0"/>
        <v>3302800</v>
      </c>
      <c r="G22" s="141">
        <v>3257200</v>
      </c>
      <c r="H22" s="223">
        <v>45600</v>
      </c>
      <c r="I22" s="223"/>
      <c r="J22" s="138">
        <f t="shared" si="1"/>
        <v>3302800</v>
      </c>
      <c r="K22" s="141">
        <v>3257200</v>
      </c>
      <c r="L22" s="223">
        <v>45600</v>
      </c>
      <c r="M22" s="223"/>
    </row>
    <row r="23" spans="1:13">
      <c r="A23" s="181" t="s">
        <v>493</v>
      </c>
      <c r="B23" s="182"/>
      <c r="C23" s="182"/>
      <c r="D23" s="182"/>
      <c r="E23" s="183"/>
      <c r="F23" s="138">
        <f t="shared" si="0"/>
        <v>3627000</v>
      </c>
      <c r="G23" s="141">
        <v>3579300</v>
      </c>
      <c r="H23" s="223">
        <v>47700</v>
      </c>
      <c r="I23" s="223"/>
      <c r="J23" s="138">
        <f t="shared" si="1"/>
        <v>3627000</v>
      </c>
      <c r="K23" s="141">
        <v>3579300</v>
      </c>
      <c r="L23" s="223">
        <v>47700</v>
      </c>
      <c r="M23" s="223"/>
    </row>
    <row r="24" spans="1:13">
      <c r="A24" s="181" t="s">
        <v>494</v>
      </c>
      <c r="B24" s="182"/>
      <c r="C24" s="182"/>
      <c r="D24" s="182"/>
      <c r="E24" s="183"/>
      <c r="F24" s="138">
        <f t="shared" si="0"/>
        <v>2510000</v>
      </c>
      <c r="G24" s="141">
        <v>2485900</v>
      </c>
      <c r="H24" s="223">
        <v>24100</v>
      </c>
      <c r="I24" s="223"/>
      <c r="J24" s="138">
        <f t="shared" si="1"/>
        <v>2510000</v>
      </c>
      <c r="K24" s="141">
        <v>2485900</v>
      </c>
      <c r="L24" s="223">
        <v>24100</v>
      </c>
      <c r="M24" s="223"/>
    </row>
    <row r="25" spans="1:13">
      <c r="A25" s="181" t="s">
        <v>495</v>
      </c>
      <c r="B25" s="182"/>
      <c r="C25" s="182"/>
      <c r="D25" s="182"/>
      <c r="E25" s="183"/>
      <c r="F25" s="138">
        <f t="shared" si="0"/>
        <v>4161700</v>
      </c>
      <c r="G25" s="140">
        <v>4106200</v>
      </c>
      <c r="H25" s="223">
        <v>55500</v>
      </c>
      <c r="I25" s="223"/>
      <c r="J25" s="138">
        <f t="shared" si="1"/>
        <v>4161700</v>
      </c>
      <c r="K25" s="140">
        <v>4106200</v>
      </c>
      <c r="L25" s="223">
        <v>55500</v>
      </c>
      <c r="M25" s="223"/>
    </row>
    <row r="26" spans="1:13">
      <c r="A26" s="181" t="s">
        <v>496</v>
      </c>
      <c r="B26" s="182"/>
      <c r="C26" s="182"/>
      <c r="D26" s="182"/>
      <c r="E26" s="183"/>
      <c r="F26" s="138">
        <f t="shared" si="0"/>
        <v>2967000</v>
      </c>
      <c r="G26" s="141">
        <v>2880400</v>
      </c>
      <c r="H26" s="223">
        <v>86600</v>
      </c>
      <c r="I26" s="223"/>
      <c r="J26" s="138">
        <f t="shared" si="1"/>
        <v>2967000</v>
      </c>
      <c r="K26" s="141">
        <v>2880400</v>
      </c>
      <c r="L26" s="223">
        <v>86600</v>
      </c>
      <c r="M26" s="223"/>
    </row>
    <row r="27" spans="1:13">
      <c r="A27" s="190" t="s">
        <v>582</v>
      </c>
      <c r="B27" s="191"/>
      <c r="C27" s="191"/>
      <c r="D27" s="191"/>
      <c r="E27" s="192"/>
      <c r="F27" s="138">
        <f t="shared" si="0"/>
        <v>37240400</v>
      </c>
      <c r="G27" s="142">
        <f>G14+G15+G16+G17+G18+G19+G20+G21+G22+G23+G24+G25+G26</f>
        <v>36224400</v>
      </c>
      <c r="H27" s="222">
        <f>H14+H15+H16+H17+H18+H19+H20+H21+H22+H24+H25+H26+H23</f>
        <v>1016000</v>
      </c>
      <c r="I27" s="222"/>
      <c r="J27" s="138">
        <f t="shared" si="1"/>
        <v>37240400</v>
      </c>
      <c r="K27" s="142">
        <f>K14+K15+K16+K17+K18+K19+K20+K21+K22+K23+K24+K25+K26</f>
        <v>36224400</v>
      </c>
      <c r="L27" s="222">
        <f>L14+L15+L16+L17+L18+L19+L20+L21+L22+L24+L25+L26+L23</f>
        <v>1016000</v>
      </c>
      <c r="M27" s="222"/>
    </row>
  </sheetData>
  <mergeCells count="56">
    <mergeCell ref="L27:M27"/>
    <mergeCell ref="A13:E13"/>
    <mergeCell ref="H13:I13"/>
    <mergeCell ref="L13:M13"/>
    <mergeCell ref="L17:M17"/>
    <mergeCell ref="L18:M18"/>
    <mergeCell ref="A17:E17"/>
    <mergeCell ref="H17:I17"/>
    <mergeCell ref="A18:E18"/>
    <mergeCell ref="H18:I18"/>
    <mergeCell ref="A14:E14"/>
    <mergeCell ref="H14:I14"/>
    <mergeCell ref="A15:E15"/>
    <mergeCell ref="H15:I15"/>
    <mergeCell ref="A16:E16"/>
    <mergeCell ref="H16:I16"/>
    <mergeCell ref="L19:M19"/>
    <mergeCell ref="L20:M20"/>
    <mergeCell ref="L21:M21"/>
    <mergeCell ref="L22:M22"/>
    <mergeCell ref="A26:E26"/>
    <mergeCell ref="H26:I26"/>
    <mergeCell ref="A21:E21"/>
    <mergeCell ref="H21:I21"/>
    <mergeCell ref="A22:E22"/>
    <mergeCell ref="H22:I22"/>
    <mergeCell ref="A19:E19"/>
    <mergeCell ref="H19:I19"/>
    <mergeCell ref="L23:M23"/>
    <mergeCell ref="L24:M24"/>
    <mergeCell ref="L25:M25"/>
    <mergeCell ref="L26:M26"/>
    <mergeCell ref="A27:E27"/>
    <mergeCell ref="H27:I27"/>
    <mergeCell ref="J11:J12"/>
    <mergeCell ref="K11:M11"/>
    <mergeCell ref="L12:M12"/>
    <mergeCell ref="L14:M14"/>
    <mergeCell ref="L15:M15"/>
    <mergeCell ref="L16:M16"/>
    <mergeCell ref="A23:E23"/>
    <mergeCell ref="H23:I23"/>
    <mergeCell ref="A24:E24"/>
    <mergeCell ref="H24:I24"/>
    <mergeCell ref="A25:E25"/>
    <mergeCell ref="H25:I25"/>
    <mergeCell ref="A20:E20"/>
    <mergeCell ref="H20:I20"/>
    <mergeCell ref="F3:M3"/>
    <mergeCell ref="F4:M4"/>
    <mergeCell ref="A8:I9"/>
    <mergeCell ref="A11:E12"/>
    <mergeCell ref="F11:F12"/>
    <mergeCell ref="G11:I11"/>
    <mergeCell ref="H12:I12"/>
    <mergeCell ref="F5:M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3:M17"/>
  <sheetViews>
    <sheetView workbookViewId="0">
      <selection activeCell="I20" sqref="I20"/>
    </sheetView>
  </sheetViews>
  <sheetFormatPr defaultRowHeight="15"/>
  <sheetData>
    <row r="3" spans="1:13" ht="15.75">
      <c r="E3" s="121" t="s">
        <v>593</v>
      </c>
    </row>
    <row r="4" spans="1:13" ht="2.25" customHeight="1">
      <c r="E4" s="159"/>
      <c r="F4" s="159"/>
      <c r="G4" s="159"/>
      <c r="H4" s="159"/>
      <c r="I4" s="159"/>
      <c r="J4" s="159"/>
      <c r="K4" s="159"/>
      <c r="L4" s="159"/>
    </row>
    <row r="5" spans="1:13" ht="30.75" customHeight="1">
      <c r="E5" s="159" t="s">
        <v>560</v>
      </c>
      <c r="F5" s="160"/>
      <c r="G5" s="160"/>
      <c r="H5" s="160"/>
      <c r="I5" s="160"/>
      <c r="J5" s="160"/>
      <c r="K5" s="160"/>
    </row>
    <row r="6" spans="1:13" ht="31.5" customHeight="1">
      <c r="E6" s="159" t="s">
        <v>585</v>
      </c>
      <c r="F6" s="160"/>
      <c r="G6" s="160"/>
      <c r="H6" s="160"/>
      <c r="I6" s="160"/>
      <c r="J6" s="160"/>
      <c r="K6" s="160"/>
      <c r="L6" s="160"/>
      <c r="M6" s="160"/>
    </row>
    <row r="7" spans="1:13">
      <c r="E7" s="159" t="s">
        <v>567</v>
      </c>
      <c r="F7" s="160"/>
      <c r="G7" s="160"/>
      <c r="H7" s="160"/>
      <c r="I7" s="160"/>
      <c r="J7" s="160"/>
      <c r="K7" s="160"/>
    </row>
    <row r="8" spans="1:13" ht="15.75">
      <c r="E8" s="133"/>
      <c r="F8" s="134"/>
      <c r="G8" s="134"/>
      <c r="H8" s="134"/>
      <c r="I8" s="134"/>
      <c r="J8" s="134"/>
      <c r="K8" s="134"/>
    </row>
    <row r="9" spans="1:13" ht="52.5" customHeight="1">
      <c r="A9" s="195" t="s">
        <v>594</v>
      </c>
      <c r="B9" s="195"/>
      <c r="C9" s="195"/>
      <c r="D9" s="195"/>
      <c r="E9" s="195"/>
      <c r="F9" s="160"/>
      <c r="G9" s="160"/>
    </row>
    <row r="10" spans="1:13">
      <c r="A10" s="195"/>
      <c r="B10" s="195"/>
      <c r="C10" s="195"/>
      <c r="D10" s="195"/>
      <c r="E10" s="195"/>
    </row>
    <row r="11" spans="1:13">
      <c r="H11" t="s">
        <v>505</v>
      </c>
    </row>
    <row r="12" spans="1:13">
      <c r="A12" s="214" t="s">
        <v>589</v>
      </c>
      <c r="B12" s="215"/>
      <c r="C12" s="215"/>
      <c r="D12" s="215"/>
      <c r="E12" s="216"/>
      <c r="F12" s="227" t="s">
        <v>35</v>
      </c>
      <c r="G12" s="228"/>
      <c r="H12" s="227" t="s">
        <v>564</v>
      </c>
      <c r="I12" s="228"/>
    </row>
    <row r="13" spans="1:13">
      <c r="A13" s="217"/>
      <c r="B13" s="218"/>
      <c r="C13" s="218"/>
      <c r="D13" s="218"/>
      <c r="E13" s="219"/>
      <c r="F13" s="229"/>
      <c r="G13" s="230"/>
      <c r="H13" s="229"/>
      <c r="I13" s="230"/>
    </row>
    <row r="14" spans="1:13">
      <c r="A14" s="224">
        <v>1</v>
      </c>
      <c r="B14" s="225"/>
      <c r="C14" s="225"/>
      <c r="D14" s="225"/>
      <c r="E14" s="226"/>
      <c r="F14" s="224">
        <v>2</v>
      </c>
      <c r="G14" s="226"/>
      <c r="H14" s="224">
        <v>3</v>
      </c>
      <c r="I14" s="226"/>
    </row>
    <row r="15" spans="1:13">
      <c r="A15" s="233" t="s">
        <v>590</v>
      </c>
      <c r="B15" s="234"/>
      <c r="C15" s="234"/>
      <c r="D15" s="234"/>
      <c r="E15" s="235"/>
      <c r="F15" s="231">
        <f>F16+F17</f>
        <v>0</v>
      </c>
      <c r="G15" s="232"/>
      <c r="H15" s="231">
        <f>H16+H17</f>
        <v>0</v>
      </c>
      <c r="I15" s="232"/>
    </row>
    <row r="16" spans="1:13">
      <c r="A16" s="181" t="s">
        <v>591</v>
      </c>
      <c r="B16" s="182"/>
      <c r="C16" s="182"/>
      <c r="D16" s="182"/>
      <c r="E16" s="183"/>
      <c r="F16" s="184">
        <v>0</v>
      </c>
      <c r="G16" s="185"/>
      <c r="H16" s="184">
        <v>0</v>
      </c>
      <c r="I16" s="185"/>
    </row>
    <row r="17" spans="1:9">
      <c r="A17" s="181" t="s">
        <v>592</v>
      </c>
      <c r="B17" s="182"/>
      <c r="C17" s="182"/>
      <c r="D17" s="182"/>
      <c r="E17" s="183"/>
      <c r="F17" s="184">
        <v>0</v>
      </c>
      <c r="G17" s="185"/>
      <c r="H17" s="184">
        <v>0</v>
      </c>
      <c r="I17" s="185"/>
    </row>
  </sheetData>
  <mergeCells count="21">
    <mergeCell ref="A17:E17"/>
    <mergeCell ref="F17:G17"/>
    <mergeCell ref="H12:I13"/>
    <mergeCell ref="H15:I15"/>
    <mergeCell ref="H16:I16"/>
    <mergeCell ref="H17:I17"/>
    <mergeCell ref="A14:E14"/>
    <mergeCell ref="F14:G14"/>
    <mergeCell ref="H14:I14"/>
    <mergeCell ref="A12:E13"/>
    <mergeCell ref="F12:G13"/>
    <mergeCell ref="A15:E15"/>
    <mergeCell ref="F15:G15"/>
    <mergeCell ref="A16:E16"/>
    <mergeCell ref="F16:G16"/>
    <mergeCell ref="A10:E10"/>
    <mergeCell ref="E4:L4"/>
    <mergeCell ref="E5:K5"/>
    <mergeCell ref="E6:M6"/>
    <mergeCell ref="E7:K7"/>
    <mergeCell ref="A9:G9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3:N29"/>
  <sheetViews>
    <sheetView zoomScaleNormal="100" workbookViewId="0">
      <selection activeCell="J33" sqref="J33"/>
    </sheetView>
  </sheetViews>
  <sheetFormatPr defaultRowHeight="15"/>
  <cols>
    <col min="7" max="7" width="15.5703125" customWidth="1"/>
  </cols>
  <sheetData>
    <row r="3" spans="1:14" ht="15" customHeight="1">
      <c r="F3" s="121" t="s">
        <v>595</v>
      </c>
    </row>
    <row r="4" spans="1:14" ht="16.5" customHeight="1">
      <c r="F4" s="159" t="s">
        <v>560</v>
      </c>
      <c r="G4" s="160"/>
      <c r="H4" s="160"/>
      <c r="I4" s="160"/>
      <c r="J4" s="160"/>
      <c r="K4" s="160"/>
      <c r="L4" s="160"/>
    </row>
    <row r="5" spans="1:14" ht="31.5" hidden="1" customHeight="1">
      <c r="F5" s="160"/>
      <c r="G5" s="160"/>
      <c r="H5" s="160"/>
      <c r="I5" s="160"/>
      <c r="J5" s="160"/>
      <c r="K5" s="160"/>
      <c r="L5" s="160"/>
    </row>
    <row r="6" spans="1:14" ht="30.75" customHeight="1">
      <c r="F6" s="159" t="s">
        <v>561</v>
      </c>
      <c r="G6" s="160"/>
      <c r="H6" s="160"/>
      <c r="I6" s="160"/>
      <c r="J6" s="160"/>
      <c r="K6" s="160"/>
      <c r="L6" s="160"/>
      <c r="M6" s="160"/>
      <c r="N6" s="160"/>
    </row>
    <row r="7" spans="1:14" ht="15" customHeight="1">
      <c r="F7" s="159" t="s">
        <v>567</v>
      </c>
      <c r="G7" s="160"/>
      <c r="H7" s="160"/>
      <c r="I7" s="160"/>
      <c r="J7" s="160"/>
      <c r="K7" s="160"/>
      <c r="L7" s="160"/>
    </row>
    <row r="8" spans="1:14" ht="31.5" customHeight="1">
      <c r="F8" s="237"/>
      <c r="G8" s="237"/>
      <c r="H8" s="237"/>
      <c r="I8" s="237"/>
      <c r="J8" s="237"/>
      <c r="K8" s="237"/>
      <c r="L8" s="237"/>
      <c r="M8" s="237"/>
    </row>
    <row r="9" spans="1:14" ht="31.5" customHeight="1">
      <c r="F9" s="122"/>
      <c r="G9" s="122"/>
      <c r="H9" s="122"/>
      <c r="I9" s="122"/>
      <c r="J9" s="122"/>
      <c r="K9" s="122"/>
      <c r="L9" s="122"/>
      <c r="M9" s="122"/>
    </row>
    <row r="10" spans="1:14" ht="68.25" customHeight="1">
      <c r="A10" s="195" t="s">
        <v>572</v>
      </c>
      <c r="B10" s="195"/>
      <c r="C10" s="195"/>
      <c r="D10" s="195"/>
      <c r="E10" s="195"/>
      <c r="F10" s="195"/>
      <c r="G10" s="195"/>
    </row>
    <row r="12" spans="1:14">
      <c r="H12" t="s">
        <v>505</v>
      </c>
    </row>
    <row r="13" spans="1:14" ht="15" customHeight="1">
      <c r="A13" s="214" t="s">
        <v>483</v>
      </c>
      <c r="B13" s="215"/>
      <c r="C13" s="215"/>
      <c r="D13" s="215"/>
      <c r="E13" s="216"/>
      <c r="F13" s="220" t="s">
        <v>35</v>
      </c>
      <c r="G13" s="236"/>
      <c r="H13" s="220" t="s">
        <v>564</v>
      </c>
      <c r="I13" s="236"/>
    </row>
    <row r="14" spans="1:14">
      <c r="A14" s="217"/>
      <c r="B14" s="218"/>
      <c r="C14" s="218"/>
      <c r="D14" s="218"/>
      <c r="E14" s="219"/>
      <c r="F14" s="236"/>
      <c r="G14" s="236"/>
      <c r="H14" s="236"/>
      <c r="I14" s="236"/>
    </row>
    <row r="15" spans="1:14">
      <c r="A15" s="224">
        <v>1</v>
      </c>
      <c r="B15" s="225"/>
      <c r="C15" s="225"/>
      <c r="D15" s="225"/>
      <c r="E15" s="226"/>
      <c r="F15" s="224">
        <v>2</v>
      </c>
      <c r="G15" s="226"/>
      <c r="H15" s="224">
        <v>3</v>
      </c>
      <c r="I15" s="226"/>
    </row>
    <row r="16" spans="1:14">
      <c r="A16" s="181" t="s">
        <v>484</v>
      </c>
      <c r="B16" s="182"/>
      <c r="C16" s="182"/>
      <c r="D16" s="182"/>
      <c r="E16" s="183"/>
      <c r="F16" s="184">
        <v>1067007</v>
      </c>
      <c r="G16" s="185"/>
      <c r="H16" s="184">
        <v>1067007</v>
      </c>
      <c r="I16" s="185"/>
    </row>
    <row r="17" spans="1:9">
      <c r="A17" s="181" t="s">
        <v>485</v>
      </c>
      <c r="B17" s="182"/>
      <c r="C17" s="182"/>
      <c r="D17" s="182"/>
      <c r="E17" s="183"/>
      <c r="F17" s="184">
        <v>111000</v>
      </c>
      <c r="G17" s="185"/>
      <c r="H17" s="184">
        <v>111000</v>
      </c>
      <c r="I17" s="185"/>
    </row>
    <row r="18" spans="1:9">
      <c r="A18" s="181" t="s">
        <v>486</v>
      </c>
      <c r="B18" s="182"/>
      <c r="C18" s="182"/>
      <c r="D18" s="182"/>
      <c r="E18" s="183"/>
      <c r="F18" s="184">
        <v>0</v>
      </c>
      <c r="G18" s="185"/>
      <c r="H18" s="184">
        <v>0</v>
      </c>
      <c r="I18" s="185"/>
    </row>
    <row r="19" spans="1:9">
      <c r="A19" s="181" t="s">
        <v>487</v>
      </c>
      <c r="B19" s="182"/>
      <c r="C19" s="182"/>
      <c r="D19" s="182"/>
      <c r="E19" s="183"/>
      <c r="F19" s="184">
        <v>0</v>
      </c>
      <c r="G19" s="185"/>
      <c r="H19" s="184">
        <v>0</v>
      </c>
      <c r="I19" s="185"/>
    </row>
    <row r="20" spans="1:9">
      <c r="A20" s="181" t="s">
        <v>488</v>
      </c>
      <c r="B20" s="182"/>
      <c r="C20" s="182"/>
      <c r="D20" s="182"/>
      <c r="E20" s="183"/>
      <c r="F20" s="184">
        <v>10000</v>
      </c>
      <c r="G20" s="185"/>
      <c r="H20" s="184">
        <v>10000</v>
      </c>
      <c r="I20" s="185"/>
    </row>
    <row r="21" spans="1:9">
      <c r="A21" s="181" t="s">
        <v>489</v>
      </c>
      <c r="B21" s="182"/>
      <c r="C21" s="182"/>
      <c r="D21" s="182"/>
      <c r="E21" s="183"/>
      <c r="F21" s="184">
        <v>14500</v>
      </c>
      <c r="G21" s="185"/>
      <c r="H21" s="184">
        <v>14500</v>
      </c>
      <c r="I21" s="185"/>
    </row>
    <row r="22" spans="1:9">
      <c r="A22" s="181" t="s">
        <v>490</v>
      </c>
      <c r="B22" s="182"/>
      <c r="C22" s="182"/>
      <c r="D22" s="182"/>
      <c r="E22" s="183"/>
      <c r="F22" s="184">
        <v>11853.46</v>
      </c>
      <c r="G22" s="185"/>
      <c r="H22" s="184">
        <v>11853.46</v>
      </c>
      <c r="I22" s="185"/>
    </row>
    <row r="23" spans="1:9">
      <c r="A23" s="181" t="s">
        <v>491</v>
      </c>
      <c r="B23" s="182"/>
      <c r="C23" s="182"/>
      <c r="D23" s="182"/>
      <c r="E23" s="183"/>
      <c r="F23" s="184">
        <v>78230</v>
      </c>
      <c r="G23" s="185"/>
      <c r="H23" s="184">
        <v>78230</v>
      </c>
      <c r="I23" s="185"/>
    </row>
    <row r="24" spans="1:9">
      <c r="A24" s="181" t="s">
        <v>492</v>
      </c>
      <c r="B24" s="182"/>
      <c r="C24" s="182"/>
      <c r="D24" s="182"/>
      <c r="E24" s="183"/>
      <c r="F24" s="184">
        <v>31500</v>
      </c>
      <c r="G24" s="185"/>
      <c r="H24" s="184">
        <v>31500</v>
      </c>
      <c r="I24" s="185"/>
    </row>
    <row r="25" spans="1:9">
      <c r="A25" s="181" t="s">
        <v>493</v>
      </c>
      <c r="B25" s="182"/>
      <c r="C25" s="182"/>
      <c r="D25" s="182"/>
      <c r="E25" s="183"/>
      <c r="F25" s="184">
        <v>11610</v>
      </c>
      <c r="G25" s="185"/>
      <c r="H25" s="184">
        <v>11610</v>
      </c>
      <c r="I25" s="185"/>
    </row>
    <row r="26" spans="1:9">
      <c r="A26" s="181" t="s">
        <v>494</v>
      </c>
      <c r="B26" s="182"/>
      <c r="C26" s="182"/>
      <c r="D26" s="182"/>
      <c r="E26" s="183"/>
      <c r="F26" s="184">
        <v>0</v>
      </c>
      <c r="G26" s="185"/>
      <c r="H26" s="184">
        <v>0</v>
      </c>
      <c r="I26" s="185"/>
    </row>
    <row r="27" spans="1:9">
      <c r="A27" s="181" t="s">
        <v>495</v>
      </c>
      <c r="B27" s="182"/>
      <c r="C27" s="182"/>
      <c r="D27" s="182"/>
      <c r="E27" s="183"/>
      <c r="F27" s="184">
        <v>10000</v>
      </c>
      <c r="G27" s="185"/>
      <c r="H27" s="184">
        <v>10000</v>
      </c>
      <c r="I27" s="185"/>
    </row>
    <row r="28" spans="1:9">
      <c r="A28" s="181" t="s">
        <v>496</v>
      </c>
      <c r="B28" s="182"/>
      <c r="C28" s="182"/>
      <c r="D28" s="182"/>
      <c r="E28" s="183"/>
      <c r="F28" s="184">
        <v>38302</v>
      </c>
      <c r="G28" s="185"/>
      <c r="H28" s="184">
        <v>38302</v>
      </c>
      <c r="I28" s="185"/>
    </row>
    <row r="29" spans="1:9">
      <c r="A29" s="190" t="s">
        <v>497</v>
      </c>
      <c r="B29" s="191"/>
      <c r="C29" s="191"/>
      <c r="D29" s="191"/>
      <c r="E29" s="192"/>
      <c r="F29" s="188">
        <f>F16+F17+F18+F19+F20+F21+F22+F23+F24+F26+F27+F28+F25</f>
        <v>1384002.46</v>
      </c>
      <c r="G29" s="189"/>
      <c r="H29" s="188">
        <f>H16+H17+H18+H19+H20+H21+H22+H23+H24+H26+H27+H28+H25</f>
        <v>1384002.46</v>
      </c>
      <c r="I29" s="189"/>
    </row>
  </sheetData>
  <mergeCells count="53">
    <mergeCell ref="H26:I26"/>
    <mergeCell ref="H27:I27"/>
    <mergeCell ref="H28:I28"/>
    <mergeCell ref="H29:I29"/>
    <mergeCell ref="H21:I21"/>
    <mergeCell ref="H22:I22"/>
    <mergeCell ref="H23:I23"/>
    <mergeCell ref="H24:I24"/>
    <mergeCell ref="H25:I25"/>
    <mergeCell ref="H16:I16"/>
    <mergeCell ref="H17:I17"/>
    <mergeCell ref="H18:I18"/>
    <mergeCell ref="H19:I19"/>
    <mergeCell ref="H20:I20"/>
    <mergeCell ref="A22:E22"/>
    <mergeCell ref="F22:G22"/>
    <mergeCell ref="A23:E23"/>
    <mergeCell ref="F23:G23"/>
    <mergeCell ref="A24:E24"/>
    <mergeCell ref="F24:G24"/>
    <mergeCell ref="A19:E19"/>
    <mergeCell ref="F19:G19"/>
    <mergeCell ref="A20:E20"/>
    <mergeCell ref="F20:G20"/>
    <mergeCell ref="A21:E21"/>
    <mergeCell ref="F21:G21"/>
    <mergeCell ref="A16:E16"/>
    <mergeCell ref="F16:G16"/>
    <mergeCell ref="A17:E17"/>
    <mergeCell ref="F17:G17"/>
    <mergeCell ref="A18:E18"/>
    <mergeCell ref="F18:G18"/>
    <mergeCell ref="A13:E14"/>
    <mergeCell ref="F13:G14"/>
    <mergeCell ref="A15:E15"/>
    <mergeCell ref="F15:G15"/>
    <mergeCell ref="F8:M8"/>
    <mergeCell ref="A10:G10"/>
    <mergeCell ref="F4:L5"/>
    <mergeCell ref="F6:N6"/>
    <mergeCell ref="F7:L7"/>
    <mergeCell ref="H13:I14"/>
    <mergeCell ref="H15:I15"/>
    <mergeCell ref="A29:E29"/>
    <mergeCell ref="F29:G29"/>
    <mergeCell ref="A28:E28"/>
    <mergeCell ref="F28:G28"/>
    <mergeCell ref="A25:E25"/>
    <mergeCell ref="F25:G25"/>
    <mergeCell ref="A26:E26"/>
    <mergeCell ref="F26:G26"/>
    <mergeCell ref="A27:E27"/>
    <mergeCell ref="F27:G27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3:N29"/>
  <sheetViews>
    <sheetView zoomScaleNormal="100" workbookViewId="0">
      <selection activeCell="L18" sqref="L18"/>
    </sheetView>
  </sheetViews>
  <sheetFormatPr defaultRowHeight="15"/>
  <sheetData>
    <row r="3" spans="1:14" ht="15.75">
      <c r="F3" s="121" t="s">
        <v>481</v>
      </c>
    </row>
    <row r="4" spans="1:14" ht="0.75" customHeight="1">
      <c r="F4" s="159" t="s">
        <v>560</v>
      </c>
      <c r="G4" s="160"/>
      <c r="H4" s="160"/>
      <c r="I4" s="160"/>
      <c r="J4" s="160"/>
      <c r="K4" s="160"/>
      <c r="L4" s="160"/>
    </row>
    <row r="5" spans="1:14" ht="36" customHeight="1">
      <c r="F5" s="160"/>
      <c r="G5" s="160"/>
      <c r="H5" s="160"/>
      <c r="I5" s="160"/>
      <c r="J5" s="160"/>
      <c r="K5" s="160"/>
      <c r="L5" s="160"/>
    </row>
    <row r="6" spans="1:14" ht="38.25" customHeight="1">
      <c r="F6" s="159" t="s">
        <v>561</v>
      </c>
      <c r="G6" s="160"/>
      <c r="H6" s="160"/>
      <c r="I6" s="160"/>
      <c r="J6" s="160"/>
      <c r="K6" s="160"/>
      <c r="L6" s="160"/>
      <c r="M6" s="160"/>
      <c r="N6" s="160"/>
    </row>
    <row r="7" spans="1:14" ht="15" customHeight="1">
      <c r="F7" s="159" t="s">
        <v>567</v>
      </c>
      <c r="G7" s="160"/>
      <c r="H7" s="160"/>
      <c r="I7" s="160"/>
      <c r="J7" s="160"/>
      <c r="K7" s="160"/>
      <c r="L7" s="160"/>
    </row>
    <row r="8" spans="1:14">
      <c r="F8" s="237"/>
      <c r="G8" s="237"/>
      <c r="H8" s="237"/>
      <c r="I8" s="237"/>
      <c r="J8" s="237"/>
      <c r="K8" s="237"/>
      <c r="L8" s="237"/>
      <c r="M8" s="237"/>
    </row>
    <row r="9" spans="1:14">
      <c r="F9" s="126"/>
      <c r="G9" s="126"/>
      <c r="H9" s="126"/>
      <c r="I9" s="126"/>
      <c r="J9" s="126"/>
      <c r="K9" s="126"/>
      <c r="L9" s="126"/>
      <c r="M9" s="126"/>
    </row>
    <row r="10" spans="1:14" ht="198.75" customHeight="1">
      <c r="A10" s="195" t="s">
        <v>573</v>
      </c>
      <c r="B10" s="195"/>
      <c r="C10" s="195"/>
      <c r="D10" s="195"/>
      <c r="E10" s="195"/>
      <c r="F10" s="195"/>
      <c r="G10" s="195"/>
    </row>
    <row r="11" spans="1:14" ht="51" customHeight="1"/>
    <row r="12" spans="1:14">
      <c r="H12" t="s">
        <v>505</v>
      </c>
    </row>
    <row r="13" spans="1:14">
      <c r="A13" s="214" t="s">
        <v>483</v>
      </c>
      <c r="B13" s="215"/>
      <c r="C13" s="215"/>
      <c r="D13" s="215"/>
      <c r="E13" s="216"/>
      <c r="F13" s="220" t="s">
        <v>35</v>
      </c>
      <c r="G13" s="236"/>
      <c r="H13" s="220" t="s">
        <v>564</v>
      </c>
      <c r="I13" s="236"/>
    </row>
    <row r="14" spans="1:14">
      <c r="A14" s="217"/>
      <c r="B14" s="218"/>
      <c r="C14" s="218"/>
      <c r="D14" s="218"/>
      <c r="E14" s="219"/>
      <c r="F14" s="236"/>
      <c r="G14" s="236"/>
      <c r="H14" s="236"/>
      <c r="I14" s="236"/>
    </row>
    <row r="15" spans="1:14">
      <c r="A15" s="224">
        <v>1</v>
      </c>
      <c r="B15" s="225"/>
      <c r="C15" s="225"/>
      <c r="D15" s="225"/>
      <c r="E15" s="226"/>
      <c r="F15" s="224">
        <v>2</v>
      </c>
      <c r="G15" s="226"/>
      <c r="H15" s="224">
        <v>3</v>
      </c>
      <c r="I15" s="226"/>
    </row>
    <row r="16" spans="1:14">
      <c r="A16" s="181" t="s">
        <v>484</v>
      </c>
      <c r="B16" s="182"/>
      <c r="C16" s="182"/>
      <c r="D16" s="182"/>
      <c r="E16" s="183"/>
      <c r="F16" s="184">
        <v>5000</v>
      </c>
      <c r="G16" s="185"/>
      <c r="H16" s="184">
        <v>5000</v>
      </c>
      <c r="I16" s="185"/>
    </row>
    <row r="17" spans="1:9">
      <c r="A17" s="181" t="s">
        <v>485</v>
      </c>
      <c r="B17" s="182"/>
      <c r="C17" s="182"/>
      <c r="D17" s="182"/>
      <c r="E17" s="183"/>
      <c r="F17" s="184">
        <v>0</v>
      </c>
      <c r="G17" s="185"/>
      <c r="H17" s="184">
        <v>0</v>
      </c>
      <c r="I17" s="185"/>
    </row>
    <row r="18" spans="1:9">
      <c r="A18" s="181" t="s">
        <v>486</v>
      </c>
      <c r="B18" s="182"/>
      <c r="C18" s="182"/>
      <c r="D18" s="182"/>
      <c r="E18" s="183"/>
      <c r="F18" s="184">
        <v>0</v>
      </c>
      <c r="G18" s="185"/>
      <c r="H18" s="184">
        <v>0</v>
      </c>
      <c r="I18" s="185"/>
    </row>
    <row r="19" spans="1:9">
      <c r="A19" s="181" t="s">
        <v>487</v>
      </c>
      <c r="B19" s="182"/>
      <c r="C19" s="182"/>
      <c r="D19" s="182"/>
      <c r="E19" s="183"/>
      <c r="F19" s="184">
        <v>0</v>
      </c>
      <c r="G19" s="185"/>
      <c r="H19" s="184">
        <v>0</v>
      </c>
      <c r="I19" s="185"/>
    </row>
    <row r="20" spans="1:9">
      <c r="A20" s="181" t="s">
        <v>488</v>
      </c>
      <c r="B20" s="182"/>
      <c r="C20" s="182"/>
      <c r="D20" s="182"/>
      <c r="E20" s="183"/>
      <c r="F20" s="184">
        <v>0</v>
      </c>
      <c r="G20" s="185"/>
      <c r="H20" s="184">
        <v>0</v>
      </c>
      <c r="I20" s="185"/>
    </row>
    <row r="21" spans="1:9">
      <c r="A21" s="181" t="s">
        <v>489</v>
      </c>
      <c r="B21" s="182"/>
      <c r="C21" s="182"/>
      <c r="D21" s="182"/>
      <c r="E21" s="183"/>
      <c r="F21" s="184">
        <v>0</v>
      </c>
      <c r="G21" s="185"/>
      <c r="H21" s="184">
        <v>0</v>
      </c>
      <c r="I21" s="185"/>
    </row>
    <row r="22" spans="1:9">
      <c r="A22" s="181" t="s">
        <v>490</v>
      </c>
      <c r="B22" s="182"/>
      <c r="C22" s="182"/>
      <c r="D22" s="182"/>
      <c r="E22" s="183"/>
      <c r="F22" s="184">
        <v>0</v>
      </c>
      <c r="G22" s="185"/>
      <c r="H22" s="184">
        <v>0</v>
      </c>
      <c r="I22" s="185"/>
    </row>
    <row r="23" spans="1:9">
      <c r="A23" s="181" t="s">
        <v>491</v>
      </c>
      <c r="B23" s="182"/>
      <c r="C23" s="182"/>
      <c r="D23" s="182"/>
      <c r="E23" s="183"/>
      <c r="F23" s="184">
        <v>0</v>
      </c>
      <c r="G23" s="185"/>
      <c r="H23" s="184">
        <v>0</v>
      </c>
      <c r="I23" s="185"/>
    </row>
    <row r="24" spans="1:9">
      <c r="A24" s="181" t="s">
        <v>492</v>
      </c>
      <c r="B24" s="182"/>
      <c r="C24" s="182"/>
      <c r="D24" s="182"/>
      <c r="E24" s="183"/>
      <c r="F24" s="184">
        <v>5000</v>
      </c>
      <c r="G24" s="185"/>
      <c r="H24" s="184">
        <v>5000</v>
      </c>
      <c r="I24" s="185"/>
    </row>
    <row r="25" spans="1:9">
      <c r="A25" s="181" t="s">
        <v>493</v>
      </c>
      <c r="B25" s="182"/>
      <c r="C25" s="182"/>
      <c r="D25" s="182"/>
      <c r="E25" s="183"/>
      <c r="F25" s="184">
        <v>0</v>
      </c>
      <c r="G25" s="185"/>
      <c r="H25" s="184">
        <v>0</v>
      </c>
      <c r="I25" s="185"/>
    </row>
    <row r="26" spans="1:9">
      <c r="A26" s="181" t="s">
        <v>494</v>
      </c>
      <c r="B26" s="182"/>
      <c r="C26" s="182"/>
      <c r="D26" s="182"/>
      <c r="E26" s="183"/>
      <c r="F26" s="184">
        <v>0</v>
      </c>
      <c r="G26" s="185"/>
      <c r="H26" s="184">
        <v>0</v>
      </c>
      <c r="I26" s="185"/>
    </row>
    <row r="27" spans="1:9">
      <c r="A27" s="181" t="s">
        <v>495</v>
      </c>
      <c r="B27" s="182"/>
      <c r="C27" s="182"/>
      <c r="D27" s="182"/>
      <c r="E27" s="183"/>
      <c r="F27" s="184">
        <v>0</v>
      </c>
      <c r="G27" s="185"/>
      <c r="H27" s="184">
        <v>0</v>
      </c>
      <c r="I27" s="185"/>
    </row>
    <row r="28" spans="1:9">
      <c r="A28" s="181" t="s">
        <v>496</v>
      </c>
      <c r="B28" s="182"/>
      <c r="C28" s="182"/>
      <c r="D28" s="182"/>
      <c r="E28" s="183"/>
      <c r="F28" s="184">
        <v>0</v>
      </c>
      <c r="G28" s="185"/>
      <c r="H28" s="184">
        <v>0</v>
      </c>
      <c r="I28" s="185"/>
    </row>
    <row r="29" spans="1:9">
      <c r="A29" s="190" t="s">
        <v>497</v>
      </c>
      <c r="B29" s="191"/>
      <c r="C29" s="191"/>
      <c r="D29" s="191"/>
      <c r="E29" s="192"/>
      <c r="F29" s="188">
        <f>F16+F17+F18+F19+F20+F21+F22+F23+F24+F26+F27+F28+F25</f>
        <v>10000</v>
      </c>
      <c r="G29" s="189"/>
      <c r="H29" s="188">
        <f>H16+H17+H18+H19+H20+H21+H22+H23+H24+H26+H27+H28+H25</f>
        <v>10000</v>
      </c>
      <c r="I29" s="189"/>
    </row>
  </sheetData>
  <mergeCells count="53">
    <mergeCell ref="H25:I25"/>
    <mergeCell ref="H26:I26"/>
    <mergeCell ref="H27:I27"/>
    <mergeCell ref="H28:I28"/>
    <mergeCell ref="H29:I29"/>
    <mergeCell ref="H20:I20"/>
    <mergeCell ref="H21:I21"/>
    <mergeCell ref="H22:I22"/>
    <mergeCell ref="H23:I23"/>
    <mergeCell ref="H24:I24"/>
    <mergeCell ref="H15:I15"/>
    <mergeCell ref="H16:I16"/>
    <mergeCell ref="H17:I17"/>
    <mergeCell ref="H18:I18"/>
    <mergeCell ref="H19:I19"/>
    <mergeCell ref="A13:E14"/>
    <mergeCell ref="F13:G14"/>
    <mergeCell ref="F8:M8"/>
    <mergeCell ref="A10:G10"/>
    <mergeCell ref="F4:L5"/>
    <mergeCell ref="F6:N6"/>
    <mergeCell ref="F7:L7"/>
    <mergeCell ref="H13:I14"/>
    <mergeCell ref="A15:E15"/>
    <mergeCell ref="F15:G15"/>
    <mergeCell ref="A16:E16"/>
    <mergeCell ref="F16:G16"/>
    <mergeCell ref="A17:E17"/>
    <mergeCell ref="F17:G17"/>
    <mergeCell ref="A18:E18"/>
    <mergeCell ref="F18:G18"/>
    <mergeCell ref="A19:E19"/>
    <mergeCell ref="F19:G19"/>
    <mergeCell ref="A20:E20"/>
    <mergeCell ref="F20:G20"/>
    <mergeCell ref="A21:E21"/>
    <mergeCell ref="F21:G21"/>
    <mergeCell ref="A22:E22"/>
    <mergeCell ref="F22:G22"/>
    <mergeCell ref="A23:E23"/>
    <mergeCell ref="F23:G23"/>
    <mergeCell ref="A24:E24"/>
    <mergeCell ref="F24:G24"/>
    <mergeCell ref="A25:E25"/>
    <mergeCell ref="F25:G25"/>
    <mergeCell ref="A26:E26"/>
    <mergeCell ref="F26:G26"/>
    <mergeCell ref="A27:E27"/>
    <mergeCell ref="F27:G27"/>
    <mergeCell ref="A28:E28"/>
    <mergeCell ref="F28:G28"/>
    <mergeCell ref="A29:E29"/>
    <mergeCell ref="F29:G29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  <rowBreaks count="1" manualBreakCount="1">
    <brk id="31" max="12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4:Z31"/>
  <sheetViews>
    <sheetView zoomScaleNormal="100" workbookViewId="0">
      <selection activeCell="H26" sqref="H26:I26"/>
    </sheetView>
  </sheetViews>
  <sheetFormatPr defaultRowHeight="15"/>
  <cols>
    <col min="14" max="14" width="14.85546875" customWidth="1"/>
    <col min="23" max="23" width="13.28515625" customWidth="1"/>
  </cols>
  <sheetData>
    <row r="4" spans="1:26" ht="15.75">
      <c r="F4" s="121"/>
      <c r="G4" s="127"/>
      <c r="H4" s="128"/>
      <c r="R4" s="121"/>
      <c r="S4" s="121" t="s">
        <v>588</v>
      </c>
      <c r="T4" s="128"/>
    </row>
    <row r="5" spans="1:26" ht="15" customHeight="1">
      <c r="F5" s="159"/>
      <c r="G5" s="160"/>
      <c r="H5" s="160"/>
      <c r="I5" s="160"/>
      <c r="J5" s="160"/>
      <c r="K5" s="160"/>
      <c r="L5" s="160"/>
      <c r="R5" s="159" t="s">
        <v>560</v>
      </c>
      <c r="S5" s="160"/>
      <c r="T5" s="160"/>
      <c r="U5" s="160"/>
      <c r="V5" s="160"/>
      <c r="W5" s="160"/>
      <c r="X5" s="160"/>
    </row>
    <row r="6" spans="1:26" ht="15" customHeight="1">
      <c r="F6" s="160"/>
      <c r="G6" s="160"/>
      <c r="H6" s="160"/>
      <c r="I6" s="160"/>
      <c r="J6" s="160"/>
      <c r="K6" s="160"/>
      <c r="L6" s="160"/>
      <c r="R6" s="160"/>
      <c r="S6" s="160"/>
      <c r="T6" s="160"/>
      <c r="U6" s="160"/>
      <c r="V6" s="160"/>
      <c r="W6" s="160"/>
      <c r="X6" s="160"/>
    </row>
    <row r="7" spans="1:26" ht="34.5" customHeight="1">
      <c r="F7" s="159"/>
      <c r="G7" s="160"/>
      <c r="H7" s="160"/>
      <c r="I7" s="160"/>
      <c r="J7" s="160"/>
      <c r="K7" s="160"/>
      <c r="L7" s="160"/>
      <c r="M7" s="160"/>
      <c r="N7" s="160"/>
      <c r="R7" s="159" t="s">
        <v>561</v>
      </c>
      <c r="S7" s="160"/>
      <c r="T7" s="160"/>
      <c r="U7" s="160"/>
      <c r="V7" s="160"/>
      <c r="W7" s="160"/>
      <c r="X7" s="160"/>
      <c r="Y7" s="160"/>
      <c r="Z7" s="160"/>
    </row>
    <row r="8" spans="1:26" ht="15" customHeight="1">
      <c r="F8" s="159"/>
      <c r="G8" s="160"/>
      <c r="H8" s="160"/>
      <c r="I8" s="160"/>
      <c r="J8" s="160"/>
      <c r="K8" s="160"/>
      <c r="L8" s="160"/>
      <c r="R8" s="159" t="s">
        <v>567</v>
      </c>
      <c r="S8" s="160"/>
      <c r="T8" s="160"/>
      <c r="U8" s="160"/>
      <c r="V8" s="160"/>
      <c r="W8" s="160"/>
      <c r="X8" s="160"/>
    </row>
    <row r="9" spans="1:26" ht="15.75">
      <c r="F9" s="124"/>
      <c r="G9" s="125"/>
      <c r="H9" s="125"/>
      <c r="I9" s="125"/>
      <c r="J9" s="125"/>
      <c r="K9" s="125"/>
      <c r="L9" s="125"/>
    </row>
    <row r="10" spans="1:26" ht="15.75">
      <c r="F10" s="124"/>
      <c r="G10" s="125"/>
      <c r="H10" s="125"/>
      <c r="I10" s="125"/>
      <c r="J10" s="125"/>
      <c r="K10" s="125"/>
      <c r="L10" s="125"/>
    </row>
    <row r="11" spans="1:26">
      <c r="A11" s="195" t="s">
        <v>577</v>
      </c>
      <c r="B11" s="195"/>
      <c r="C11" s="195"/>
      <c r="D11" s="195"/>
      <c r="E11" s="195"/>
      <c r="F11" s="195"/>
      <c r="G11" s="160"/>
      <c r="H11" s="160"/>
      <c r="I11" s="160"/>
      <c r="J11" s="160"/>
      <c r="K11" s="160"/>
      <c r="L11" s="160"/>
      <c r="M11" s="160"/>
      <c r="N11" s="160"/>
    </row>
    <row r="12" spans="1:26">
      <c r="G12" t="s">
        <v>540</v>
      </c>
    </row>
    <row r="13" spans="1:26">
      <c r="U13" t="s">
        <v>541</v>
      </c>
    </row>
    <row r="14" spans="1:26">
      <c r="A14" s="214" t="s">
        <v>483</v>
      </c>
      <c r="B14" s="215"/>
      <c r="C14" s="215"/>
      <c r="D14" s="215"/>
      <c r="E14" s="216"/>
      <c r="F14" s="198" t="s">
        <v>35</v>
      </c>
      <c r="G14" s="199"/>
      <c r="H14" s="199"/>
      <c r="I14" s="199"/>
      <c r="J14" s="199"/>
      <c r="K14" s="199"/>
      <c r="L14" s="239"/>
      <c r="M14" s="240"/>
      <c r="N14" s="241" t="s">
        <v>497</v>
      </c>
      <c r="O14" s="198" t="s">
        <v>564</v>
      </c>
      <c r="P14" s="199"/>
      <c r="Q14" s="199"/>
      <c r="R14" s="199"/>
      <c r="S14" s="199"/>
      <c r="T14" s="199"/>
      <c r="U14" s="239"/>
      <c r="V14" s="240"/>
      <c r="W14" s="241" t="s">
        <v>497</v>
      </c>
    </row>
    <row r="15" spans="1:26">
      <c r="A15" s="217"/>
      <c r="B15" s="218"/>
      <c r="C15" s="218"/>
      <c r="D15" s="218"/>
      <c r="E15" s="219"/>
      <c r="F15" s="243" t="s">
        <v>542</v>
      </c>
      <c r="G15" s="244"/>
      <c r="H15" s="243" t="s">
        <v>543</v>
      </c>
      <c r="I15" s="244"/>
      <c r="J15" s="243" t="s">
        <v>544</v>
      </c>
      <c r="K15" s="244"/>
      <c r="L15" s="243" t="s">
        <v>545</v>
      </c>
      <c r="M15" s="244"/>
      <c r="N15" s="242"/>
      <c r="O15" s="243" t="s">
        <v>542</v>
      </c>
      <c r="P15" s="244"/>
      <c r="Q15" s="243" t="s">
        <v>543</v>
      </c>
      <c r="R15" s="244"/>
      <c r="S15" s="243" t="s">
        <v>544</v>
      </c>
      <c r="T15" s="244"/>
      <c r="U15" s="243" t="s">
        <v>545</v>
      </c>
      <c r="V15" s="244"/>
      <c r="W15" s="242"/>
    </row>
    <row r="16" spans="1:26">
      <c r="A16" s="224">
        <v>1</v>
      </c>
      <c r="B16" s="225"/>
      <c r="C16" s="225"/>
      <c r="D16" s="225"/>
      <c r="E16" s="226"/>
      <c r="F16" s="238" t="s">
        <v>546</v>
      </c>
      <c r="G16" s="226"/>
      <c r="H16" s="238" t="s">
        <v>547</v>
      </c>
      <c r="I16" s="226"/>
      <c r="J16" s="238" t="s">
        <v>548</v>
      </c>
      <c r="K16" s="226"/>
      <c r="L16" s="238" t="s">
        <v>549</v>
      </c>
      <c r="M16" s="226"/>
      <c r="N16" s="129">
        <v>6</v>
      </c>
      <c r="O16" s="238" t="s">
        <v>574</v>
      </c>
      <c r="P16" s="226"/>
      <c r="Q16" s="238" t="s">
        <v>575</v>
      </c>
      <c r="R16" s="226"/>
      <c r="S16" s="238" t="s">
        <v>576</v>
      </c>
      <c r="T16" s="226"/>
      <c r="U16" s="238" t="s">
        <v>212</v>
      </c>
      <c r="V16" s="226"/>
      <c r="W16" s="129">
        <v>11</v>
      </c>
    </row>
    <row r="17" spans="1:23">
      <c r="A17" s="181" t="s">
        <v>484</v>
      </c>
      <c r="B17" s="182"/>
      <c r="C17" s="182"/>
      <c r="D17" s="182"/>
      <c r="E17" s="183"/>
      <c r="F17" s="184">
        <v>75000</v>
      </c>
      <c r="G17" s="185"/>
      <c r="H17" s="184">
        <v>1179554.68</v>
      </c>
      <c r="I17" s="185"/>
      <c r="J17" s="184">
        <v>0</v>
      </c>
      <c r="K17" s="185"/>
      <c r="L17" s="184">
        <v>199732.73</v>
      </c>
      <c r="M17" s="185"/>
      <c r="N17" s="130">
        <f>F17+H17+L17+J17</f>
        <v>1454287.41</v>
      </c>
      <c r="O17" s="184">
        <v>75000</v>
      </c>
      <c r="P17" s="185"/>
      <c r="Q17" s="184">
        <v>1179554.68</v>
      </c>
      <c r="R17" s="185"/>
      <c r="S17" s="184">
        <v>0</v>
      </c>
      <c r="T17" s="185"/>
      <c r="U17" s="184">
        <v>199732.73</v>
      </c>
      <c r="V17" s="185"/>
      <c r="W17" s="130">
        <f>O17+Q17+U17+S17</f>
        <v>1454287.41</v>
      </c>
    </row>
    <row r="18" spans="1:23">
      <c r="A18" s="181" t="s">
        <v>485</v>
      </c>
      <c r="B18" s="182"/>
      <c r="C18" s="182"/>
      <c r="D18" s="182"/>
      <c r="E18" s="183"/>
      <c r="F18" s="184">
        <v>72500</v>
      </c>
      <c r="G18" s="185"/>
      <c r="H18" s="184">
        <v>0</v>
      </c>
      <c r="I18" s="185"/>
      <c r="J18" s="184">
        <v>0</v>
      </c>
      <c r="K18" s="185"/>
      <c r="L18" s="184">
        <v>0</v>
      </c>
      <c r="M18" s="185"/>
      <c r="N18" s="130">
        <f t="shared" ref="N18:N29" si="0">F18+H18+L18+J18</f>
        <v>72500</v>
      </c>
      <c r="O18" s="184">
        <v>72500</v>
      </c>
      <c r="P18" s="185"/>
      <c r="Q18" s="184">
        <v>0</v>
      </c>
      <c r="R18" s="185"/>
      <c r="S18" s="184">
        <v>0</v>
      </c>
      <c r="T18" s="185"/>
      <c r="U18" s="184">
        <v>0</v>
      </c>
      <c r="V18" s="185"/>
      <c r="W18" s="130">
        <f t="shared" ref="W18:W29" si="1">O18+Q18+U18+S18</f>
        <v>72500</v>
      </c>
    </row>
    <row r="19" spans="1:23">
      <c r="A19" s="181" t="s">
        <v>486</v>
      </c>
      <c r="B19" s="182"/>
      <c r="C19" s="182"/>
      <c r="D19" s="182"/>
      <c r="E19" s="183"/>
      <c r="F19" s="184">
        <v>72500</v>
      </c>
      <c r="G19" s="185"/>
      <c r="H19" s="184">
        <v>0</v>
      </c>
      <c r="I19" s="185"/>
      <c r="J19" s="184">
        <v>0</v>
      </c>
      <c r="K19" s="185"/>
      <c r="L19" s="184">
        <v>0</v>
      </c>
      <c r="M19" s="185"/>
      <c r="N19" s="130">
        <f t="shared" si="0"/>
        <v>72500</v>
      </c>
      <c r="O19" s="184">
        <v>72500</v>
      </c>
      <c r="P19" s="185"/>
      <c r="Q19" s="184">
        <v>0</v>
      </c>
      <c r="R19" s="185"/>
      <c r="S19" s="184">
        <v>0</v>
      </c>
      <c r="T19" s="185"/>
      <c r="U19" s="184">
        <v>0</v>
      </c>
      <c r="V19" s="185"/>
      <c r="W19" s="130">
        <f t="shared" si="1"/>
        <v>72500</v>
      </c>
    </row>
    <row r="20" spans="1:23">
      <c r="A20" s="181" t="s">
        <v>487</v>
      </c>
      <c r="B20" s="182"/>
      <c r="C20" s="182"/>
      <c r="D20" s="182"/>
      <c r="E20" s="183"/>
      <c r="F20" s="184">
        <v>50000</v>
      </c>
      <c r="G20" s="185"/>
      <c r="H20" s="184">
        <v>0</v>
      </c>
      <c r="I20" s="185"/>
      <c r="J20" s="184">
        <v>0</v>
      </c>
      <c r="K20" s="185"/>
      <c r="L20" s="184">
        <v>0</v>
      </c>
      <c r="M20" s="185"/>
      <c r="N20" s="130">
        <f t="shared" si="0"/>
        <v>50000</v>
      </c>
      <c r="O20" s="184">
        <v>50000</v>
      </c>
      <c r="P20" s="185"/>
      <c r="Q20" s="184">
        <v>0</v>
      </c>
      <c r="R20" s="185"/>
      <c r="S20" s="184">
        <v>0</v>
      </c>
      <c r="T20" s="185"/>
      <c r="U20" s="184">
        <v>0</v>
      </c>
      <c r="V20" s="185"/>
      <c r="W20" s="130">
        <f t="shared" si="1"/>
        <v>50000</v>
      </c>
    </row>
    <row r="21" spans="1:23">
      <c r="A21" s="181" t="s">
        <v>488</v>
      </c>
      <c r="B21" s="182"/>
      <c r="C21" s="182"/>
      <c r="D21" s="182"/>
      <c r="E21" s="183"/>
      <c r="F21" s="184">
        <v>72500</v>
      </c>
      <c r="G21" s="185"/>
      <c r="H21" s="184">
        <v>0</v>
      </c>
      <c r="I21" s="185"/>
      <c r="J21" s="184">
        <v>0</v>
      </c>
      <c r="K21" s="185"/>
      <c r="L21" s="184">
        <v>0</v>
      </c>
      <c r="M21" s="185"/>
      <c r="N21" s="130">
        <f t="shared" si="0"/>
        <v>72500</v>
      </c>
      <c r="O21" s="184">
        <v>72500</v>
      </c>
      <c r="P21" s="185"/>
      <c r="Q21" s="184">
        <v>0</v>
      </c>
      <c r="R21" s="185"/>
      <c r="S21" s="184">
        <v>0</v>
      </c>
      <c r="T21" s="185"/>
      <c r="U21" s="184">
        <v>0</v>
      </c>
      <c r="V21" s="185"/>
      <c r="W21" s="130">
        <f t="shared" si="1"/>
        <v>72500</v>
      </c>
    </row>
    <row r="22" spans="1:23">
      <c r="A22" s="181" t="s">
        <v>489</v>
      </c>
      <c r="B22" s="182"/>
      <c r="C22" s="182"/>
      <c r="D22" s="182"/>
      <c r="E22" s="183"/>
      <c r="F22" s="184">
        <v>50000</v>
      </c>
      <c r="G22" s="185"/>
      <c r="H22" s="184">
        <v>599970.84</v>
      </c>
      <c r="I22" s="185"/>
      <c r="J22" s="184">
        <v>0</v>
      </c>
      <c r="K22" s="185"/>
      <c r="L22" s="184">
        <v>0</v>
      </c>
      <c r="M22" s="185"/>
      <c r="N22" s="130">
        <f t="shared" si="0"/>
        <v>649970.84</v>
      </c>
      <c r="O22" s="184">
        <v>50000</v>
      </c>
      <c r="P22" s="185"/>
      <c r="Q22" s="184">
        <v>599970.84</v>
      </c>
      <c r="R22" s="185"/>
      <c r="S22" s="184">
        <v>0</v>
      </c>
      <c r="T22" s="185"/>
      <c r="U22" s="184">
        <v>0</v>
      </c>
      <c r="V22" s="185"/>
      <c r="W22" s="130">
        <f t="shared" si="1"/>
        <v>649970.84</v>
      </c>
    </row>
    <row r="23" spans="1:23">
      <c r="A23" s="181" t="s">
        <v>490</v>
      </c>
      <c r="B23" s="182"/>
      <c r="C23" s="182"/>
      <c r="D23" s="182"/>
      <c r="E23" s="183"/>
      <c r="F23" s="184">
        <v>50000</v>
      </c>
      <c r="G23" s="185"/>
      <c r="H23" s="184">
        <v>360596</v>
      </c>
      <c r="I23" s="185"/>
      <c r="J23" s="184">
        <v>0</v>
      </c>
      <c r="K23" s="185"/>
      <c r="L23" s="184">
        <v>0</v>
      </c>
      <c r="M23" s="185"/>
      <c r="N23" s="130">
        <f t="shared" si="0"/>
        <v>410596</v>
      </c>
      <c r="O23" s="184">
        <v>50000</v>
      </c>
      <c r="P23" s="185"/>
      <c r="Q23" s="184">
        <v>360596</v>
      </c>
      <c r="R23" s="185"/>
      <c r="S23" s="184">
        <v>0</v>
      </c>
      <c r="T23" s="185"/>
      <c r="U23" s="184">
        <v>0</v>
      </c>
      <c r="V23" s="185"/>
      <c r="W23" s="130">
        <f t="shared" si="1"/>
        <v>410596</v>
      </c>
    </row>
    <row r="24" spans="1:23">
      <c r="A24" s="181" t="s">
        <v>491</v>
      </c>
      <c r="B24" s="182"/>
      <c r="C24" s="182"/>
      <c r="D24" s="182"/>
      <c r="E24" s="183"/>
      <c r="F24" s="184">
        <v>72500</v>
      </c>
      <c r="G24" s="185"/>
      <c r="H24" s="184">
        <v>956934</v>
      </c>
      <c r="I24" s="185"/>
      <c r="J24" s="184">
        <v>0</v>
      </c>
      <c r="K24" s="185"/>
      <c r="L24" s="184">
        <v>0</v>
      </c>
      <c r="M24" s="185"/>
      <c r="N24" s="130">
        <f t="shared" si="0"/>
        <v>1029434</v>
      </c>
      <c r="O24" s="184">
        <v>72500</v>
      </c>
      <c r="P24" s="185"/>
      <c r="Q24" s="184">
        <v>956934</v>
      </c>
      <c r="R24" s="185"/>
      <c r="S24" s="184">
        <v>0</v>
      </c>
      <c r="T24" s="185"/>
      <c r="U24" s="184">
        <v>0</v>
      </c>
      <c r="V24" s="185"/>
      <c r="W24" s="130">
        <f t="shared" si="1"/>
        <v>1029434</v>
      </c>
    </row>
    <row r="25" spans="1:23">
      <c r="A25" s="181" t="s">
        <v>492</v>
      </c>
      <c r="B25" s="182"/>
      <c r="C25" s="182"/>
      <c r="D25" s="182"/>
      <c r="E25" s="183"/>
      <c r="F25" s="184">
        <v>72500</v>
      </c>
      <c r="G25" s="185"/>
      <c r="H25" s="184">
        <v>599480.68000000005</v>
      </c>
      <c r="I25" s="185"/>
      <c r="J25" s="184">
        <v>0</v>
      </c>
      <c r="K25" s="185"/>
      <c r="L25" s="184">
        <v>0</v>
      </c>
      <c r="M25" s="185"/>
      <c r="N25" s="130">
        <f t="shared" si="0"/>
        <v>671980.68</v>
      </c>
      <c r="O25" s="184">
        <v>72500</v>
      </c>
      <c r="P25" s="185"/>
      <c r="Q25" s="184">
        <v>599480.68000000005</v>
      </c>
      <c r="R25" s="185"/>
      <c r="S25" s="184">
        <v>0</v>
      </c>
      <c r="T25" s="185"/>
      <c r="U25" s="184">
        <v>0</v>
      </c>
      <c r="V25" s="185"/>
      <c r="W25" s="130">
        <f t="shared" si="1"/>
        <v>671980.68</v>
      </c>
    </row>
    <row r="26" spans="1:23">
      <c r="A26" s="181" t="s">
        <v>493</v>
      </c>
      <c r="B26" s="182"/>
      <c r="C26" s="182"/>
      <c r="D26" s="182"/>
      <c r="E26" s="183"/>
      <c r="F26" s="184">
        <v>72500</v>
      </c>
      <c r="G26" s="185"/>
      <c r="H26" s="184">
        <v>0</v>
      </c>
      <c r="I26" s="185"/>
      <c r="J26" s="184">
        <v>0</v>
      </c>
      <c r="K26" s="185"/>
      <c r="L26" s="184">
        <v>0</v>
      </c>
      <c r="M26" s="185"/>
      <c r="N26" s="130">
        <f t="shared" si="0"/>
        <v>72500</v>
      </c>
      <c r="O26" s="184">
        <v>72500</v>
      </c>
      <c r="P26" s="185"/>
      <c r="Q26" s="184">
        <v>0</v>
      </c>
      <c r="R26" s="185"/>
      <c r="S26" s="184">
        <v>0</v>
      </c>
      <c r="T26" s="185"/>
      <c r="U26" s="184">
        <v>0</v>
      </c>
      <c r="V26" s="185"/>
      <c r="W26" s="130">
        <f t="shared" si="1"/>
        <v>72500</v>
      </c>
    </row>
    <row r="27" spans="1:23">
      <c r="A27" s="181" t="s">
        <v>494</v>
      </c>
      <c r="B27" s="182"/>
      <c r="C27" s="182"/>
      <c r="D27" s="182"/>
      <c r="E27" s="183"/>
      <c r="F27" s="184">
        <v>50000</v>
      </c>
      <c r="G27" s="185"/>
      <c r="H27" s="184">
        <v>0</v>
      </c>
      <c r="I27" s="185"/>
      <c r="J27" s="184">
        <v>0</v>
      </c>
      <c r="K27" s="185"/>
      <c r="L27" s="184">
        <v>0</v>
      </c>
      <c r="M27" s="185"/>
      <c r="N27" s="130">
        <f t="shared" si="0"/>
        <v>50000</v>
      </c>
      <c r="O27" s="184">
        <v>50000</v>
      </c>
      <c r="P27" s="185"/>
      <c r="Q27" s="184">
        <v>0</v>
      </c>
      <c r="R27" s="185"/>
      <c r="S27" s="184">
        <v>0</v>
      </c>
      <c r="T27" s="185"/>
      <c r="U27" s="184">
        <v>0</v>
      </c>
      <c r="V27" s="185"/>
      <c r="W27" s="130">
        <f t="shared" si="1"/>
        <v>50000</v>
      </c>
    </row>
    <row r="28" spans="1:23">
      <c r="A28" s="181" t="s">
        <v>495</v>
      </c>
      <c r="B28" s="182"/>
      <c r="C28" s="182"/>
      <c r="D28" s="182"/>
      <c r="E28" s="183"/>
      <c r="F28" s="184">
        <v>172500</v>
      </c>
      <c r="G28" s="185"/>
      <c r="H28" s="184">
        <v>0</v>
      </c>
      <c r="I28" s="185"/>
      <c r="J28" s="184">
        <v>0</v>
      </c>
      <c r="K28" s="185"/>
      <c r="L28" s="184">
        <v>0</v>
      </c>
      <c r="M28" s="185"/>
      <c r="N28" s="130">
        <f t="shared" si="0"/>
        <v>172500</v>
      </c>
      <c r="O28" s="184">
        <v>172500</v>
      </c>
      <c r="P28" s="185"/>
      <c r="Q28" s="184">
        <v>0</v>
      </c>
      <c r="R28" s="185"/>
      <c r="S28" s="184">
        <v>0</v>
      </c>
      <c r="T28" s="185"/>
      <c r="U28" s="184">
        <v>0</v>
      </c>
      <c r="V28" s="185"/>
      <c r="W28" s="130">
        <f t="shared" si="1"/>
        <v>172500</v>
      </c>
    </row>
    <row r="29" spans="1:23">
      <c r="A29" s="181" t="s">
        <v>496</v>
      </c>
      <c r="B29" s="182"/>
      <c r="C29" s="182"/>
      <c r="D29" s="182"/>
      <c r="E29" s="183"/>
      <c r="F29" s="184">
        <v>72500</v>
      </c>
      <c r="G29" s="185"/>
      <c r="H29" s="184">
        <v>419715.8</v>
      </c>
      <c r="I29" s="185"/>
      <c r="J29" s="184">
        <v>0</v>
      </c>
      <c r="K29" s="185"/>
      <c r="L29" s="184">
        <v>0</v>
      </c>
      <c r="M29" s="185"/>
      <c r="N29" s="130">
        <f t="shared" si="0"/>
        <v>492215.8</v>
      </c>
      <c r="O29" s="184">
        <v>72500</v>
      </c>
      <c r="P29" s="185"/>
      <c r="Q29" s="184">
        <v>419715.8</v>
      </c>
      <c r="R29" s="185"/>
      <c r="S29" s="184">
        <v>0</v>
      </c>
      <c r="T29" s="185"/>
      <c r="U29" s="184">
        <v>0</v>
      </c>
      <c r="V29" s="185"/>
      <c r="W29" s="130">
        <f t="shared" si="1"/>
        <v>492215.8</v>
      </c>
    </row>
    <row r="30" spans="1:23">
      <c r="A30" s="181" t="s">
        <v>550</v>
      </c>
      <c r="B30" s="182"/>
      <c r="C30" s="182"/>
      <c r="D30" s="182"/>
      <c r="E30" s="183"/>
      <c r="F30" s="184"/>
      <c r="G30" s="185"/>
      <c r="H30" s="184">
        <v>0</v>
      </c>
      <c r="I30" s="185"/>
      <c r="J30" s="184">
        <v>0</v>
      </c>
      <c r="K30" s="185"/>
      <c r="L30" s="184"/>
      <c r="M30" s="185"/>
      <c r="N30" s="130">
        <f t="shared" ref="N30" si="2">F30+H30+L30</f>
        <v>0</v>
      </c>
      <c r="O30" s="184"/>
      <c r="P30" s="185"/>
      <c r="Q30" s="184">
        <v>0</v>
      </c>
      <c r="R30" s="185"/>
      <c r="S30" s="184">
        <v>0</v>
      </c>
      <c r="T30" s="185"/>
      <c r="U30" s="184"/>
      <c r="V30" s="185"/>
      <c r="W30" s="130">
        <f t="shared" ref="W30" si="3">O30+Q30+U30</f>
        <v>0</v>
      </c>
    </row>
    <row r="31" spans="1:23">
      <c r="A31" s="190" t="s">
        <v>497</v>
      </c>
      <c r="B31" s="191"/>
      <c r="C31" s="191"/>
      <c r="D31" s="191"/>
      <c r="E31" s="192"/>
      <c r="F31" s="188">
        <f>F17+F18+F19+F20+F21+F22+F23+F24+F25+F26+F27+F28+F29</f>
        <v>955000</v>
      </c>
      <c r="G31" s="189"/>
      <c r="H31" s="188">
        <f>H17+H18+H19+H20+H21+H22+H23+H24+H25+H26+H27+H28+H29+H30</f>
        <v>4116252</v>
      </c>
      <c r="I31" s="189"/>
      <c r="J31" s="188">
        <f>J17+J18+J19+J20+J21+J22+J23+J24+J25+J26+J27+J28+J29+J30</f>
        <v>0</v>
      </c>
      <c r="K31" s="189"/>
      <c r="L31" s="188">
        <f>L17+L18+L19+L20+L21+L22+L23+L24+L25+L26+L27+L28+L29+L30</f>
        <v>199732.73</v>
      </c>
      <c r="M31" s="189"/>
      <c r="N31" s="131">
        <f>F31+H31+L31+J31</f>
        <v>5270984.7300000004</v>
      </c>
      <c r="O31" s="188">
        <f>O17+O18+O19+O20+O21+O22+O23+O24+O25+O26+O27+O28+O29</f>
        <v>955000</v>
      </c>
      <c r="P31" s="189"/>
      <c r="Q31" s="188">
        <f>Q17+Q18+Q19+Q20+Q21+Q22+Q23+Q24+Q25+Q26+Q27+Q28+Q29+Q30</f>
        <v>4116252</v>
      </c>
      <c r="R31" s="189"/>
      <c r="S31" s="188">
        <f>S17+S18+S19+S20+S21+S22+S23+S24+S25+S26+S27+S28+S29+S30</f>
        <v>0</v>
      </c>
      <c r="T31" s="189"/>
      <c r="U31" s="188">
        <f>U17+U18+U19+U20+U21+U22+U23+U24+U25+U26+U27+U28+U29+U30</f>
        <v>199732.73</v>
      </c>
      <c r="V31" s="189"/>
      <c r="W31" s="131">
        <f>O31+Q31+U31+S31</f>
        <v>5270984.7300000004</v>
      </c>
    </row>
  </sheetData>
  <mergeCells count="164">
    <mergeCell ref="O30:P30"/>
    <mergeCell ref="Q30:R30"/>
    <mergeCell ref="S30:T30"/>
    <mergeCell ref="U30:V30"/>
    <mergeCell ref="O31:P31"/>
    <mergeCell ref="Q31:R31"/>
    <mergeCell ref="S31:T31"/>
    <mergeCell ref="U31:V31"/>
    <mergeCell ref="O28:P28"/>
    <mergeCell ref="Q28:R28"/>
    <mergeCell ref="S28:T28"/>
    <mergeCell ref="U28:V28"/>
    <mergeCell ref="O29:P29"/>
    <mergeCell ref="Q29:R29"/>
    <mergeCell ref="S29:T29"/>
    <mergeCell ref="U29:V29"/>
    <mergeCell ref="Q27:R27"/>
    <mergeCell ref="S27:T27"/>
    <mergeCell ref="U27:V27"/>
    <mergeCell ref="O24:P24"/>
    <mergeCell ref="Q24:R24"/>
    <mergeCell ref="S24:T24"/>
    <mergeCell ref="U24:V24"/>
    <mergeCell ref="O25:P25"/>
    <mergeCell ref="Q25:R25"/>
    <mergeCell ref="S25:T25"/>
    <mergeCell ref="U25:V25"/>
    <mergeCell ref="O26:P26"/>
    <mergeCell ref="Q26:R26"/>
    <mergeCell ref="S26:T26"/>
    <mergeCell ref="U26:V26"/>
    <mergeCell ref="O27:P27"/>
    <mergeCell ref="O22:P22"/>
    <mergeCell ref="Q22:R22"/>
    <mergeCell ref="S22:T22"/>
    <mergeCell ref="U22:V22"/>
    <mergeCell ref="O23:P23"/>
    <mergeCell ref="Q23:R23"/>
    <mergeCell ref="S23:T23"/>
    <mergeCell ref="U23:V23"/>
    <mergeCell ref="O20:P20"/>
    <mergeCell ref="Q20:R20"/>
    <mergeCell ref="S20:T20"/>
    <mergeCell ref="U20:V20"/>
    <mergeCell ref="O21:P21"/>
    <mergeCell ref="Q21:R21"/>
    <mergeCell ref="S21:T21"/>
    <mergeCell ref="U21:V21"/>
    <mergeCell ref="O18:P18"/>
    <mergeCell ref="Q18:R18"/>
    <mergeCell ref="S18:T18"/>
    <mergeCell ref="U18:V18"/>
    <mergeCell ref="O19:P19"/>
    <mergeCell ref="Q19:R19"/>
    <mergeCell ref="S19:T19"/>
    <mergeCell ref="U19:V19"/>
    <mergeCell ref="O16:P16"/>
    <mergeCell ref="Q16:R16"/>
    <mergeCell ref="S16:T16"/>
    <mergeCell ref="U16:V16"/>
    <mergeCell ref="O17:P17"/>
    <mergeCell ref="Q17:R17"/>
    <mergeCell ref="S17:T17"/>
    <mergeCell ref="U17:V17"/>
    <mergeCell ref="O14:V14"/>
    <mergeCell ref="W14:W15"/>
    <mergeCell ref="O15:P15"/>
    <mergeCell ref="Q15:R15"/>
    <mergeCell ref="S15:T15"/>
    <mergeCell ref="U15:V15"/>
    <mergeCell ref="F5:L6"/>
    <mergeCell ref="F7:N7"/>
    <mergeCell ref="F8:L8"/>
    <mergeCell ref="A11:N11"/>
    <mergeCell ref="A14:E15"/>
    <mergeCell ref="F14:M14"/>
    <mergeCell ref="N14:N15"/>
    <mergeCell ref="F15:G15"/>
    <mergeCell ref="H15:I15"/>
    <mergeCell ref="J15:K15"/>
    <mergeCell ref="L15:M15"/>
    <mergeCell ref="R5:X6"/>
    <mergeCell ref="R7:Z7"/>
    <mergeCell ref="R8:X8"/>
    <mergeCell ref="A19:E19"/>
    <mergeCell ref="F19:G19"/>
    <mergeCell ref="H19:I19"/>
    <mergeCell ref="J19:K19"/>
    <mergeCell ref="L19:M19"/>
    <mergeCell ref="A16:E16"/>
    <mergeCell ref="F16:G16"/>
    <mergeCell ref="H16:I16"/>
    <mergeCell ref="J16:K16"/>
    <mergeCell ref="L16:M16"/>
    <mergeCell ref="A18:E18"/>
    <mergeCell ref="F18:G18"/>
    <mergeCell ref="H18:I18"/>
    <mergeCell ref="J18:K18"/>
    <mergeCell ref="L18:M18"/>
    <mergeCell ref="A17:E17"/>
    <mergeCell ref="F17:G17"/>
    <mergeCell ref="H17:I17"/>
    <mergeCell ref="J17:K17"/>
    <mergeCell ref="L17:M17"/>
    <mergeCell ref="A21:E21"/>
    <mergeCell ref="F21:G21"/>
    <mergeCell ref="H21:I21"/>
    <mergeCell ref="J21:K21"/>
    <mergeCell ref="L21:M21"/>
    <mergeCell ref="A20:E20"/>
    <mergeCell ref="F20:G20"/>
    <mergeCell ref="H20:I20"/>
    <mergeCell ref="J20:K20"/>
    <mergeCell ref="L20:M20"/>
    <mergeCell ref="A23:E23"/>
    <mergeCell ref="F23:G23"/>
    <mergeCell ref="H23:I23"/>
    <mergeCell ref="J23:K23"/>
    <mergeCell ref="L23:M23"/>
    <mergeCell ref="A22:E22"/>
    <mergeCell ref="F22:G22"/>
    <mergeCell ref="H22:I22"/>
    <mergeCell ref="J22:K22"/>
    <mergeCell ref="L22:M22"/>
    <mergeCell ref="A25:E25"/>
    <mergeCell ref="F25:G25"/>
    <mergeCell ref="H25:I25"/>
    <mergeCell ref="J25:K25"/>
    <mergeCell ref="L25:M25"/>
    <mergeCell ref="A24:E24"/>
    <mergeCell ref="F24:G24"/>
    <mergeCell ref="H24:I24"/>
    <mergeCell ref="J24:K24"/>
    <mergeCell ref="L24:M24"/>
    <mergeCell ref="A27:E27"/>
    <mergeCell ref="F27:G27"/>
    <mergeCell ref="H27:I27"/>
    <mergeCell ref="J27:K27"/>
    <mergeCell ref="L27:M27"/>
    <mergeCell ref="A26:E26"/>
    <mergeCell ref="F26:G26"/>
    <mergeCell ref="H26:I26"/>
    <mergeCell ref="J26:K26"/>
    <mergeCell ref="L26:M26"/>
    <mergeCell ref="A29:E29"/>
    <mergeCell ref="F29:G29"/>
    <mergeCell ref="H29:I29"/>
    <mergeCell ref="J29:K29"/>
    <mergeCell ref="L29:M29"/>
    <mergeCell ref="A28:E28"/>
    <mergeCell ref="F28:G28"/>
    <mergeCell ref="H28:I28"/>
    <mergeCell ref="J28:K28"/>
    <mergeCell ref="L28:M28"/>
    <mergeCell ref="A31:E31"/>
    <mergeCell ref="F31:G31"/>
    <mergeCell ref="H31:I31"/>
    <mergeCell ref="J31:K31"/>
    <mergeCell ref="L31:M31"/>
    <mergeCell ref="A30:E30"/>
    <mergeCell ref="F30:G30"/>
    <mergeCell ref="H30:I30"/>
    <mergeCell ref="J30:K30"/>
    <mergeCell ref="L30:M30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Прил.1 ист</vt:lpstr>
      <vt:lpstr>Прил.2 Безвозм.</vt:lpstr>
      <vt:lpstr>Прил.4 Расходы</vt:lpstr>
      <vt:lpstr>Прил.5 Ведомств.стр.</vt:lpstr>
      <vt:lpstr>Прил.6  Дот выр</vt:lpstr>
      <vt:lpstr>Прил.8 Прогр.</vt:lpstr>
      <vt:lpstr>Прил.10 Средства комп.</vt:lpstr>
      <vt:lpstr>Прил 11 Средства рез.фонда</vt:lpstr>
      <vt:lpstr>Прил.7 Согл</vt:lpstr>
      <vt:lpstr>Прил.9 Сбал</vt:lpstr>
      <vt:lpstr>'Прил 11 Средства рез.фонда'!Область_печати</vt:lpstr>
      <vt:lpstr>'Прил.1 ист'!Область_печати</vt:lpstr>
      <vt:lpstr>'Прил.10 Средства комп.'!Область_печати</vt:lpstr>
      <vt:lpstr>'Прил.2 Безвозм.'!Область_печати</vt:lpstr>
      <vt:lpstr>'Прил.4 Расходы'!Область_печати</vt:lpstr>
      <vt:lpstr>'Прил.7 Согл'!Область_печати</vt:lpstr>
      <vt:lpstr>'Прил.9 Сбал'!Область_печати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2023-04-27T05:34:35Z</dcterms:modified>
</cp:coreProperties>
</file>