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Прил.2 ист" sheetId="1" r:id="rId1"/>
    <sheet name="Прил.3 Расходы" sheetId="10" r:id="rId2"/>
    <sheet name="Прил.4 Ведомств.стр." sheetId="11" r:id="rId3"/>
    <sheet name="Прил 5 Перечень МП" sheetId="22" r:id="rId4"/>
    <sheet name="Прил 6 Фин МП" sheetId="23" r:id="rId5"/>
    <sheet name="Прил 7 ПНО" sheetId="24" r:id="rId6"/>
    <sheet name="Прил.8 Прогр.заим." sheetId="25" r:id="rId7"/>
  </sheets>
  <definedNames>
    <definedName name="_xlnm._FilterDatabase" localSheetId="1" hidden="1">'Прил.3 Расходы'!$B$11:$E$12</definedName>
    <definedName name="_xlnm._FilterDatabase" localSheetId="2" hidden="1">'Прил.4 Ведомств.стр.'!$A$11:$G$11</definedName>
    <definedName name="_xlnm.Print_Area" localSheetId="3">'Прил 5 Перечень МП'!$A$1:$K$41</definedName>
    <definedName name="_xlnm.Print_Area" localSheetId="0">'Прил.2 ист'!$A$1:$F$48</definedName>
    <definedName name="_xlnm.Print_Area" localSheetId="1">'Прил.3 Расходы'!$A$1:$I$285</definedName>
    <definedName name="_xlnm.Print_Area" localSheetId="2">'Прил.4 Ведомств.стр.'!$A$1:$K$264</definedName>
    <definedName name="_xlnm.Print_Area" localSheetId="6">'Прил.8 Прогр.заим.'!$A$1:$Q$17</definedName>
  </definedNames>
  <calcPr calcId="125725"/>
</workbook>
</file>

<file path=xl/calcChain.xml><?xml version="1.0" encoding="utf-8"?>
<calcChain xmlns="http://schemas.openxmlformats.org/spreadsheetml/2006/main">
  <c r="J45" i="23"/>
  <c r="I45"/>
  <c r="F40" i="22"/>
  <c r="E40"/>
  <c r="G17" i="10"/>
  <c r="H17" i="11"/>
  <c r="H16" s="1"/>
  <c r="H15" s="1"/>
  <c r="H235"/>
  <c r="G235"/>
  <c r="F158" i="10"/>
  <c r="F155"/>
  <c r="G193"/>
  <c r="F193"/>
  <c r="G18" i="11"/>
  <c r="H263"/>
  <c r="H262" s="1"/>
  <c r="H261" s="1"/>
  <c r="H260" s="1"/>
  <c r="H259"/>
  <c r="H258"/>
  <c r="H257"/>
  <c r="H256"/>
  <c r="H255"/>
  <c r="H253"/>
  <c r="H252" s="1"/>
  <c r="H251" s="1"/>
  <c r="H250"/>
  <c r="H249" s="1"/>
  <c r="H248" s="1"/>
  <c r="H247"/>
  <c r="H246"/>
  <c r="H245"/>
  <c r="H243"/>
  <c r="H238"/>
  <c r="H236" s="1"/>
  <c r="H234"/>
  <c r="H233"/>
  <c r="H232"/>
  <c r="H231"/>
  <c r="H230"/>
  <c r="H229"/>
  <c r="H227"/>
  <c r="H226" s="1"/>
  <c r="H223"/>
  <c r="H222"/>
  <c r="H221" s="1"/>
  <c r="H220" s="1"/>
  <c r="H218"/>
  <c r="H217"/>
  <c r="H216"/>
  <c r="H215"/>
  <c r="H214"/>
  <c r="H213"/>
  <c r="H212"/>
  <c r="H209"/>
  <c r="H208"/>
  <c r="H207"/>
  <c r="H202"/>
  <c r="H201"/>
  <c r="H200"/>
  <c r="H199"/>
  <c r="H198"/>
  <c r="H197"/>
  <c r="H196"/>
  <c r="H195"/>
  <c r="H194"/>
  <c r="H193"/>
  <c r="H192"/>
  <c r="H191"/>
  <c r="H186"/>
  <c r="H185"/>
  <c r="H183"/>
  <c r="H182"/>
  <c r="H181"/>
  <c r="H180"/>
  <c r="H176"/>
  <c r="H175"/>
  <c r="H174"/>
  <c r="H173" s="1"/>
  <c r="H172" s="1"/>
  <c r="H171"/>
  <c r="H170" s="1"/>
  <c r="H169" s="1"/>
  <c r="H168" s="1"/>
  <c r="H163"/>
  <c r="H162" s="1"/>
  <c r="H161" s="1"/>
  <c r="H160" s="1"/>
  <c r="H159" s="1"/>
  <c r="H158"/>
  <c r="H155"/>
  <c r="H154"/>
  <c r="H153"/>
  <c r="H152"/>
  <c r="H151" s="1"/>
  <c r="H150" s="1"/>
  <c r="H149" s="1"/>
  <c r="H148" s="1"/>
  <c r="H147" s="1"/>
  <c r="H145"/>
  <c r="H144" s="1"/>
  <c r="H143" s="1"/>
  <c r="H142"/>
  <c r="H141"/>
  <c r="H140"/>
  <c r="H134"/>
  <c r="H133"/>
  <c r="H132"/>
  <c r="H131" s="1"/>
  <c r="H127"/>
  <c r="H126"/>
  <c r="H125"/>
  <c r="H123"/>
  <c r="H122" s="1"/>
  <c r="H121" s="1"/>
  <c r="H117"/>
  <c r="H116"/>
  <c r="H115"/>
  <c r="H113"/>
  <c r="H112" s="1"/>
  <c r="H111" s="1"/>
  <c r="H110"/>
  <c r="H109" s="1"/>
  <c r="H108" s="1"/>
  <c r="H106"/>
  <c r="H105"/>
  <c r="H104" s="1"/>
  <c r="H103" s="1"/>
  <c r="H98"/>
  <c r="H97"/>
  <c r="H96"/>
  <c r="H95"/>
  <c r="H94" s="1"/>
  <c r="H93"/>
  <c r="H92"/>
  <c r="H90"/>
  <c r="H89"/>
  <c r="H88"/>
  <c r="H87"/>
  <c r="H86"/>
  <c r="H85"/>
  <c r="H79"/>
  <c r="H78"/>
  <c r="H76"/>
  <c r="H75"/>
  <c r="H74"/>
  <c r="H73"/>
  <c r="H72"/>
  <c r="H70"/>
  <c r="H69"/>
  <c r="H68"/>
  <c r="H65" s="1"/>
  <c r="H63"/>
  <c r="H62"/>
  <c r="H59"/>
  <c r="H58"/>
  <c r="H57"/>
  <c r="H56"/>
  <c r="H54"/>
  <c r="H53"/>
  <c r="H52"/>
  <c r="H51"/>
  <c r="H50"/>
  <c r="H49"/>
  <c r="H48"/>
  <c r="H47"/>
  <c r="H46"/>
  <c r="H45"/>
  <c r="H41"/>
  <c r="H39" s="1"/>
  <c r="H38" s="1"/>
  <c r="H40"/>
  <c r="H37"/>
  <c r="H36" s="1"/>
  <c r="H35" s="1"/>
  <c r="H34"/>
  <c r="H33"/>
  <c r="H32"/>
  <c r="H31"/>
  <c r="H30"/>
  <c r="H29"/>
  <c r="H24"/>
  <c r="H23" s="1"/>
  <c r="H22"/>
  <c r="H20" s="1"/>
  <c r="H18"/>
  <c r="F15" i="10"/>
  <c r="L19" i="24"/>
  <c r="G279" i="10"/>
  <c r="G276"/>
  <c r="G275" s="1"/>
  <c r="G274"/>
  <c r="G273" s="1"/>
  <c r="G272" s="1"/>
  <c r="G271" s="1"/>
  <c r="G269"/>
  <c r="G268" s="1"/>
  <c r="G267" s="1"/>
  <c r="G266" s="1"/>
  <c r="G263"/>
  <c r="G262" s="1"/>
  <c r="G258"/>
  <c r="G257" s="1"/>
  <c r="G256" s="1"/>
  <c r="G251"/>
  <c r="G249"/>
  <c r="G241"/>
  <c r="G240" s="1"/>
  <c r="G235"/>
  <c r="G234" s="1"/>
  <c r="G229"/>
  <c r="G228" s="1"/>
  <c r="G227" s="1"/>
  <c r="G218"/>
  <c r="G217" s="1"/>
  <c r="G215"/>
  <c r="G214" s="1"/>
  <c r="G210"/>
  <c r="G207" s="1"/>
  <c r="G195"/>
  <c r="G194" s="1"/>
  <c r="G192" s="1"/>
  <c r="G189"/>
  <c r="G188" s="1"/>
  <c r="G179"/>
  <c r="G178" s="1"/>
  <c r="G174"/>
  <c r="G173" s="1"/>
  <c r="G158"/>
  <c r="G157" s="1"/>
  <c r="G156" s="1"/>
  <c r="G155" s="1"/>
  <c r="G149"/>
  <c r="G147"/>
  <c r="G144"/>
  <c r="G143" s="1"/>
  <c r="H99" i="11" s="1"/>
  <c r="G136" i="10"/>
  <c r="G133"/>
  <c r="G132" s="1"/>
  <c r="G121"/>
  <c r="G119" s="1"/>
  <c r="G115"/>
  <c r="G114" s="1"/>
  <c r="G111"/>
  <c r="G109"/>
  <c r="G101"/>
  <c r="G98"/>
  <c r="G97" s="1"/>
  <c r="G96"/>
  <c r="G95" s="1"/>
  <c r="G91"/>
  <c r="G90" s="1"/>
  <c r="G89" s="1"/>
  <c r="G76"/>
  <c r="G70"/>
  <c r="G69" s="1"/>
  <c r="G66"/>
  <c r="G65" s="1"/>
  <c r="G64" s="1"/>
  <c r="G62"/>
  <c r="G61" s="1"/>
  <c r="G59"/>
  <c r="G55"/>
  <c r="G51"/>
  <c r="G50" s="1"/>
  <c r="G39"/>
  <c r="G38" s="1"/>
  <c r="G37" s="1"/>
  <c r="G30"/>
  <c r="G29" s="1"/>
  <c r="G28" s="1"/>
  <c r="G25"/>
  <c r="G22"/>
  <c r="G21" s="1"/>
  <c r="G20" s="1"/>
  <c r="G16"/>
  <c r="G15" s="1"/>
  <c r="E41" i="1"/>
  <c r="E47"/>
  <c r="E46" s="1"/>
  <c r="E45" s="1"/>
  <c r="E39"/>
  <c r="E37" s="1"/>
  <c r="E28"/>
  <c r="E21"/>
  <c r="E18" s="1"/>
  <c r="G202" i="11"/>
  <c r="G201"/>
  <c r="G196"/>
  <c r="G238"/>
  <c r="G186"/>
  <c r="G192"/>
  <c r="F147" i="10"/>
  <c r="F149"/>
  <c r="G89" i="11"/>
  <c r="J19" i="24"/>
  <c r="H14" i="11" l="1"/>
  <c r="H254"/>
  <c r="H64"/>
  <c r="H124"/>
  <c r="H120" s="1"/>
  <c r="H118" s="1"/>
  <c r="H167"/>
  <c r="H166" s="1"/>
  <c r="H165" s="1"/>
  <c r="H164" s="1"/>
  <c r="H225"/>
  <c r="H224" s="1"/>
  <c r="H67"/>
  <c r="H66" s="1"/>
  <c r="H84"/>
  <c r="H82" s="1"/>
  <c r="H130"/>
  <c r="H129" s="1"/>
  <c r="H61"/>
  <c r="H60" s="1"/>
  <c r="H219"/>
  <c r="H211"/>
  <c r="H210" s="1"/>
  <c r="H206"/>
  <c r="H205" s="1"/>
  <c r="H204" s="1"/>
  <c r="H190"/>
  <c r="H189" s="1"/>
  <c r="H188" s="1"/>
  <c r="H187" s="1"/>
  <c r="H179"/>
  <c r="G248" i="10"/>
  <c r="G247" s="1"/>
  <c r="G245" s="1"/>
  <c r="H102" i="11"/>
  <c r="H244"/>
  <c r="H242" s="1"/>
  <c r="H241" s="1"/>
  <c r="H240" s="1"/>
  <c r="H239" s="1"/>
  <c r="G206" i="10"/>
  <c r="G205" s="1"/>
  <c r="G131"/>
  <c r="G130" s="1"/>
  <c r="H91" i="11"/>
  <c r="H71"/>
  <c r="G106" i="10"/>
  <c r="G104" s="1"/>
  <c r="G68"/>
  <c r="H42" i="11"/>
  <c r="G54" i="10"/>
  <c r="G53" s="1"/>
  <c r="H139" i="11"/>
  <c r="H138" s="1"/>
  <c r="H137" s="1"/>
  <c r="H28"/>
  <c r="H27" s="1"/>
  <c r="H26" s="1"/>
  <c r="H25" s="1"/>
  <c r="H19"/>
  <c r="H21"/>
  <c r="H107"/>
  <c r="H44"/>
  <c r="H43" s="1"/>
  <c r="G232" i="10"/>
  <c r="G14"/>
  <c r="G187"/>
  <c r="G27"/>
  <c r="G172"/>
  <c r="E36" i="1"/>
  <c r="E16"/>
  <c r="G93" i="11"/>
  <c r="G31"/>
  <c r="G246"/>
  <c r="G245"/>
  <c r="G259"/>
  <c r="F179" i="10"/>
  <c r="H13" i="11" l="1"/>
  <c r="H136"/>
  <c r="H178"/>
  <c r="H177" s="1"/>
  <c r="G146" i="10"/>
  <c r="G285" s="1"/>
  <c r="H203" i="11"/>
  <c r="G226" i="10"/>
  <c r="H101" i="11"/>
  <c r="G63"/>
  <c r="G62"/>
  <c r="F91" i="10"/>
  <c r="G234" i="11"/>
  <c r="H135" l="1"/>
  <c r="H12"/>
  <c r="H264" s="1"/>
  <c r="G61"/>
  <c r="G60" s="1"/>
  <c r="F178" i="10"/>
  <c r="F279" l="1"/>
  <c r="F276"/>
  <c r="F275" s="1"/>
  <c r="F274"/>
  <c r="F273" s="1"/>
  <c r="F272" s="1"/>
  <c r="F271" s="1"/>
  <c r="F269"/>
  <c r="F268" s="1"/>
  <c r="F267" s="1"/>
  <c r="F266" s="1"/>
  <c r="F263"/>
  <c r="F262" s="1"/>
  <c r="F258"/>
  <c r="F257" s="1"/>
  <c r="F256" s="1"/>
  <c r="F251"/>
  <c r="F249"/>
  <c r="F248" s="1"/>
  <c r="F241"/>
  <c r="F240" s="1"/>
  <c r="F235"/>
  <c r="F234" s="1"/>
  <c r="F229"/>
  <c r="F228" s="1"/>
  <c r="F227" s="1"/>
  <c r="F218"/>
  <c r="F217" s="1"/>
  <c r="F215"/>
  <c r="F214" s="1"/>
  <c r="F210"/>
  <c r="F207" s="1"/>
  <c r="F195"/>
  <c r="F194" s="1"/>
  <c r="F189"/>
  <c r="F188" s="1"/>
  <c r="F174"/>
  <c r="F173" s="1"/>
  <c r="F172" s="1"/>
  <c r="F157"/>
  <c r="F156" s="1"/>
  <c r="F144"/>
  <c r="F143" s="1"/>
  <c r="F136"/>
  <c r="F133"/>
  <c r="F132" s="1"/>
  <c r="F121"/>
  <c r="F119" s="1"/>
  <c r="F115"/>
  <c r="F114" s="1"/>
  <c r="F111"/>
  <c r="F109"/>
  <c r="F101"/>
  <c r="F98"/>
  <c r="F97" s="1"/>
  <c r="F96"/>
  <c r="F90"/>
  <c r="F89" s="1"/>
  <c r="F76"/>
  <c r="F70"/>
  <c r="F69" s="1"/>
  <c r="F66"/>
  <c r="F65" s="1"/>
  <c r="F64" s="1"/>
  <c r="F62"/>
  <c r="F61" s="1"/>
  <c r="F59"/>
  <c r="F55"/>
  <c r="F51"/>
  <c r="F50" s="1"/>
  <c r="F39"/>
  <c r="F38" s="1"/>
  <c r="F37" s="1"/>
  <c r="F30"/>
  <c r="F25"/>
  <c r="F22"/>
  <c r="F21" s="1"/>
  <c r="F17"/>
  <c r="F16" s="1"/>
  <c r="F106" l="1"/>
  <c r="F20"/>
  <c r="F28"/>
  <c r="F27" s="1"/>
  <c r="F29"/>
  <c r="F53"/>
  <c r="F54"/>
  <c r="F131"/>
  <c r="F130" s="1"/>
  <c r="F95"/>
  <c r="F206"/>
  <c r="F205" s="1"/>
  <c r="F247"/>
  <c r="F245" s="1"/>
  <c r="F68"/>
  <c r="F104"/>
  <c r="F232"/>
  <c r="F226" s="1"/>
  <c r="F192" l="1"/>
  <c r="F187"/>
  <c r="F146" s="1"/>
  <c r="F14"/>
  <c r="F285" l="1"/>
  <c r="G45" i="23"/>
  <c r="H45"/>
  <c r="D40" i="22"/>
  <c r="C40"/>
  <c r="G263" i="11" l="1"/>
  <c r="G262" s="1"/>
  <c r="G261" s="1"/>
  <c r="G260" s="1"/>
  <c r="D28" i="1" l="1"/>
  <c r="G199" i="11"/>
  <c r="G231"/>
  <c r="G73"/>
  <c r="G72"/>
  <c r="G218"/>
  <c r="G217"/>
  <c r="G216"/>
  <c r="G215"/>
  <c r="G214"/>
  <c r="G213"/>
  <c r="G212"/>
  <c r="G17"/>
  <c r="G16" s="1"/>
  <c r="G15" s="1"/>
  <c r="G14" s="1"/>
  <c r="G56"/>
  <c r="G34"/>
  <c r="G191"/>
  <c r="G193"/>
  <c r="G195"/>
  <c r="G194"/>
  <c r="G197"/>
  <c r="G198"/>
  <c r="G200"/>
  <c r="G22"/>
  <c r="G21" s="1"/>
  <c r="G24"/>
  <c r="G23" s="1"/>
  <c r="G30"/>
  <c r="G32"/>
  <c r="G33"/>
  <c r="G29"/>
  <c r="G40"/>
  <c r="G41"/>
  <c r="G45"/>
  <c r="G44" s="1"/>
  <c r="G43" s="1"/>
  <c r="G47"/>
  <c r="G48"/>
  <c r="G49"/>
  <c r="G50"/>
  <c r="G51"/>
  <c r="G53"/>
  <c r="G54"/>
  <c r="G46"/>
  <c r="G52"/>
  <c r="G57"/>
  <c r="G58"/>
  <c r="G59"/>
  <c r="G68"/>
  <c r="G65" s="1"/>
  <c r="G69"/>
  <c r="G70"/>
  <c r="G74"/>
  <c r="G75"/>
  <c r="G76"/>
  <c r="G78"/>
  <c r="G85"/>
  <c r="G86"/>
  <c r="G87"/>
  <c r="G88"/>
  <c r="G90"/>
  <c r="G79"/>
  <c r="G98"/>
  <c r="G96"/>
  <c r="G97"/>
  <c r="G105"/>
  <c r="G104" s="1"/>
  <c r="G103" s="1"/>
  <c r="G106"/>
  <c r="G110"/>
  <c r="G109" s="1"/>
  <c r="G108" s="1"/>
  <c r="G113"/>
  <c r="G112" s="1"/>
  <c r="G111" s="1"/>
  <c r="G115"/>
  <c r="G116"/>
  <c r="G117"/>
  <c r="G123"/>
  <c r="G122" s="1"/>
  <c r="G121" s="1"/>
  <c r="G125"/>
  <c r="G126"/>
  <c r="G127"/>
  <c r="G132"/>
  <c r="G131" s="1"/>
  <c r="G133"/>
  <c r="G134"/>
  <c r="D41" i="1"/>
  <c r="D39" s="1"/>
  <c r="D37" s="1"/>
  <c r="G227" i="11"/>
  <c r="G229"/>
  <c r="G230"/>
  <c r="G232"/>
  <c r="G233"/>
  <c r="G180"/>
  <c r="G181"/>
  <c r="G182"/>
  <c r="G183"/>
  <c r="G185"/>
  <c r="G236"/>
  <c r="G222"/>
  <c r="G221" s="1"/>
  <c r="G220" s="1"/>
  <c r="G223"/>
  <c r="G247"/>
  <c r="G244" s="1"/>
  <c r="G243"/>
  <c r="G250"/>
  <c r="G249" s="1"/>
  <c r="G248" s="1"/>
  <c r="G253"/>
  <c r="G252" s="1"/>
  <c r="G251" s="1"/>
  <c r="G255"/>
  <c r="G256"/>
  <c r="G257"/>
  <c r="G258"/>
  <c r="G140"/>
  <c r="G141"/>
  <c r="G142"/>
  <c r="G145"/>
  <c r="G144" s="1"/>
  <c r="G143" s="1"/>
  <c r="G152"/>
  <c r="G151" s="1"/>
  <c r="G150" s="1"/>
  <c r="G149" s="1"/>
  <c r="G148" s="1"/>
  <c r="G147" s="1"/>
  <c r="G153"/>
  <c r="G154"/>
  <c r="G163"/>
  <c r="G162" s="1"/>
  <c r="G161" s="1"/>
  <c r="G160" s="1"/>
  <c r="G159" s="1"/>
  <c r="G171"/>
  <c r="G170" s="1"/>
  <c r="G169" s="1"/>
  <c r="G168" s="1"/>
  <c r="G174"/>
  <c r="G173" s="1"/>
  <c r="G172" s="1"/>
  <c r="G175"/>
  <c r="G176"/>
  <c r="G155"/>
  <c r="G158"/>
  <c r="G207"/>
  <c r="G208"/>
  <c r="G209"/>
  <c r="G37"/>
  <c r="G36" s="1"/>
  <c r="G35" s="1"/>
  <c r="G99"/>
  <c r="G92"/>
  <c r="G95"/>
  <c r="G94" s="1"/>
  <c r="D47" i="1"/>
  <c r="D46" s="1"/>
  <c r="D45" s="1"/>
  <c r="D18"/>
  <c r="D21"/>
  <c r="G226" i="11" l="1"/>
  <c r="G225" s="1"/>
  <c r="G224" s="1"/>
  <c r="G179"/>
  <c r="G190"/>
  <c r="G189" s="1"/>
  <c r="G188" s="1"/>
  <c r="G187" s="1"/>
  <c r="G130"/>
  <c r="G129" s="1"/>
  <c r="G20"/>
  <c r="G19" s="1"/>
  <c r="G139"/>
  <c r="G138" s="1"/>
  <c r="G137" s="1"/>
  <c r="G124"/>
  <c r="G120" s="1"/>
  <c r="G118" s="1"/>
  <c r="G39"/>
  <c r="G38" s="1"/>
  <c r="G211"/>
  <c r="G210" s="1"/>
  <c r="G206"/>
  <c r="G205" s="1"/>
  <c r="G204" s="1"/>
  <c r="G28"/>
  <c r="G91"/>
  <c r="G242"/>
  <c r="G84"/>
  <c r="G82" s="1"/>
  <c r="G71" s="1"/>
  <c r="G67"/>
  <c r="G66" s="1"/>
  <c r="G254"/>
  <c r="G219"/>
  <c r="G167"/>
  <c r="G166" s="1"/>
  <c r="G165" s="1"/>
  <c r="G164" s="1"/>
  <c r="G107"/>
  <c r="G102"/>
  <c r="G42"/>
  <c r="G64"/>
  <c r="D36" i="1"/>
  <c r="D16" s="1"/>
  <c r="G177" i="11" l="1"/>
  <c r="G27"/>
  <c r="G26" s="1"/>
  <c r="G25" s="1"/>
  <c r="G13" s="1"/>
  <c r="G241"/>
  <c r="G240" s="1"/>
  <c r="G239" s="1"/>
  <c r="G203"/>
  <c r="G136"/>
  <c r="G178"/>
  <c r="G101"/>
  <c r="G12" l="1"/>
  <c r="G135"/>
  <c r="G264" l="1"/>
</calcChain>
</file>

<file path=xl/sharedStrings.xml><?xml version="1.0" encoding="utf-8"?>
<sst xmlns="http://schemas.openxmlformats.org/spreadsheetml/2006/main" count="2252" uniqueCount="563">
  <si>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</si>
  <si>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</si>
  <si>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</si>
  <si>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</si>
  <si>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</si>
  <si>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</si>
  <si>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</si>
  <si>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</si>
  <si>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</si>
  <si>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</si>
  <si>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</si>
  <si>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</si>
  <si>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</si>
  <si>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</si>
  <si>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</si>
  <si>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</si>
  <si>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</si>
  <si>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</si>
  <si>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</si>
  <si>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</si>
  <si>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</si>
  <si>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</si>
  <si>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</si>
  <si>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</si>
  <si>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</si>
  <si>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</si>
  <si>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</si>
  <si>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</si>
  <si>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</si>
  <si>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</si>
  <si>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</si>
  <si>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</si>
  <si>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</si>
  <si>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</si>
  <si>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</si>
  <si>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</si>
  <si>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</si>
  <si>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</si>
  <si>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</si>
  <si>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</si>
  <si>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</si>
  <si>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</si>
  <si>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</si>
  <si>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</si>
  <si>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</si>
  <si>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</si>
  <si>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</si>
  <si>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</si>
  <si>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</si>
  <si>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</si>
  <si>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</si>
  <si>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</si>
  <si>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</si>
  <si>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</si>
  <si>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</si>
  <si>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</si>
  <si>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</si>
  <si>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 xml:space="preserve"> Иные межбюджетные трансферты</t>
  </si>
  <si>
    <t xml:space="preserve">00000 40 521 </t>
  </si>
  <si>
    <t>00000 40 521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</si>
  <si>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</si>
  <si>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</si>
  <si>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</si>
  <si>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</si>
  <si>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</si>
  <si>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</si>
  <si>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</si>
  <si>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</si>
  <si>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</si>
  <si>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</si>
  <si>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</si>
  <si>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</si>
  <si>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</si>
  <si>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</si>
  <si>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</si>
  <si>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</si>
  <si>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</si>
  <si>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</si>
  <si>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</si>
  <si>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</si>
  <si>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</si>
  <si>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</si>
  <si>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</si>
  <si>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</si>
  <si>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</si>
  <si>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</si>
  <si>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</si>
  <si>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</si>
  <si>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</si>
  <si>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</si>
  <si>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</si>
  <si>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</si>
  <si>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</si>
  <si>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</si>
  <si>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</si>
  <si>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</si>
  <si>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</si>
  <si>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</si>
  <si>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</si>
  <si>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</si>
  <si>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</si>
  <si>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</si>
  <si>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</si>
  <si>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>810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</si>
  <si>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</si>
  <si>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</si>
  <si>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</si>
  <si>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</si>
  <si>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</si>
  <si>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</si>
  <si>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Чистая вода на 2016-2020 годы</t>
  </si>
  <si>
    <t>00000 00 103</t>
  </si>
  <si>
    <t>Мероприятия, направленные на развитие малого и среднего предпринимательства муниципального района «Александрово-Заводский район» на 2016-2020 годы</t>
  </si>
  <si>
    <t>00000 00 104</t>
  </si>
  <si>
    <t>Мероприятия по энергосбережению и повышению энергетической эффективности на 2014-2020 годы на территории муниципального района «Александрово-Заводский район»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</si>
  <si>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</si>
  <si>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</si>
  <si>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</si>
  <si>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</si>
  <si>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</si>
  <si>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Мероприятия по модернизации объектов коммунальной инфраструктуры муниципального района «Александрово-Заводский район» на 2016-2020 годы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</si>
  <si>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</si>
  <si>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</si>
  <si>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</si>
  <si>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</si>
  <si>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</si>
  <si>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</si>
  <si>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</si>
  <si>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</si>
  <si>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</si>
  <si>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</si>
  <si>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</si>
  <si>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</si>
  <si>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</si>
  <si>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</si>
  <si>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</si>
  <si>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</si>
  <si>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</si>
  <si>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</si>
  <si>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</si>
  <si>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</si>
  <si>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</si>
  <si>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</si>
  <si>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</si>
  <si>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Развитие системы образования в  муниципальном районе «Александрово-Заводский район» на 2014-2020 годы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</si>
  <si>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</si>
  <si>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</si>
  <si>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</si>
  <si>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</si>
  <si>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</si>
  <si>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</si>
  <si>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</si>
  <si>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</si>
  <si>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</si>
  <si>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</si>
  <si>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</si>
  <si>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</si>
  <si>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</si>
  <si>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</si>
  <si>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</si>
  <si>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</si>
  <si>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</si>
  <si>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</si>
  <si>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</si>
  <si>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</si>
  <si>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</si>
  <si>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</si>
  <si>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</si>
  <si>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</si>
  <si>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</si>
  <si>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</si>
  <si>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Обеспечение жильём молодых семей на 2016-2020 годы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</si>
  <si>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</si>
  <si>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</si>
  <si>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</si>
  <si>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</si>
  <si>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</si>
  <si>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</si>
  <si>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</si>
  <si>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</si>
  <si>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</si>
  <si>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</si>
  <si>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</si>
  <si>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</si>
  <si>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</si>
  <si>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</si>
  <si>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</si>
  <si>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</si>
  <si>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</si>
  <si>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</si>
  <si>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</si>
  <si>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</si>
  <si>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</si>
  <si>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</si>
  <si>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</si>
  <si>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</si>
  <si>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</si>
  <si>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</si>
  <si>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</si>
  <si>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</si>
  <si>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</si>
  <si>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</si>
  <si>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</si>
  <si>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</si>
  <si>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</si>
  <si>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справочно межбюджетные трансферты</t>
  </si>
  <si>
    <t>Итого расходов</t>
  </si>
  <si>
    <t>00000 20300</t>
  </si>
  <si>
    <t>00000 20400</t>
  </si>
  <si>
    <t>00000 21100</t>
  </si>
  <si>
    <t>00000 22500</t>
  </si>
  <si>
    <t>00000 92300</t>
  </si>
  <si>
    <t>Краевая целевая программа "Модернизация объектов коммунальной инфраструктуры Забайкальского края (2013-2015 годы)"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</si>
  <si>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</si>
  <si>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</si>
  <si>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</si>
  <si>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</si>
  <si>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Методический кабинет, бухг</t>
  </si>
  <si>
    <t>Гос. полномочие администрирование компенсация родительской платы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</si>
  <si>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</si>
  <si>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</si>
  <si>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</si>
  <si>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</si>
  <si>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</si>
  <si>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</si>
  <si>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</si>
  <si>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</si>
  <si>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</si>
  <si>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</si>
  <si>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</si>
  <si>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</si>
  <si>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</si>
  <si>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</si>
  <si>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</si>
  <si>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</si>
  <si>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</si>
  <si>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</si>
  <si>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</si>
  <si>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</si>
  <si>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</si>
  <si>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</si>
  <si>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</si>
  <si>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</si>
  <si>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Развитие дошкольного образования</t>
  </si>
  <si>
    <t>00000 00 119</t>
  </si>
  <si>
    <t>00000 71 432</t>
  </si>
  <si>
    <t>322</t>
  </si>
  <si>
    <t>Комитет по финансам администрации муниципального района "Александрово-Заводский район"</t>
  </si>
  <si>
    <t>Территориальное планирование</t>
  </si>
  <si>
    <t xml:space="preserve"> территориальное планирования</t>
  </si>
  <si>
    <t>Комитет по финансам (местный)</t>
  </si>
  <si>
    <t>Гос полномочие льготный проезд</t>
  </si>
  <si>
    <t>Мероприятия по охране труда</t>
  </si>
  <si>
    <t>00000 79 502</t>
  </si>
  <si>
    <t>Муниципальная программа "Обращение с отходами производства и потребления на территории муниципального района "Александрово-Заводский район" на 2017-2021 годы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</si>
  <si>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</si>
  <si>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</si>
  <si>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</si>
  <si>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</si>
  <si>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</si>
  <si>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</si>
  <si>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00000 79 220</t>
  </si>
  <si>
    <t>00000 79 205</t>
  </si>
  <si>
    <t xml:space="preserve">Строительство жилья </t>
  </si>
  <si>
    <t>00000 79 230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</si>
  <si>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</si>
  <si>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</si>
  <si>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</si>
  <si>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</si>
  <si>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</si>
  <si>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</si>
  <si>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программные мероприятия</t>
  </si>
  <si>
    <t>Содержание службы 112, ЕДДС</t>
  </si>
  <si>
    <t>Муниципальная программа "Культура  Александрово-Заводского района на 2020-2023 годы</t>
  </si>
  <si>
    <t>00000 54 690</t>
  </si>
  <si>
    <t xml:space="preserve">00000 5505М 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</si>
  <si>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4)</t>
  </si>
  <si>
    <t>Субсидии на оплату труда</t>
  </si>
  <si>
    <t>00000 S8 180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</si>
  <si>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</si>
  <si>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00000 L4670</t>
  </si>
  <si>
    <t>00000 L5190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</si>
  <si>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</si>
  <si>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</si>
  <si>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</si>
  <si>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</si>
  <si>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000P252320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</si>
  <si>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</si>
  <si>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</si>
  <si>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</si>
  <si>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</si>
  <si>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</si>
  <si>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</si>
  <si>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00000 79 109</t>
  </si>
  <si>
    <t>000W0 09 108</t>
  </si>
  <si>
    <t>Иные межбюджетные трансферты по итогам рейтинга</t>
  </si>
  <si>
    <t>Иные межбюджетные трансферты голосование по поправкам в Конституцию РФ</t>
  </si>
  <si>
    <t>00000 78 200</t>
  </si>
  <si>
    <t>00000 S4 905</t>
  </si>
  <si>
    <t>000 F2 550</t>
  </si>
  <si>
    <t>Субсидия Городская среда</t>
  </si>
  <si>
    <t xml:space="preserve">Дошкольное образование  </t>
  </si>
  <si>
    <t>414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</si>
  <si>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(краевые)</t>
  </si>
  <si>
    <t>Субсидии классное руководство</t>
  </si>
  <si>
    <t>Субсидии горячее питание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</si>
  <si>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</si>
  <si>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</si>
  <si>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</si>
  <si>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</si>
  <si>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</si>
  <si>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Мероприятия, направленные на сокращение численности волков  на территории муниципального района «Александрово-Заводский район»</t>
  </si>
  <si>
    <t>360</t>
  </si>
  <si>
    <t>Мероприятия по управлению муниципальным имуществом муниципального района «Александрово-Заводский район» на 2021-2025 годы</t>
  </si>
  <si>
    <t>Профилактика безнадзорности, правонарушений и преступлений среди несовершеннолетних муниципального района «Александрово-Заводский район» на 2021-2025 годы</t>
  </si>
  <si>
    <t>Программа "Противодействие коррупции в  муниципальном районе «Александрово-Заводский район» на 2021-2022 годы</t>
  </si>
  <si>
    <t>Меры по противодействию терроризму и экстремизму на территории муниципального района «Александрово-Заводский район» на 2021-2025 годы</t>
  </si>
  <si>
    <t>Муниципальная долгосрочная целевая программа "Комплексные меры противодействия злаупотреблению наркотиками и их незаконному обороту на 2021-2025 годы</t>
  </si>
  <si>
    <t>Развитие системы образования в  муниципальном районе «Александрово-Заводский район» на 2020-2027 годы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</si>
  <si>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</si>
  <si>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</si>
  <si>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</si>
  <si>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</si>
  <si>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</si>
  <si>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Строительство школы с.Александровский -Завод</t>
  </si>
  <si>
    <t>411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</si>
  <si>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</si>
  <si>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</si>
  <si>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</si>
  <si>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</si>
  <si>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2021-2025 годы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</si>
  <si>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</si>
  <si>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</si>
  <si>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</si>
  <si>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</si>
  <si>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</si>
  <si>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</si>
  <si>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</si>
  <si>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</si>
  <si>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613</t>
  </si>
  <si>
    <t>623</t>
  </si>
  <si>
    <t>633</t>
  </si>
  <si>
    <t>813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</si>
  <si>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</si>
  <si>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</si>
  <si>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</si>
  <si>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</si>
  <si>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</si>
  <si>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000A255190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</si>
  <si>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</si>
  <si>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</si>
  <si>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</si>
  <si>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</si>
  <si>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</si>
  <si>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Развитие сельского хозяйства и регулирование рынков сельскохозяйственной продукции, сырья и продовольствия района на 2021-2025 годы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</si>
  <si>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2020-2025 годы</t>
  </si>
  <si>
    <t>00000 79211</t>
  </si>
  <si>
    <t>Обеспечение жильём молодых семей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</si>
  <si>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</si>
  <si>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</si>
  <si>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Комимтет по финансам      (Муниципальные учреждения культуры)</t>
  </si>
  <si>
    <t>Гос полномочие комп.род.платы</t>
  </si>
  <si>
    <t>Гос. полномочие администрирование родительская плата и  льготное питание детей</t>
  </si>
  <si>
    <t>Мероприятия по энергосбережению и повышению энергетической эффективности на 2021-2025 годы на территории муниципального района «Александрово-Заводский район»</t>
  </si>
  <si>
    <t>Мероприятия, направленные на развитие малого и среднего предпринимательства муниципального района «Александрово-Заводский район» на 2021-2025 годы</t>
  </si>
  <si>
    <t>Обеспечение жильём молодых семей (софинансирование местный)</t>
  </si>
  <si>
    <t>000Е1 71 436</t>
  </si>
  <si>
    <t>Реализация мероприятий по созданию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</t>
  </si>
  <si>
    <t>01 03 01 00 14 0000 710</t>
  </si>
  <si>
    <t>01 03 01 00 14 0000 810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</si>
  <si>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</si>
  <si>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Привлечение кредитов из других бюджетов бюджетной  бюджетной системы Российской Федерации в валюте Российской Федерации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</si>
  <si>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</si>
  <si>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</si>
  <si>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</si>
  <si>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</si>
  <si>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</si>
  <si>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</si>
  <si>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Приложение № 7</t>
  </si>
  <si>
    <t>01 05 02 01 14 0000 610</t>
  </si>
  <si>
    <t>Служба МТО</t>
  </si>
  <si>
    <t>0000071031</t>
  </si>
  <si>
    <t>Строительство дамбы на реке Газимур</t>
  </si>
  <si>
    <t>00000 78 970</t>
  </si>
  <si>
    <t>000Е1 S1 436</t>
  </si>
  <si>
    <t>Разработка ПСД капитальный ремонт школ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</si>
  <si>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</si>
  <si>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</si>
  <si>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</si>
  <si>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00000 71 219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</si>
  <si>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</si>
  <si>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</si>
  <si>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</si>
  <si>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Мероприятия, направленные на безопасность дорожного движения  на территории муниципального района «Александрово-Заводский район» на 2021-2025 годы</t>
  </si>
  <si>
    <t>Средства массовой информации</t>
  </si>
  <si>
    <t>Периодическая печать и издательства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</si>
  <si>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</si>
  <si>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</si>
  <si>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00000 01457</t>
  </si>
  <si>
    <t>Муниципальное автономное учреждение Редакция Газеты "Заря"</t>
  </si>
  <si>
    <t>Муниципальное атономное учреждение редакция Газеты "Заря"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</si>
  <si>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</si>
  <si>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</si>
  <si>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 xml:space="preserve">Наименование  групп, подгрупп, статей, видов источников внутреннего финансирования дефицита бюджета </t>
  </si>
  <si>
    <t>Приложение № 3</t>
  </si>
  <si>
    <t xml:space="preserve"> 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</si>
  <si>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</si>
  <si>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</si>
  <si>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</si>
  <si>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</si>
  <si>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</si>
  <si>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</si>
  <si>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 главного распорядителя средств бюджета</t>
  </si>
  <si>
    <t>Коды классификации расходов бюджета</t>
  </si>
  <si>
    <t>Перечень муниципальных программ Александрово-Заводского муниципального округа,</t>
  </si>
  <si>
    <t>№№ п/п</t>
  </si>
  <si>
    <t>00000 00101</t>
  </si>
  <si>
    <t>Муниципальная  программа по управлению муниципальным имуществом муниципального района "Александрово-Заводский район" на 2021-2025 г.г.</t>
  </si>
  <si>
    <t>00000 00109</t>
  </si>
  <si>
    <t xml:space="preserve">Профилактика безнадзорности, правонарушений и преступлений среди несовершеннолетних муниципального района «Александрово-Заводский район» на 2021-2025 годы </t>
  </si>
  <si>
    <t>00000 00113</t>
  </si>
  <si>
    <t>00000 00114</t>
  </si>
  <si>
    <t>Муниципальная целевая программа "О мерах по противодействию терроризму и экстремизму на территории муниципального района «Александрово-Заводский район» на 2021-2025 годы</t>
  </si>
  <si>
    <t>00000 00112</t>
  </si>
  <si>
    <t>00000 00117</t>
  </si>
  <si>
    <t>Программа "Противодействие коррупции в  муниципальном районе «Александрово-Заводский район» на 2021-2023  годы</t>
  </si>
  <si>
    <t>00000 00111</t>
  </si>
  <si>
    <t>00000 00118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</si>
  <si>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2016-2020 годы</t>
  </si>
  <si>
    <t>00000 00105</t>
  </si>
  <si>
    <t xml:space="preserve">Районная целевая программа "Энергосбережение и повышение энергитической эффективности в муниципальном районе "Александрово-Заводский район" на 2020-2025 годы" </t>
  </si>
  <si>
    <t>00000 00104</t>
  </si>
  <si>
    <t>Мероприятия, направленные на развитие малого и среднего предпринимательства муниципального района «Александрово-Заводский район» на 2020-2025 годы</t>
  </si>
  <si>
    <t>00000 00107</t>
  </si>
  <si>
    <t>Муниципальная  программа "Модернизация объектов коммунальной инфраструктуры муниципального района "Александрово-Заводский район " на  2020-2025 годы"</t>
  </si>
  <si>
    <t>00000 00115</t>
  </si>
  <si>
    <t>Мероприятия, направленные на сокращение численности волков  на территории Александрово-Заводского муниципального округа</t>
  </si>
  <si>
    <t>00000 00102</t>
  </si>
  <si>
    <t>Муниципальная программа развитие системы образования в  муниципальном районе "Александрово-Заводский район " на 2020-2025 годы</t>
  </si>
  <si>
    <t>00000 00116</t>
  </si>
  <si>
    <t xml:space="preserve">Муниципальная программа "Культура  Александрово-Заводского района на 2022-2025годы </t>
  </si>
  <si>
    <t>всего</t>
  </si>
  <si>
    <t>Наименование муниципальной программы</t>
  </si>
  <si>
    <t>в том числе средства вышестоящих бюджетов</t>
  </si>
  <si>
    <t>Наименование программы, раздела, подраздела, целевой статьи и вида расходов</t>
  </si>
  <si>
    <t>Всего</t>
  </si>
  <si>
    <t>главного распорядителя средств бюджета</t>
  </si>
  <si>
    <t xml:space="preserve"> раздел</t>
  </si>
  <si>
    <t xml:space="preserve"> подраздел</t>
  </si>
  <si>
    <t xml:space="preserve"> целевая статьи</t>
  </si>
  <si>
    <t xml:space="preserve"> вид расходов</t>
  </si>
  <si>
    <t>614</t>
  </si>
  <si>
    <t>816</t>
  </si>
  <si>
    <t>635</t>
  </si>
  <si>
    <t>625</t>
  </si>
  <si>
    <t>615</t>
  </si>
  <si>
    <t>Обеспечение деятельности советников директора по воспитательной работе</t>
  </si>
  <si>
    <t>000ЕВ 51790</t>
  </si>
  <si>
    <t>00000 П8 050</t>
  </si>
  <si>
    <t xml:space="preserve">мероприятия по выполнению задания по отбору граждан для прохождения военной службы по контракту </t>
  </si>
  <si>
    <t>00000 S7 294</t>
  </si>
  <si>
    <t xml:space="preserve">Восстановление береговых линий рек Газимур, Талман в с. Александровский Завод </t>
  </si>
  <si>
    <t>00000 71448, S1448</t>
  </si>
  <si>
    <t>Мероприятия в рамках благоустройства</t>
  </si>
  <si>
    <t>00000 79 202</t>
  </si>
  <si>
    <t>00000 79 492</t>
  </si>
  <si>
    <t>350</t>
  </si>
  <si>
    <t>Дотации (гранты) бюджетам муниципальных районов за достижение показателей деятельности органов местного самоуправления</t>
  </si>
  <si>
    <t>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</si>
  <si>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00000 S4317</t>
  </si>
  <si>
    <t>00000 L5 050</t>
  </si>
  <si>
    <t>00000 78 186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</si>
  <si>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бюджетов муниципальных районов, муниципальных и городских округов Забайкальского края и наращивание налогооблагаемой базы</t>
  </si>
  <si>
    <t>Реализация мероприятий плана социального развития центров экономического роста Забайкальского края (иные межбюджетные трансферты бюджетам муниципальных районов и городских округов)</t>
  </si>
  <si>
    <t>00000 78110</t>
  </si>
  <si>
    <t>00000 78186</t>
  </si>
  <si>
    <t>Дотации на обеспечение расходных обязательств бюджетов муниципальных районов (муниципальных округов, городских округов) Забайкальского края</t>
  </si>
  <si>
    <t>00000П8040</t>
  </si>
  <si>
    <t>0000092300</t>
  </si>
  <si>
    <t>Трудоустройство несовершеннолетних</t>
  </si>
  <si>
    <t>Иные межбюджетные трансферты бюджетам муниципальных районов (муниципальных округов, городских округов) Забайкальского края на решение вопросов местного значения</t>
  </si>
  <si>
    <t>00000 П8040</t>
  </si>
  <si>
    <t>Повышение заработной платы</t>
  </si>
  <si>
    <t>00000 78 110</t>
  </si>
  <si>
    <t>00000 79492</t>
  </si>
  <si>
    <t>Дотации, гранты</t>
  </si>
  <si>
    <t>Летнее оздоровление детей</t>
  </si>
  <si>
    <t>00000 00120</t>
  </si>
  <si>
    <t>Поддержка отрасли культуры</t>
  </si>
  <si>
    <t>00000 L5050</t>
  </si>
  <si>
    <t>Реализация планов центров экономического роста</t>
  </si>
  <si>
    <t>00000 0S7294</t>
  </si>
  <si>
    <t>00000 0S4317</t>
  </si>
  <si>
    <t>Средства дорожного фонда Забайкальского края</t>
  </si>
  <si>
    <t>00000 0S1448</t>
  </si>
  <si>
    <t>Оснащение школы село Александровский Завод</t>
  </si>
  <si>
    <t>0000E1S1436</t>
  </si>
  <si>
    <t>Восстановление береговых линий рек Газимур, Талман</t>
  </si>
  <si>
    <t>244, 612</t>
  </si>
  <si>
    <t>00000 0S4905</t>
  </si>
  <si>
    <t>Модернизация объектов коммунальной инфраструктуры</t>
  </si>
  <si>
    <t>00000 L4970</t>
  </si>
  <si>
    <t>Код классификации расходов бюджетов</t>
  </si>
  <si>
    <t>Наименование публичного нормативного обязательства</t>
  </si>
  <si>
    <t>902 1004 00000 72400 313 262               902 1004 00000 72400 323 226</t>
  </si>
  <si>
    <t xml:space="preserve">Содержание ребенка в семье опекуна и приемной семье, а также вознаграждение, причитающееся приемному родителю </t>
  </si>
  <si>
    <t>902 1001 0000006491 312 264</t>
  </si>
  <si>
    <t xml:space="preserve">Выплата ежемесячной доплаты к государственной пенсии за выслугу лет муниципальным служащим         </t>
  </si>
  <si>
    <t>902 1001 00000 06492 313 262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</si>
  <si>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</si>
  <si>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902 1003 00000 06514 313 262</t>
  </si>
  <si>
    <t>Оказание единовременной социальной помощи отдельным категориям граждан</t>
  </si>
  <si>
    <t>ВСЕГО</t>
  </si>
  <si>
    <t>Муниципальная программа "Территориальное планирование"</t>
  </si>
  <si>
    <t>Дополнительное образование детей</t>
  </si>
  <si>
    <t>Разработка проектно-сметной документации капитальный ремонт школ</t>
  </si>
  <si>
    <t>0000071448</t>
  </si>
  <si>
    <t>Организация временного трудоустройства</t>
  </si>
  <si>
    <t>Решение вопросов местного значения</t>
  </si>
  <si>
    <t>Приложение № 2</t>
  </si>
  <si>
    <t>к  Постановлению Главы Александрово-Заводского муниципального округа</t>
  </si>
  <si>
    <t>Назначено</t>
  </si>
  <si>
    <t>Исполнено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</si>
  <si>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за девять месяцев 2024  года</t>
  </si>
  <si>
    <t xml:space="preserve"> Отчёт об объёмах и распределении бюджетных ассигнований бюджета Александрово-Заводского муниципального округа</t>
  </si>
  <si>
    <t xml:space="preserve"> видов расходов классификации расходов бюджетов за девять месяцев  2024 года</t>
  </si>
  <si>
    <t>к Постановлению Главы Александрово-заводского муниципального округа</t>
  </si>
  <si>
    <t xml:space="preserve">               (сумма, рублей)</t>
  </si>
  <si>
    <t xml:space="preserve">   (сумма, рублей)</t>
  </si>
  <si>
    <t>"Об исполнении бюджета Александрово-Заводского муниципального округа за девять месяцев 2024 года"</t>
  </si>
  <si>
    <t>"Об исполнении бюджета Александрово-Заводского муниципального округа за девять месяцев 2024 года "</t>
  </si>
  <si>
    <t>к Постановлению Главы Александрово-Заводского муниципального округа</t>
  </si>
  <si>
    <t>Отчёт об объёме и распределении бюджетных ассигнований  бюджета Александрово-Заводского муниципального округа,</t>
  </si>
  <si>
    <t>направляемых на исполнение публичных нормативных обязательств за девять месяцев 2024 года</t>
  </si>
  <si>
    <t xml:space="preserve">Мероприятия по выполнению задания по отбору граждан для прохождения военной службы по контракту </t>
  </si>
  <si>
    <t>00000 П8050</t>
  </si>
  <si>
    <t>Ведомственная структура расходов бюджета Александрово-Заводского муниципального округа за девять месяцев  2024 года</t>
  </si>
  <si>
    <t xml:space="preserve">"Об исполнении бюджета Алесандрово-Заводского муниципального округа за девять месяцев 2024 года" </t>
  </si>
  <si>
    <t>00000 50500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</si>
  <si>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</si>
  <si>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Приложение № 5</t>
  </si>
  <si>
    <t>финансовое обеспечение которых предусмотрено расходной частью бюджета Александрово-Заводского муниципального округа за девять месяцев 2024  года</t>
  </si>
  <si>
    <t>Приложение № 6</t>
  </si>
  <si>
    <t>Отчёт об объёме  и распределении бюджетных ассигнований на финансовое обеспечение муниципальных программ Александрово-Заводского муниципального округа,</t>
  </si>
  <si>
    <t>в составе ведомственной структуры расходов бюджета Александрово-Заводского муниципального округа за девять месяцев  2024  года</t>
  </si>
  <si>
    <t xml:space="preserve">        (сумма, рублей)</t>
  </si>
  <si>
    <t xml:space="preserve">                                                           (сумма, рублей)</t>
  </si>
  <si>
    <t xml:space="preserve">                  (сумма, рублей)</t>
  </si>
  <si>
    <t>(сумма, рублей)</t>
  </si>
  <si>
    <t>Приложение № 8</t>
  </si>
  <si>
    <t>к  Постановлению Администрации Александрово-Заводского муниципального округа</t>
  </si>
  <si>
    <t>(рублей)</t>
  </si>
  <si>
    <t>№ п/п</t>
  </si>
  <si>
    <t>Виды долговых обязательств</t>
  </si>
  <si>
    <t>Объём привлечения средств в бюджет</t>
  </si>
  <si>
    <t>Объём погашения долговых обязательств</t>
  </si>
  <si>
    <t>Предельные сроки погашения долговых обязательств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</si>
  <si>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</si>
  <si>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>Отчёт о выполнении Программы муниципальных внутренних заимствований Александрово-Заводского муниципального округа за девять месяцев 2024  года</t>
  </si>
  <si>
    <t>"Об исполении  бюджета  Александрово-Заводского муниципального округа  за девять месяцев 2024 года "</t>
  </si>
  <si>
    <t>Срок погашения долговых обязательств</t>
  </si>
  <si>
    <t>Приложение № 4</t>
  </si>
  <si>
    <t>№   506  от  27 ноября 2024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</si>
</sst>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0" fontId="14" fillId="0" borderId="0"/>
    <xf numFmtId="0" fontId="15" fillId="0" borderId="0"/>
  </cellStyleXfs>
  <cellXfs count="27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7" fillId="0" borderId="0" xfId="2" applyFont="1" applyFill="1" applyBorder="1" applyAlignment="1">
      <alignment horizontal="center" vertical="justify" wrapText="1"/>
    </xf>
    <xf numFmtId="0" fontId="7" fillId="0" borderId="0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justify" wrapText="1"/>
    </xf>
    <xf numFmtId="0" fontId="8" fillId="0" borderId="10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left" vertical="center" wrapText="1"/>
    </xf>
    <xf numFmtId="49" fontId="7" fillId="3" borderId="10" xfId="2" applyNumberFormat="1" applyFont="1" applyFill="1" applyBorder="1" applyAlignment="1">
      <alignment horizontal="center" vertical="center" wrapText="1"/>
    </xf>
    <xf numFmtId="3" fontId="7" fillId="3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3" fontId="8" fillId="2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165" fontId="8" fillId="0" borderId="1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0" xfId="0" applyFont="1" applyBorder="1" applyAlignment="1">
      <alignment wrapText="1"/>
    </xf>
    <xf numFmtId="0" fontId="9" fillId="0" borderId="6" xfId="0" applyFont="1" applyBorder="1" applyAlignment="1">
      <alignment vertical="top" wrapText="1"/>
    </xf>
    <xf numFmtId="0" fontId="7" fillId="3" borderId="10" xfId="0" applyFont="1" applyFill="1" applyBorder="1" applyAlignment="1">
      <alignment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165" fontId="7" fillId="3" borderId="10" xfId="2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8" fillId="0" borderId="10" xfId="1" applyNumberFormat="1" applyFont="1" applyFill="1" applyBorder="1" applyAlignment="1">
      <alignment vertical="center" wrapText="1"/>
    </xf>
    <xf numFmtId="165" fontId="8" fillId="2" borderId="10" xfId="0" applyNumberFormat="1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left" vertical="center" wrapText="1"/>
    </xf>
    <xf numFmtId="49" fontId="7" fillId="0" borderId="10" xfId="2" applyNumberFormat="1" applyFont="1" applyFill="1" applyBorder="1" applyAlignment="1">
      <alignment horizontal="center" vertical="center" wrapText="1"/>
    </xf>
    <xf numFmtId="3" fontId="7" fillId="0" borderId="10" xfId="2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vertical="top" wrapText="1"/>
    </xf>
    <xf numFmtId="0" fontId="9" fillId="0" borderId="0" xfId="0" applyFont="1"/>
    <xf numFmtId="0" fontId="9" fillId="0" borderId="16" xfId="0" applyFont="1" applyBorder="1" applyAlignment="1">
      <alignment wrapText="1"/>
    </xf>
    <xf numFmtId="0" fontId="9" fillId="0" borderId="13" xfId="0" applyFont="1" applyBorder="1" applyAlignment="1">
      <alignment wrapText="1"/>
    </xf>
    <xf numFmtId="4" fontId="7" fillId="3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4" fontId="8" fillId="2" borderId="10" xfId="2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2" fontId="8" fillId="0" borderId="10" xfId="2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/>
    </xf>
    <xf numFmtId="49" fontId="8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8" fillId="0" borderId="10" xfId="0" applyNumberFormat="1" applyFont="1" applyFill="1" applyBorder="1" applyAlignment="1">
      <alignment horizontal="right" vertical="center"/>
    </xf>
    <xf numFmtId="3" fontId="8" fillId="2" borderId="10" xfId="0" applyNumberFormat="1" applyFont="1" applyFill="1" applyBorder="1" applyAlignment="1">
      <alignment horizontal="right" vertical="center"/>
    </xf>
    <xf numFmtId="0" fontId="10" fillId="0" borderId="10" xfId="0" applyFont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vertical="center" wrapText="1"/>
    </xf>
    <xf numFmtId="0" fontId="8" fillId="4" borderId="10" xfId="0" applyFont="1" applyFill="1" applyBorder="1" applyAlignment="1">
      <alignment horizontal="left"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7" fillId="0" borderId="10" xfId="2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vertical="center" wrapText="1"/>
    </xf>
    <xf numFmtId="0" fontId="8" fillId="4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49" fontId="8" fillId="5" borderId="10" xfId="2" applyNumberFormat="1" applyFont="1" applyFill="1" applyBorder="1" applyAlignment="1">
      <alignment horizontal="center" vertical="center" wrapText="1"/>
    </xf>
    <xf numFmtId="3" fontId="8" fillId="4" borderId="10" xfId="0" applyNumberFormat="1" applyFont="1" applyFill="1" applyBorder="1" applyAlignment="1">
      <alignment horizontal="right" vertical="center"/>
    </xf>
    <xf numFmtId="0" fontId="10" fillId="4" borderId="13" xfId="0" applyFont="1" applyFill="1" applyBorder="1" applyAlignment="1">
      <alignment horizontal="left" vertical="center" wrapText="1"/>
    </xf>
    <xf numFmtId="165" fontId="8" fillId="4" borderId="10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165" fontId="7" fillId="0" borderId="10" xfId="2" applyNumberFormat="1" applyFont="1" applyFill="1" applyBorder="1" applyAlignment="1">
      <alignment horizontal="right" vertical="center" wrapText="1"/>
    </xf>
    <xf numFmtId="0" fontId="8" fillId="4" borderId="10" xfId="1" applyNumberFormat="1" applyFont="1" applyFill="1" applyBorder="1" applyAlignment="1">
      <alignment vertical="center" wrapText="1"/>
    </xf>
    <xf numFmtId="49" fontId="7" fillId="4" borderId="10" xfId="2" applyNumberFormat="1" applyFont="1" applyFill="1" applyBorder="1" applyAlignment="1">
      <alignment horizontal="center" vertical="center" wrapText="1"/>
    </xf>
    <xf numFmtId="4" fontId="8" fillId="4" borderId="10" xfId="2" applyNumberFormat="1" applyFont="1" applyFill="1" applyBorder="1" applyAlignment="1">
      <alignment horizontal="right" vertical="center" wrapText="1"/>
    </xf>
    <xf numFmtId="4" fontId="7" fillId="0" borderId="10" xfId="2" applyNumberFormat="1" applyFont="1" applyFill="1" applyBorder="1" applyAlignment="1">
      <alignment horizontal="right" vertical="center" wrapText="1"/>
    </xf>
    <xf numFmtId="0" fontId="12" fillId="0" borderId="10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 wrapText="1"/>
    </xf>
    <xf numFmtId="0" fontId="8" fillId="3" borderId="10" xfId="2" applyFont="1" applyFill="1" applyBorder="1" applyAlignment="1">
      <alignment vertical="center" wrapText="1"/>
    </xf>
    <xf numFmtId="0" fontId="7" fillId="5" borderId="10" xfId="2" applyFont="1" applyFill="1" applyBorder="1" applyAlignment="1">
      <alignment horizontal="left" vertical="center" wrapText="1"/>
    </xf>
    <xf numFmtId="0" fontId="7" fillId="4" borderId="10" xfId="2" applyFont="1" applyFill="1" applyBorder="1" applyAlignment="1">
      <alignment vertical="center" wrapText="1"/>
    </xf>
    <xf numFmtId="3" fontId="7" fillId="4" borderId="10" xfId="2" applyNumberFormat="1" applyFont="1" applyFill="1" applyBorder="1" applyAlignment="1">
      <alignment horizontal="right" vertical="center" wrapText="1"/>
    </xf>
    <xf numFmtId="0" fontId="8" fillId="2" borderId="10" xfId="2" applyFont="1" applyFill="1" applyBorder="1" applyAlignment="1">
      <alignment horizontal="left" vertical="center" wrapText="1"/>
    </xf>
    <xf numFmtId="0" fontId="8" fillId="2" borderId="10" xfId="2" applyFont="1" applyFill="1" applyBorder="1" applyAlignment="1">
      <alignment vertical="center" wrapText="1"/>
    </xf>
    <xf numFmtId="0" fontId="9" fillId="0" borderId="4" xfId="0" applyFont="1" applyBorder="1" applyAlignment="1">
      <alignment vertical="top" wrapText="1"/>
    </xf>
    <xf numFmtId="0" fontId="7" fillId="6" borderId="10" xfId="2" applyFont="1" applyFill="1" applyBorder="1" applyAlignment="1">
      <alignment vertical="center" wrapText="1"/>
    </xf>
    <xf numFmtId="49" fontId="7" fillId="6" borderId="10" xfId="2" applyNumberFormat="1" applyFont="1" applyFill="1" applyBorder="1" applyAlignment="1">
      <alignment horizontal="center"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3" fontId="7" fillId="6" borderId="10" xfId="2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wrapText="1"/>
    </xf>
    <xf numFmtId="0" fontId="16" fillId="0" borderId="10" xfId="0" applyFont="1" applyBorder="1" applyAlignment="1">
      <alignment wrapText="1"/>
    </xf>
    <xf numFmtId="0" fontId="11" fillId="6" borderId="10" xfId="2" applyFont="1" applyFill="1" applyBorder="1" applyAlignment="1">
      <alignment horizontal="center" vertical="justify" wrapText="1"/>
    </xf>
    <xf numFmtId="0" fontId="11" fillId="6" borderId="10" xfId="2" applyFont="1" applyFill="1" applyBorder="1" applyAlignment="1">
      <alignment vertical="justify" wrapText="1"/>
    </xf>
    <xf numFmtId="0" fontId="11" fillId="6" borderId="10" xfId="2" applyFont="1" applyFill="1" applyBorder="1" applyAlignment="1">
      <alignment horizontal="center" vertical="center" wrapText="1"/>
    </xf>
    <xf numFmtId="4" fontId="11" fillId="6" borderId="10" xfId="2" applyNumberFormat="1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wrapText="1"/>
    </xf>
    <xf numFmtId="4" fontId="7" fillId="6" borderId="10" xfId="2" applyNumberFormat="1" applyFont="1" applyFill="1" applyBorder="1" applyAlignment="1">
      <alignment horizontal="right" vertical="center" wrapText="1"/>
    </xf>
    <xf numFmtId="0" fontId="11" fillId="6" borderId="10" xfId="2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wrapText="1"/>
    </xf>
    <xf numFmtId="0" fontId="0" fillId="0" borderId="0" xfId="0" applyBorder="1"/>
    <xf numFmtId="0" fontId="13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10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 vertical="center"/>
    </xf>
    <xf numFmtId="49" fontId="8" fillId="0" borderId="10" xfId="2" applyNumberFormat="1" applyFont="1" applyFill="1" applyBorder="1" applyAlignment="1">
      <alignment horizontal="left" vertical="center"/>
    </xf>
    <xf numFmtId="49" fontId="19" fillId="0" borderId="10" xfId="0" applyNumberFormat="1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 wrapText="1"/>
    </xf>
    <xf numFmtId="49" fontId="19" fillId="0" borderId="10" xfId="2" applyNumberFormat="1" applyFont="1" applyFill="1" applyBorder="1" applyAlignment="1">
      <alignment horizontal="left" vertical="center"/>
    </xf>
    <xf numFmtId="0" fontId="19" fillId="0" borderId="6" xfId="0" applyFont="1" applyBorder="1" applyAlignment="1">
      <alignment vertical="top" wrapText="1"/>
    </xf>
    <xf numFmtId="0" fontId="19" fillId="0" borderId="0" xfId="0" applyFont="1" applyFill="1" applyAlignment="1">
      <alignment wrapText="1"/>
    </xf>
    <xf numFmtId="0" fontId="19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19" fillId="0" borderId="19" xfId="0" applyFont="1" applyBorder="1" applyAlignment="1">
      <alignment vertical="top" wrapText="1"/>
    </xf>
    <xf numFmtId="0" fontId="19" fillId="0" borderId="19" xfId="0" applyFont="1" applyFill="1" applyBorder="1" applyAlignment="1">
      <alignment horizontal="left" vertical="center" wrapText="1"/>
    </xf>
    <xf numFmtId="0" fontId="19" fillId="0" borderId="16" xfId="0" applyFont="1" applyBorder="1" applyAlignment="1">
      <alignment wrapText="1"/>
    </xf>
    <xf numFmtId="0" fontId="19" fillId="0" borderId="13" xfId="0" applyFont="1" applyFill="1" applyBorder="1" applyAlignment="1">
      <alignment horizontal="left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wrapText="1"/>
    </xf>
    <xf numFmtId="0" fontId="8" fillId="0" borderId="13" xfId="2" applyFont="1" applyFill="1" applyBorder="1" applyAlignment="1">
      <alignment horizontal="center" vertical="center" wrapText="1"/>
    </xf>
    <xf numFmtId="0" fontId="22" fillId="0" borderId="0" xfId="0" applyFont="1"/>
    <xf numFmtId="0" fontId="8" fillId="0" borderId="10" xfId="2" applyNumberFormat="1" applyFont="1" applyFill="1" applyBorder="1" applyAlignment="1">
      <alignment vertical="center" wrapText="1"/>
    </xf>
    <xf numFmtId="0" fontId="9" fillId="0" borderId="0" xfId="0" applyNumberFormat="1" applyFont="1" applyBorder="1" applyAlignment="1">
      <alignment vertical="top" wrapText="1"/>
    </xf>
    <xf numFmtId="0" fontId="19" fillId="0" borderId="10" xfId="0" applyFont="1" applyFill="1" applyBorder="1" applyAlignment="1">
      <alignment wrapText="1"/>
    </xf>
    <xf numFmtId="0" fontId="19" fillId="0" borderId="4" xfId="0" applyFont="1" applyBorder="1" applyAlignment="1">
      <alignment vertical="top" wrapText="1"/>
    </xf>
    <xf numFmtId="4" fontId="7" fillId="2" borderId="10" xfId="2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8" fillId="0" borderId="10" xfId="2" applyFont="1" applyFill="1" applyBorder="1" applyAlignment="1">
      <alignment horizontal="center" vertical="center" wrapText="1"/>
    </xf>
    <xf numFmtId="0" fontId="0" fillId="0" borderId="10" xfId="0" applyBorder="1"/>
    <xf numFmtId="0" fontId="8" fillId="0" borderId="10" xfId="2" applyNumberFormat="1" applyFont="1" applyFill="1" applyBorder="1" applyAlignment="1">
      <alignment horizontal="left" vertical="center" wrapText="1"/>
    </xf>
    <xf numFmtId="0" fontId="8" fillId="0" borderId="0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23" fillId="0" borderId="10" xfId="0" applyFont="1" applyBorder="1"/>
    <xf numFmtId="0" fontId="23" fillId="0" borderId="10" xfId="0" applyFont="1" applyBorder="1" applyAlignment="1">
      <alignment horizontal="center" wrapText="1"/>
    </xf>
    <xf numFmtId="4" fontId="0" fillId="2" borderId="10" xfId="0" applyNumberFormat="1" applyFill="1" applyBorder="1" applyAlignment="1">
      <alignment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5" fillId="0" borderId="0" xfId="0" applyFont="1" applyFill="1" applyAlignment="1">
      <alignment horizontal="center" vertical="justify"/>
    </xf>
    <xf numFmtId="0" fontId="8" fillId="0" borderId="20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center"/>
    </xf>
    <xf numFmtId="0" fontId="8" fillId="0" borderId="22" xfId="2" applyFont="1" applyFill="1" applyBorder="1" applyAlignment="1">
      <alignment horizontal="center" vertical="center"/>
    </xf>
    <xf numFmtId="0" fontId="8" fillId="0" borderId="20" xfId="2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2" fontId="8" fillId="0" borderId="11" xfId="2" applyNumberFormat="1" applyFont="1" applyFill="1" applyBorder="1" applyAlignment="1">
      <alignment horizontal="center" vertical="center" wrapText="1"/>
    </xf>
    <xf numFmtId="2" fontId="8" fillId="0" borderId="12" xfId="2" applyNumberFormat="1" applyFont="1" applyFill="1" applyBorder="1" applyAlignment="1">
      <alignment horizontal="center" vertical="center" wrapText="1"/>
    </xf>
    <xf numFmtId="2" fontId="8" fillId="0" borderId="13" xfId="2" applyNumberFormat="1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23" fillId="0" borderId="11" xfId="0" applyFont="1" applyBorder="1" applyAlignment="1">
      <alignment horizontal="center" wrapText="1"/>
    </xf>
    <xf numFmtId="0" fontId="23" fillId="0" borderId="13" xfId="0" applyFont="1" applyBorder="1" applyAlignment="1">
      <alignment horizontal="center"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0" fillId="0" borderId="12" xfId="0" applyBorder="1" applyAlignment="1">
      <alignment wrapText="1"/>
    </xf>
    <xf numFmtId="0" fontId="23" fillId="0" borderId="12" xfId="0" applyFont="1" applyBorder="1" applyAlignment="1">
      <alignment horizontal="center"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20" xfId="0" applyFont="1" applyBorder="1" applyAlignment="1">
      <alignment horizontal="center"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1" fillId="0" borderId="14" xfId="0" applyFont="1" applyBorder="1" applyAlignment="1">
      <alignment horizontal="center"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  <xf numFmtId="14" fontId="0" fillId="2" borderId="11" xfId="0" applyNumberFormat="1" applyFill="1" applyBorder="1" applyAlignment="1">
      <alignment wrapText="1"/>
    </xf>
    <xf numFmtId="14" fontId="0" fillId="2" borderId="13" xfId="0" applyNumberFormat="1" applyFill="1" applyBorder="1" applyAlignment="1">
      <alignment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zoomScaleNormal="100" workbookViewId="0">
      <selection activeCell="C16" sqref="C16:C17"/>
    </sheetView>
  </sheetViews>
  <sheetFormatPr defaultRowHeight="15"/>
  <cols>
    <col min="1" max="1" width="17.28515625" customWidth="1"/>
    <col min="2" max="2" width="28.28515625" customWidth="1"/>
    <col min="3" max="3" width="87.5703125" customWidth="1"/>
    <col min="4" max="4" width="22.7109375" customWidth="1"/>
    <col min="5" max="5" width="17.5703125" customWidth="1"/>
  </cols>
  <sheetData>
    <row r="1" spans="1:11" ht="15.75">
      <c r="C1" s="23" t="s">
        <v>519</v>
      </c>
      <c r="D1" s="23"/>
    </row>
    <row r="2" spans="1:11" ht="14.25" customHeight="1">
      <c r="C2" s="177" t="s">
        <v>520</v>
      </c>
      <c r="D2" s="178"/>
      <c r="E2" s="178"/>
      <c r="F2" s="178"/>
      <c r="G2" s="178"/>
      <c r="H2" s="178"/>
      <c r="I2" s="178"/>
    </row>
    <row r="3" spans="1:11" ht="15" hidden="1" customHeight="1">
      <c r="C3" s="178"/>
      <c r="D3" s="178"/>
      <c r="E3" s="178"/>
      <c r="F3" s="178"/>
      <c r="G3" s="178"/>
      <c r="H3" s="178"/>
      <c r="I3" s="178"/>
    </row>
    <row r="4" spans="1:11" ht="18" customHeight="1">
      <c r="C4" s="177" t="s">
        <v>530</v>
      </c>
      <c r="D4" s="178"/>
      <c r="E4" s="178"/>
      <c r="F4" s="178"/>
      <c r="G4" s="178"/>
      <c r="H4" s="178"/>
      <c r="I4" s="178"/>
      <c r="J4" s="178"/>
      <c r="K4" s="178"/>
    </row>
    <row r="5" spans="1:11" ht="15" customHeight="1">
      <c r="C5" s="177" t="s">
        <v>562</v>
      </c>
      <c r="D5" s="178"/>
      <c r="E5" s="178"/>
      <c r="F5" s="178"/>
      <c r="G5" s="178"/>
      <c r="H5" s="178"/>
      <c r="I5" s="178"/>
    </row>
    <row r="6" spans="1:11" ht="15.75">
      <c r="C6" s="177"/>
      <c r="D6" s="178"/>
      <c r="E6" s="178"/>
      <c r="F6" s="178"/>
      <c r="G6" s="178"/>
      <c r="H6" s="178"/>
      <c r="I6" s="178"/>
    </row>
    <row r="8" spans="1:11" ht="15.75">
      <c r="A8" s="2"/>
      <c r="B8" s="3" t="s">
        <v>0</v>
      </c>
      <c r="C8" s="2"/>
      <c r="D8" s="2"/>
    </row>
    <row r="9" spans="1:11" ht="22.5" customHeight="1" thickBot="1">
      <c r="B9" s="3" t="s">
        <v>523</v>
      </c>
      <c r="E9" t="s">
        <v>528</v>
      </c>
    </row>
    <row r="10" spans="1:11" ht="75.75" customHeight="1">
      <c r="A10" s="182" t="s">
        <v>20</v>
      </c>
      <c r="B10" s="183"/>
      <c r="C10" s="164" t="s">
        <v>403</v>
      </c>
      <c r="D10" s="164" t="s">
        <v>521</v>
      </c>
      <c r="E10" s="164" t="s">
        <v>522</v>
      </c>
    </row>
    <row r="11" spans="1:11" hidden="1">
      <c r="A11" s="184"/>
      <c r="B11" s="185"/>
      <c r="C11" s="165"/>
      <c r="D11" s="161"/>
      <c r="E11" s="161"/>
    </row>
    <row r="12" spans="1:11" hidden="1">
      <c r="A12" s="184"/>
      <c r="B12" s="185"/>
      <c r="C12" s="165"/>
      <c r="D12" s="161"/>
      <c r="E12" s="161"/>
    </row>
    <row r="13" spans="1:11" ht="15.75" hidden="1" thickBot="1">
      <c r="A13" s="186"/>
      <c r="B13" s="187"/>
      <c r="C13" s="165"/>
      <c r="D13" s="161"/>
      <c r="E13" s="161"/>
    </row>
    <row r="14" spans="1:11" ht="95.25" thickBot="1">
      <c r="A14" s="115" t="s">
        <v>401</v>
      </c>
      <c r="B14" s="114" t="s">
        <v>402</v>
      </c>
      <c r="C14" s="166"/>
      <c r="D14" s="162"/>
      <c r="E14" s="162"/>
    </row>
    <row r="15" spans="1:11" ht="16.5" thickBot="1">
      <c r="A15" s="8">
        <v>1</v>
      </c>
      <c r="B15" s="7">
        <v>2</v>
      </c>
      <c r="C15" s="7">
        <v>3</v>
      </c>
      <c r="D15" s="7">
        <v>4</v>
      </c>
      <c r="E15" s="145">
        <v>5</v>
      </c>
    </row>
    <row r="16" spans="1:11" ht="75.75" customHeight="1" thickBot="1">
      <c r="A16" s="158"/>
      <c r="B16" s="179"/>
      <c r="C16" s="179" t="s">
        <v>1</v>
      </c>
      <c r="D16" s="19">
        <f>D18+D36</f>
        <v>12534013.149999976</v>
      </c>
      <c r="E16" s="19">
        <f>E18+E36</f>
        <v>874079.09999996424</v>
      </c>
    </row>
    <row r="17" spans="1:5" ht="16.5" hidden="1" thickBot="1">
      <c r="A17" s="188"/>
      <c r="B17" s="181"/>
      <c r="C17" s="181"/>
      <c r="D17" s="19"/>
      <c r="E17" s="19"/>
    </row>
    <row r="18" spans="1:5" ht="105.75" customHeight="1" thickBot="1">
      <c r="A18" s="179">
        <v>902</v>
      </c>
      <c r="B18" s="189" t="s">
        <v>2</v>
      </c>
      <c r="C18" s="179" t="s">
        <v>3</v>
      </c>
      <c r="D18" s="19">
        <f>D21+D28</f>
        <v>-1200000</v>
      </c>
      <c r="E18" s="19">
        <f>E21+E28</f>
        <v>-1200000</v>
      </c>
    </row>
    <row r="19" spans="1:5" ht="16.5" hidden="1" thickBot="1">
      <c r="A19" s="180"/>
      <c r="B19" s="190"/>
      <c r="C19" s="180"/>
      <c r="D19" s="22"/>
      <c r="E19" s="22"/>
    </row>
    <row r="20" spans="1:5" ht="39.75" hidden="1" customHeight="1" thickBot="1">
      <c r="A20" s="181"/>
      <c r="B20" s="191"/>
      <c r="C20" s="181"/>
      <c r="D20" s="19"/>
      <c r="E20" s="19"/>
    </row>
    <row r="21" spans="1:5" ht="39.75" customHeight="1">
      <c r="A21" s="164">
        <v>902</v>
      </c>
      <c r="B21" s="164" t="s">
        <v>5</v>
      </c>
      <c r="C21" s="164" t="s">
        <v>371</v>
      </c>
      <c r="D21" s="160">
        <f>D24</f>
        <v>0</v>
      </c>
      <c r="E21" s="160">
        <f>E24</f>
        <v>0</v>
      </c>
    </row>
    <row r="22" spans="1:5" ht="15" customHeight="1" thickBot="1">
      <c r="A22" s="165"/>
      <c r="B22" s="165"/>
      <c r="C22" s="165"/>
      <c r="D22" s="161"/>
      <c r="E22" s="161"/>
    </row>
    <row r="23" spans="1:5" ht="45.75" hidden="1" customHeight="1" thickBot="1">
      <c r="A23" s="165"/>
      <c r="B23" s="165"/>
      <c r="C23" s="166"/>
      <c r="D23" s="162"/>
      <c r="E23" s="162"/>
    </row>
    <row r="24" spans="1:5" ht="79.5" customHeight="1" thickBot="1">
      <c r="A24" s="167">
        <v>902</v>
      </c>
      <c r="B24" s="167" t="s">
        <v>368</v>
      </c>
      <c r="C24" s="171" t="s">
        <v>370</v>
      </c>
      <c r="D24" s="20">
        <v>0</v>
      </c>
      <c r="E24" s="20">
        <v>0</v>
      </c>
    </row>
    <row r="25" spans="1:5" ht="16.5" hidden="1" thickBot="1">
      <c r="A25" s="167"/>
      <c r="B25" s="167"/>
      <c r="C25" s="172"/>
      <c r="D25" s="21"/>
      <c r="E25" s="21"/>
    </row>
    <row r="26" spans="1:5" ht="16.5" hidden="1" thickBot="1">
      <c r="A26" s="167"/>
      <c r="B26" s="167"/>
      <c r="C26" s="172"/>
      <c r="D26" s="21"/>
      <c r="E26" s="21"/>
    </row>
    <row r="27" spans="1:5" ht="16.5" hidden="1" thickBot="1">
      <c r="A27" s="167"/>
      <c r="B27" s="167"/>
      <c r="C27" s="173"/>
      <c r="D27" s="20">
        <v>0</v>
      </c>
      <c r="E27" s="20">
        <v>0</v>
      </c>
    </row>
    <row r="28" spans="1:5" ht="74.25" customHeight="1" thickBot="1">
      <c r="A28" s="164">
        <v>902</v>
      </c>
      <c r="B28" s="164" t="s">
        <v>6</v>
      </c>
      <c r="C28" s="164" t="s">
        <v>373</v>
      </c>
      <c r="D28" s="15">
        <f>D33</f>
        <v>-1200000</v>
      </c>
      <c r="E28" s="15">
        <f>E33</f>
        <v>-1200000</v>
      </c>
    </row>
    <row r="29" spans="1:5" ht="16.5" hidden="1" thickBot="1">
      <c r="A29" s="165"/>
      <c r="B29" s="165"/>
      <c r="C29" s="165"/>
      <c r="D29" s="14"/>
      <c r="E29" s="14"/>
    </row>
    <row r="30" spans="1:5" ht="16.5" hidden="1" thickBot="1">
      <c r="A30" s="165"/>
      <c r="B30" s="165"/>
      <c r="C30" s="165"/>
      <c r="D30" s="14"/>
      <c r="E30" s="14"/>
    </row>
    <row r="31" spans="1:5" ht="16.5" hidden="1" thickBot="1">
      <c r="A31" s="10"/>
      <c r="B31" s="12"/>
      <c r="C31" s="165"/>
      <c r="D31" s="14"/>
      <c r="E31" s="14"/>
    </row>
    <row r="32" spans="1:5" ht="16.5" hidden="1" thickBot="1">
      <c r="A32" s="11"/>
      <c r="B32" s="13"/>
      <c r="C32" s="166"/>
      <c r="D32" s="15"/>
      <c r="E32" s="15"/>
    </row>
    <row r="33" spans="1:5" ht="69" customHeight="1" thickBot="1">
      <c r="A33" s="158">
        <v>902</v>
      </c>
      <c r="B33" s="158" t="s">
        <v>369</v>
      </c>
      <c r="C33" s="158" t="s">
        <v>372</v>
      </c>
      <c r="D33" s="20">
        <v>-1200000</v>
      </c>
      <c r="E33" s="20">
        <v>-1200000</v>
      </c>
    </row>
    <row r="34" spans="1:5" ht="15.75" hidden="1">
      <c r="A34" s="159"/>
      <c r="B34" s="159"/>
      <c r="C34" s="159"/>
      <c r="D34" s="21"/>
      <c r="E34" s="21"/>
    </row>
    <row r="35" spans="1:5" ht="15.75" hidden="1">
      <c r="A35" s="159"/>
      <c r="B35" s="159"/>
      <c r="C35" s="159"/>
      <c r="D35" s="21" t="s">
        <v>4</v>
      </c>
      <c r="E35" s="21" t="s">
        <v>4</v>
      </c>
    </row>
    <row r="36" spans="1:5" ht="42.75" customHeight="1">
      <c r="A36" s="17">
        <v>902</v>
      </c>
      <c r="B36" s="17" t="s">
        <v>7</v>
      </c>
      <c r="C36" s="17" t="s">
        <v>8</v>
      </c>
      <c r="D36" s="18">
        <f>D37+D45</f>
        <v>13734013.149999976</v>
      </c>
      <c r="E36" s="18">
        <f>E37+E45</f>
        <v>2074079.0999999642</v>
      </c>
    </row>
    <row r="37" spans="1:5" ht="46.5" customHeight="1" thickBot="1">
      <c r="A37" s="165">
        <v>902</v>
      </c>
      <c r="B37" s="174" t="s">
        <v>9</v>
      </c>
      <c r="C37" s="165" t="s">
        <v>10</v>
      </c>
      <c r="D37" s="163">
        <f>D39</f>
        <v>-737926972.26999998</v>
      </c>
      <c r="E37" s="163">
        <f>E39</f>
        <v>-468375518.60000002</v>
      </c>
    </row>
    <row r="38" spans="1:5" ht="15.75" hidden="1" customHeight="1" thickBot="1">
      <c r="A38" s="166"/>
      <c r="B38" s="175"/>
      <c r="C38" s="166"/>
      <c r="D38" s="169"/>
      <c r="E38" s="169"/>
    </row>
    <row r="39" spans="1:5" ht="44.25" customHeight="1" thickBot="1">
      <c r="A39" s="164">
        <v>902</v>
      </c>
      <c r="B39" s="176" t="s">
        <v>11</v>
      </c>
      <c r="C39" s="164" t="s">
        <v>12</v>
      </c>
      <c r="D39" s="160">
        <f>D41</f>
        <v>-737926972.26999998</v>
      </c>
      <c r="E39" s="160">
        <f>E41</f>
        <v>-468375518.60000002</v>
      </c>
    </row>
    <row r="40" spans="1:5" ht="15.75" hidden="1" customHeight="1" thickBot="1">
      <c r="A40" s="166"/>
      <c r="B40" s="175"/>
      <c r="C40" s="166"/>
      <c r="D40" s="169"/>
      <c r="E40" s="169"/>
    </row>
    <row r="41" spans="1:5" ht="54" customHeight="1">
      <c r="A41" s="164">
        <v>902</v>
      </c>
      <c r="B41" s="176" t="s">
        <v>13</v>
      </c>
      <c r="C41" s="164" t="s">
        <v>14</v>
      </c>
      <c r="D41" s="160">
        <f>D43</f>
        <v>-737926972.26999998</v>
      </c>
      <c r="E41" s="160">
        <f>E43</f>
        <v>-468375518.60000002</v>
      </c>
    </row>
    <row r="42" spans="1:5" ht="15.75" hidden="1" customHeight="1" thickBot="1">
      <c r="A42" s="165"/>
      <c r="B42" s="174"/>
      <c r="C42" s="165"/>
      <c r="D42" s="163"/>
      <c r="E42" s="163"/>
    </row>
    <row r="43" spans="1:5" ht="45" customHeight="1">
      <c r="A43" s="167">
        <v>902</v>
      </c>
      <c r="B43" s="170" t="s">
        <v>374</v>
      </c>
      <c r="C43" s="167" t="s">
        <v>375</v>
      </c>
      <c r="D43" s="168">
        <v>-737926972.26999998</v>
      </c>
      <c r="E43" s="168">
        <v>-468375518.60000002</v>
      </c>
    </row>
    <row r="44" spans="1:5" ht="15.75" hidden="1" customHeight="1" thickBot="1">
      <c r="A44" s="167"/>
      <c r="B44" s="170"/>
      <c r="C44" s="167"/>
      <c r="D44" s="168"/>
      <c r="E44" s="168"/>
    </row>
    <row r="45" spans="1:5" ht="16.5" thickBot="1">
      <c r="A45" s="8">
        <v>902</v>
      </c>
      <c r="B45" s="5" t="s">
        <v>16</v>
      </c>
      <c r="C45" s="7" t="s">
        <v>15</v>
      </c>
      <c r="D45" s="15">
        <f t="shared" ref="D45:E47" si="0">D46</f>
        <v>751660985.41999996</v>
      </c>
      <c r="E45" s="15">
        <f t="shared" si="0"/>
        <v>470449597.69999999</v>
      </c>
    </row>
    <row r="46" spans="1:5" ht="16.5" thickBot="1">
      <c r="A46" s="8">
        <v>902</v>
      </c>
      <c r="B46" s="5" t="s">
        <v>376</v>
      </c>
      <c r="C46" s="7" t="s">
        <v>17</v>
      </c>
      <c r="D46" s="15">
        <f t="shared" si="0"/>
        <v>751660985.41999996</v>
      </c>
      <c r="E46" s="15">
        <f t="shared" si="0"/>
        <v>470449597.69999999</v>
      </c>
    </row>
    <row r="47" spans="1:5" ht="15.75">
      <c r="A47" s="9">
        <v>902</v>
      </c>
      <c r="B47" s="4" t="s">
        <v>18</v>
      </c>
      <c r="C47" s="6" t="s">
        <v>19</v>
      </c>
      <c r="D47" s="14">
        <f t="shared" si="0"/>
        <v>751660985.41999996</v>
      </c>
      <c r="E47" s="14">
        <f t="shared" si="0"/>
        <v>470449597.69999999</v>
      </c>
    </row>
    <row r="48" spans="1:5" ht="38.25" customHeight="1">
      <c r="A48" s="167">
        <v>902</v>
      </c>
      <c r="B48" s="170" t="s">
        <v>379</v>
      </c>
      <c r="C48" s="167" t="s">
        <v>377</v>
      </c>
      <c r="D48" s="148">
        <v>751660985.41999996</v>
      </c>
      <c r="E48" s="148">
        <v>470449597.69999999</v>
      </c>
    </row>
    <row r="49" spans="1:5" ht="15.75" hidden="1">
      <c r="A49" s="167"/>
      <c r="B49" s="170"/>
      <c r="C49" s="167"/>
      <c r="D49" s="147"/>
      <c r="E49" s="151"/>
    </row>
    <row r="50" spans="1:5" ht="15.75" hidden="1">
      <c r="A50" s="167"/>
      <c r="B50" s="170"/>
      <c r="C50" s="167"/>
      <c r="D50" s="16">
        <v>198075500</v>
      </c>
      <c r="E50" s="151"/>
    </row>
    <row r="51" spans="1:5">
      <c r="C51" s="112"/>
    </row>
  </sheetData>
  <mergeCells count="51">
    <mergeCell ref="E21:E23"/>
    <mergeCell ref="E37:E38"/>
    <mergeCell ref="E39:E40"/>
    <mergeCell ref="E41:E42"/>
    <mergeCell ref="E43:E44"/>
    <mergeCell ref="C2:I3"/>
    <mergeCell ref="A18:A20"/>
    <mergeCell ref="D10:D14"/>
    <mergeCell ref="A10:B13"/>
    <mergeCell ref="C10:C14"/>
    <mergeCell ref="A16:A17"/>
    <mergeCell ref="B16:B17"/>
    <mergeCell ref="C16:C17"/>
    <mergeCell ref="C6:I6"/>
    <mergeCell ref="C4:K4"/>
    <mergeCell ref="C5:I5"/>
    <mergeCell ref="B18:B20"/>
    <mergeCell ref="C18:C20"/>
    <mergeCell ref="E10:E14"/>
    <mergeCell ref="A48:A50"/>
    <mergeCell ref="B48:B50"/>
    <mergeCell ref="C48:C50"/>
    <mergeCell ref="C24:C27"/>
    <mergeCell ref="B37:B38"/>
    <mergeCell ref="C37:C38"/>
    <mergeCell ref="A39:A40"/>
    <mergeCell ref="B39:B40"/>
    <mergeCell ref="C39:C40"/>
    <mergeCell ref="C28:C32"/>
    <mergeCell ref="A24:A27"/>
    <mergeCell ref="B24:B27"/>
    <mergeCell ref="A41:A42"/>
    <mergeCell ref="B41:B42"/>
    <mergeCell ref="A43:A44"/>
    <mergeCell ref="B43:B44"/>
    <mergeCell ref="C43:C44"/>
    <mergeCell ref="D43:D44"/>
    <mergeCell ref="D37:D38"/>
    <mergeCell ref="D39:D40"/>
    <mergeCell ref="A37:A38"/>
    <mergeCell ref="C41:C42"/>
    <mergeCell ref="A33:A35"/>
    <mergeCell ref="D21:D23"/>
    <mergeCell ref="D41:D42"/>
    <mergeCell ref="A21:A23"/>
    <mergeCell ref="B21:B23"/>
    <mergeCell ref="C21:C23"/>
    <mergeCell ref="B33:B35"/>
    <mergeCell ref="C33:C35"/>
    <mergeCell ref="A28:A30"/>
    <mergeCell ref="B28:B30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5"/>
  <sheetViews>
    <sheetView zoomScaleNormal="100" workbookViewId="0">
      <selection activeCell="F16" sqref="F16"/>
    </sheetView>
  </sheetViews>
  <sheetFormatPr defaultRowHeight="15"/>
  <cols>
    <col min="1" max="1" width="41.28515625" customWidth="1"/>
    <col min="2" max="2" width="9.7109375" customWidth="1"/>
    <col min="4" max="4" width="15.7109375" customWidth="1"/>
    <col min="6" max="6" width="33.85546875" customWidth="1"/>
    <col min="7" max="7" width="22.5703125" customWidth="1"/>
    <col min="10" max="10" width="14.140625" customWidth="1"/>
    <col min="23" max="23" width="8.85546875" customWidth="1"/>
  </cols>
  <sheetData>
    <row r="1" spans="1:11">
      <c r="C1" s="193" t="s">
        <v>404</v>
      </c>
      <c r="D1" s="178"/>
      <c r="E1" s="178"/>
      <c r="F1" s="178"/>
      <c r="G1" s="178"/>
      <c r="H1" s="178"/>
      <c r="I1" s="178"/>
    </row>
    <row r="2" spans="1:11" ht="21" customHeight="1">
      <c r="C2" s="177" t="s">
        <v>526</v>
      </c>
      <c r="D2" s="177"/>
      <c r="E2" s="177"/>
      <c r="F2" s="177"/>
      <c r="G2" s="177"/>
      <c r="H2" s="177"/>
      <c r="I2" s="177"/>
      <c r="J2" s="177"/>
      <c r="K2" s="1"/>
    </row>
    <row r="3" spans="1:11" ht="21.75" customHeight="1">
      <c r="C3" s="177" t="s">
        <v>529</v>
      </c>
      <c r="D3" s="177"/>
      <c r="E3" s="177"/>
      <c r="F3" s="177"/>
      <c r="G3" s="177"/>
      <c r="H3" s="177"/>
      <c r="I3" s="177"/>
      <c r="J3" s="177"/>
      <c r="K3" s="177"/>
    </row>
    <row r="4" spans="1:11" ht="21.75" customHeight="1">
      <c r="C4" s="177" t="s">
        <v>562</v>
      </c>
      <c r="D4" s="178"/>
      <c r="E4" s="178"/>
      <c r="F4" s="178"/>
      <c r="G4" s="178"/>
      <c r="H4" s="178"/>
      <c r="I4" s="178"/>
      <c r="J4" s="149"/>
      <c r="K4" s="149"/>
    </row>
    <row r="6" spans="1:11" ht="40.5" customHeight="1">
      <c r="A6" s="194" t="s">
        <v>524</v>
      </c>
      <c r="B6" s="194"/>
      <c r="C6" s="194"/>
      <c r="D6" s="194"/>
      <c r="E6" s="194"/>
      <c r="F6" s="194"/>
    </row>
    <row r="7" spans="1:11" ht="40.5" customHeight="1">
      <c r="A7" s="194" t="s">
        <v>405</v>
      </c>
      <c r="B7" s="194"/>
      <c r="C7" s="194"/>
      <c r="D7" s="194"/>
      <c r="E7" s="194"/>
      <c r="F7" s="194"/>
    </row>
    <row r="8" spans="1:11" ht="16.5">
      <c r="A8" s="194" t="s">
        <v>525</v>
      </c>
      <c r="B8" s="194"/>
      <c r="C8" s="194"/>
      <c r="D8" s="194"/>
      <c r="E8" s="194"/>
      <c r="F8" s="194"/>
    </row>
    <row r="9" spans="1:11">
      <c r="A9" s="24"/>
      <c r="B9" s="25"/>
      <c r="C9" s="25"/>
      <c r="D9" s="25"/>
      <c r="E9" s="25"/>
      <c r="G9" t="s">
        <v>527</v>
      </c>
    </row>
    <row r="10" spans="1:11">
      <c r="A10" s="195" t="s">
        <v>406</v>
      </c>
      <c r="B10" s="192"/>
      <c r="C10" s="192"/>
      <c r="D10" s="192"/>
      <c r="E10" s="192"/>
      <c r="F10" s="192" t="s">
        <v>521</v>
      </c>
      <c r="G10" s="192" t="s">
        <v>522</v>
      </c>
    </row>
    <row r="11" spans="1:11">
      <c r="A11" s="196"/>
      <c r="B11" s="192" t="s">
        <v>407</v>
      </c>
      <c r="C11" s="192" t="s">
        <v>408</v>
      </c>
      <c r="D11" s="192" t="s">
        <v>409</v>
      </c>
      <c r="E11" s="192" t="s">
        <v>410</v>
      </c>
      <c r="F11" s="192"/>
      <c r="G11" s="192"/>
    </row>
    <row r="12" spans="1:11" ht="36.75" customHeight="1">
      <c r="A12" s="197"/>
      <c r="B12" s="192"/>
      <c r="C12" s="192"/>
      <c r="D12" s="192"/>
      <c r="E12" s="192"/>
      <c r="F12" s="192"/>
      <c r="G12" s="192"/>
    </row>
    <row r="13" spans="1:11">
      <c r="A13" s="26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146">
        <v>7</v>
      </c>
    </row>
    <row r="14" spans="1:11">
      <c r="A14" s="28" t="s">
        <v>22</v>
      </c>
      <c r="B14" s="29" t="s">
        <v>23</v>
      </c>
      <c r="C14" s="29"/>
      <c r="D14" s="29"/>
      <c r="E14" s="29"/>
      <c r="F14" s="57">
        <f>F15+F20+F27+F53+F64+F68+F61+F50</f>
        <v>114757707.06999999</v>
      </c>
      <c r="G14" s="57">
        <f>G15+G20+G27+G53+G64+G68+G61+G50</f>
        <v>85815987.540000007</v>
      </c>
    </row>
    <row r="15" spans="1:11" ht="30">
      <c r="A15" s="31" t="s">
        <v>24</v>
      </c>
      <c r="B15" s="32" t="s">
        <v>23</v>
      </c>
      <c r="C15" s="32" t="s">
        <v>25</v>
      </c>
      <c r="D15" s="32"/>
      <c r="E15" s="32"/>
      <c r="F15" s="33">
        <f>F16+F19</f>
        <v>2797600</v>
      </c>
      <c r="G15" s="33">
        <f>G16+G19</f>
        <v>1920095.31</v>
      </c>
    </row>
    <row r="16" spans="1:11" ht="45">
      <c r="A16" s="31" t="s">
        <v>26</v>
      </c>
      <c r="B16" s="32" t="s">
        <v>23</v>
      </c>
      <c r="C16" s="32" t="s">
        <v>25</v>
      </c>
      <c r="D16" s="32" t="s">
        <v>27</v>
      </c>
      <c r="E16" s="32"/>
      <c r="F16" s="33">
        <f t="shared" ref="F16:G17" si="0">F17</f>
        <v>2784600</v>
      </c>
      <c r="G16" s="33">
        <f t="shared" si="0"/>
        <v>1910095.31</v>
      </c>
    </row>
    <row r="17" spans="1:7">
      <c r="A17" s="31" t="s">
        <v>28</v>
      </c>
      <c r="B17" s="32" t="s">
        <v>23</v>
      </c>
      <c r="C17" s="32" t="s">
        <v>25</v>
      </c>
      <c r="D17" s="32" t="s">
        <v>27</v>
      </c>
      <c r="E17" s="32"/>
      <c r="F17" s="33">
        <f t="shared" si="0"/>
        <v>2784600</v>
      </c>
      <c r="G17" s="33">
        <f>G18</f>
        <v>1910095.31</v>
      </c>
    </row>
    <row r="18" spans="1:7">
      <c r="A18" s="31" t="s">
        <v>29</v>
      </c>
      <c r="B18" s="32" t="s">
        <v>23</v>
      </c>
      <c r="C18" s="32" t="s">
        <v>25</v>
      </c>
      <c r="D18" s="32" t="s">
        <v>27</v>
      </c>
      <c r="E18" s="32"/>
      <c r="F18" s="59">
        <v>2784600</v>
      </c>
      <c r="G18" s="59">
        <v>1910095.31</v>
      </c>
    </row>
    <row r="19" spans="1:7" ht="45">
      <c r="A19" s="48" t="s">
        <v>534</v>
      </c>
      <c r="B19" s="32" t="s">
        <v>23</v>
      </c>
      <c r="C19" s="32" t="s">
        <v>25</v>
      </c>
      <c r="D19" s="32" t="s">
        <v>458</v>
      </c>
      <c r="E19" s="32"/>
      <c r="F19" s="59">
        <v>13000</v>
      </c>
      <c r="G19" s="59">
        <v>10000</v>
      </c>
    </row>
    <row r="20" spans="1:7" ht="30">
      <c r="A20" s="31" t="s">
        <v>31</v>
      </c>
      <c r="B20" s="32" t="s">
        <v>23</v>
      </c>
      <c r="C20" s="32" t="s">
        <v>32</v>
      </c>
      <c r="D20" s="32"/>
      <c r="E20" s="32"/>
      <c r="F20" s="33">
        <f>F21+F25</f>
        <v>270000</v>
      </c>
      <c r="G20" s="33">
        <f>G21+G25</f>
        <v>158929.82</v>
      </c>
    </row>
    <row r="21" spans="1:7" ht="45">
      <c r="A21" s="31" t="s">
        <v>26</v>
      </c>
      <c r="B21" s="32" t="s">
        <v>23</v>
      </c>
      <c r="C21" s="32" t="s">
        <v>32</v>
      </c>
      <c r="D21" s="32"/>
      <c r="E21" s="32"/>
      <c r="F21" s="33">
        <f>F22</f>
        <v>100000</v>
      </c>
      <c r="G21" s="33">
        <f>G22</f>
        <v>35000</v>
      </c>
    </row>
    <row r="22" spans="1:7">
      <c r="A22" s="31" t="s">
        <v>33</v>
      </c>
      <c r="B22" s="32" t="s">
        <v>23</v>
      </c>
      <c r="C22" s="32" t="s">
        <v>32</v>
      </c>
      <c r="D22" s="32" t="s">
        <v>34</v>
      </c>
      <c r="E22" s="32"/>
      <c r="F22" s="33">
        <f>F24</f>
        <v>100000</v>
      </c>
      <c r="G22" s="33">
        <f>G24</f>
        <v>35000</v>
      </c>
    </row>
    <row r="23" spans="1:7" ht="30">
      <c r="A23" s="31" t="s">
        <v>35</v>
      </c>
      <c r="B23" s="32" t="s">
        <v>23</v>
      </c>
      <c r="C23" s="32" t="s">
        <v>32</v>
      </c>
      <c r="D23" s="32" t="s">
        <v>34</v>
      </c>
      <c r="E23" s="32" t="s">
        <v>36</v>
      </c>
      <c r="F23" s="33"/>
      <c r="G23" s="33"/>
    </row>
    <row r="24" spans="1:7" ht="30">
      <c r="A24" s="31" t="s">
        <v>37</v>
      </c>
      <c r="B24" s="32" t="s">
        <v>23</v>
      </c>
      <c r="C24" s="32" t="s">
        <v>32</v>
      </c>
      <c r="D24" s="32" t="s">
        <v>34</v>
      </c>
      <c r="E24" s="32" t="s">
        <v>38</v>
      </c>
      <c r="F24" s="34">
        <v>100000</v>
      </c>
      <c r="G24" s="34">
        <v>35000</v>
      </c>
    </row>
    <row r="25" spans="1:7" ht="30">
      <c r="A25" s="31" t="s">
        <v>39</v>
      </c>
      <c r="B25" s="32" t="s">
        <v>23</v>
      </c>
      <c r="C25" s="32" t="s">
        <v>32</v>
      </c>
      <c r="D25" s="32" t="s">
        <v>40</v>
      </c>
      <c r="E25" s="32"/>
      <c r="F25" s="33">
        <f>F26</f>
        <v>170000</v>
      </c>
      <c r="G25" s="33">
        <f>G26</f>
        <v>123929.82</v>
      </c>
    </row>
    <row r="26" spans="1:7" ht="105">
      <c r="A26" s="31" t="s">
        <v>329</v>
      </c>
      <c r="B26" s="32" t="s">
        <v>23</v>
      </c>
      <c r="C26" s="32" t="s">
        <v>32</v>
      </c>
      <c r="D26" s="32" t="s">
        <v>40</v>
      </c>
      <c r="E26" s="32" t="s">
        <v>231</v>
      </c>
      <c r="F26" s="34">
        <v>170000</v>
      </c>
      <c r="G26" s="34">
        <v>123929.82</v>
      </c>
    </row>
    <row r="27" spans="1:7">
      <c r="A27" s="31" t="s">
        <v>41</v>
      </c>
      <c r="B27" s="32" t="s">
        <v>23</v>
      </c>
      <c r="C27" s="32" t="s">
        <v>42</v>
      </c>
      <c r="D27" s="32"/>
      <c r="E27" s="32"/>
      <c r="F27" s="33">
        <f>F28+F41+F37</f>
        <v>36202140</v>
      </c>
      <c r="G27" s="33">
        <f>G28+G41+G37</f>
        <v>24487835.330000002</v>
      </c>
    </row>
    <row r="28" spans="1:7" ht="45">
      <c r="A28" s="31" t="s">
        <v>26</v>
      </c>
      <c r="B28" s="32" t="s">
        <v>23</v>
      </c>
      <c r="C28" s="32" t="s">
        <v>42</v>
      </c>
      <c r="D28" s="32"/>
      <c r="E28" s="32"/>
      <c r="F28" s="33">
        <f>F29</f>
        <v>36202140</v>
      </c>
      <c r="G28" s="33">
        <f>G29</f>
        <v>24487835.330000002</v>
      </c>
    </row>
    <row r="29" spans="1:7">
      <c r="A29" s="31" t="s">
        <v>33</v>
      </c>
      <c r="B29" s="32" t="s">
        <v>23</v>
      </c>
      <c r="C29" s="32" t="s">
        <v>42</v>
      </c>
      <c r="D29" s="32"/>
      <c r="E29" s="32"/>
      <c r="F29" s="33">
        <f>F30+F42+F43+F44+F45+F46+F49</f>
        <v>36202140</v>
      </c>
      <c r="G29" s="33">
        <f>G30+G42+G43+G44+G45+G46+G49</f>
        <v>24487835.330000002</v>
      </c>
    </row>
    <row r="30" spans="1:7">
      <c r="A30" s="31" t="s">
        <v>43</v>
      </c>
      <c r="B30" s="32" t="s">
        <v>23</v>
      </c>
      <c r="C30" s="32" t="s">
        <v>42</v>
      </c>
      <c r="D30" s="32" t="s">
        <v>34</v>
      </c>
      <c r="E30" s="32"/>
      <c r="F30" s="33">
        <f>F31+F32+F33+F34+F35+F36</f>
        <v>33692100</v>
      </c>
      <c r="G30" s="33">
        <f>G31+G32+G33+G34+G35+G36</f>
        <v>22785206.140000001</v>
      </c>
    </row>
    <row r="31" spans="1:7">
      <c r="A31" s="31" t="s">
        <v>29</v>
      </c>
      <c r="B31" s="32" t="s">
        <v>23</v>
      </c>
      <c r="C31" s="32" t="s">
        <v>42</v>
      </c>
      <c r="D31" s="32" t="s">
        <v>34</v>
      </c>
      <c r="E31" s="32"/>
      <c r="F31" s="34">
        <v>31976100</v>
      </c>
      <c r="G31" s="34">
        <v>21442515.600000001</v>
      </c>
    </row>
    <row r="32" spans="1:7" ht="30">
      <c r="A32" s="31" t="s">
        <v>35</v>
      </c>
      <c r="B32" s="32" t="s">
        <v>23</v>
      </c>
      <c r="C32" s="32" t="s">
        <v>42</v>
      </c>
      <c r="D32" s="32" t="s">
        <v>34</v>
      </c>
      <c r="E32" s="32"/>
      <c r="F32" s="33"/>
      <c r="G32" s="33"/>
    </row>
    <row r="33" spans="1:7" ht="45">
      <c r="A33" s="31" t="s">
        <v>44</v>
      </c>
      <c r="B33" s="32" t="s">
        <v>23</v>
      </c>
      <c r="C33" s="32" t="s">
        <v>42</v>
      </c>
      <c r="D33" s="32" t="s">
        <v>34</v>
      </c>
      <c r="E33" s="32"/>
      <c r="F33" s="33"/>
      <c r="G33" s="33"/>
    </row>
    <row r="34" spans="1:7" ht="30">
      <c r="A34" s="31" t="s">
        <v>37</v>
      </c>
      <c r="B34" s="32" t="s">
        <v>23</v>
      </c>
      <c r="C34" s="32" t="s">
        <v>42</v>
      </c>
      <c r="D34" s="32" t="s">
        <v>34</v>
      </c>
      <c r="E34" s="32"/>
      <c r="F34" s="34">
        <v>1716000</v>
      </c>
      <c r="G34" s="34">
        <v>1342690.54</v>
      </c>
    </row>
    <row r="35" spans="1:7">
      <c r="A35" s="31" t="s">
        <v>45</v>
      </c>
      <c r="B35" s="32" t="s">
        <v>23</v>
      </c>
      <c r="C35" s="32" t="s">
        <v>42</v>
      </c>
      <c r="D35" s="32" t="s">
        <v>34</v>
      </c>
      <c r="E35" s="32"/>
      <c r="F35" s="33"/>
      <c r="G35" s="33"/>
    </row>
    <row r="36" spans="1:7" ht="30">
      <c r="A36" s="31" t="s">
        <v>46</v>
      </c>
      <c r="B36" s="32" t="s">
        <v>23</v>
      </c>
      <c r="C36" s="32" t="s">
        <v>42</v>
      </c>
      <c r="D36" s="32" t="s">
        <v>34</v>
      </c>
      <c r="E36" s="32"/>
      <c r="F36" s="33"/>
      <c r="G36" s="33"/>
    </row>
    <row r="37" spans="1:7">
      <c r="A37" s="31" t="s">
        <v>47</v>
      </c>
      <c r="B37" s="32" t="s">
        <v>23</v>
      </c>
      <c r="C37" s="32" t="s">
        <v>42</v>
      </c>
      <c r="D37" s="32"/>
      <c r="E37" s="32"/>
      <c r="F37" s="33">
        <f t="shared" ref="F37:G39" si="1">F38</f>
        <v>0</v>
      </c>
      <c r="G37" s="33">
        <f t="shared" si="1"/>
        <v>0</v>
      </c>
    </row>
    <row r="38" spans="1:7">
      <c r="A38" s="31" t="s">
        <v>47</v>
      </c>
      <c r="B38" s="32" t="s">
        <v>23</v>
      </c>
      <c r="C38" s="32" t="s">
        <v>42</v>
      </c>
      <c r="D38" s="32" t="s">
        <v>48</v>
      </c>
      <c r="E38" s="32"/>
      <c r="F38" s="33">
        <f t="shared" si="1"/>
        <v>0</v>
      </c>
      <c r="G38" s="33">
        <f t="shared" si="1"/>
        <v>0</v>
      </c>
    </row>
    <row r="39" spans="1:7">
      <c r="A39" s="31" t="s">
        <v>49</v>
      </c>
      <c r="B39" s="32" t="s">
        <v>23</v>
      </c>
      <c r="C39" s="32" t="s">
        <v>42</v>
      </c>
      <c r="D39" s="32" t="s">
        <v>48</v>
      </c>
      <c r="E39" s="32"/>
      <c r="F39" s="33">
        <f t="shared" si="1"/>
        <v>0</v>
      </c>
      <c r="G39" s="33">
        <f t="shared" si="1"/>
        <v>0</v>
      </c>
    </row>
    <row r="40" spans="1:7" ht="30">
      <c r="A40" s="95" t="s">
        <v>37</v>
      </c>
      <c r="B40" s="63" t="s">
        <v>23</v>
      </c>
      <c r="C40" s="63" t="s">
        <v>42</v>
      </c>
      <c r="D40" s="63" t="s">
        <v>48</v>
      </c>
      <c r="E40" s="63" t="s">
        <v>38</v>
      </c>
      <c r="F40" s="34">
        <v>0</v>
      </c>
      <c r="G40" s="34">
        <v>0</v>
      </c>
    </row>
    <row r="41" spans="1:7">
      <c r="A41" s="31" t="s">
        <v>291</v>
      </c>
      <c r="B41" s="32" t="s">
        <v>23</v>
      </c>
      <c r="C41" s="32" t="s">
        <v>42</v>
      </c>
      <c r="D41" s="32" t="s">
        <v>278</v>
      </c>
      <c r="E41" s="32" t="s">
        <v>30</v>
      </c>
      <c r="F41" s="34"/>
      <c r="G41" s="34"/>
    </row>
    <row r="42" spans="1:7" ht="30">
      <c r="A42" s="31" t="s">
        <v>52</v>
      </c>
      <c r="B42" s="32" t="s">
        <v>23</v>
      </c>
      <c r="C42" s="32" t="s">
        <v>42</v>
      </c>
      <c r="D42" s="32" t="s">
        <v>232</v>
      </c>
      <c r="E42" s="32"/>
      <c r="F42" s="34">
        <v>425800</v>
      </c>
      <c r="G42" s="34">
        <v>6862.66</v>
      </c>
    </row>
    <row r="43" spans="1:7">
      <c r="A43" s="31" t="s">
        <v>53</v>
      </c>
      <c r="B43" s="32" t="s">
        <v>23</v>
      </c>
      <c r="C43" s="32" t="s">
        <v>42</v>
      </c>
      <c r="D43" s="32" t="s">
        <v>233</v>
      </c>
      <c r="E43" s="32"/>
      <c r="F43" s="34">
        <v>1300</v>
      </c>
      <c r="G43" s="34">
        <v>1300</v>
      </c>
    </row>
    <row r="44" spans="1:7">
      <c r="A44" s="31" t="s">
        <v>54</v>
      </c>
      <c r="B44" s="32" t="s">
        <v>23</v>
      </c>
      <c r="C44" s="32" t="s">
        <v>42</v>
      </c>
      <c r="D44" s="32" t="s">
        <v>234</v>
      </c>
      <c r="E44" s="32"/>
      <c r="F44" s="34">
        <v>0</v>
      </c>
      <c r="G44" s="34">
        <v>0</v>
      </c>
    </row>
    <row r="45" spans="1:7">
      <c r="A45" s="31" t="s">
        <v>55</v>
      </c>
      <c r="B45" s="32" t="s">
        <v>23</v>
      </c>
      <c r="C45" s="32" t="s">
        <v>42</v>
      </c>
      <c r="D45" s="32" t="s">
        <v>464</v>
      </c>
      <c r="E45" s="32"/>
      <c r="F45" s="34">
        <v>743940</v>
      </c>
      <c r="G45" s="34">
        <v>441766.53</v>
      </c>
    </row>
    <row r="46" spans="1:7">
      <c r="A46" s="31" t="s">
        <v>56</v>
      </c>
      <c r="B46" s="32" t="s">
        <v>23</v>
      </c>
      <c r="C46" s="32" t="s">
        <v>42</v>
      </c>
      <c r="D46" s="32" t="s">
        <v>464</v>
      </c>
      <c r="E46" s="32"/>
      <c r="F46" s="34">
        <v>86300</v>
      </c>
      <c r="G46" s="34">
        <v>0</v>
      </c>
    </row>
    <row r="47" spans="1:7">
      <c r="A47" s="35" t="s">
        <v>57</v>
      </c>
      <c r="B47" s="32" t="s">
        <v>23</v>
      </c>
      <c r="C47" s="32" t="s">
        <v>42</v>
      </c>
      <c r="D47" s="32" t="s">
        <v>58</v>
      </c>
      <c r="E47" s="32"/>
      <c r="F47" s="36"/>
      <c r="G47" s="36"/>
    </row>
    <row r="48" spans="1:7">
      <c r="A48" s="35" t="s">
        <v>57</v>
      </c>
      <c r="B48" s="32" t="s">
        <v>23</v>
      </c>
      <c r="C48" s="32" t="s">
        <v>42</v>
      </c>
      <c r="D48" s="32" t="s">
        <v>59</v>
      </c>
      <c r="E48" s="32"/>
      <c r="F48" s="37"/>
      <c r="G48" s="37"/>
    </row>
    <row r="49" spans="1:7" ht="60">
      <c r="A49" s="31" t="s">
        <v>467</v>
      </c>
      <c r="B49" s="32" t="s">
        <v>23</v>
      </c>
      <c r="C49" s="32" t="s">
        <v>42</v>
      </c>
      <c r="D49" s="32" t="s">
        <v>465</v>
      </c>
      <c r="E49" s="32" t="s">
        <v>466</v>
      </c>
      <c r="F49" s="37">
        <v>1252700</v>
      </c>
      <c r="G49" s="37">
        <v>1252700</v>
      </c>
    </row>
    <row r="50" spans="1:7">
      <c r="A50" s="31" t="s">
        <v>321</v>
      </c>
      <c r="B50" s="32" t="s">
        <v>23</v>
      </c>
      <c r="C50" s="32" t="s">
        <v>99</v>
      </c>
      <c r="D50" s="32"/>
      <c r="E50" s="32"/>
      <c r="F50" s="33">
        <f>F51</f>
        <v>5300</v>
      </c>
      <c r="G50" s="33">
        <f>G51</f>
        <v>0</v>
      </c>
    </row>
    <row r="51" spans="1:7" ht="78.75">
      <c r="A51" s="103" t="s">
        <v>322</v>
      </c>
      <c r="B51" s="32" t="s">
        <v>23</v>
      </c>
      <c r="C51" s="32" t="s">
        <v>99</v>
      </c>
      <c r="D51" s="32" t="s">
        <v>220</v>
      </c>
      <c r="E51" s="32"/>
      <c r="F51" s="33">
        <f>F52</f>
        <v>5300</v>
      </c>
      <c r="G51" s="33">
        <f>G52</f>
        <v>0</v>
      </c>
    </row>
    <row r="52" spans="1:7" ht="47.25">
      <c r="A52" s="102" t="s">
        <v>323</v>
      </c>
      <c r="B52" s="32" t="s">
        <v>23</v>
      </c>
      <c r="C52" s="32" t="s">
        <v>99</v>
      </c>
      <c r="D52" s="32" t="s">
        <v>220</v>
      </c>
      <c r="E52" s="32" t="s">
        <v>38</v>
      </c>
      <c r="F52" s="34">
        <v>5300</v>
      </c>
      <c r="G52" s="34">
        <v>0</v>
      </c>
    </row>
    <row r="53" spans="1:7" ht="60">
      <c r="A53" s="31" t="s">
        <v>60</v>
      </c>
      <c r="B53" s="32" t="s">
        <v>23</v>
      </c>
      <c r="C53" s="32" t="s">
        <v>61</v>
      </c>
      <c r="D53" s="32"/>
      <c r="E53" s="32"/>
      <c r="F53" s="58">
        <f>F54</f>
        <v>10078400</v>
      </c>
      <c r="G53" s="58">
        <f>G54</f>
        <v>6522220.25</v>
      </c>
    </row>
    <row r="54" spans="1:7" ht="45">
      <c r="A54" s="31" t="s">
        <v>26</v>
      </c>
      <c r="B54" s="32" t="s">
        <v>23</v>
      </c>
      <c r="C54" s="32" t="s">
        <v>61</v>
      </c>
      <c r="D54" s="32"/>
      <c r="E54" s="32"/>
      <c r="F54" s="33">
        <f>F55+F59</f>
        <v>10078400</v>
      </c>
      <c r="G54" s="33">
        <f>G55+G59</f>
        <v>6522220.25</v>
      </c>
    </row>
    <row r="55" spans="1:7">
      <c r="A55" s="31" t="s">
        <v>33</v>
      </c>
      <c r="B55" s="32" t="s">
        <v>23</v>
      </c>
      <c r="C55" s="32" t="s">
        <v>61</v>
      </c>
      <c r="D55" s="32"/>
      <c r="E55" s="32"/>
      <c r="F55" s="33">
        <f>F56+F57+F58</f>
        <v>8513000</v>
      </c>
      <c r="G55" s="58">
        <f>G56+G57+G58</f>
        <v>5680079.6299999999</v>
      </c>
    </row>
    <row r="56" spans="1:7">
      <c r="A56" s="31" t="s">
        <v>250</v>
      </c>
      <c r="B56" s="32" t="s">
        <v>23</v>
      </c>
      <c r="C56" s="32" t="s">
        <v>61</v>
      </c>
      <c r="D56" s="32" t="s">
        <v>34</v>
      </c>
      <c r="E56" s="32"/>
      <c r="F56" s="34">
        <v>8513000</v>
      </c>
      <c r="G56" s="34">
        <v>5680079.6299999999</v>
      </c>
    </row>
    <row r="57" spans="1:7">
      <c r="A57" s="31" t="s">
        <v>291</v>
      </c>
      <c r="B57" s="32" t="s">
        <v>23</v>
      </c>
      <c r="C57" s="32" t="s">
        <v>61</v>
      </c>
      <c r="D57" s="32" t="s">
        <v>278</v>
      </c>
      <c r="E57" s="32"/>
      <c r="F57" s="34">
        <v>0</v>
      </c>
      <c r="G57" s="34">
        <v>0</v>
      </c>
    </row>
    <row r="58" spans="1:7">
      <c r="A58" s="31" t="s">
        <v>62</v>
      </c>
      <c r="B58" s="32" t="s">
        <v>23</v>
      </c>
      <c r="C58" s="32" t="s">
        <v>61</v>
      </c>
      <c r="D58" s="32" t="s">
        <v>262</v>
      </c>
      <c r="E58" s="32"/>
      <c r="F58" s="34"/>
      <c r="G58" s="34"/>
    </row>
    <row r="59" spans="1:7" ht="30">
      <c r="A59" s="31" t="s">
        <v>63</v>
      </c>
      <c r="B59" s="32" t="s">
        <v>23</v>
      </c>
      <c r="C59" s="32" t="s">
        <v>61</v>
      </c>
      <c r="D59" s="32" t="s">
        <v>64</v>
      </c>
      <c r="E59" s="32"/>
      <c r="F59" s="33">
        <f>F60</f>
        <v>1565400</v>
      </c>
      <c r="G59" s="58">
        <f>G60</f>
        <v>842140.62</v>
      </c>
    </row>
    <row r="60" spans="1:7">
      <c r="A60" s="31" t="s">
        <v>29</v>
      </c>
      <c r="B60" s="32" t="s">
        <v>23</v>
      </c>
      <c r="C60" s="32" t="s">
        <v>61</v>
      </c>
      <c r="D60" s="32" t="s">
        <v>64</v>
      </c>
      <c r="E60" s="32"/>
      <c r="F60" s="34">
        <v>1565400</v>
      </c>
      <c r="G60" s="34">
        <v>842140.62</v>
      </c>
    </row>
    <row r="61" spans="1:7" ht="30">
      <c r="A61" s="38" t="s">
        <v>65</v>
      </c>
      <c r="B61" s="32" t="s">
        <v>23</v>
      </c>
      <c r="C61" s="32" t="s">
        <v>66</v>
      </c>
      <c r="D61" s="32"/>
      <c r="E61" s="32"/>
      <c r="F61" s="33">
        <f>F62</f>
        <v>0</v>
      </c>
      <c r="G61" s="33">
        <f>G62</f>
        <v>0</v>
      </c>
    </row>
    <row r="62" spans="1:7" ht="75">
      <c r="A62" s="35" t="s">
        <v>67</v>
      </c>
      <c r="B62" s="32" t="s">
        <v>23</v>
      </c>
      <c r="C62" s="32" t="s">
        <v>66</v>
      </c>
      <c r="D62" s="32" t="s">
        <v>50</v>
      </c>
      <c r="E62" s="32"/>
      <c r="F62" s="33">
        <f>F63</f>
        <v>0</v>
      </c>
      <c r="G62" s="33">
        <f>G63</f>
        <v>0</v>
      </c>
    </row>
    <row r="63" spans="1:7">
      <c r="A63" s="31" t="s">
        <v>21</v>
      </c>
      <c r="B63" s="32" t="s">
        <v>23</v>
      </c>
      <c r="C63" s="32" t="s">
        <v>66</v>
      </c>
      <c r="D63" s="32" t="s">
        <v>50</v>
      </c>
      <c r="E63" s="32" t="s">
        <v>51</v>
      </c>
      <c r="F63" s="33">
        <v>0</v>
      </c>
      <c r="G63" s="33">
        <v>0</v>
      </c>
    </row>
    <row r="64" spans="1:7">
      <c r="A64" s="31" t="s">
        <v>47</v>
      </c>
      <c r="B64" s="32" t="s">
        <v>23</v>
      </c>
      <c r="C64" s="32" t="s">
        <v>68</v>
      </c>
      <c r="D64" s="32"/>
      <c r="E64" s="32"/>
      <c r="F64" s="33">
        <f t="shared" ref="F64:G66" si="2">F65</f>
        <v>200000</v>
      </c>
      <c r="G64" s="33">
        <f t="shared" si="2"/>
        <v>0</v>
      </c>
    </row>
    <row r="65" spans="1:7">
      <c r="A65" s="31" t="s">
        <v>47</v>
      </c>
      <c r="B65" s="32" t="s">
        <v>23</v>
      </c>
      <c r="C65" s="32" t="s">
        <v>68</v>
      </c>
      <c r="D65" s="32" t="s">
        <v>48</v>
      </c>
      <c r="E65" s="32"/>
      <c r="F65" s="33">
        <f t="shared" si="2"/>
        <v>200000</v>
      </c>
      <c r="G65" s="33">
        <f t="shared" si="2"/>
        <v>0</v>
      </c>
    </row>
    <row r="66" spans="1:7">
      <c r="A66" s="31" t="s">
        <v>49</v>
      </c>
      <c r="B66" s="32" t="s">
        <v>23</v>
      </c>
      <c r="C66" s="32" t="s">
        <v>68</v>
      </c>
      <c r="D66" s="32" t="s">
        <v>48</v>
      </c>
      <c r="E66" s="32"/>
      <c r="F66" s="33">
        <f t="shared" si="2"/>
        <v>200000</v>
      </c>
      <c r="G66" s="33">
        <f t="shared" si="2"/>
        <v>0</v>
      </c>
    </row>
    <row r="67" spans="1:7">
      <c r="A67" s="31" t="s">
        <v>69</v>
      </c>
      <c r="B67" s="32" t="s">
        <v>23</v>
      </c>
      <c r="C67" s="32" t="s">
        <v>68</v>
      </c>
      <c r="D67" s="32" t="s">
        <v>48</v>
      </c>
      <c r="E67" s="32" t="s">
        <v>70</v>
      </c>
      <c r="F67" s="34">
        <v>200000</v>
      </c>
      <c r="G67" s="34">
        <v>0</v>
      </c>
    </row>
    <row r="68" spans="1:7">
      <c r="A68" s="31" t="s">
        <v>71</v>
      </c>
      <c r="B68" s="32" t="s">
        <v>23</v>
      </c>
      <c r="C68" s="32" t="s">
        <v>72</v>
      </c>
      <c r="D68" s="32"/>
      <c r="E68" s="32"/>
      <c r="F68" s="33">
        <f>F69+F74+F76+F85+F75+F83</f>
        <v>65204267.07</v>
      </c>
      <c r="G68" s="33">
        <f>G69+G74+G76+G85+G75+G83</f>
        <v>52726906.830000006</v>
      </c>
    </row>
    <row r="69" spans="1:7" ht="45">
      <c r="A69" s="31" t="s">
        <v>73</v>
      </c>
      <c r="B69" s="32" t="s">
        <v>23</v>
      </c>
      <c r="C69" s="32" t="s">
        <v>72</v>
      </c>
      <c r="D69" s="32" t="s">
        <v>74</v>
      </c>
      <c r="E69" s="32"/>
      <c r="F69" s="33">
        <f>F70</f>
        <v>131649</v>
      </c>
      <c r="G69" s="33">
        <f>G70</f>
        <v>0</v>
      </c>
    </row>
    <row r="70" spans="1:7" ht="30">
      <c r="A70" s="31" t="s">
        <v>75</v>
      </c>
      <c r="B70" s="32" t="s">
        <v>23</v>
      </c>
      <c r="C70" s="32" t="s">
        <v>72</v>
      </c>
      <c r="D70" s="32" t="s">
        <v>74</v>
      </c>
      <c r="E70" s="32"/>
      <c r="F70" s="33">
        <f>F71+F72+F73</f>
        <v>131649</v>
      </c>
      <c r="G70" s="33">
        <f>G71+G72+G73</f>
        <v>0</v>
      </c>
    </row>
    <row r="71" spans="1:7" ht="30">
      <c r="A71" s="31" t="s">
        <v>37</v>
      </c>
      <c r="B71" s="32" t="s">
        <v>23</v>
      </c>
      <c r="C71" s="32" t="s">
        <v>72</v>
      </c>
      <c r="D71" s="32" t="s">
        <v>74</v>
      </c>
      <c r="E71" s="32" t="s">
        <v>38</v>
      </c>
      <c r="F71" s="34">
        <v>131649</v>
      </c>
      <c r="G71" s="34">
        <v>0</v>
      </c>
    </row>
    <row r="72" spans="1:7">
      <c r="A72" s="31" t="s">
        <v>21</v>
      </c>
      <c r="B72" s="32" t="s">
        <v>23</v>
      </c>
      <c r="C72" s="32" t="s">
        <v>72</v>
      </c>
      <c r="D72" s="32" t="s">
        <v>50</v>
      </c>
      <c r="E72" s="32" t="s">
        <v>51</v>
      </c>
      <c r="F72" s="34"/>
      <c r="G72" s="34"/>
    </row>
    <row r="73" spans="1:7">
      <c r="A73" s="31" t="s">
        <v>292</v>
      </c>
      <c r="B73" s="32" t="s">
        <v>23</v>
      </c>
      <c r="C73" s="32" t="s">
        <v>72</v>
      </c>
      <c r="D73" s="32" t="s">
        <v>74</v>
      </c>
      <c r="E73" s="32" t="s">
        <v>130</v>
      </c>
      <c r="F73" s="34">
        <v>0</v>
      </c>
      <c r="G73" s="34">
        <v>0</v>
      </c>
    </row>
    <row r="74" spans="1:7">
      <c r="A74" s="31" t="s">
        <v>380</v>
      </c>
      <c r="B74" s="32" t="s">
        <v>23</v>
      </c>
      <c r="C74" s="32" t="s">
        <v>72</v>
      </c>
      <c r="D74" s="32" t="s">
        <v>85</v>
      </c>
      <c r="E74" s="32" t="s">
        <v>125</v>
      </c>
      <c r="F74" s="33">
        <v>60170800</v>
      </c>
      <c r="G74" s="33">
        <v>48710230.630000003</v>
      </c>
    </row>
    <row r="75" spans="1:7" ht="30">
      <c r="A75" s="31" t="s">
        <v>269</v>
      </c>
      <c r="B75" s="32" t="s">
        <v>23</v>
      </c>
      <c r="C75" s="32" t="s">
        <v>72</v>
      </c>
      <c r="D75" s="32" t="s">
        <v>274</v>
      </c>
      <c r="E75" s="32" t="s">
        <v>38</v>
      </c>
      <c r="F75" s="34"/>
      <c r="G75" s="34"/>
    </row>
    <row r="76" spans="1:7">
      <c r="A76" s="31"/>
      <c r="B76" s="32" t="s">
        <v>77</v>
      </c>
      <c r="C76" s="32" t="s">
        <v>72</v>
      </c>
      <c r="D76" s="32" t="s">
        <v>221</v>
      </c>
      <c r="E76" s="32"/>
      <c r="F76" s="33">
        <f>F77+F78+F79+F80+F81+F82+F84+F86+F87+F88</f>
        <v>2837818.07</v>
      </c>
      <c r="G76" s="33">
        <f>G77+G78+G79+G80+G81+G82+G84+G86+G87+G88</f>
        <v>2270796.9500000002</v>
      </c>
    </row>
    <row r="77" spans="1:7" ht="63">
      <c r="A77" s="39" t="s">
        <v>313</v>
      </c>
      <c r="B77" s="32" t="s">
        <v>23</v>
      </c>
      <c r="C77" s="32" t="s">
        <v>72</v>
      </c>
      <c r="D77" s="32" t="s">
        <v>78</v>
      </c>
      <c r="E77" s="32"/>
      <c r="F77" s="34">
        <v>2662818.0699999998</v>
      </c>
      <c r="G77" s="34">
        <v>2260937.9500000002</v>
      </c>
    </row>
    <row r="78" spans="1:7" ht="78.75">
      <c r="A78" s="40" t="s">
        <v>314</v>
      </c>
      <c r="B78" s="32" t="s">
        <v>23</v>
      </c>
      <c r="C78" s="32" t="s">
        <v>72</v>
      </c>
      <c r="D78" s="32" t="s">
        <v>79</v>
      </c>
      <c r="E78" s="32"/>
      <c r="F78" s="34">
        <v>50000</v>
      </c>
      <c r="G78" s="34">
        <v>0</v>
      </c>
    </row>
    <row r="79" spans="1:7" ht="63">
      <c r="A79" s="40" t="s">
        <v>315</v>
      </c>
      <c r="B79" s="32" t="s">
        <v>23</v>
      </c>
      <c r="C79" s="32" t="s">
        <v>72</v>
      </c>
      <c r="D79" s="32" t="s">
        <v>80</v>
      </c>
      <c r="E79" s="32"/>
      <c r="F79" s="34">
        <v>50000</v>
      </c>
      <c r="G79" s="34">
        <v>0</v>
      </c>
    </row>
    <row r="80" spans="1:7" ht="63.75" thickBot="1">
      <c r="A80" s="41" t="s">
        <v>316</v>
      </c>
      <c r="B80" s="32" t="s">
        <v>23</v>
      </c>
      <c r="C80" s="32" t="s">
        <v>72</v>
      </c>
      <c r="D80" s="32" t="s">
        <v>81</v>
      </c>
      <c r="E80" s="32"/>
      <c r="F80" s="34">
        <v>50000</v>
      </c>
      <c r="G80" s="34">
        <v>0</v>
      </c>
    </row>
    <row r="81" spans="1:7" ht="15.75">
      <c r="A81" s="97"/>
      <c r="B81" s="32"/>
      <c r="C81" s="32"/>
      <c r="D81" s="32"/>
      <c r="E81" s="32"/>
      <c r="F81" s="34">
        <v>0</v>
      </c>
      <c r="G81" s="34">
        <v>0</v>
      </c>
    </row>
    <row r="82" spans="1:7" ht="112.5" customHeight="1">
      <c r="A82" s="40" t="s">
        <v>317</v>
      </c>
      <c r="B82" s="32" t="s">
        <v>23</v>
      </c>
      <c r="C82" s="32" t="s">
        <v>72</v>
      </c>
      <c r="D82" s="32" t="s">
        <v>83</v>
      </c>
      <c r="E82" s="32"/>
      <c r="F82" s="34">
        <v>25000</v>
      </c>
      <c r="G82" s="34">
        <v>9859</v>
      </c>
    </row>
    <row r="83" spans="1:7" ht="15.75">
      <c r="A83" s="39" t="s">
        <v>252</v>
      </c>
      <c r="B83" s="32" t="s">
        <v>23</v>
      </c>
      <c r="C83" s="32" t="s">
        <v>72</v>
      </c>
      <c r="D83" s="32" t="s">
        <v>101</v>
      </c>
      <c r="E83" s="32" t="s">
        <v>38</v>
      </c>
      <c r="F83" s="34">
        <v>10000</v>
      </c>
      <c r="G83" s="34">
        <v>0</v>
      </c>
    </row>
    <row r="84" spans="1:7" ht="75">
      <c r="A84" s="35" t="s">
        <v>393</v>
      </c>
      <c r="B84" s="32" t="s">
        <v>23</v>
      </c>
      <c r="C84" s="32" t="s">
        <v>72</v>
      </c>
      <c r="D84" s="32" t="s">
        <v>138</v>
      </c>
      <c r="E84" s="63"/>
      <c r="F84" s="34"/>
      <c r="G84" s="34"/>
    </row>
    <row r="85" spans="1:7" ht="31.5">
      <c r="A85" s="40" t="s">
        <v>84</v>
      </c>
      <c r="B85" s="32" t="s">
        <v>23</v>
      </c>
      <c r="C85" s="32" t="s">
        <v>72</v>
      </c>
      <c r="D85" s="32" t="s">
        <v>85</v>
      </c>
      <c r="E85" s="32"/>
      <c r="F85" s="34">
        <v>2054000</v>
      </c>
      <c r="G85" s="34">
        <v>1745879.25</v>
      </c>
    </row>
    <row r="86" spans="1:7" ht="31.5">
      <c r="A86" s="40" t="s">
        <v>295</v>
      </c>
      <c r="B86" s="32" t="s">
        <v>23</v>
      </c>
      <c r="C86" s="32" t="s">
        <v>72</v>
      </c>
      <c r="D86" s="32" t="s">
        <v>293</v>
      </c>
      <c r="E86" s="32"/>
      <c r="F86" s="34">
        <v>0</v>
      </c>
      <c r="G86" s="34">
        <v>0</v>
      </c>
    </row>
    <row r="87" spans="1:7" ht="15.75">
      <c r="A87" s="40" t="s">
        <v>291</v>
      </c>
      <c r="B87" s="32" t="s">
        <v>23</v>
      </c>
      <c r="C87" s="32" t="s">
        <v>72</v>
      </c>
      <c r="D87" s="32" t="s">
        <v>278</v>
      </c>
      <c r="E87" s="32"/>
      <c r="F87" s="34">
        <v>0</v>
      </c>
      <c r="G87" s="34">
        <v>0</v>
      </c>
    </row>
    <row r="88" spans="1:7" ht="47.25">
      <c r="A88" s="40" t="s">
        <v>296</v>
      </c>
      <c r="B88" s="32" t="s">
        <v>23</v>
      </c>
      <c r="C88" s="32" t="s">
        <v>72</v>
      </c>
      <c r="D88" s="32" t="s">
        <v>294</v>
      </c>
      <c r="E88" s="32"/>
      <c r="F88" s="34">
        <v>0</v>
      </c>
      <c r="G88" s="34">
        <v>0</v>
      </c>
    </row>
    <row r="89" spans="1:7">
      <c r="A89" s="42" t="s">
        <v>86</v>
      </c>
      <c r="B89" s="43" t="s">
        <v>25</v>
      </c>
      <c r="C89" s="44"/>
      <c r="D89" s="44"/>
      <c r="E89" s="44"/>
      <c r="F89" s="45">
        <f>F90</f>
        <v>1246200</v>
      </c>
      <c r="G89" s="57">
        <f>G90</f>
        <v>544543.73</v>
      </c>
    </row>
    <row r="90" spans="1:7" ht="30">
      <c r="A90" s="46" t="s">
        <v>87</v>
      </c>
      <c r="B90" s="47" t="s">
        <v>25</v>
      </c>
      <c r="C90" s="47" t="s">
        <v>32</v>
      </c>
      <c r="D90" s="47"/>
      <c r="E90" s="47"/>
      <c r="F90" s="36">
        <f>F91</f>
        <v>1246200</v>
      </c>
      <c r="G90" s="36">
        <f>G91</f>
        <v>544543.73</v>
      </c>
    </row>
    <row r="91" spans="1:7" ht="30">
      <c r="A91" s="46" t="s">
        <v>88</v>
      </c>
      <c r="B91" s="47" t="s">
        <v>25</v>
      </c>
      <c r="C91" s="47" t="s">
        <v>32</v>
      </c>
      <c r="D91" s="47"/>
      <c r="E91" s="47"/>
      <c r="F91" s="36">
        <f>F92+F93</f>
        <v>1246200</v>
      </c>
      <c r="G91" s="36">
        <f>G92+G93</f>
        <v>544543.73</v>
      </c>
    </row>
    <row r="92" spans="1:7" ht="45">
      <c r="A92" s="48" t="s">
        <v>89</v>
      </c>
      <c r="B92" s="47" t="s">
        <v>25</v>
      </c>
      <c r="C92" s="47" t="s">
        <v>32</v>
      </c>
      <c r="D92" s="47" t="s">
        <v>222</v>
      </c>
      <c r="E92" s="47"/>
      <c r="F92" s="36">
        <v>719200</v>
      </c>
      <c r="G92" s="36">
        <v>384612.05</v>
      </c>
    </row>
    <row r="93" spans="1:7" ht="45">
      <c r="A93" s="48" t="s">
        <v>534</v>
      </c>
      <c r="B93" s="47" t="s">
        <v>25</v>
      </c>
      <c r="C93" s="47" t="s">
        <v>32</v>
      </c>
      <c r="D93" s="47" t="s">
        <v>458</v>
      </c>
      <c r="E93" s="47"/>
      <c r="F93" s="37">
        <v>527000</v>
      </c>
      <c r="G93" s="37">
        <v>159931.68</v>
      </c>
    </row>
    <row r="94" spans="1:7">
      <c r="A94" s="48"/>
      <c r="B94" s="47" t="s">
        <v>25</v>
      </c>
      <c r="C94" s="47" t="s">
        <v>32</v>
      </c>
      <c r="D94" s="47" t="s">
        <v>222</v>
      </c>
      <c r="E94" s="47"/>
      <c r="F94" s="49"/>
      <c r="G94" s="49"/>
    </row>
    <row r="95" spans="1:7" ht="28.5">
      <c r="A95" s="28" t="s">
        <v>94</v>
      </c>
      <c r="B95" s="29" t="s">
        <v>32</v>
      </c>
      <c r="C95" s="29"/>
      <c r="D95" s="29"/>
      <c r="E95" s="29"/>
      <c r="F95" s="57">
        <f>F96+F101+F100+F103</f>
        <v>1645000</v>
      </c>
      <c r="G95" s="57">
        <f>G96+G101+G100+G103</f>
        <v>1633759.03</v>
      </c>
    </row>
    <row r="96" spans="1:7" ht="60">
      <c r="A96" s="31" t="s">
        <v>326</v>
      </c>
      <c r="B96" s="32" t="s">
        <v>32</v>
      </c>
      <c r="C96" s="32" t="s">
        <v>155</v>
      </c>
      <c r="D96" s="32"/>
      <c r="E96" s="32"/>
      <c r="F96" s="33">
        <f>F99</f>
        <v>1645000</v>
      </c>
      <c r="G96" s="33">
        <f>G99</f>
        <v>1633759.03</v>
      </c>
    </row>
    <row r="97" spans="1:7" ht="60">
      <c r="A97" s="31" t="s">
        <v>327</v>
      </c>
      <c r="B97" s="32" t="s">
        <v>32</v>
      </c>
      <c r="C97" s="32" t="s">
        <v>155</v>
      </c>
      <c r="D97" s="32" t="s">
        <v>96</v>
      </c>
      <c r="E97" s="32"/>
      <c r="F97" s="33">
        <f>F98</f>
        <v>1645000</v>
      </c>
      <c r="G97" s="33">
        <f>G98</f>
        <v>1633759.03</v>
      </c>
    </row>
    <row r="98" spans="1:7" ht="60">
      <c r="A98" s="31" t="s">
        <v>327</v>
      </c>
      <c r="B98" s="32" t="s">
        <v>32</v>
      </c>
      <c r="C98" s="32" t="s">
        <v>155</v>
      </c>
      <c r="D98" s="32" t="s">
        <v>96</v>
      </c>
      <c r="E98" s="32"/>
      <c r="F98" s="33">
        <f>F99</f>
        <v>1645000</v>
      </c>
      <c r="G98" s="33">
        <f>G99</f>
        <v>1633759.03</v>
      </c>
    </row>
    <row r="99" spans="1:7" ht="30">
      <c r="A99" s="31" t="s">
        <v>37</v>
      </c>
      <c r="B99" s="32" t="s">
        <v>32</v>
      </c>
      <c r="C99" s="32" t="s">
        <v>155</v>
      </c>
      <c r="D99" s="32" t="s">
        <v>96</v>
      </c>
      <c r="E99" s="32" t="s">
        <v>38</v>
      </c>
      <c r="F99" s="34">
        <v>1645000</v>
      </c>
      <c r="G99" s="34">
        <v>1633759.03</v>
      </c>
    </row>
    <row r="100" spans="1:7">
      <c r="A100" s="31" t="s">
        <v>272</v>
      </c>
      <c r="B100" s="32" t="s">
        <v>32</v>
      </c>
      <c r="C100" s="32" t="s">
        <v>155</v>
      </c>
      <c r="D100" s="32" t="s">
        <v>270</v>
      </c>
      <c r="E100" s="32"/>
      <c r="F100" s="34">
        <v>0</v>
      </c>
      <c r="G100" s="34">
        <v>0</v>
      </c>
    </row>
    <row r="101" spans="1:7">
      <c r="A101" s="31" t="s">
        <v>21</v>
      </c>
      <c r="B101" s="32" t="s">
        <v>32</v>
      </c>
      <c r="C101" s="32" t="s">
        <v>155</v>
      </c>
      <c r="D101" s="32" t="s">
        <v>59</v>
      </c>
      <c r="E101" s="32"/>
      <c r="F101" s="33">
        <f>F102</f>
        <v>0</v>
      </c>
      <c r="G101" s="33">
        <f>G102</f>
        <v>0</v>
      </c>
    </row>
    <row r="102" spans="1:7" ht="30">
      <c r="A102" s="35" t="s">
        <v>97</v>
      </c>
      <c r="B102" s="32" t="s">
        <v>32</v>
      </c>
      <c r="C102" s="32" t="s">
        <v>155</v>
      </c>
      <c r="D102" s="32" t="s">
        <v>59</v>
      </c>
      <c r="E102" s="32" t="s">
        <v>51</v>
      </c>
      <c r="F102" s="34">
        <v>0</v>
      </c>
      <c r="G102" s="34">
        <v>0</v>
      </c>
    </row>
    <row r="103" spans="1:7" ht="15.75">
      <c r="A103" s="40" t="s">
        <v>291</v>
      </c>
      <c r="B103" s="32" t="s">
        <v>32</v>
      </c>
      <c r="C103" s="32" t="s">
        <v>155</v>
      </c>
      <c r="D103" s="32" t="s">
        <v>278</v>
      </c>
      <c r="E103" s="32"/>
      <c r="F103" s="34">
        <v>0</v>
      </c>
      <c r="G103" s="34">
        <v>0</v>
      </c>
    </row>
    <row r="104" spans="1:7">
      <c r="A104" s="28" t="s">
        <v>98</v>
      </c>
      <c r="B104" s="29" t="s">
        <v>42</v>
      </c>
      <c r="C104" s="29"/>
      <c r="D104" s="29"/>
      <c r="E104" s="29"/>
      <c r="F104" s="57">
        <f>F106+F119+F114+F113</f>
        <v>79122839.379999995</v>
      </c>
      <c r="G104" s="57">
        <f>G106+G119+G114+G113</f>
        <v>13254337.610000001</v>
      </c>
    </row>
    <row r="105" spans="1:7">
      <c r="A105" s="50"/>
      <c r="B105" s="51"/>
      <c r="C105" s="51"/>
      <c r="D105" s="51"/>
      <c r="E105" s="51"/>
      <c r="F105" s="52"/>
      <c r="G105" s="52"/>
    </row>
    <row r="106" spans="1:7" ht="15.75">
      <c r="A106" s="40" t="s">
        <v>334</v>
      </c>
      <c r="B106" s="32" t="s">
        <v>42</v>
      </c>
      <c r="C106" s="32" t="s">
        <v>99</v>
      </c>
      <c r="D106" s="32"/>
      <c r="E106" s="51"/>
      <c r="F106" s="34">
        <f>F107+F109+F111</f>
        <v>1227100</v>
      </c>
      <c r="G106" s="34">
        <f>G107+G109+G111</f>
        <v>859904.07000000007</v>
      </c>
    </row>
    <row r="107" spans="1:7" ht="79.5" thickBot="1">
      <c r="A107" s="41" t="s">
        <v>354</v>
      </c>
      <c r="B107" s="32" t="s">
        <v>42</v>
      </c>
      <c r="C107" s="32" t="s">
        <v>99</v>
      </c>
      <c r="D107" s="32" t="s">
        <v>100</v>
      </c>
      <c r="E107" s="32"/>
      <c r="F107" s="34">
        <v>300000</v>
      </c>
      <c r="G107" s="34">
        <v>0</v>
      </c>
    </row>
    <row r="108" spans="1:7" ht="95.25" thickBot="1">
      <c r="A108" s="41" t="s">
        <v>330</v>
      </c>
      <c r="B108" s="32" t="s">
        <v>42</v>
      </c>
      <c r="C108" s="32" t="s">
        <v>99</v>
      </c>
      <c r="D108" s="32" t="s">
        <v>101</v>
      </c>
      <c r="E108" s="32"/>
      <c r="F108" s="34">
        <v>0</v>
      </c>
      <c r="G108" s="34">
        <v>0</v>
      </c>
    </row>
    <row r="109" spans="1:7" ht="45">
      <c r="A109" s="31" t="s">
        <v>331</v>
      </c>
      <c r="B109" s="32" t="s">
        <v>42</v>
      </c>
      <c r="C109" s="32" t="s">
        <v>99</v>
      </c>
      <c r="D109" s="32" t="s">
        <v>332</v>
      </c>
      <c r="E109" s="32"/>
      <c r="F109" s="33">
        <f>F110</f>
        <v>793100</v>
      </c>
      <c r="G109" s="33">
        <f>G110</f>
        <v>792900</v>
      </c>
    </row>
    <row r="110" spans="1:7" ht="45">
      <c r="A110" s="31" t="s">
        <v>331</v>
      </c>
      <c r="B110" s="32" t="s">
        <v>42</v>
      </c>
      <c r="C110" s="32" t="s">
        <v>99</v>
      </c>
      <c r="D110" s="32" t="s">
        <v>332</v>
      </c>
      <c r="E110" s="32" t="s">
        <v>38</v>
      </c>
      <c r="F110" s="34">
        <v>793100</v>
      </c>
      <c r="G110" s="34">
        <v>792900</v>
      </c>
    </row>
    <row r="111" spans="1:7" ht="60">
      <c r="A111" s="31" t="s">
        <v>333</v>
      </c>
      <c r="B111" s="32" t="s">
        <v>42</v>
      </c>
      <c r="C111" s="32" t="s">
        <v>99</v>
      </c>
      <c r="D111" s="32" t="s">
        <v>335</v>
      </c>
      <c r="E111" s="32"/>
      <c r="F111" s="33">
        <f>F112</f>
        <v>134000</v>
      </c>
      <c r="G111" s="33">
        <f>G112</f>
        <v>67004.070000000007</v>
      </c>
    </row>
    <row r="112" spans="1:7" ht="60">
      <c r="A112" s="31" t="s">
        <v>333</v>
      </c>
      <c r="B112" s="32" t="s">
        <v>42</v>
      </c>
      <c r="C112" s="32" t="s">
        <v>99</v>
      </c>
      <c r="D112" s="32" t="s">
        <v>335</v>
      </c>
      <c r="E112" s="32"/>
      <c r="F112" s="34">
        <v>134000</v>
      </c>
      <c r="G112" s="34">
        <v>67004.070000000007</v>
      </c>
    </row>
    <row r="113" spans="1:7" ht="45">
      <c r="A113" s="31" t="s">
        <v>461</v>
      </c>
      <c r="B113" s="32" t="s">
        <v>42</v>
      </c>
      <c r="C113" s="32" t="s">
        <v>61</v>
      </c>
      <c r="D113" s="32" t="s">
        <v>460</v>
      </c>
      <c r="E113" s="32" t="s">
        <v>38</v>
      </c>
      <c r="F113" s="33">
        <v>14271200</v>
      </c>
      <c r="G113" s="33">
        <v>0</v>
      </c>
    </row>
    <row r="114" spans="1:7">
      <c r="A114" s="35" t="s">
        <v>104</v>
      </c>
      <c r="B114" s="32" t="s">
        <v>42</v>
      </c>
      <c r="C114" s="32" t="s">
        <v>95</v>
      </c>
      <c r="D114" s="32"/>
      <c r="E114" s="32"/>
      <c r="F114" s="33">
        <f>F115</f>
        <v>54616539.379999995</v>
      </c>
      <c r="G114" s="33">
        <f>G115</f>
        <v>11215476.960000001</v>
      </c>
    </row>
    <row r="115" spans="1:7">
      <c r="A115" s="35" t="s">
        <v>104</v>
      </c>
      <c r="B115" s="32" t="s">
        <v>42</v>
      </c>
      <c r="C115" s="32" t="s">
        <v>95</v>
      </c>
      <c r="D115" s="32"/>
      <c r="E115" s="32"/>
      <c r="F115" s="33">
        <f>F116+F117+F118</f>
        <v>54616539.379999995</v>
      </c>
      <c r="G115" s="33">
        <f>G116+G117+G118</f>
        <v>11215476.960000001</v>
      </c>
    </row>
    <row r="116" spans="1:7" ht="124.5" customHeight="1">
      <c r="A116" s="35" t="s">
        <v>468</v>
      </c>
      <c r="B116" s="32" t="s">
        <v>42</v>
      </c>
      <c r="C116" s="32" t="s">
        <v>95</v>
      </c>
      <c r="D116" s="32" t="s">
        <v>469</v>
      </c>
      <c r="E116" s="63"/>
      <c r="F116" s="34">
        <v>35970434.979999997</v>
      </c>
      <c r="G116" s="34">
        <v>1199776.6499999999</v>
      </c>
    </row>
    <row r="117" spans="1:7">
      <c r="A117" s="35" t="s">
        <v>106</v>
      </c>
      <c r="B117" s="32" t="s">
        <v>42</v>
      </c>
      <c r="C117" s="32" t="s">
        <v>95</v>
      </c>
      <c r="D117" s="32" t="s">
        <v>105</v>
      </c>
      <c r="E117" s="32"/>
      <c r="F117" s="59">
        <v>18594104.399999999</v>
      </c>
      <c r="G117" s="59">
        <v>10015700.310000001</v>
      </c>
    </row>
    <row r="118" spans="1:7" ht="75">
      <c r="A118" s="35" t="s">
        <v>393</v>
      </c>
      <c r="B118" s="32" t="s">
        <v>42</v>
      </c>
      <c r="C118" s="32" t="s">
        <v>95</v>
      </c>
      <c r="D118" s="32" t="s">
        <v>138</v>
      </c>
      <c r="E118" s="32" t="s">
        <v>38</v>
      </c>
      <c r="F118" s="59">
        <v>52000</v>
      </c>
      <c r="G118" s="59">
        <v>0</v>
      </c>
    </row>
    <row r="119" spans="1:7" ht="30">
      <c r="A119" s="31" t="s">
        <v>107</v>
      </c>
      <c r="B119" s="32" t="s">
        <v>42</v>
      </c>
      <c r="C119" s="32" t="s">
        <v>108</v>
      </c>
      <c r="D119" s="32"/>
      <c r="E119" s="32"/>
      <c r="F119" s="33">
        <f>F121+F120+F127+F128+F129</f>
        <v>9008000</v>
      </c>
      <c r="G119" s="33">
        <f>G121+G120+G127+G128+G129</f>
        <v>1178956.58</v>
      </c>
    </row>
    <row r="120" spans="1:7">
      <c r="A120" s="31" t="s">
        <v>251</v>
      </c>
      <c r="B120" s="32" t="s">
        <v>42</v>
      </c>
      <c r="C120" s="32" t="s">
        <v>108</v>
      </c>
      <c r="D120" s="32" t="s">
        <v>253</v>
      </c>
      <c r="E120" s="32" t="s">
        <v>38</v>
      </c>
      <c r="F120" s="34"/>
      <c r="G120" s="34"/>
    </row>
    <row r="121" spans="1:7">
      <c r="A121" s="31"/>
      <c r="B121" s="32"/>
      <c r="C121" s="32"/>
      <c r="D121" s="32"/>
      <c r="E121" s="32"/>
      <c r="F121" s="33">
        <f>+F125+F123+F124+F122+F126</f>
        <v>7590000</v>
      </c>
      <c r="G121" s="33">
        <f>+G125+G123+G124+G122+G126</f>
        <v>0</v>
      </c>
    </row>
    <row r="122" spans="1:7" ht="15.75">
      <c r="A122" s="54" t="s">
        <v>110</v>
      </c>
      <c r="B122" s="32" t="s">
        <v>42</v>
      </c>
      <c r="C122" s="32" t="s">
        <v>108</v>
      </c>
      <c r="D122" s="32" t="s">
        <v>111</v>
      </c>
      <c r="E122" s="32" t="s">
        <v>38</v>
      </c>
      <c r="F122" s="34">
        <v>0</v>
      </c>
      <c r="G122" s="34">
        <v>0</v>
      </c>
    </row>
    <row r="123" spans="1:7" ht="78.75">
      <c r="A123" s="55" t="s">
        <v>364</v>
      </c>
      <c r="B123" s="32" t="s">
        <v>42</v>
      </c>
      <c r="C123" s="32" t="s">
        <v>108</v>
      </c>
      <c r="D123" s="32" t="s">
        <v>113</v>
      </c>
      <c r="E123" s="32" t="s">
        <v>103</v>
      </c>
      <c r="F123" s="34">
        <v>300000</v>
      </c>
      <c r="G123" s="34">
        <v>0</v>
      </c>
    </row>
    <row r="124" spans="1:7" ht="78.75">
      <c r="A124" s="56" t="s">
        <v>363</v>
      </c>
      <c r="B124" s="32" t="s">
        <v>42</v>
      </c>
      <c r="C124" s="32" t="s">
        <v>108</v>
      </c>
      <c r="D124" s="32" t="s">
        <v>115</v>
      </c>
      <c r="E124" s="32" t="s">
        <v>38</v>
      </c>
      <c r="F124" s="34">
        <v>0</v>
      </c>
      <c r="G124" s="34">
        <v>0</v>
      </c>
    </row>
    <row r="125" spans="1:7" ht="15.75">
      <c r="A125" s="39" t="s">
        <v>248</v>
      </c>
      <c r="B125" s="32" t="s">
        <v>42</v>
      </c>
      <c r="C125" s="32" t="s">
        <v>108</v>
      </c>
      <c r="D125" s="32" t="s">
        <v>256</v>
      </c>
      <c r="E125" s="32" t="s">
        <v>38</v>
      </c>
      <c r="F125" s="34">
        <v>7290000</v>
      </c>
      <c r="G125" s="34">
        <v>0</v>
      </c>
    </row>
    <row r="126" spans="1:7" ht="78.75">
      <c r="A126" s="39" t="s">
        <v>254</v>
      </c>
      <c r="B126" s="32" t="s">
        <v>42</v>
      </c>
      <c r="C126" s="32" t="s">
        <v>108</v>
      </c>
      <c r="D126" s="32" t="s">
        <v>259</v>
      </c>
      <c r="E126" s="32" t="s">
        <v>38</v>
      </c>
      <c r="F126" s="34">
        <v>0</v>
      </c>
      <c r="G126" s="34">
        <v>0</v>
      </c>
    </row>
    <row r="127" spans="1:7">
      <c r="A127" s="35" t="s">
        <v>224</v>
      </c>
      <c r="B127" s="32" t="s">
        <v>42</v>
      </c>
      <c r="C127" s="32" t="s">
        <v>108</v>
      </c>
      <c r="D127" s="32" t="s">
        <v>223</v>
      </c>
      <c r="E127" s="32"/>
      <c r="F127" s="34">
        <v>1418000</v>
      </c>
      <c r="G127" s="34">
        <v>1178956.58</v>
      </c>
    </row>
    <row r="128" spans="1:7">
      <c r="A128" s="31" t="s">
        <v>21</v>
      </c>
      <c r="B128" s="32" t="s">
        <v>42</v>
      </c>
      <c r="C128" s="32" t="s">
        <v>108</v>
      </c>
      <c r="D128" s="32" t="s">
        <v>50</v>
      </c>
      <c r="E128" s="32" t="s">
        <v>51</v>
      </c>
      <c r="F128" s="34">
        <v>0</v>
      </c>
      <c r="G128" s="34">
        <v>0</v>
      </c>
    </row>
    <row r="129" spans="1:7" ht="15.75">
      <c r="A129" s="40" t="s">
        <v>291</v>
      </c>
      <c r="B129" s="32" t="s">
        <v>42</v>
      </c>
      <c r="C129" s="32" t="s">
        <v>108</v>
      </c>
      <c r="D129" s="32" t="s">
        <v>278</v>
      </c>
      <c r="E129" s="32"/>
      <c r="F129" s="34">
        <v>0</v>
      </c>
      <c r="G129" s="34">
        <v>0</v>
      </c>
    </row>
    <row r="130" spans="1:7">
      <c r="A130" s="28" t="s">
        <v>116</v>
      </c>
      <c r="B130" s="29" t="s">
        <v>99</v>
      </c>
      <c r="C130" s="29"/>
      <c r="D130" s="29"/>
      <c r="E130" s="29"/>
      <c r="F130" s="57">
        <f>F131</f>
        <v>22203922.57</v>
      </c>
      <c r="G130" s="57">
        <f>G131</f>
        <v>14522534.760000002</v>
      </c>
    </row>
    <row r="131" spans="1:7">
      <c r="A131" s="31" t="s">
        <v>117</v>
      </c>
      <c r="B131" s="32" t="s">
        <v>99</v>
      </c>
      <c r="C131" s="32" t="s">
        <v>118</v>
      </c>
      <c r="D131" s="32"/>
      <c r="E131" s="32"/>
      <c r="F131" s="33">
        <f>F132+F136+F138+F139+F141+F135+F140+F142</f>
        <v>22203922.57</v>
      </c>
      <c r="G131" s="33">
        <f>G132+G136+G138+G139+G141+G135+G140+G142</f>
        <v>14522534.760000002</v>
      </c>
    </row>
    <row r="132" spans="1:7">
      <c r="A132" s="35"/>
      <c r="B132" s="32"/>
      <c r="C132" s="32"/>
      <c r="D132" s="32"/>
      <c r="E132" s="32"/>
      <c r="F132" s="33">
        <f>F133</f>
        <v>0</v>
      </c>
      <c r="G132" s="33">
        <f>G133</f>
        <v>0</v>
      </c>
    </row>
    <row r="133" spans="1:7">
      <c r="A133" s="35" t="s">
        <v>241</v>
      </c>
      <c r="B133" s="32" t="s">
        <v>99</v>
      </c>
      <c r="C133" s="32" t="s">
        <v>23</v>
      </c>
      <c r="D133" s="32"/>
      <c r="E133" s="32"/>
      <c r="F133" s="33">
        <f>F134</f>
        <v>0</v>
      </c>
      <c r="G133" s="33">
        <f>G134</f>
        <v>0</v>
      </c>
    </row>
    <row r="134" spans="1:7">
      <c r="A134" s="96" t="s">
        <v>263</v>
      </c>
      <c r="B134" s="63" t="s">
        <v>99</v>
      </c>
      <c r="C134" s="63" t="s">
        <v>23</v>
      </c>
      <c r="D134" s="63" t="s">
        <v>240</v>
      </c>
      <c r="E134" s="63"/>
      <c r="F134" s="34"/>
      <c r="G134" s="34"/>
    </row>
    <row r="135" spans="1:7" ht="63">
      <c r="A135" s="39" t="s">
        <v>313</v>
      </c>
      <c r="B135" s="32" t="s">
        <v>99</v>
      </c>
      <c r="C135" s="32" t="s">
        <v>25</v>
      </c>
      <c r="D135" s="32" t="s">
        <v>78</v>
      </c>
      <c r="E135" s="32" t="s">
        <v>38</v>
      </c>
      <c r="F135" s="34">
        <v>350000</v>
      </c>
      <c r="G135" s="34">
        <v>349561.97</v>
      </c>
    </row>
    <row r="136" spans="1:7">
      <c r="A136" s="31" t="s">
        <v>109</v>
      </c>
      <c r="B136" s="32" t="s">
        <v>99</v>
      </c>
      <c r="C136" s="32" t="s">
        <v>25</v>
      </c>
      <c r="D136" s="32" t="s">
        <v>119</v>
      </c>
      <c r="E136" s="32"/>
      <c r="F136" s="33">
        <f>F137</f>
        <v>74538.63</v>
      </c>
      <c r="G136" s="33">
        <f>G137</f>
        <v>0</v>
      </c>
    </row>
    <row r="137" spans="1:7" ht="78.75">
      <c r="A137" s="97" t="s">
        <v>120</v>
      </c>
      <c r="B137" s="32" t="s">
        <v>99</v>
      </c>
      <c r="C137" s="32" t="s">
        <v>25</v>
      </c>
      <c r="D137" s="32" t="s">
        <v>119</v>
      </c>
      <c r="E137" s="32"/>
      <c r="F137" s="34">
        <v>74538.63</v>
      </c>
      <c r="G137" s="34">
        <v>0</v>
      </c>
    </row>
    <row r="138" spans="1:7" ht="31.5">
      <c r="A138" s="53" t="s">
        <v>242</v>
      </c>
      <c r="B138" s="32" t="s">
        <v>99</v>
      </c>
      <c r="C138" s="32" t="s">
        <v>25</v>
      </c>
      <c r="D138" s="32" t="s">
        <v>298</v>
      </c>
      <c r="E138" s="32"/>
      <c r="F138" s="34">
        <v>2655861.65</v>
      </c>
      <c r="G138" s="34">
        <v>1883837.28</v>
      </c>
    </row>
    <row r="139" spans="1:7" ht="104.25" customHeight="1">
      <c r="A139" s="53" t="s">
        <v>473</v>
      </c>
      <c r="B139" s="32" t="s">
        <v>99</v>
      </c>
      <c r="C139" s="32" t="s">
        <v>25</v>
      </c>
      <c r="D139" s="32" t="s">
        <v>470</v>
      </c>
      <c r="E139" s="32"/>
      <c r="F139" s="34">
        <v>4904312</v>
      </c>
      <c r="G139" s="34">
        <v>4600000</v>
      </c>
    </row>
    <row r="140" spans="1:7" ht="189">
      <c r="A140" s="141" t="s">
        <v>472</v>
      </c>
      <c r="B140" s="32" t="s">
        <v>99</v>
      </c>
      <c r="C140" s="32" t="s">
        <v>25</v>
      </c>
      <c r="D140" s="32" t="s">
        <v>471</v>
      </c>
      <c r="E140" s="32"/>
      <c r="F140" s="34">
        <v>2192461.12</v>
      </c>
      <c r="G140" s="34">
        <v>0</v>
      </c>
    </row>
    <row r="141" spans="1:7">
      <c r="A141" s="35" t="s">
        <v>463</v>
      </c>
      <c r="B141" s="32" t="s">
        <v>99</v>
      </c>
      <c r="C141" s="32" t="s">
        <v>32</v>
      </c>
      <c r="D141" s="32" t="s">
        <v>78</v>
      </c>
      <c r="E141" s="32"/>
      <c r="F141" s="34">
        <v>3720770.49</v>
      </c>
      <c r="G141" s="34">
        <v>3717120.89</v>
      </c>
    </row>
    <row r="142" spans="1:7" ht="165">
      <c r="A142" s="140" t="s">
        <v>472</v>
      </c>
      <c r="B142" s="32" t="s">
        <v>99</v>
      </c>
      <c r="C142" s="32" t="s">
        <v>32</v>
      </c>
      <c r="D142" s="32" t="s">
        <v>471</v>
      </c>
      <c r="E142" s="32"/>
      <c r="F142" s="34">
        <v>8305978.6799999997</v>
      </c>
      <c r="G142" s="34">
        <v>3972014.62</v>
      </c>
    </row>
    <row r="143" spans="1:7">
      <c r="A143" s="98" t="s">
        <v>309</v>
      </c>
      <c r="B143" s="99" t="s">
        <v>61</v>
      </c>
      <c r="C143" s="100"/>
      <c r="D143" s="100"/>
      <c r="E143" s="100"/>
      <c r="F143" s="101">
        <f>F144</f>
        <v>90000</v>
      </c>
      <c r="G143" s="101">
        <f>G144</f>
        <v>81000</v>
      </c>
    </row>
    <row r="144" spans="1:7" ht="30">
      <c r="A144" s="35" t="s">
        <v>310</v>
      </c>
      <c r="B144" s="32" t="s">
        <v>61</v>
      </c>
      <c r="C144" s="32" t="s">
        <v>99</v>
      </c>
      <c r="D144" s="32"/>
      <c r="E144" s="32"/>
      <c r="F144" s="34">
        <f>F145</f>
        <v>90000</v>
      </c>
      <c r="G144" s="34">
        <f>G145</f>
        <v>81000</v>
      </c>
    </row>
    <row r="145" spans="1:7" ht="60">
      <c r="A145" s="35" t="s">
        <v>311</v>
      </c>
      <c r="B145" s="32" t="s">
        <v>61</v>
      </c>
      <c r="C145" s="32" t="s">
        <v>99</v>
      </c>
      <c r="D145" s="32" t="s">
        <v>82</v>
      </c>
      <c r="E145" s="32" t="s">
        <v>312</v>
      </c>
      <c r="F145" s="34">
        <v>90000</v>
      </c>
      <c r="G145" s="34">
        <v>81000</v>
      </c>
    </row>
    <row r="146" spans="1:7">
      <c r="A146" s="28" t="s">
        <v>121</v>
      </c>
      <c r="B146" s="29" t="s">
        <v>66</v>
      </c>
      <c r="C146" s="29"/>
      <c r="D146" s="29"/>
      <c r="E146" s="29"/>
      <c r="F146" s="57">
        <f>F147+F155+F172+F187</f>
        <v>465103373.69999999</v>
      </c>
      <c r="G146" s="57">
        <f>G147+G155+G172+G187</f>
        <v>305515091.97000009</v>
      </c>
    </row>
    <row r="147" spans="1:7">
      <c r="A147" s="28" t="s">
        <v>301</v>
      </c>
      <c r="B147" s="29" t="s">
        <v>66</v>
      </c>
      <c r="C147" s="29" t="s">
        <v>23</v>
      </c>
      <c r="D147" s="29"/>
      <c r="E147" s="29"/>
      <c r="F147" s="57">
        <f>F148+F150+F151+F152+F153+F154</f>
        <v>74443921.939999998</v>
      </c>
      <c r="G147" s="57">
        <f>G148+G150+G151+G152+G153+G154</f>
        <v>46234272.700000003</v>
      </c>
    </row>
    <row r="148" spans="1:7" ht="75">
      <c r="A148" s="31" t="s">
        <v>480</v>
      </c>
      <c r="B148" s="32" t="s">
        <v>66</v>
      </c>
      <c r="C148" s="32" t="s">
        <v>23</v>
      </c>
      <c r="D148" s="32" t="s">
        <v>483</v>
      </c>
      <c r="E148" s="63"/>
      <c r="F148" s="59">
        <v>40000</v>
      </c>
      <c r="G148" s="59">
        <v>40000</v>
      </c>
    </row>
    <row r="149" spans="1:7">
      <c r="A149" s="31" t="s">
        <v>122</v>
      </c>
      <c r="B149" s="32" t="s">
        <v>66</v>
      </c>
      <c r="C149" s="32" t="s">
        <v>23</v>
      </c>
      <c r="D149" s="32" t="s">
        <v>225</v>
      </c>
      <c r="E149" s="51"/>
      <c r="F149" s="58">
        <f>F150</f>
        <v>37818200</v>
      </c>
      <c r="G149" s="58">
        <f>G150</f>
        <v>19058838.100000001</v>
      </c>
    </row>
    <row r="150" spans="1:7">
      <c r="A150" s="31" t="s">
        <v>122</v>
      </c>
      <c r="B150" s="32" t="s">
        <v>66</v>
      </c>
      <c r="C150" s="32" t="s">
        <v>23</v>
      </c>
      <c r="D150" s="32" t="s">
        <v>225</v>
      </c>
      <c r="E150" s="32" t="s">
        <v>125</v>
      </c>
      <c r="F150" s="59">
        <v>37818200</v>
      </c>
      <c r="G150" s="59">
        <v>19058838.100000001</v>
      </c>
    </row>
    <row r="151" spans="1:7" ht="129.75" customHeight="1">
      <c r="A151" s="141" t="s">
        <v>472</v>
      </c>
      <c r="B151" s="32" t="s">
        <v>66</v>
      </c>
      <c r="C151" s="32" t="s">
        <v>23</v>
      </c>
      <c r="D151" s="32" t="s">
        <v>471</v>
      </c>
      <c r="E151" s="32" t="s">
        <v>130</v>
      </c>
      <c r="F151" s="59">
        <v>300121.94</v>
      </c>
      <c r="G151" s="59">
        <v>0</v>
      </c>
    </row>
    <row r="152" spans="1:7" ht="120">
      <c r="A152" s="31" t="s">
        <v>386</v>
      </c>
      <c r="B152" s="32" t="s">
        <v>66</v>
      </c>
      <c r="C152" s="32" t="s">
        <v>23</v>
      </c>
      <c r="D152" s="32" t="s">
        <v>387</v>
      </c>
      <c r="E152" s="32" t="s">
        <v>130</v>
      </c>
      <c r="F152" s="33">
        <v>404800</v>
      </c>
      <c r="G152" s="33">
        <v>95452</v>
      </c>
    </row>
    <row r="153" spans="1:7">
      <c r="A153" s="35" t="s">
        <v>227</v>
      </c>
      <c r="B153" s="32" t="s">
        <v>66</v>
      </c>
      <c r="C153" s="32" t="s">
        <v>23</v>
      </c>
      <c r="D153" s="32" t="s">
        <v>226</v>
      </c>
      <c r="E153" s="32" t="s">
        <v>125</v>
      </c>
      <c r="F153" s="59">
        <v>35880800</v>
      </c>
      <c r="G153" s="59">
        <v>27039982.600000001</v>
      </c>
    </row>
    <row r="154" spans="1:7" ht="15.75">
      <c r="A154" s="40" t="s">
        <v>291</v>
      </c>
      <c r="B154" s="32" t="s">
        <v>66</v>
      </c>
      <c r="C154" s="32" t="s">
        <v>23</v>
      </c>
      <c r="D154" s="32" t="s">
        <v>278</v>
      </c>
      <c r="E154" s="32"/>
      <c r="F154" s="59">
        <v>0</v>
      </c>
      <c r="G154" s="59">
        <v>0</v>
      </c>
    </row>
    <row r="155" spans="1:7">
      <c r="A155" s="73" t="s">
        <v>123</v>
      </c>
      <c r="B155" s="51" t="s">
        <v>66</v>
      </c>
      <c r="C155" s="51" t="s">
        <v>25</v>
      </c>
      <c r="D155" s="51"/>
      <c r="E155" s="51"/>
      <c r="F155" s="87">
        <f>F156</f>
        <v>360923139.04999995</v>
      </c>
      <c r="G155" s="87">
        <f t="shared" ref="F155:G157" si="3">G156</f>
        <v>238740607.37000003</v>
      </c>
    </row>
    <row r="156" spans="1:7" ht="30">
      <c r="A156" s="31" t="s">
        <v>124</v>
      </c>
      <c r="B156" s="32" t="s">
        <v>66</v>
      </c>
      <c r="C156" s="32" t="s">
        <v>25</v>
      </c>
      <c r="D156" s="32"/>
      <c r="E156" s="32"/>
      <c r="F156" s="33">
        <f t="shared" si="3"/>
        <v>360923139.04999995</v>
      </c>
      <c r="G156" s="33">
        <f t="shared" si="3"/>
        <v>238740607.37000003</v>
      </c>
    </row>
    <row r="157" spans="1:7" ht="30">
      <c r="A157" s="31" t="s">
        <v>126</v>
      </c>
      <c r="B157" s="32" t="s">
        <v>66</v>
      </c>
      <c r="C157" s="32" t="s">
        <v>25</v>
      </c>
      <c r="D157" s="32"/>
      <c r="E157" s="32"/>
      <c r="F157" s="33">
        <f t="shared" si="3"/>
        <v>360923139.04999995</v>
      </c>
      <c r="G157" s="33">
        <f t="shared" si="3"/>
        <v>238740607.37000003</v>
      </c>
    </row>
    <row r="158" spans="1:7">
      <c r="A158" s="31"/>
      <c r="B158" s="32" t="s">
        <v>66</v>
      </c>
      <c r="C158" s="32" t="s">
        <v>25</v>
      </c>
      <c r="D158" s="32"/>
      <c r="E158" s="32"/>
      <c r="F158" s="33">
        <f>F159+F161+F163+F162+F164+F165+F167+F160+F166+F168+F169+F170+F171</f>
        <v>360923139.04999995</v>
      </c>
      <c r="G158" s="33">
        <f>G159+G161+G163+G162+G164+G165+G167+G160+G166+G168+G169+G170+G171</f>
        <v>238740607.37000003</v>
      </c>
    </row>
    <row r="159" spans="1:7">
      <c r="A159" s="31" t="s">
        <v>122</v>
      </c>
      <c r="B159" s="32" t="s">
        <v>66</v>
      </c>
      <c r="C159" s="32" t="s">
        <v>25</v>
      </c>
      <c r="D159" s="32" t="s">
        <v>225</v>
      </c>
      <c r="E159" s="32" t="s">
        <v>125</v>
      </c>
      <c r="F159" s="59">
        <v>161109000</v>
      </c>
      <c r="G159" s="59">
        <v>109914640</v>
      </c>
    </row>
    <row r="160" spans="1:7" ht="75">
      <c r="A160" s="31" t="s">
        <v>480</v>
      </c>
      <c r="B160" s="32" t="s">
        <v>66</v>
      </c>
      <c r="C160" s="32" t="s">
        <v>25</v>
      </c>
      <c r="D160" s="32" t="s">
        <v>483</v>
      </c>
      <c r="E160" s="32" t="s">
        <v>130</v>
      </c>
      <c r="F160" s="34">
        <v>355000</v>
      </c>
      <c r="G160" s="34">
        <v>355000</v>
      </c>
    </row>
    <row r="161" spans="1:7">
      <c r="A161" s="31" t="s">
        <v>127</v>
      </c>
      <c r="B161" s="32" t="s">
        <v>66</v>
      </c>
      <c r="C161" s="32" t="s">
        <v>25</v>
      </c>
      <c r="D161" s="32" t="s">
        <v>128</v>
      </c>
      <c r="E161" s="32" t="s">
        <v>125</v>
      </c>
      <c r="F161" s="59">
        <v>84345600</v>
      </c>
      <c r="G161" s="59">
        <v>63746343.82</v>
      </c>
    </row>
    <row r="162" spans="1:7">
      <c r="A162" s="31" t="s">
        <v>277</v>
      </c>
      <c r="B162" s="32" t="s">
        <v>66</v>
      </c>
      <c r="C162" s="32" t="s">
        <v>25</v>
      </c>
      <c r="D162" s="32" t="s">
        <v>211</v>
      </c>
      <c r="E162" s="32" t="s">
        <v>130</v>
      </c>
      <c r="F162" s="34">
        <v>303723</v>
      </c>
      <c r="G162" s="34">
        <v>303722.48</v>
      </c>
    </row>
    <row r="163" spans="1:7">
      <c r="A163" s="31" t="s">
        <v>129</v>
      </c>
      <c r="B163" s="32" t="s">
        <v>66</v>
      </c>
      <c r="C163" s="32" t="s">
        <v>25</v>
      </c>
      <c r="D163" s="32" t="s">
        <v>238</v>
      </c>
      <c r="E163" s="32" t="s">
        <v>130</v>
      </c>
      <c r="F163" s="34">
        <v>1040260</v>
      </c>
      <c r="G163" s="34">
        <v>580000</v>
      </c>
    </row>
    <row r="164" spans="1:7" ht="30">
      <c r="A164" s="31" t="s">
        <v>385</v>
      </c>
      <c r="B164" s="32" t="s">
        <v>66</v>
      </c>
      <c r="C164" s="32" t="s">
        <v>25</v>
      </c>
      <c r="D164" s="32" t="s">
        <v>462</v>
      </c>
      <c r="E164" s="32" t="s">
        <v>130</v>
      </c>
      <c r="F164" s="33">
        <v>2000000</v>
      </c>
      <c r="G164" s="33">
        <v>-11900.42</v>
      </c>
    </row>
    <row r="165" spans="1:7">
      <c r="A165" s="31" t="s">
        <v>304</v>
      </c>
      <c r="B165" s="32" t="s">
        <v>66</v>
      </c>
      <c r="C165" s="32" t="s">
        <v>25</v>
      </c>
      <c r="D165" s="32" t="s">
        <v>306</v>
      </c>
      <c r="E165" s="32" t="s">
        <v>130</v>
      </c>
      <c r="F165" s="34">
        <v>10579000</v>
      </c>
      <c r="G165" s="34">
        <v>10579000</v>
      </c>
    </row>
    <row r="166" spans="1:7">
      <c r="A166" s="31" t="s">
        <v>319</v>
      </c>
      <c r="B166" s="32" t="s">
        <v>66</v>
      </c>
      <c r="C166" s="32" t="s">
        <v>25</v>
      </c>
      <c r="D166" s="32" t="s">
        <v>381</v>
      </c>
      <c r="E166" s="32" t="s">
        <v>130</v>
      </c>
      <c r="F166" s="34">
        <v>1219300</v>
      </c>
      <c r="G166" s="34">
        <v>864471.74</v>
      </c>
    </row>
    <row r="167" spans="1:7">
      <c r="A167" s="31" t="s">
        <v>305</v>
      </c>
      <c r="B167" s="32" t="s">
        <v>66</v>
      </c>
      <c r="C167" s="32" t="s">
        <v>25</v>
      </c>
      <c r="D167" s="32" t="s">
        <v>307</v>
      </c>
      <c r="E167" s="32" t="s">
        <v>130</v>
      </c>
      <c r="F167" s="59">
        <v>7537676.7699999996</v>
      </c>
      <c r="G167" s="59">
        <v>3852958.55</v>
      </c>
    </row>
    <row r="168" spans="1:7" ht="110.25">
      <c r="A168" s="40" t="s">
        <v>367</v>
      </c>
      <c r="B168" s="32" t="s">
        <v>66</v>
      </c>
      <c r="C168" s="32" t="s">
        <v>25</v>
      </c>
      <c r="D168" s="32" t="s">
        <v>384</v>
      </c>
      <c r="E168" s="32" t="s">
        <v>302</v>
      </c>
      <c r="F168" s="58">
        <v>85049393.939999998</v>
      </c>
      <c r="G168" s="58">
        <v>43567442.189999998</v>
      </c>
    </row>
    <row r="169" spans="1:7" ht="120">
      <c r="A169" s="60" t="s">
        <v>388</v>
      </c>
      <c r="B169" s="32" t="s">
        <v>66</v>
      </c>
      <c r="C169" s="32" t="s">
        <v>25</v>
      </c>
      <c r="D169" s="32" t="s">
        <v>389</v>
      </c>
      <c r="E169" s="32" t="s">
        <v>130</v>
      </c>
      <c r="F169" s="33">
        <v>339000</v>
      </c>
      <c r="G169" s="33">
        <v>179250.4</v>
      </c>
    </row>
    <row r="170" spans="1:7" ht="63">
      <c r="A170" s="39" t="s">
        <v>313</v>
      </c>
      <c r="B170" s="32" t="s">
        <v>66</v>
      </c>
      <c r="C170" s="32" t="s">
        <v>25</v>
      </c>
      <c r="D170" s="32" t="s">
        <v>78</v>
      </c>
      <c r="E170" s="32" t="s">
        <v>38</v>
      </c>
      <c r="F170" s="49">
        <v>2232800</v>
      </c>
      <c r="G170" s="49">
        <v>0</v>
      </c>
    </row>
    <row r="171" spans="1:7" ht="47.25">
      <c r="A171" s="40" t="s">
        <v>318</v>
      </c>
      <c r="B171" s="32" t="s">
        <v>66</v>
      </c>
      <c r="C171" s="32" t="s">
        <v>25</v>
      </c>
      <c r="D171" s="32" t="s">
        <v>145</v>
      </c>
      <c r="E171" s="32" t="s">
        <v>38</v>
      </c>
      <c r="F171" s="49">
        <v>4812385.34</v>
      </c>
      <c r="G171" s="49">
        <v>4809678.6100000003</v>
      </c>
    </row>
    <row r="172" spans="1:7">
      <c r="A172" s="73" t="s">
        <v>514</v>
      </c>
      <c r="B172" s="51" t="s">
        <v>66</v>
      </c>
      <c r="C172" s="51" t="s">
        <v>32</v>
      </c>
      <c r="D172" s="51"/>
      <c r="E172" s="51"/>
      <c r="F172" s="87">
        <f>F173+F177+F178+F186</f>
        <v>8633838.0500000007</v>
      </c>
      <c r="G172" s="87">
        <f>G173+G177+G178+G186</f>
        <v>5490348.919999999</v>
      </c>
    </row>
    <row r="173" spans="1:7" ht="30">
      <c r="A173" s="31" t="s">
        <v>131</v>
      </c>
      <c r="B173" s="32" t="s">
        <v>66</v>
      </c>
      <c r="C173" s="32" t="s">
        <v>32</v>
      </c>
      <c r="D173" s="32" t="s">
        <v>132</v>
      </c>
      <c r="E173" s="32"/>
      <c r="F173" s="33">
        <f>F174</f>
        <v>5602550.2000000002</v>
      </c>
      <c r="G173" s="33">
        <f>G174</f>
        <v>4023161.09</v>
      </c>
    </row>
    <row r="174" spans="1:7" ht="30">
      <c r="A174" s="31" t="s">
        <v>126</v>
      </c>
      <c r="B174" s="32" t="s">
        <v>66</v>
      </c>
      <c r="C174" s="32" t="s">
        <v>32</v>
      </c>
      <c r="D174" s="32" t="s">
        <v>132</v>
      </c>
      <c r="E174" s="32"/>
      <c r="F174" s="33">
        <f>F175+F176</f>
        <v>5602550.2000000002</v>
      </c>
      <c r="G174" s="33">
        <f>G175+G176</f>
        <v>4023161.09</v>
      </c>
    </row>
    <row r="175" spans="1:7">
      <c r="A175" s="31" t="s">
        <v>133</v>
      </c>
      <c r="B175" s="32" t="s">
        <v>66</v>
      </c>
      <c r="C175" s="32" t="s">
        <v>32</v>
      </c>
      <c r="D175" s="32" t="s">
        <v>132</v>
      </c>
      <c r="E175" s="32" t="s">
        <v>125</v>
      </c>
      <c r="F175" s="34">
        <v>3085923.6</v>
      </c>
      <c r="G175" s="34">
        <v>2031092.79</v>
      </c>
    </row>
    <row r="176" spans="1:7">
      <c r="A176" s="31" t="s">
        <v>134</v>
      </c>
      <c r="B176" s="32" t="s">
        <v>66</v>
      </c>
      <c r="C176" s="32" t="s">
        <v>32</v>
      </c>
      <c r="D176" s="32" t="s">
        <v>132</v>
      </c>
      <c r="E176" s="32" t="s">
        <v>451</v>
      </c>
      <c r="F176" s="34">
        <v>2516626.6</v>
      </c>
      <c r="G176" s="34">
        <v>1992068.3</v>
      </c>
    </row>
    <row r="177" spans="1:7">
      <c r="A177" s="31" t="s">
        <v>482</v>
      </c>
      <c r="B177" s="32" t="s">
        <v>66</v>
      </c>
      <c r="C177" s="32" t="s">
        <v>32</v>
      </c>
      <c r="D177" s="32" t="s">
        <v>481</v>
      </c>
      <c r="E177" s="32" t="s">
        <v>125</v>
      </c>
      <c r="F177" s="34">
        <v>1143988.05</v>
      </c>
      <c r="G177" s="34">
        <v>538751.93999999994</v>
      </c>
    </row>
    <row r="178" spans="1:7" ht="45">
      <c r="A178" s="31" t="s">
        <v>336</v>
      </c>
      <c r="B178" s="32" t="s">
        <v>66</v>
      </c>
      <c r="C178" s="32" t="s">
        <v>32</v>
      </c>
      <c r="D178" s="32" t="s">
        <v>337</v>
      </c>
      <c r="E178" s="32"/>
      <c r="F178" s="59">
        <f>F179</f>
        <v>1887299.8</v>
      </c>
      <c r="G178" s="59">
        <f>G179</f>
        <v>928435.89</v>
      </c>
    </row>
    <row r="179" spans="1:7" ht="45">
      <c r="A179" s="31" t="s">
        <v>336</v>
      </c>
      <c r="B179" s="32" t="s">
        <v>66</v>
      </c>
      <c r="C179" s="32" t="s">
        <v>32</v>
      </c>
      <c r="D179" s="32" t="s">
        <v>337</v>
      </c>
      <c r="E179" s="32" t="s">
        <v>451</v>
      </c>
      <c r="F179" s="59">
        <f>F180+F181+F182+F183+F184+F185</f>
        <v>1887299.8</v>
      </c>
      <c r="G179" s="59">
        <f>G180+G181+G182+G183+G184+G185</f>
        <v>928435.89</v>
      </c>
    </row>
    <row r="180" spans="1:7">
      <c r="A180" s="31" t="s">
        <v>134</v>
      </c>
      <c r="B180" s="32" t="s">
        <v>66</v>
      </c>
      <c r="C180" s="32" t="s">
        <v>32</v>
      </c>
      <c r="D180" s="32" t="s">
        <v>337</v>
      </c>
      <c r="E180" s="32" t="s">
        <v>451</v>
      </c>
      <c r="F180" s="59">
        <v>1589524.8</v>
      </c>
      <c r="G180" s="59">
        <v>816763.14</v>
      </c>
    </row>
    <row r="181" spans="1:7">
      <c r="A181" s="31" t="s">
        <v>338</v>
      </c>
      <c r="B181" s="32" t="s">
        <v>66</v>
      </c>
      <c r="C181" s="32" t="s">
        <v>32</v>
      </c>
      <c r="D181" s="32" t="s">
        <v>337</v>
      </c>
      <c r="E181" s="32" t="s">
        <v>451</v>
      </c>
      <c r="F181" s="59">
        <v>258120</v>
      </c>
      <c r="G181" s="59">
        <v>111672.75</v>
      </c>
    </row>
    <row r="182" spans="1:7" ht="45">
      <c r="A182" s="31" t="s">
        <v>336</v>
      </c>
      <c r="B182" s="32" t="s">
        <v>66</v>
      </c>
      <c r="C182" s="32" t="s">
        <v>32</v>
      </c>
      <c r="D182" s="32" t="s">
        <v>337</v>
      </c>
      <c r="E182" s="32" t="s">
        <v>455</v>
      </c>
      <c r="F182" s="59">
        <v>18685</v>
      </c>
      <c r="G182" s="59">
        <v>0</v>
      </c>
    </row>
    <row r="183" spans="1:7" ht="45">
      <c r="A183" s="31" t="s">
        <v>336</v>
      </c>
      <c r="B183" s="32" t="s">
        <v>66</v>
      </c>
      <c r="C183" s="32" t="s">
        <v>32</v>
      </c>
      <c r="D183" s="32" t="s">
        <v>337</v>
      </c>
      <c r="E183" s="32" t="s">
        <v>454</v>
      </c>
      <c r="F183" s="59">
        <v>6990</v>
      </c>
      <c r="G183" s="59">
        <v>0</v>
      </c>
    </row>
    <row r="184" spans="1:7" ht="45">
      <c r="A184" s="31" t="s">
        <v>336</v>
      </c>
      <c r="B184" s="32" t="s">
        <v>66</v>
      </c>
      <c r="C184" s="32" t="s">
        <v>32</v>
      </c>
      <c r="D184" s="32" t="s">
        <v>337</v>
      </c>
      <c r="E184" s="32" t="s">
        <v>453</v>
      </c>
      <c r="F184" s="59">
        <v>6990</v>
      </c>
      <c r="G184" s="59">
        <v>0</v>
      </c>
    </row>
    <row r="185" spans="1:7" ht="45">
      <c r="A185" s="31" t="s">
        <v>336</v>
      </c>
      <c r="B185" s="32" t="s">
        <v>66</v>
      </c>
      <c r="C185" s="32" t="s">
        <v>32</v>
      </c>
      <c r="D185" s="32" t="s">
        <v>337</v>
      </c>
      <c r="E185" s="32" t="s">
        <v>452</v>
      </c>
      <c r="F185" s="59">
        <v>6990</v>
      </c>
      <c r="G185" s="59">
        <v>0</v>
      </c>
    </row>
    <row r="186" spans="1:7" ht="30">
      <c r="A186" s="31" t="s">
        <v>343</v>
      </c>
      <c r="B186" s="32" t="s">
        <v>66</v>
      </c>
      <c r="C186" s="32" t="s">
        <v>32</v>
      </c>
      <c r="D186" s="32" t="s">
        <v>344</v>
      </c>
      <c r="E186" s="32" t="s">
        <v>130</v>
      </c>
      <c r="F186" s="59"/>
      <c r="G186" s="59"/>
    </row>
    <row r="187" spans="1:7">
      <c r="A187" s="73" t="s">
        <v>139</v>
      </c>
      <c r="B187" s="51" t="s">
        <v>66</v>
      </c>
      <c r="C187" s="51" t="s">
        <v>95</v>
      </c>
      <c r="D187" s="51"/>
      <c r="E187" s="51"/>
      <c r="F187" s="144">
        <f>F188+F193</f>
        <v>21102474.66</v>
      </c>
      <c r="G187" s="144">
        <f>G188+G193</f>
        <v>15049862.98</v>
      </c>
    </row>
    <row r="188" spans="1:7" ht="30">
      <c r="A188" s="31" t="s">
        <v>136</v>
      </c>
      <c r="B188" s="32" t="s">
        <v>66</v>
      </c>
      <c r="C188" s="32" t="s">
        <v>95</v>
      </c>
      <c r="D188" s="32"/>
      <c r="E188" s="32"/>
      <c r="F188" s="33">
        <f>F189</f>
        <v>1463800</v>
      </c>
      <c r="G188" s="33">
        <f>G189</f>
        <v>1223520</v>
      </c>
    </row>
    <row r="189" spans="1:7" ht="30">
      <c r="A189" s="31" t="s">
        <v>137</v>
      </c>
      <c r="B189" s="32" t="s">
        <v>66</v>
      </c>
      <c r="C189" s="32" t="s">
        <v>95</v>
      </c>
      <c r="D189" s="32" t="s">
        <v>245</v>
      </c>
      <c r="E189" s="32"/>
      <c r="F189" s="33">
        <f>F190+F191</f>
        <v>1463800</v>
      </c>
      <c r="G189" s="33">
        <f>G190+G191</f>
        <v>1223520</v>
      </c>
    </row>
    <row r="190" spans="1:7" ht="28.5" customHeight="1">
      <c r="A190" s="113" t="s">
        <v>255</v>
      </c>
      <c r="B190" s="32" t="s">
        <v>66</v>
      </c>
      <c r="C190" s="32" t="s">
        <v>95</v>
      </c>
      <c r="D190" s="32" t="s">
        <v>245</v>
      </c>
      <c r="E190" s="32"/>
      <c r="F190" s="34">
        <v>1313800</v>
      </c>
      <c r="G190" s="34">
        <v>1073520</v>
      </c>
    </row>
    <row r="191" spans="1:7" ht="30">
      <c r="A191" s="31" t="s">
        <v>137</v>
      </c>
      <c r="B191" s="32" t="s">
        <v>66</v>
      </c>
      <c r="C191" s="32" t="s">
        <v>95</v>
      </c>
      <c r="D191" s="32" t="s">
        <v>345</v>
      </c>
      <c r="E191" s="32"/>
      <c r="F191" s="34">
        <v>150000</v>
      </c>
      <c r="G191" s="34">
        <v>150000</v>
      </c>
    </row>
    <row r="192" spans="1:7">
      <c r="A192" s="31" t="s">
        <v>139</v>
      </c>
      <c r="B192" s="32" t="s">
        <v>66</v>
      </c>
      <c r="C192" s="32" t="s">
        <v>95</v>
      </c>
      <c r="D192" s="32"/>
      <c r="E192" s="32"/>
      <c r="F192" s="33">
        <f>F193</f>
        <v>19638674.66</v>
      </c>
      <c r="G192" s="33">
        <f>G193</f>
        <v>13826342.98</v>
      </c>
    </row>
    <row r="193" spans="1:7" ht="45">
      <c r="A193" s="31" t="s">
        <v>140</v>
      </c>
      <c r="B193" s="32" t="s">
        <v>66</v>
      </c>
      <c r="C193" s="32" t="s">
        <v>95</v>
      </c>
      <c r="D193" s="32"/>
      <c r="E193" s="32"/>
      <c r="F193" s="58">
        <f>F194+F197+F199+F200+F201+F198+F204+F203</f>
        <v>19638674.66</v>
      </c>
      <c r="G193" s="58">
        <f>G194+G197+G199+G200+G201+G198+G204+G203</f>
        <v>13826342.98</v>
      </c>
    </row>
    <row r="194" spans="1:7" ht="90">
      <c r="A194" s="31" t="s">
        <v>141</v>
      </c>
      <c r="B194" s="32" t="s">
        <v>66</v>
      </c>
      <c r="C194" s="32" t="s">
        <v>95</v>
      </c>
      <c r="D194" s="32"/>
      <c r="E194" s="32"/>
      <c r="F194" s="33">
        <f>F195</f>
        <v>14028400</v>
      </c>
      <c r="G194" s="33">
        <f>G195</f>
        <v>9811550.5600000005</v>
      </c>
    </row>
    <row r="195" spans="1:7" ht="30">
      <c r="A195" s="31" t="s">
        <v>346</v>
      </c>
      <c r="B195" s="32" t="s">
        <v>66</v>
      </c>
      <c r="C195" s="32" t="s">
        <v>95</v>
      </c>
      <c r="D195" s="32" t="s">
        <v>142</v>
      </c>
      <c r="E195" s="32"/>
      <c r="F195" s="33">
        <f>F196</f>
        <v>14028400</v>
      </c>
      <c r="G195" s="33">
        <f>G196</f>
        <v>9811550.5600000005</v>
      </c>
    </row>
    <row r="196" spans="1:7" ht="30">
      <c r="A196" s="31" t="s">
        <v>346</v>
      </c>
      <c r="B196" s="32" t="s">
        <v>66</v>
      </c>
      <c r="C196" s="32" t="s">
        <v>95</v>
      </c>
      <c r="D196" s="32" t="s">
        <v>142</v>
      </c>
      <c r="E196" s="32"/>
      <c r="F196" s="34">
        <v>14028400</v>
      </c>
      <c r="G196" s="34">
        <v>9811550.5600000005</v>
      </c>
    </row>
    <row r="197" spans="1:7">
      <c r="A197" s="31" t="s">
        <v>33</v>
      </c>
      <c r="B197" s="32" t="s">
        <v>66</v>
      </c>
      <c r="C197" s="32" t="s">
        <v>95</v>
      </c>
      <c r="D197" s="32" t="s">
        <v>34</v>
      </c>
      <c r="E197" s="32"/>
      <c r="F197" s="34"/>
      <c r="G197" s="34"/>
    </row>
    <row r="198" spans="1:7">
      <c r="A198" s="31" t="s">
        <v>347</v>
      </c>
      <c r="B198" s="32" t="s">
        <v>66</v>
      </c>
      <c r="C198" s="32" t="s">
        <v>95</v>
      </c>
      <c r="D198" s="32" t="s">
        <v>34</v>
      </c>
      <c r="E198" s="32"/>
      <c r="F198" s="34">
        <v>3290500</v>
      </c>
      <c r="G198" s="34">
        <v>2583855.48</v>
      </c>
    </row>
    <row r="199" spans="1:7">
      <c r="A199" s="31" t="s">
        <v>143</v>
      </c>
      <c r="B199" s="32" t="s">
        <v>66</v>
      </c>
      <c r="C199" s="32" t="s">
        <v>95</v>
      </c>
      <c r="D199" s="32" t="s">
        <v>228</v>
      </c>
      <c r="E199" s="32"/>
      <c r="F199" s="34">
        <v>1108100</v>
      </c>
      <c r="G199" s="34">
        <v>596781.84</v>
      </c>
    </row>
    <row r="200" spans="1:7">
      <c r="A200" s="62" t="s">
        <v>361</v>
      </c>
      <c r="B200" s="32" t="s">
        <v>66</v>
      </c>
      <c r="C200" s="32" t="s">
        <v>95</v>
      </c>
      <c r="D200" s="32" t="s">
        <v>264</v>
      </c>
      <c r="E200" s="32"/>
      <c r="F200" s="34">
        <v>8900</v>
      </c>
      <c r="G200" s="34">
        <v>800</v>
      </c>
    </row>
    <row r="201" spans="1:7" ht="45">
      <c r="A201" s="60" t="s">
        <v>362</v>
      </c>
      <c r="B201" s="32" t="s">
        <v>66</v>
      </c>
      <c r="C201" s="32" t="s">
        <v>95</v>
      </c>
      <c r="D201" s="32" t="s">
        <v>264</v>
      </c>
      <c r="E201" s="32"/>
      <c r="F201" s="34">
        <v>34700</v>
      </c>
      <c r="G201" s="34">
        <v>20850</v>
      </c>
    </row>
    <row r="202" spans="1:7">
      <c r="A202" s="31" t="s">
        <v>277</v>
      </c>
      <c r="B202" s="32" t="s">
        <v>66</v>
      </c>
      <c r="C202" s="32" t="s">
        <v>95</v>
      </c>
      <c r="D202" s="32" t="s">
        <v>278</v>
      </c>
      <c r="E202" s="32"/>
      <c r="F202" s="59">
        <v>0</v>
      </c>
      <c r="G202" s="59">
        <v>0</v>
      </c>
    </row>
    <row r="203" spans="1:7" ht="195">
      <c r="A203" s="152" t="s">
        <v>539</v>
      </c>
      <c r="B203" s="32" t="s">
        <v>66</v>
      </c>
      <c r="C203" s="32" t="s">
        <v>95</v>
      </c>
      <c r="D203" s="32" t="s">
        <v>538</v>
      </c>
      <c r="E203" s="32" t="s">
        <v>130</v>
      </c>
      <c r="F203" s="59">
        <v>117180</v>
      </c>
      <c r="G203" s="59">
        <v>0</v>
      </c>
    </row>
    <row r="204" spans="1:7" ht="39" customHeight="1">
      <c r="A204" s="60" t="s">
        <v>456</v>
      </c>
      <c r="B204" s="32" t="s">
        <v>66</v>
      </c>
      <c r="C204" s="32" t="s">
        <v>95</v>
      </c>
      <c r="D204" s="32" t="s">
        <v>457</v>
      </c>
      <c r="E204" s="32" t="s">
        <v>130</v>
      </c>
      <c r="F204" s="59">
        <v>1050894.6599999999</v>
      </c>
      <c r="G204" s="59">
        <v>812505.1</v>
      </c>
    </row>
    <row r="205" spans="1:7" ht="28.5">
      <c r="A205" s="28" t="s">
        <v>146</v>
      </c>
      <c r="B205" s="29" t="s">
        <v>102</v>
      </c>
      <c r="C205" s="29"/>
      <c r="D205" s="29"/>
      <c r="E205" s="29"/>
      <c r="F205" s="57">
        <f>F206</f>
        <v>50512606.099999994</v>
      </c>
      <c r="G205" s="57">
        <f>G206</f>
        <v>34519119.43</v>
      </c>
    </row>
    <row r="206" spans="1:7">
      <c r="A206" s="31" t="s">
        <v>147</v>
      </c>
      <c r="B206" s="32" t="s">
        <v>102</v>
      </c>
      <c r="C206" s="32" t="s">
        <v>23</v>
      </c>
      <c r="D206" s="32"/>
      <c r="E206" s="32"/>
      <c r="F206" s="33">
        <f>F207+F214+F217+F220+F221+F222+F223+F224+F225+F208</f>
        <v>50512606.099999994</v>
      </c>
      <c r="G206" s="33">
        <f>G207+G214+G217+G220+G221+G222+G223+G224+G225+G208</f>
        <v>34519119.43</v>
      </c>
    </row>
    <row r="207" spans="1:7" ht="45">
      <c r="A207" s="31" t="s">
        <v>148</v>
      </c>
      <c r="B207" s="32" t="s">
        <v>102</v>
      </c>
      <c r="C207" s="32" t="s">
        <v>23</v>
      </c>
      <c r="D207" s="32"/>
      <c r="E207" s="32"/>
      <c r="F207" s="33">
        <f>F210+F209</f>
        <v>18780300</v>
      </c>
      <c r="G207" s="33">
        <f>G210+G209</f>
        <v>13916871.43</v>
      </c>
    </row>
    <row r="208" spans="1:7" ht="63.75" thickBot="1">
      <c r="A208" s="41" t="s">
        <v>316</v>
      </c>
      <c r="B208" s="32" t="s">
        <v>102</v>
      </c>
      <c r="C208" s="32" t="s">
        <v>23</v>
      </c>
      <c r="D208" s="32" t="s">
        <v>81</v>
      </c>
      <c r="E208" s="32" t="s">
        <v>130</v>
      </c>
      <c r="F208" s="33">
        <v>10000</v>
      </c>
      <c r="G208" s="33">
        <v>10000</v>
      </c>
    </row>
    <row r="209" spans="1:7" ht="47.25">
      <c r="A209" s="39" t="s">
        <v>273</v>
      </c>
      <c r="B209" s="32" t="s">
        <v>102</v>
      </c>
      <c r="C209" s="32" t="s">
        <v>23</v>
      </c>
      <c r="D209" s="32" t="s">
        <v>257</v>
      </c>
      <c r="E209" s="32" t="s">
        <v>130</v>
      </c>
      <c r="F209" s="34">
        <v>300000</v>
      </c>
      <c r="G209" s="34">
        <v>296786.24</v>
      </c>
    </row>
    <row r="210" spans="1:7" ht="30">
      <c r="A210" s="31" t="s">
        <v>126</v>
      </c>
      <c r="B210" s="32" t="s">
        <v>102</v>
      </c>
      <c r="C210" s="32" t="s">
        <v>23</v>
      </c>
      <c r="D210" s="32" t="s">
        <v>149</v>
      </c>
      <c r="E210" s="32" t="s">
        <v>125</v>
      </c>
      <c r="F210" s="33">
        <f>F212</f>
        <v>18480300</v>
      </c>
      <c r="G210" s="33">
        <f>G212</f>
        <v>13620085.189999999</v>
      </c>
    </row>
    <row r="211" spans="1:7">
      <c r="A211" s="64"/>
      <c r="B211" s="32"/>
      <c r="C211" s="32"/>
      <c r="D211" s="32"/>
      <c r="E211" s="32"/>
      <c r="F211" s="33"/>
      <c r="G211" s="33"/>
    </row>
    <row r="212" spans="1:7" ht="30">
      <c r="A212" s="31" t="s">
        <v>126</v>
      </c>
      <c r="B212" s="32" t="s">
        <v>102</v>
      </c>
      <c r="C212" s="32" t="s">
        <v>23</v>
      </c>
      <c r="D212" s="32" t="s">
        <v>149</v>
      </c>
      <c r="E212" s="32"/>
      <c r="F212" s="34">
        <v>18480300</v>
      </c>
      <c r="G212" s="34">
        <v>13620085.189999999</v>
      </c>
    </row>
    <row r="213" spans="1:7">
      <c r="A213" s="31"/>
      <c r="B213" s="32"/>
      <c r="C213" s="32"/>
      <c r="D213" s="32"/>
      <c r="E213" s="32"/>
      <c r="F213" s="33"/>
      <c r="G213" s="33"/>
    </row>
    <row r="214" spans="1:7">
      <c r="A214" s="31" t="s">
        <v>150</v>
      </c>
      <c r="B214" s="32" t="s">
        <v>102</v>
      </c>
      <c r="C214" s="32" t="s">
        <v>23</v>
      </c>
      <c r="D214" s="32" t="s">
        <v>151</v>
      </c>
      <c r="E214" s="32" t="s">
        <v>125</v>
      </c>
      <c r="F214" s="33">
        <f>F215</f>
        <v>880300</v>
      </c>
      <c r="G214" s="33">
        <f>G215</f>
        <v>605502</v>
      </c>
    </row>
    <row r="215" spans="1:7" ht="30">
      <c r="A215" s="31" t="s">
        <v>126</v>
      </c>
      <c r="B215" s="32" t="s">
        <v>102</v>
      </c>
      <c r="C215" s="32" t="s">
        <v>23</v>
      </c>
      <c r="D215" s="32" t="s">
        <v>151</v>
      </c>
      <c r="E215" s="32"/>
      <c r="F215" s="33">
        <f>F216</f>
        <v>880300</v>
      </c>
      <c r="G215" s="33">
        <f>G216</f>
        <v>605502</v>
      </c>
    </row>
    <row r="216" spans="1:7" ht="30">
      <c r="A216" s="31" t="s">
        <v>126</v>
      </c>
      <c r="B216" s="32" t="s">
        <v>102</v>
      </c>
      <c r="C216" s="32" t="s">
        <v>23</v>
      </c>
      <c r="D216" s="32" t="s">
        <v>151</v>
      </c>
      <c r="E216" s="32"/>
      <c r="F216" s="34">
        <v>880300</v>
      </c>
      <c r="G216" s="34">
        <v>605502</v>
      </c>
    </row>
    <row r="217" spans="1:7">
      <c r="A217" s="31" t="s">
        <v>152</v>
      </c>
      <c r="B217" s="32" t="s">
        <v>102</v>
      </c>
      <c r="C217" s="32" t="s">
        <v>23</v>
      </c>
      <c r="D217" s="32" t="s">
        <v>153</v>
      </c>
      <c r="E217" s="32" t="s">
        <v>125</v>
      </c>
      <c r="F217" s="33">
        <f>F218</f>
        <v>14321150</v>
      </c>
      <c r="G217" s="33">
        <f>G218</f>
        <v>11556337.68</v>
      </c>
    </row>
    <row r="218" spans="1:7" ht="30">
      <c r="A218" s="31" t="s">
        <v>126</v>
      </c>
      <c r="B218" s="32" t="s">
        <v>102</v>
      </c>
      <c r="C218" s="32" t="s">
        <v>23</v>
      </c>
      <c r="D218" s="32" t="s">
        <v>153</v>
      </c>
      <c r="E218" s="32"/>
      <c r="F218" s="33">
        <f>F219</f>
        <v>14321150</v>
      </c>
      <c r="G218" s="33">
        <f>G219</f>
        <v>11556337.68</v>
      </c>
    </row>
    <row r="219" spans="1:7" ht="30">
      <c r="A219" s="31" t="s">
        <v>126</v>
      </c>
      <c r="B219" s="32" t="s">
        <v>102</v>
      </c>
      <c r="C219" s="32" t="s">
        <v>23</v>
      </c>
      <c r="D219" s="32" t="s">
        <v>153</v>
      </c>
      <c r="E219" s="32"/>
      <c r="F219" s="34">
        <v>14321150</v>
      </c>
      <c r="G219" s="34">
        <v>11556337.68</v>
      </c>
    </row>
    <row r="220" spans="1:7" ht="84" customHeight="1">
      <c r="A220" s="31" t="s">
        <v>480</v>
      </c>
      <c r="B220" s="32" t="s">
        <v>102</v>
      </c>
      <c r="C220" s="32" t="s">
        <v>23</v>
      </c>
      <c r="D220" s="32" t="s">
        <v>474</v>
      </c>
      <c r="E220" s="32" t="s">
        <v>130</v>
      </c>
      <c r="F220" s="33">
        <v>1150000</v>
      </c>
      <c r="G220" s="33">
        <v>1150000</v>
      </c>
    </row>
    <row r="221" spans="1:7" ht="30">
      <c r="A221" s="31" t="s">
        <v>282</v>
      </c>
      <c r="B221" s="32" t="s">
        <v>102</v>
      </c>
      <c r="C221" s="32" t="s">
        <v>23</v>
      </c>
      <c r="D221" s="32" t="s">
        <v>281</v>
      </c>
      <c r="E221" s="32" t="s">
        <v>130</v>
      </c>
      <c r="F221" s="33">
        <v>126837.89</v>
      </c>
      <c r="G221" s="33">
        <v>126837.89</v>
      </c>
    </row>
    <row r="222" spans="1:7" ht="194.25" customHeight="1">
      <c r="A222" s="141" t="s">
        <v>472</v>
      </c>
      <c r="B222" s="32" t="s">
        <v>102</v>
      </c>
      <c r="C222" s="32" t="s">
        <v>23</v>
      </c>
      <c r="D222" s="32" t="s">
        <v>475</v>
      </c>
      <c r="E222" s="32" t="s">
        <v>130</v>
      </c>
      <c r="F222" s="33">
        <v>3733338.26</v>
      </c>
      <c r="G222" s="33">
        <v>1846195.33</v>
      </c>
    </row>
    <row r="223" spans="1:7">
      <c r="A223" s="31" t="s">
        <v>277</v>
      </c>
      <c r="B223" s="32" t="s">
        <v>102</v>
      </c>
      <c r="C223" s="32" t="s">
        <v>23</v>
      </c>
      <c r="D223" s="32" t="s">
        <v>278</v>
      </c>
      <c r="E223" s="32" t="s">
        <v>125</v>
      </c>
      <c r="F223" s="33">
        <v>0</v>
      </c>
      <c r="G223" s="33">
        <v>0</v>
      </c>
    </row>
    <row r="224" spans="1:7" ht="23.25" customHeight="1">
      <c r="A224" s="39" t="s">
        <v>479</v>
      </c>
      <c r="B224" s="32" t="s">
        <v>102</v>
      </c>
      <c r="C224" s="32" t="s">
        <v>23</v>
      </c>
      <c r="D224" s="32" t="s">
        <v>478</v>
      </c>
      <c r="E224" s="32" t="s">
        <v>130</v>
      </c>
      <c r="F224" s="33">
        <v>14628</v>
      </c>
      <c r="G224" s="33">
        <v>14627.04</v>
      </c>
    </row>
    <row r="225" spans="1:7" ht="59.25" customHeight="1">
      <c r="A225" s="39" t="s">
        <v>476</v>
      </c>
      <c r="B225" s="32" t="s">
        <v>102</v>
      </c>
      <c r="C225" s="32" t="s">
        <v>23</v>
      </c>
      <c r="D225" s="32" t="s">
        <v>477</v>
      </c>
      <c r="E225" s="32" t="s">
        <v>125</v>
      </c>
      <c r="F225" s="33">
        <v>11496051.949999999</v>
      </c>
      <c r="G225" s="33">
        <v>5292748.0599999996</v>
      </c>
    </row>
    <row r="226" spans="1:7">
      <c r="A226" s="28" t="s">
        <v>154</v>
      </c>
      <c r="B226" s="29" t="s">
        <v>155</v>
      </c>
      <c r="C226" s="29"/>
      <c r="D226" s="29"/>
      <c r="E226" s="29"/>
      <c r="F226" s="57">
        <f>F227+F232+F245+F255</f>
        <v>14484601.6</v>
      </c>
      <c r="G226" s="57">
        <f>G227+G232+G245+G255</f>
        <v>12556994.299999999</v>
      </c>
    </row>
    <row r="227" spans="1:7">
      <c r="A227" s="31" t="s">
        <v>156</v>
      </c>
      <c r="B227" s="32" t="s">
        <v>155</v>
      </c>
      <c r="C227" s="32" t="s">
        <v>23</v>
      </c>
      <c r="D227" s="32"/>
      <c r="E227" s="32"/>
      <c r="F227" s="33">
        <f>F228+F231</f>
        <v>5836000</v>
      </c>
      <c r="G227" s="33">
        <f>G228+G231</f>
        <v>5671089</v>
      </c>
    </row>
    <row r="228" spans="1:7" ht="30">
      <c r="A228" s="31" t="s">
        <v>157</v>
      </c>
      <c r="B228" s="32" t="s">
        <v>155</v>
      </c>
      <c r="C228" s="32" t="s">
        <v>23</v>
      </c>
      <c r="D228" s="32" t="s">
        <v>158</v>
      </c>
      <c r="E228" s="32"/>
      <c r="F228" s="33">
        <f>F229</f>
        <v>5500000</v>
      </c>
      <c r="G228" s="33">
        <f>G229</f>
        <v>5461089</v>
      </c>
    </row>
    <row r="229" spans="1:7" ht="30">
      <c r="A229" s="31" t="s">
        <v>159</v>
      </c>
      <c r="B229" s="32" t="s">
        <v>155</v>
      </c>
      <c r="C229" s="32" t="s">
        <v>23</v>
      </c>
      <c r="D229" s="32" t="s">
        <v>158</v>
      </c>
      <c r="E229" s="32"/>
      <c r="F229" s="33">
        <f>F230</f>
        <v>5500000</v>
      </c>
      <c r="G229" s="33">
        <f>G230</f>
        <v>5461089</v>
      </c>
    </row>
    <row r="230" spans="1:7" ht="30">
      <c r="A230" s="31" t="s">
        <v>160</v>
      </c>
      <c r="B230" s="32" t="s">
        <v>155</v>
      </c>
      <c r="C230" s="32" t="s">
        <v>23</v>
      </c>
      <c r="D230" s="32" t="s">
        <v>158</v>
      </c>
      <c r="E230" s="32" t="s">
        <v>161</v>
      </c>
      <c r="F230" s="34">
        <v>5500000</v>
      </c>
      <c r="G230" s="34">
        <v>5461089</v>
      </c>
    </row>
    <row r="231" spans="1:7">
      <c r="A231" s="31" t="s">
        <v>162</v>
      </c>
      <c r="B231" s="32" t="s">
        <v>155</v>
      </c>
      <c r="C231" s="32" t="s">
        <v>23</v>
      </c>
      <c r="D231" s="32" t="s">
        <v>163</v>
      </c>
      <c r="E231" s="32" t="s">
        <v>164</v>
      </c>
      <c r="F231" s="34">
        <v>336000</v>
      </c>
      <c r="G231" s="34">
        <v>210000</v>
      </c>
    </row>
    <row r="232" spans="1:7">
      <c r="A232" s="31" t="s">
        <v>165</v>
      </c>
      <c r="B232" s="32" t="s">
        <v>155</v>
      </c>
      <c r="C232" s="32" t="s">
        <v>32</v>
      </c>
      <c r="D232" s="32"/>
      <c r="E232" s="32"/>
      <c r="F232" s="33">
        <f>F234+F240+F233+F239+F237+F244+F238</f>
        <v>3697501.6</v>
      </c>
      <c r="G232" s="33">
        <f>G234+G240+G233+G239+G237+G244+G238</f>
        <v>3647501.6</v>
      </c>
    </row>
    <row r="233" spans="1:7" ht="30">
      <c r="A233" s="31" t="s">
        <v>166</v>
      </c>
      <c r="B233" s="32"/>
      <c r="C233" s="32"/>
      <c r="D233" s="32"/>
      <c r="E233" s="32"/>
      <c r="F233" s="33"/>
      <c r="G233" s="33"/>
    </row>
    <row r="234" spans="1:7">
      <c r="A234" s="31" t="s">
        <v>167</v>
      </c>
      <c r="B234" s="32" t="s">
        <v>155</v>
      </c>
      <c r="C234" s="32" t="s">
        <v>32</v>
      </c>
      <c r="D234" s="32" t="s">
        <v>168</v>
      </c>
      <c r="E234" s="32"/>
      <c r="F234" s="33">
        <f>F235</f>
        <v>100000</v>
      </c>
      <c r="G234" s="33">
        <f>G235</f>
        <v>50000</v>
      </c>
    </row>
    <row r="235" spans="1:7" ht="30">
      <c r="A235" s="31" t="s">
        <v>169</v>
      </c>
      <c r="B235" s="32" t="s">
        <v>155</v>
      </c>
      <c r="C235" s="32" t="s">
        <v>32</v>
      </c>
      <c r="D235" s="32" t="s">
        <v>168</v>
      </c>
      <c r="E235" s="32"/>
      <c r="F235" s="33">
        <f>F236</f>
        <v>100000</v>
      </c>
      <c r="G235" s="33">
        <f>G236</f>
        <v>50000</v>
      </c>
    </row>
    <row r="236" spans="1:7">
      <c r="A236" s="31" t="s">
        <v>170</v>
      </c>
      <c r="B236" s="32" t="s">
        <v>155</v>
      </c>
      <c r="C236" s="32" t="s">
        <v>32</v>
      </c>
      <c r="D236" s="32" t="s">
        <v>168</v>
      </c>
      <c r="E236" s="32" t="s">
        <v>164</v>
      </c>
      <c r="F236" s="34">
        <v>100000</v>
      </c>
      <c r="G236" s="34">
        <v>50000</v>
      </c>
    </row>
    <row r="237" spans="1:7" ht="75">
      <c r="A237" s="35" t="s">
        <v>67</v>
      </c>
      <c r="B237" s="32" t="s">
        <v>155</v>
      </c>
      <c r="C237" s="32" t="s">
        <v>32</v>
      </c>
      <c r="D237" s="32" t="s">
        <v>50</v>
      </c>
      <c r="E237" s="32" t="s">
        <v>51</v>
      </c>
      <c r="F237" s="34"/>
      <c r="G237" s="34"/>
    </row>
    <row r="238" spans="1:7">
      <c r="A238" s="35"/>
      <c r="B238" s="32"/>
      <c r="C238" s="32"/>
      <c r="D238" s="32"/>
      <c r="E238" s="32"/>
      <c r="F238" s="34"/>
      <c r="G238" s="34"/>
    </row>
    <row r="239" spans="1:7" ht="63">
      <c r="A239" s="53" t="s">
        <v>290</v>
      </c>
      <c r="B239" s="32" t="s">
        <v>155</v>
      </c>
      <c r="C239" s="32" t="s">
        <v>32</v>
      </c>
      <c r="D239" s="32" t="s">
        <v>349</v>
      </c>
      <c r="E239" s="32" t="s">
        <v>246</v>
      </c>
      <c r="F239" s="34">
        <v>0</v>
      </c>
      <c r="G239" s="34">
        <v>0</v>
      </c>
    </row>
    <row r="240" spans="1:7">
      <c r="A240" s="31" t="s">
        <v>109</v>
      </c>
      <c r="B240" s="32" t="s">
        <v>155</v>
      </c>
      <c r="C240" s="32" t="s">
        <v>42</v>
      </c>
      <c r="D240" s="32" t="s">
        <v>265</v>
      </c>
      <c r="E240" s="32"/>
      <c r="F240" s="33">
        <f>F241+F243</f>
        <v>3597501.6</v>
      </c>
      <c r="G240" s="33">
        <f>G241+G243</f>
        <v>3597501.6</v>
      </c>
    </row>
    <row r="241" spans="1:7" ht="30">
      <c r="A241" s="31" t="s">
        <v>169</v>
      </c>
      <c r="B241" s="32" t="s">
        <v>155</v>
      </c>
      <c r="C241" s="32" t="s">
        <v>42</v>
      </c>
      <c r="D241" s="32" t="s">
        <v>265</v>
      </c>
      <c r="E241" s="32"/>
      <c r="F241" s="33">
        <f>F242</f>
        <v>3597501.6</v>
      </c>
      <c r="G241" s="33">
        <f>G242</f>
        <v>3597501.6</v>
      </c>
    </row>
    <row r="242" spans="1:7" ht="15.75">
      <c r="A242" s="40" t="s">
        <v>357</v>
      </c>
      <c r="B242" s="32" t="s">
        <v>155</v>
      </c>
      <c r="C242" s="32" t="s">
        <v>42</v>
      </c>
      <c r="D242" s="32" t="s">
        <v>265</v>
      </c>
      <c r="E242" s="32" t="s">
        <v>246</v>
      </c>
      <c r="F242" s="59">
        <v>3597501.6</v>
      </c>
      <c r="G242" s="59">
        <v>3597501.6</v>
      </c>
    </row>
    <row r="243" spans="1:7" ht="31.5">
      <c r="A243" s="40" t="s">
        <v>365</v>
      </c>
      <c r="B243" s="32"/>
      <c r="C243" s="32"/>
      <c r="D243" s="32"/>
      <c r="E243" s="32"/>
      <c r="F243" s="34"/>
      <c r="G243" s="34"/>
    </row>
    <row r="244" spans="1:7" ht="15.75">
      <c r="A244" s="40"/>
      <c r="B244" s="32"/>
      <c r="C244" s="32"/>
      <c r="D244" s="32"/>
      <c r="E244" s="32"/>
      <c r="F244" s="34">
        <v>0</v>
      </c>
      <c r="G244" s="34">
        <v>0</v>
      </c>
    </row>
    <row r="245" spans="1:7">
      <c r="A245" s="31" t="s">
        <v>172</v>
      </c>
      <c r="B245" s="32" t="s">
        <v>155</v>
      </c>
      <c r="C245" s="32" t="s">
        <v>42</v>
      </c>
      <c r="D245" s="32"/>
      <c r="E245" s="32"/>
      <c r="F245" s="33">
        <f>F246+F247</f>
        <v>4951100</v>
      </c>
      <c r="G245" s="33">
        <f>G246+G247</f>
        <v>3238403.6999999997</v>
      </c>
    </row>
    <row r="246" spans="1:7" ht="30">
      <c r="A246" s="31" t="s">
        <v>173</v>
      </c>
      <c r="B246" s="32" t="s">
        <v>155</v>
      </c>
      <c r="C246" s="32" t="s">
        <v>42</v>
      </c>
      <c r="D246" s="32"/>
      <c r="E246" s="32"/>
      <c r="F246" s="33"/>
      <c r="G246" s="33"/>
    </row>
    <row r="247" spans="1:7" ht="30">
      <c r="A247" s="31" t="s">
        <v>135</v>
      </c>
      <c r="B247" s="32" t="s">
        <v>155</v>
      </c>
      <c r="C247" s="32" t="s">
        <v>42</v>
      </c>
      <c r="D247" s="32"/>
      <c r="E247" s="32"/>
      <c r="F247" s="65">
        <f>F248+F251</f>
        <v>4951100</v>
      </c>
      <c r="G247" s="65">
        <f>G248+G251</f>
        <v>3238403.6999999997</v>
      </c>
    </row>
    <row r="248" spans="1:7" ht="90">
      <c r="A248" s="31" t="s">
        <v>174</v>
      </c>
      <c r="B248" s="32" t="s">
        <v>155</v>
      </c>
      <c r="C248" s="32" t="s">
        <v>42</v>
      </c>
      <c r="D248" s="32" t="s">
        <v>229</v>
      </c>
      <c r="E248" s="32"/>
      <c r="F248" s="65">
        <f>F249</f>
        <v>66200</v>
      </c>
      <c r="G248" s="65">
        <f>G249</f>
        <v>5514.52</v>
      </c>
    </row>
    <row r="249" spans="1:7">
      <c r="A249" s="31" t="s">
        <v>175</v>
      </c>
      <c r="B249" s="32" t="s">
        <v>155</v>
      </c>
      <c r="C249" s="32" t="s">
        <v>42</v>
      </c>
      <c r="D249" s="32" t="s">
        <v>229</v>
      </c>
      <c r="E249" s="32"/>
      <c r="F249" s="65">
        <f>F250</f>
        <v>66200</v>
      </c>
      <c r="G249" s="65">
        <f>G250</f>
        <v>5514.52</v>
      </c>
    </row>
    <row r="250" spans="1:7">
      <c r="A250" s="31" t="s">
        <v>176</v>
      </c>
      <c r="B250" s="32" t="s">
        <v>155</v>
      </c>
      <c r="C250" s="32" t="s">
        <v>42</v>
      </c>
      <c r="D250" s="32" t="s">
        <v>229</v>
      </c>
      <c r="E250" s="32"/>
      <c r="F250" s="66">
        <v>66200</v>
      </c>
      <c r="G250" s="66">
        <v>5514.52</v>
      </c>
    </row>
    <row r="251" spans="1:7" ht="30">
      <c r="A251" s="31" t="s">
        <v>177</v>
      </c>
      <c r="B251" s="32" t="s">
        <v>155</v>
      </c>
      <c r="C251" s="32" t="s">
        <v>42</v>
      </c>
      <c r="D251" s="32"/>
      <c r="E251" s="32"/>
      <c r="F251" s="33">
        <f>F252+F253+F254</f>
        <v>4884900</v>
      </c>
      <c r="G251" s="33">
        <f>G252+G253+G254</f>
        <v>3232889.1799999997</v>
      </c>
    </row>
    <row r="252" spans="1:7">
      <c r="A252" s="31" t="s">
        <v>175</v>
      </c>
      <c r="B252" s="32" t="s">
        <v>155</v>
      </c>
      <c r="C252" s="32" t="s">
        <v>42</v>
      </c>
      <c r="D252" s="32" t="s">
        <v>258</v>
      </c>
      <c r="E252" s="32" t="s">
        <v>164</v>
      </c>
      <c r="F252" s="34">
        <v>4069100</v>
      </c>
      <c r="G252" s="34">
        <v>2539265.61</v>
      </c>
    </row>
    <row r="253" spans="1:7">
      <c r="A253" s="31" t="s">
        <v>178</v>
      </c>
      <c r="B253" s="32" t="s">
        <v>155</v>
      </c>
      <c r="C253" s="32" t="s">
        <v>42</v>
      </c>
      <c r="D253" s="32" t="s">
        <v>258</v>
      </c>
      <c r="E253" s="32" t="s">
        <v>266</v>
      </c>
      <c r="F253" s="34">
        <v>815800</v>
      </c>
      <c r="G253" s="34">
        <v>693623.57</v>
      </c>
    </row>
    <row r="254" spans="1:7">
      <c r="A254" s="31" t="s">
        <v>175</v>
      </c>
      <c r="B254" s="32" t="s">
        <v>155</v>
      </c>
      <c r="C254" s="32" t="s">
        <v>42</v>
      </c>
      <c r="D254" s="32" t="s">
        <v>258</v>
      </c>
      <c r="E254" s="32" t="s">
        <v>164</v>
      </c>
      <c r="F254" s="34"/>
      <c r="G254" s="34"/>
    </row>
    <row r="255" spans="1:7">
      <c r="A255" s="67"/>
      <c r="B255" s="32"/>
      <c r="C255" s="32"/>
      <c r="D255" s="32"/>
      <c r="E255" s="32"/>
      <c r="F255" s="34">
        <v>0</v>
      </c>
      <c r="G255" s="34">
        <v>0</v>
      </c>
    </row>
    <row r="256" spans="1:7">
      <c r="A256" s="28" t="s">
        <v>180</v>
      </c>
      <c r="B256" s="29" t="s">
        <v>68</v>
      </c>
      <c r="C256" s="29" t="s">
        <v>25</v>
      </c>
      <c r="D256" s="68"/>
      <c r="E256" s="68"/>
      <c r="F256" s="30">
        <f>F257</f>
        <v>290000</v>
      </c>
      <c r="G256" s="30">
        <f>G257</f>
        <v>129837</v>
      </c>
    </row>
    <row r="257" spans="1:7">
      <c r="A257" s="31"/>
      <c r="B257" s="32" t="s">
        <v>68</v>
      </c>
      <c r="C257" s="32" t="s">
        <v>25</v>
      </c>
      <c r="D257" s="32"/>
      <c r="E257" s="32"/>
      <c r="F257" s="33">
        <f>F258+F260+F261</f>
        <v>290000</v>
      </c>
      <c r="G257" s="33">
        <f>G258+G260+G261</f>
        <v>129837</v>
      </c>
    </row>
    <row r="258" spans="1:7" ht="30">
      <c r="A258" s="31" t="s">
        <v>182</v>
      </c>
      <c r="B258" s="32" t="s">
        <v>68</v>
      </c>
      <c r="C258" s="32" t="s">
        <v>25</v>
      </c>
      <c r="D258" s="32" t="s">
        <v>181</v>
      </c>
      <c r="E258" s="32"/>
      <c r="F258" s="33">
        <f>F259</f>
        <v>290000</v>
      </c>
      <c r="G258" s="33">
        <f>G259</f>
        <v>129837</v>
      </c>
    </row>
    <row r="259" spans="1:7" ht="30">
      <c r="A259" s="31" t="s">
        <v>182</v>
      </c>
      <c r="B259" s="32" t="s">
        <v>68</v>
      </c>
      <c r="C259" s="32" t="s">
        <v>25</v>
      </c>
      <c r="D259" s="32" t="s">
        <v>181</v>
      </c>
      <c r="E259" s="32" t="s">
        <v>38</v>
      </c>
      <c r="F259" s="34">
        <v>290000</v>
      </c>
      <c r="G259" s="34">
        <v>129837</v>
      </c>
    </row>
    <row r="260" spans="1:7" ht="105">
      <c r="A260" s="31" t="s">
        <v>283</v>
      </c>
      <c r="B260" s="32" t="s">
        <v>68</v>
      </c>
      <c r="C260" s="32" t="s">
        <v>25</v>
      </c>
      <c r="D260" s="32" t="s">
        <v>275</v>
      </c>
      <c r="E260" s="32" t="s">
        <v>38</v>
      </c>
      <c r="F260" s="34">
        <v>0</v>
      </c>
      <c r="G260" s="34">
        <v>0</v>
      </c>
    </row>
    <row r="261" spans="1:7" ht="131.25" customHeight="1">
      <c r="A261" s="31" t="s">
        <v>283</v>
      </c>
      <c r="B261" s="32" t="s">
        <v>68</v>
      </c>
      <c r="C261" s="32" t="s">
        <v>25</v>
      </c>
      <c r="D261" s="32" t="s">
        <v>284</v>
      </c>
      <c r="E261" s="32" t="s">
        <v>38</v>
      </c>
      <c r="F261" s="34">
        <v>0</v>
      </c>
      <c r="G261" s="34">
        <v>0</v>
      </c>
    </row>
    <row r="262" spans="1:7" ht="131.25" customHeight="1">
      <c r="A262" s="28" t="s">
        <v>394</v>
      </c>
      <c r="B262" s="29" t="s">
        <v>108</v>
      </c>
      <c r="C262" s="29" t="s">
        <v>118</v>
      </c>
      <c r="D262" s="68"/>
      <c r="E262" s="68"/>
      <c r="F262" s="30">
        <f>F263</f>
        <v>1000000</v>
      </c>
      <c r="G262" s="30">
        <f>G263</f>
        <v>672000</v>
      </c>
    </row>
    <row r="263" spans="1:7" ht="131.25" customHeight="1">
      <c r="A263" s="31" t="s">
        <v>395</v>
      </c>
      <c r="B263" s="32" t="s">
        <v>108</v>
      </c>
      <c r="C263" s="32" t="s">
        <v>25</v>
      </c>
      <c r="D263" s="32"/>
      <c r="E263" s="32"/>
      <c r="F263" s="33">
        <f>F265</f>
        <v>1000000</v>
      </c>
      <c r="G263" s="33">
        <f>G265</f>
        <v>672000</v>
      </c>
    </row>
    <row r="264" spans="1:7" ht="131.25" customHeight="1">
      <c r="A264" s="31" t="s">
        <v>399</v>
      </c>
      <c r="B264" s="32" t="s">
        <v>108</v>
      </c>
      <c r="C264" s="32" t="s">
        <v>25</v>
      </c>
      <c r="D264" s="32" t="s">
        <v>398</v>
      </c>
      <c r="E264" s="32"/>
      <c r="F264" s="33"/>
      <c r="G264" s="33"/>
    </row>
    <row r="265" spans="1:7" ht="105" customHeight="1">
      <c r="A265" s="118" t="s">
        <v>396</v>
      </c>
      <c r="B265" s="32" t="s">
        <v>108</v>
      </c>
      <c r="C265" s="32" t="s">
        <v>25</v>
      </c>
      <c r="D265" s="32" t="s">
        <v>398</v>
      </c>
      <c r="E265" s="32" t="s">
        <v>397</v>
      </c>
      <c r="F265" s="33">
        <v>1000000</v>
      </c>
      <c r="G265" s="33">
        <v>672000</v>
      </c>
    </row>
    <row r="266" spans="1:7" ht="28.5">
      <c r="A266" s="28" t="s">
        <v>183</v>
      </c>
      <c r="B266" s="29" t="s">
        <v>72</v>
      </c>
      <c r="C266" s="29" t="s">
        <v>118</v>
      </c>
      <c r="D266" s="68"/>
      <c r="E266" s="68"/>
      <c r="F266" s="30">
        <f t="shared" ref="F266:G269" si="4">F267</f>
        <v>4735</v>
      </c>
      <c r="G266" s="30">
        <f t="shared" si="4"/>
        <v>4392.33</v>
      </c>
    </row>
    <row r="267" spans="1:7" ht="30">
      <c r="A267" s="31" t="s">
        <v>184</v>
      </c>
      <c r="B267" s="32" t="s">
        <v>72</v>
      </c>
      <c r="C267" s="32" t="s">
        <v>23</v>
      </c>
      <c r="D267" s="32" t="s">
        <v>185</v>
      </c>
      <c r="E267" s="32"/>
      <c r="F267" s="33">
        <f t="shared" si="4"/>
        <v>4735</v>
      </c>
      <c r="G267" s="33">
        <f t="shared" si="4"/>
        <v>4392.33</v>
      </c>
    </row>
    <row r="268" spans="1:7" ht="30">
      <c r="A268" s="31" t="s">
        <v>186</v>
      </c>
      <c r="B268" s="32" t="s">
        <v>72</v>
      </c>
      <c r="C268" s="32" t="s">
        <v>23</v>
      </c>
      <c r="D268" s="32" t="s">
        <v>185</v>
      </c>
      <c r="E268" s="32"/>
      <c r="F268" s="33">
        <f t="shared" si="4"/>
        <v>4735</v>
      </c>
      <c r="G268" s="33">
        <f t="shared" si="4"/>
        <v>4392.33</v>
      </c>
    </row>
    <row r="269" spans="1:7" ht="30">
      <c r="A269" s="31" t="s">
        <v>187</v>
      </c>
      <c r="B269" s="32" t="s">
        <v>72</v>
      </c>
      <c r="C269" s="32" t="s">
        <v>23</v>
      </c>
      <c r="D269" s="32" t="s">
        <v>185</v>
      </c>
      <c r="E269" s="32"/>
      <c r="F269" s="33">
        <f t="shared" si="4"/>
        <v>4735</v>
      </c>
      <c r="G269" s="33">
        <f t="shared" si="4"/>
        <v>4392.33</v>
      </c>
    </row>
    <row r="270" spans="1:7">
      <c r="A270" s="31" t="s">
        <v>188</v>
      </c>
      <c r="B270" s="32" t="s">
        <v>72</v>
      </c>
      <c r="C270" s="32" t="s">
        <v>23</v>
      </c>
      <c r="D270" s="32" t="s">
        <v>185</v>
      </c>
      <c r="E270" s="32" t="s">
        <v>189</v>
      </c>
      <c r="F270" s="34">
        <v>4735</v>
      </c>
      <c r="G270" s="34">
        <v>4392.33</v>
      </c>
    </row>
    <row r="271" spans="1:7" ht="57">
      <c r="A271" s="69" t="s">
        <v>190</v>
      </c>
      <c r="B271" s="29" t="s">
        <v>191</v>
      </c>
      <c r="C271" s="29"/>
      <c r="D271" s="29"/>
      <c r="E271" s="29"/>
      <c r="F271" s="57">
        <f>F272+F282+F283</f>
        <v>0</v>
      </c>
      <c r="G271" s="57">
        <f>G272+G282+G283</f>
        <v>0</v>
      </c>
    </row>
    <row r="272" spans="1:7" ht="45">
      <c r="A272" s="48" t="s">
        <v>192</v>
      </c>
      <c r="B272" s="32" t="s">
        <v>191</v>
      </c>
      <c r="C272" s="32" t="s">
        <v>23</v>
      </c>
      <c r="D272" s="32"/>
      <c r="E272" s="32"/>
      <c r="F272" s="33">
        <f>F273</f>
        <v>0</v>
      </c>
      <c r="G272" s="33">
        <f>G273</f>
        <v>0</v>
      </c>
    </row>
    <row r="273" spans="1:7">
      <c r="A273" s="48" t="s">
        <v>193</v>
      </c>
      <c r="B273" s="32" t="s">
        <v>191</v>
      </c>
      <c r="C273" s="32" t="s">
        <v>23</v>
      </c>
      <c r="D273" s="32"/>
      <c r="E273" s="32"/>
      <c r="F273" s="33">
        <f>F274</f>
        <v>0</v>
      </c>
      <c r="G273" s="33">
        <f>G274</f>
        <v>0</v>
      </c>
    </row>
    <row r="274" spans="1:7">
      <c r="A274" s="48" t="s">
        <v>193</v>
      </c>
      <c r="B274" s="32" t="s">
        <v>191</v>
      </c>
      <c r="C274" s="32" t="s">
        <v>23</v>
      </c>
      <c r="D274" s="32"/>
      <c r="E274" s="32"/>
      <c r="F274" s="34">
        <f>F278+F280</f>
        <v>0</v>
      </c>
      <c r="G274" s="34">
        <f>G278+G280</f>
        <v>0</v>
      </c>
    </row>
    <row r="275" spans="1:7" ht="45">
      <c r="A275" s="60" t="s">
        <v>194</v>
      </c>
      <c r="B275" s="32" t="s">
        <v>191</v>
      </c>
      <c r="C275" s="32" t="s">
        <v>23</v>
      </c>
      <c r="D275" s="32" t="s">
        <v>230</v>
      </c>
      <c r="E275" s="32"/>
      <c r="F275" s="33">
        <f>F276</f>
        <v>0</v>
      </c>
      <c r="G275" s="33">
        <f>G276</f>
        <v>0</v>
      </c>
    </row>
    <row r="276" spans="1:7">
      <c r="A276" s="60" t="s">
        <v>196</v>
      </c>
      <c r="B276" s="32" t="s">
        <v>191</v>
      </c>
      <c r="C276" s="32" t="s">
        <v>23</v>
      </c>
      <c r="D276" s="32" t="s">
        <v>230</v>
      </c>
      <c r="E276" s="32"/>
      <c r="F276" s="33">
        <f>F278</f>
        <v>0</v>
      </c>
      <c r="G276" s="33">
        <f>G278</f>
        <v>0</v>
      </c>
    </row>
    <row r="277" spans="1:7">
      <c r="A277" s="48" t="s">
        <v>197</v>
      </c>
      <c r="B277" s="32" t="s">
        <v>191</v>
      </c>
      <c r="C277" s="32" t="s">
        <v>23</v>
      </c>
      <c r="D277" s="32" t="s">
        <v>230</v>
      </c>
      <c r="E277" s="32" t="s">
        <v>198</v>
      </c>
      <c r="F277" s="33"/>
      <c r="G277" s="33"/>
    </row>
    <row r="278" spans="1:7" ht="45">
      <c r="A278" s="48" t="s">
        <v>199</v>
      </c>
      <c r="B278" s="32" t="s">
        <v>191</v>
      </c>
      <c r="C278" s="32" t="s">
        <v>23</v>
      </c>
      <c r="D278" s="32" t="s">
        <v>230</v>
      </c>
      <c r="E278" s="32" t="s">
        <v>200</v>
      </c>
      <c r="F278" s="34">
        <v>0</v>
      </c>
      <c r="G278" s="34">
        <v>0</v>
      </c>
    </row>
    <row r="279" spans="1:7">
      <c r="A279" s="60" t="s">
        <v>196</v>
      </c>
      <c r="B279" s="32" t="s">
        <v>191</v>
      </c>
      <c r="C279" s="32" t="s">
        <v>23</v>
      </c>
      <c r="D279" s="32" t="s">
        <v>268</v>
      </c>
      <c r="E279" s="32"/>
      <c r="F279" s="33">
        <f>F280</f>
        <v>0</v>
      </c>
      <c r="G279" s="33">
        <f>G280</f>
        <v>0</v>
      </c>
    </row>
    <row r="280" spans="1:7">
      <c r="A280" s="48" t="s">
        <v>197</v>
      </c>
      <c r="B280" s="32" t="s">
        <v>191</v>
      </c>
      <c r="C280" s="32" t="s">
        <v>23</v>
      </c>
      <c r="D280" s="32" t="s">
        <v>268</v>
      </c>
      <c r="E280" s="32" t="s">
        <v>200</v>
      </c>
      <c r="F280" s="34"/>
      <c r="G280" s="34"/>
    </row>
    <row r="281" spans="1:7">
      <c r="A281" s="48"/>
      <c r="B281" s="32"/>
      <c r="C281" s="32"/>
      <c r="D281" s="32"/>
      <c r="E281" s="32"/>
      <c r="F281" s="34"/>
      <c r="G281" s="34"/>
    </row>
    <row r="282" spans="1:7" ht="30">
      <c r="A282" s="48" t="s">
        <v>202</v>
      </c>
      <c r="B282" s="32" t="s">
        <v>191</v>
      </c>
      <c r="C282" s="32" t="s">
        <v>25</v>
      </c>
      <c r="D282" s="32" t="s">
        <v>203</v>
      </c>
      <c r="E282" s="32" t="s">
        <v>204</v>
      </c>
      <c r="F282" s="34">
        <v>0</v>
      </c>
      <c r="G282" s="34">
        <v>0</v>
      </c>
    </row>
    <row r="283" spans="1:7">
      <c r="A283" s="31" t="s">
        <v>277</v>
      </c>
      <c r="B283" s="32" t="s">
        <v>191</v>
      </c>
      <c r="C283" s="32" t="s">
        <v>32</v>
      </c>
      <c r="D283" s="32" t="s">
        <v>278</v>
      </c>
      <c r="E283" s="32" t="s">
        <v>308</v>
      </c>
      <c r="F283" s="34">
        <v>0</v>
      </c>
      <c r="G283" s="34">
        <v>0</v>
      </c>
    </row>
    <row r="284" spans="1:7">
      <c r="A284" s="70" t="s">
        <v>205</v>
      </c>
      <c r="B284" s="71"/>
      <c r="C284" s="71"/>
      <c r="D284" s="71"/>
      <c r="E284" s="71"/>
      <c r="F284" s="72"/>
      <c r="G284" s="72"/>
    </row>
    <row r="285" spans="1:7">
      <c r="A285" s="28" t="s">
        <v>206</v>
      </c>
      <c r="B285" s="68"/>
      <c r="C285" s="68"/>
      <c r="D285" s="68"/>
      <c r="E285" s="68"/>
      <c r="F285" s="57">
        <f>F14+F89+F95+F104+F130+F146+F205+F226+F256+F266+F271+F143+F262</f>
        <v>750460985.42000008</v>
      </c>
      <c r="G285" s="57">
        <f>G14+G89+G95+G104+G130+G146+G205+G226+G256+G266+G271+G143+G262</f>
        <v>469249597.70000011</v>
      </c>
    </row>
  </sheetData>
  <autoFilter ref="B11:E12"/>
  <mergeCells count="15">
    <mergeCell ref="G10:G12"/>
    <mergeCell ref="C1:I1"/>
    <mergeCell ref="C2:J2"/>
    <mergeCell ref="C3:K3"/>
    <mergeCell ref="A6:F6"/>
    <mergeCell ref="A7:F7"/>
    <mergeCell ref="A8:F8"/>
    <mergeCell ref="A10:A12"/>
    <mergeCell ref="B10:E10"/>
    <mergeCell ref="F10:F12"/>
    <mergeCell ref="B11:B12"/>
    <mergeCell ref="C11:C12"/>
    <mergeCell ref="D11:D12"/>
    <mergeCell ref="E11:E12"/>
    <mergeCell ref="C4:I4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  <rowBreaks count="3" manualBreakCount="3">
    <brk id="52" max="8" man="1"/>
    <brk id="94" max="8" man="1"/>
    <brk id="24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264"/>
  <sheetViews>
    <sheetView view="pageBreakPreview" zoomScale="60" zoomScaleNormal="100" workbookViewId="0">
      <selection activeCell="D14" sqref="D14"/>
    </sheetView>
  </sheetViews>
  <sheetFormatPr defaultRowHeight="15"/>
  <cols>
    <col min="1" max="1" width="27.7109375" customWidth="1"/>
    <col min="2" max="2" width="14.42578125" customWidth="1"/>
    <col min="3" max="3" width="11.5703125" customWidth="1"/>
    <col min="4" max="4" width="10.42578125" bestFit="1" customWidth="1"/>
    <col min="5" max="5" width="13.85546875" customWidth="1"/>
    <col min="6" max="6" width="10.42578125" bestFit="1" customWidth="1"/>
    <col min="7" max="7" width="16.42578125" customWidth="1"/>
    <col min="8" max="8" width="19.5703125" customWidth="1"/>
    <col min="10" max="10" width="12.28515625" customWidth="1"/>
  </cols>
  <sheetData>
    <row r="1" spans="1:11">
      <c r="C1" s="193" t="s">
        <v>561</v>
      </c>
      <c r="D1" s="178"/>
      <c r="E1" s="178"/>
      <c r="F1" s="178"/>
      <c r="G1" s="178"/>
      <c r="H1" s="178"/>
    </row>
    <row r="2" spans="1:11" ht="33" customHeight="1">
      <c r="C2" s="177" t="s">
        <v>531</v>
      </c>
      <c r="D2" s="177"/>
      <c r="E2" s="177"/>
      <c r="F2" s="177"/>
      <c r="G2" s="177"/>
      <c r="H2" s="177"/>
      <c r="I2" s="177"/>
      <c r="J2" s="177"/>
      <c r="K2" s="1"/>
    </row>
    <row r="3" spans="1:11" ht="21.75" customHeight="1">
      <c r="C3" s="177" t="s">
        <v>537</v>
      </c>
      <c r="D3" s="177"/>
      <c r="E3" s="177"/>
      <c r="F3" s="177"/>
      <c r="G3" s="177"/>
      <c r="H3" s="177"/>
      <c r="I3" s="177"/>
      <c r="J3" s="177"/>
      <c r="K3" s="177"/>
    </row>
    <row r="4" spans="1:11">
      <c r="C4" s="177" t="s">
        <v>562</v>
      </c>
      <c r="D4" s="178"/>
      <c r="E4" s="178"/>
      <c r="F4" s="178"/>
      <c r="G4" s="178"/>
      <c r="H4" s="178"/>
      <c r="I4" s="178"/>
      <c r="J4" s="178"/>
    </row>
    <row r="5" spans="1:11" ht="15.75">
      <c r="F5" s="1"/>
    </row>
    <row r="6" spans="1:11" ht="38.25" customHeight="1">
      <c r="A6" s="194" t="s">
        <v>536</v>
      </c>
      <c r="B6" s="194"/>
      <c r="C6" s="194"/>
      <c r="D6" s="194"/>
      <c r="E6" s="194"/>
      <c r="F6" s="194"/>
      <c r="G6" s="194"/>
    </row>
    <row r="7" spans="1:11">
      <c r="A7" s="24"/>
      <c r="B7" s="24"/>
      <c r="C7" s="25"/>
      <c r="D7" s="25"/>
      <c r="E7" s="25"/>
      <c r="F7" s="25"/>
      <c r="H7" t="s">
        <v>545</v>
      </c>
    </row>
    <row r="8" spans="1:11">
      <c r="A8" s="198" t="s">
        <v>411</v>
      </c>
      <c r="B8" s="201" t="s">
        <v>413</v>
      </c>
      <c r="C8" s="202"/>
      <c r="D8" s="202"/>
      <c r="E8" s="202"/>
      <c r="F8" s="203"/>
      <c r="G8" s="192" t="s">
        <v>521</v>
      </c>
      <c r="H8" s="192" t="s">
        <v>522</v>
      </c>
    </row>
    <row r="9" spans="1:11">
      <c r="A9" s="199"/>
      <c r="B9" s="198" t="s">
        <v>412</v>
      </c>
      <c r="C9" s="192" t="s">
        <v>407</v>
      </c>
      <c r="D9" s="192" t="s">
        <v>408</v>
      </c>
      <c r="E9" s="192" t="s">
        <v>409</v>
      </c>
      <c r="F9" s="192" t="s">
        <v>410</v>
      </c>
      <c r="G9" s="192"/>
      <c r="H9" s="192"/>
    </row>
    <row r="10" spans="1:11" ht="60" customHeight="1">
      <c r="A10" s="200"/>
      <c r="B10" s="200"/>
      <c r="C10" s="192"/>
      <c r="D10" s="192"/>
      <c r="E10" s="192"/>
      <c r="F10" s="192"/>
      <c r="G10" s="192"/>
      <c r="H10" s="192"/>
    </row>
    <row r="11" spans="1:11">
      <c r="A11" s="26">
        <v>1</v>
      </c>
      <c r="B11" s="26">
        <v>2</v>
      </c>
      <c r="C11" s="27">
        <v>3</v>
      </c>
      <c r="D11" s="27">
        <v>4</v>
      </c>
      <c r="E11" s="27">
        <v>5</v>
      </c>
      <c r="F11" s="27">
        <v>6</v>
      </c>
      <c r="G11" s="27">
        <v>7</v>
      </c>
      <c r="H11" s="150">
        <v>8</v>
      </c>
    </row>
    <row r="12" spans="1:11" ht="78" customHeight="1">
      <c r="A12" s="104" t="s">
        <v>390</v>
      </c>
      <c r="B12" s="105">
        <v>902</v>
      </c>
      <c r="C12" s="106"/>
      <c r="D12" s="106"/>
      <c r="E12" s="106"/>
      <c r="F12" s="106"/>
      <c r="G12" s="107">
        <f>G13+G64+G71+G91+G101+G129+G99+G100+G60</f>
        <v>223709870.61999997</v>
      </c>
      <c r="H12" s="107">
        <f>H13+H64+H71+H91+H101+H129+H99+H100+H60</f>
        <v>122016773.72000001</v>
      </c>
    </row>
    <row r="13" spans="1:11" ht="28.5">
      <c r="A13" s="73" t="s">
        <v>22</v>
      </c>
      <c r="B13" s="74">
        <v>902</v>
      </c>
      <c r="C13" s="51" t="s">
        <v>23</v>
      </c>
      <c r="D13" s="51"/>
      <c r="E13" s="51"/>
      <c r="F13" s="51"/>
      <c r="G13" s="52">
        <f>G14+G19+G25+G38+G42+G34</f>
        <v>104679307.06999999</v>
      </c>
      <c r="H13" s="87">
        <f>H14+H19+H25+H38+H42+H34</f>
        <v>79293767.290000007</v>
      </c>
    </row>
    <row r="14" spans="1:11" ht="57">
      <c r="A14" s="73" t="s">
        <v>24</v>
      </c>
      <c r="B14" s="74">
        <v>902</v>
      </c>
      <c r="C14" s="51" t="s">
        <v>23</v>
      </c>
      <c r="D14" s="51" t="s">
        <v>25</v>
      </c>
      <c r="E14" s="51"/>
      <c r="F14" s="51"/>
      <c r="G14" s="52">
        <f>G15+G18</f>
        <v>2797600</v>
      </c>
      <c r="H14" s="52">
        <f>H15+H18</f>
        <v>1920095.31</v>
      </c>
    </row>
    <row r="15" spans="1:11" ht="60">
      <c r="A15" s="31" t="s">
        <v>26</v>
      </c>
      <c r="B15" s="35">
        <v>902</v>
      </c>
      <c r="C15" s="32" t="s">
        <v>23</v>
      </c>
      <c r="D15" s="32" t="s">
        <v>25</v>
      </c>
      <c r="E15" s="32" t="s">
        <v>207</v>
      </c>
      <c r="F15" s="32"/>
      <c r="G15" s="33">
        <f>G16</f>
        <v>2784600</v>
      </c>
      <c r="H15" s="33">
        <f>H16</f>
        <v>1910095.31</v>
      </c>
    </row>
    <row r="16" spans="1:11" ht="30">
      <c r="A16" s="31" t="s">
        <v>28</v>
      </c>
      <c r="B16" s="35">
        <v>902</v>
      </c>
      <c r="C16" s="32" t="s">
        <v>23</v>
      </c>
      <c r="D16" s="32" t="s">
        <v>25</v>
      </c>
      <c r="E16" s="32" t="s">
        <v>207</v>
      </c>
      <c r="F16" s="32"/>
      <c r="G16" s="33">
        <f>G17</f>
        <v>2784600</v>
      </c>
      <c r="H16" s="33">
        <f>H17</f>
        <v>1910095.31</v>
      </c>
    </row>
    <row r="17" spans="1:8" ht="30">
      <c r="A17" s="75" t="s">
        <v>29</v>
      </c>
      <c r="B17" s="76">
        <v>902</v>
      </c>
      <c r="C17" s="71" t="s">
        <v>23</v>
      </c>
      <c r="D17" s="71" t="s">
        <v>25</v>
      </c>
      <c r="E17" s="71" t="s">
        <v>207</v>
      </c>
      <c r="F17" s="71"/>
      <c r="G17" s="72">
        <f>'Прил.3 Расходы'!F18</f>
        <v>2784600</v>
      </c>
      <c r="H17" s="72">
        <f>'Прил.3 Расходы'!G18</f>
        <v>1910095.31</v>
      </c>
    </row>
    <row r="18" spans="1:8" ht="60">
      <c r="A18" s="48" t="s">
        <v>534</v>
      </c>
      <c r="B18" s="76">
        <v>902</v>
      </c>
      <c r="C18" s="71" t="s">
        <v>23</v>
      </c>
      <c r="D18" s="71" t="s">
        <v>25</v>
      </c>
      <c r="E18" s="71" t="s">
        <v>535</v>
      </c>
      <c r="F18" s="71"/>
      <c r="G18" s="72">
        <f>'Прил.3 Расходы'!F19</f>
        <v>13000</v>
      </c>
      <c r="H18" s="72">
        <f>'Прил.3 Расходы'!G19</f>
        <v>10000</v>
      </c>
    </row>
    <row r="19" spans="1:8" ht="57">
      <c r="A19" s="73" t="s">
        <v>31</v>
      </c>
      <c r="B19" s="74">
        <v>902</v>
      </c>
      <c r="C19" s="51" t="s">
        <v>23</v>
      </c>
      <c r="D19" s="51" t="s">
        <v>32</v>
      </c>
      <c r="E19" s="51"/>
      <c r="F19" s="51"/>
      <c r="G19" s="52">
        <f>G20+G23</f>
        <v>270000</v>
      </c>
      <c r="H19" s="52">
        <f>H20+H23</f>
        <v>158929.82</v>
      </c>
    </row>
    <row r="20" spans="1:8" ht="60">
      <c r="A20" s="31" t="s">
        <v>26</v>
      </c>
      <c r="B20" s="35">
        <v>902</v>
      </c>
      <c r="C20" s="32" t="s">
        <v>23</v>
      </c>
      <c r="D20" s="32" t="s">
        <v>32</v>
      </c>
      <c r="E20" s="71" t="s">
        <v>208</v>
      </c>
      <c r="F20" s="32"/>
      <c r="G20" s="33">
        <f>G22</f>
        <v>100000</v>
      </c>
      <c r="H20" s="33">
        <f>H22</f>
        <v>35000</v>
      </c>
    </row>
    <row r="21" spans="1:8">
      <c r="A21" s="31" t="s">
        <v>33</v>
      </c>
      <c r="B21" s="35">
        <v>902</v>
      </c>
      <c r="C21" s="32" t="s">
        <v>23</v>
      </c>
      <c r="D21" s="32" t="s">
        <v>32</v>
      </c>
      <c r="E21" s="71" t="s">
        <v>208</v>
      </c>
      <c r="F21" s="32"/>
      <c r="G21" s="33">
        <f>G22</f>
        <v>100000</v>
      </c>
      <c r="H21" s="33">
        <f>H22</f>
        <v>35000</v>
      </c>
    </row>
    <row r="22" spans="1:8">
      <c r="A22" s="75"/>
      <c r="B22" s="76">
        <v>902</v>
      </c>
      <c r="C22" s="71" t="s">
        <v>23</v>
      </c>
      <c r="D22" s="71" t="s">
        <v>32</v>
      </c>
      <c r="E22" s="71" t="s">
        <v>208</v>
      </c>
      <c r="F22" s="71"/>
      <c r="G22" s="72">
        <f>'Прил.3 Расходы'!F24</f>
        <v>100000</v>
      </c>
      <c r="H22" s="72">
        <f>'Прил.3 Расходы'!G24</f>
        <v>35000</v>
      </c>
    </row>
    <row r="23" spans="1:8" ht="45">
      <c r="A23" s="31" t="s">
        <v>39</v>
      </c>
      <c r="B23" s="35">
        <v>902</v>
      </c>
      <c r="C23" s="32" t="s">
        <v>23</v>
      </c>
      <c r="D23" s="32" t="s">
        <v>32</v>
      </c>
      <c r="E23" s="32" t="s">
        <v>209</v>
      </c>
      <c r="F23" s="32"/>
      <c r="G23" s="33">
        <f>G24</f>
        <v>170000</v>
      </c>
      <c r="H23" s="33">
        <f>H24</f>
        <v>123929.82</v>
      </c>
    </row>
    <row r="24" spans="1:8" ht="45">
      <c r="A24" s="75" t="s">
        <v>35</v>
      </c>
      <c r="B24" s="76">
        <v>902</v>
      </c>
      <c r="C24" s="71" t="s">
        <v>23</v>
      </c>
      <c r="D24" s="71" t="s">
        <v>32</v>
      </c>
      <c r="E24" s="71" t="s">
        <v>209</v>
      </c>
      <c r="F24" s="71" t="s">
        <v>231</v>
      </c>
      <c r="G24" s="72">
        <f>'Прил.3 Расходы'!F26</f>
        <v>170000</v>
      </c>
      <c r="H24" s="72">
        <f>'Прил.3 Расходы'!G26</f>
        <v>123929.82</v>
      </c>
    </row>
    <row r="25" spans="1:8" ht="28.5">
      <c r="A25" s="73" t="s">
        <v>41</v>
      </c>
      <c r="B25" s="74">
        <v>902</v>
      </c>
      <c r="C25" s="51" t="s">
        <v>23</v>
      </c>
      <c r="D25" s="51" t="s">
        <v>42</v>
      </c>
      <c r="E25" s="51"/>
      <c r="F25" s="51"/>
      <c r="G25" s="52">
        <f>G26</f>
        <v>36202140</v>
      </c>
      <c r="H25" s="52">
        <f>H26</f>
        <v>24487835.330000002</v>
      </c>
    </row>
    <row r="26" spans="1:8" ht="60">
      <c r="A26" s="31" t="s">
        <v>26</v>
      </c>
      <c r="B26" s="35">
        <v>902</v>
      </c>
      <c r="C26" s="32" t="s">
        <v>23</v>
      </c>
      <c r="D26" s="32" t="s">
        <v>42</v>
      </c>
      <c r="E26" s="32"/>
      <c r="F26" s="32"/>
      <c r="G26" s="33">
        <f>G27</f>
        <v>36202140</v>
      </c>
      <c r="H26" s="33">
        <f>H27</f>
        <v>24487835.330000002</v>
      </c>
    </row>
    <row r="27" spans="1:8">
      <c r="A27" s="31" t="s">
        <v>33</v>
      </c>
      <c r="B27" s="35">
        <v>902</v>
      </c>
      <c r="C27" s="32" t="s">
        <v>23</v>
      </c>
      <c r="D27" s="32" t="s">
        <v>42</v>
      </c>
      <c r="E27" s="32"/>
      <c r="F27" s="32"/>
      <c r="G27" s="33">
        <f>G28+G30+G31+G32+G33+G29</f>
        <v>36202140</v>
      </c>
      <c r="H27" s="33">
        <f>H28+H30+H31+H32+H33+H29</f>
        <v>24487835.330000002</v>
      </c>
    </row>
    <row r="28" spans="1:8">
      <c r="A28" s="75" t="s">
        <v>43</v>
      </c>
      <c r="B28" s="76">
        <v>902</v>
      </c>
      <c r="C28" s="71" t="s">
        <v>23</v>
      </c>
      <c r="D28" s="71" t="s">
        <v>42</v>
      </c>
      <c r="E28" s="71" t="s">
        <v>208</v>
      </c>
      <c r="F28" s="71"/>
      <c r="G28" s="72">
        <f>'Прил.3 Расходы'!F30</f>
        <v>33692100</v>
      </c>
      <c r="H28" s="72">
        <f>'Прил.3 Расходы'!G30</f>
        <v>22785206.140000001</v>
      </c>
    </row>
    <row r="29" spans="1:8" ht="30">
      <c r="A29" s="75" t="s">
        <v>52</v>
      </c>
      <c r="B29" s="76">
        <v>902</v>
      </c>
      <c r="C29" s="71" t="s">
        <v>23</v>
      </c>
      <c r="D29" s="71" t="s">
        <v>42</v>
      </c>
      <c r="E29" s="77" t="s">
        <v>232</v>
      </c>
      <c r="F29" s="77"/>
      <c r="G29" s="72">
        <f>'Прил.3 Расходы'!F42</f>
        <v>425800</v>
      </c>
      <c r="H29" s="72">
        <f>'Прил.3 Расходы'!G42</f>
        <v>6862.66</v>
      </c>
    </row>
    <row r="30" spans="1:8" ht="30">
      <c r="A30" s="75" t="s">
        <v>53</v>
      </c>
      <c r="B30" s="76">
        <v>902</v>
      </c>
      <c r="C30" s="71" t="s">
        <v>23</v>
      </c>
      <c r="D30" s="71" t="s">
        <v>42</v>
      </c>
      <c r="E30" s="77" t="s">
        <v>233</v>
      </c>
      <c r="F30" s="71"/>
      <c r="G30" s="72">
        <f>'Прил.3 Расходы'!F43</f>
        <v>1300</v>
      </c>
      <c r="H30" s="72">
        <f>'Прил.3 Расходы'!G43</f>
        <v>1300</v>
      </c>
    </row>
    <row r="31" spans="1:8">
      <c r="A31" s="31" t="s">
        <v>485</v>
      </c>
      <c r="B31" s="76">
        <v>902</v>
      </c>
      <c r="C31" s="71" t="s">
        <v>23</v>
      </c>
      <c r="D31" s="71" t="s">
        <v>42</v>
      </c>
      <c r="E31" s="32" t="s">
        <v>484</v>
      </c>
      <c r="F31" s="71" t="s">
        <v>466</v>
      </c>
      <c r="G31" s="72">
        <f>'Прил.3 Расходы'!F49</f>
        <v>1252700</v>
      </c>
      <c r="H31" s="72">
        <f>'Прил.3 Расходы'!G49</f>
        <v>1252700</v>
      </c>
    </row>
    <row r="32" spans="1:8" ht="30">
      <c r="A32" s="75" t="s">
        <v>55</v>
      </c>
      <c r="B32" s="76">
        <v>902</v>
      </c>
      <c r="C32" s="71" t="s">
        <v>23</v>
      </c>
      <c r="D32" s="71" t="s">
        <v>42</v>
      </c>
      <c r="E32" s="77" t="s">
        <v>464</v>
      </c>
      <c r="F32" s="71"/>
      <c r="G32" s="72">
        <f>'Прил.3 Расходы'!F45</f>
        <v>743940</v>
      </c>
      <c r="H32" s="72">
        <f>'Прил.3 Расходы'!G45</f>
        <v>441766.53</v>
      </c>
    </row>
    <row r="33" spans="1:8" ht="30">
      <c r="A33" s="75" t="s">
        <v>56</v>
      </c>
      <c r="B33" s="76">
        <v>902</v>
      </c>
      <c r="C33" s="71" t="s">
        <v>23</v>
      </c>
      <c r="D33" s="71" t="s">
        <v>42</v>
      </c>
      <c r="E33" s="77" t="s">
        <v>261</v>
      </c>
      <c r="F33" s="71"/>
      <c r="G33" s="72">
        <f>'Прил.3 Расходы'!F46</f>
        <v>86300</v>
      </c>
      <c r="H33" s="72">
        <f>'Прил.3 Расходы'!G46</f>
        <v>0</v>
      </c>
    </row>
    <row r="34" spans="1:8" ht="126">
      <c r="A34" s="103" t="s">
        <v>322</v>
      </c>
      <c r="B34" s="76">
        <v>902</v>
      </c>
      <c r="C34" s="71" t="s">
        <v>23</v>
      </c>
      <c r="D34" s="71" t="s">
        <v>99</v>
      </c>
      <c r="E34" s="77" t="s">
        <v>220</v>
      </c>
      <c r="F34" s="71"/>
      <c r="G34" s="72">
        <f>'Прил.3 Расходы'!F52</f>
        <v>5300</v>
      </c>
      <c r="H34" s="72">
        <f>'Прил.3 Расходы'!G52</f>
        <v>0</v>
      </c>
    </row>
    <row r="35" spans="1:8" ht="63">
      <c r="A35" s="108" t="s">
        <v>391</v>
      </c>
      <c r="B35" s="98">
        <v>902</v>
      </c>
      <c r="C35" s="100"/>
      <c r="D35" s="100"/>
      <c r="E35" s="100"/>
      <c r="F35" s="100"/>
      <c r="G35" s="101">
        <f>G36</f>
        <v>1565400</v>
      </c>
      <c r="H35" s="101">
        <f>H36</f>
        <v>842140.62</v>
      </c>
    </row>
    <row r="36" spans="1:8" ht="57">
      <c r="A36" s="92" t="s">
        <v>63</v>
      </c>
      <c r="B36" s="93">
        <v>902</v>
      </c>
      <c r="C36" s="85" t="s">
        <v>23</v>
      </c>
      <c r="D36" s="85" t="s">
        <v>61</v>
      </c>
      <c r="E36" s="85" t="s">
        <v>210</v>
      </c>
      <c r="F36" s="85"/>
      <c r="G36" s="94">
        <f>G37</f>
        <v>1565400</v>
      </c>
      <c r="H36" s="94">
        <f>H37</f>
        <v>842140.62</v>
      </c>
    </row>
    <row r="37" spans="1:8" ht="30">
      <c r="A37" s="31" t="s">
        <v>29</v>
      </c>
      <c r="B37" s="76">
        <v>902</v>
      </c>
      <c r="C37" s="71" t="s">
        <v>23</v>
      </c>
      <c r="D37" s="71" t="s">
        <v>61</v>
      </c>
      <c r="E37" s="32" t="s">
        <v>210</v>
      </c>
      <c r="F37" s="32"/>
      <c r="G37" s="33">
        <f>'Прил.3 Расходы'!F60</f>
        <v>1565400</v>
      </c>
      <c r="H37" s="33">
        <f>'Прил.3 Расходы'!G60</f>
        <v>842140.62</v>
      </c>
    </row>
    <row r="38" spans="1:8">
      <c r="A38" s="73" t="s">
        <v>47</v>
      </c>
      <c r="B38" s="74">
        <v>902</v>
      </c>
      <c r="C38" s="51" t="s">
        <v>23</v>
      </c>
      <c r="D38" s="51" t="s">
        <v>68</v>
      </c>
      <c r="E38" s="51"/>
      <c r="F38" s="51"/>
      <c r="G38" s="52">
        <f>G39</f>
        <v>200000</v>
      </c>
      <c r="H38" s="52">
        <f>H39</f>
        <v>0</v>
      </c>
    </row>
    <row r="39" spans="1:8">
      <c r="A39" s="31" t="s">
        <v>47</v>
      </c>
      <c r="B39" s="35">
        <v>902</v>
      </c>
      <c r="C39" s="32" t="s">
        <v>23</v>
      </c>
      <c r="D39" s="32" t="s">
        <v>68</v>
      </c>
      <c r="E39" s="32"/>
      <c r="F39" s="32"/>
      <c r="G39" s="33">
        <f>G40+G41</f>
        <v>200000</v>
      </c>
      <c r="H39" s="33">
        <f>H40+H41</f>
        <v>0</v>
      </c>
    </row>
    <row r="40" spans="1:8" ht="30">
      <c r="A40" s="75" t="s">
        <v>49</v>
      </c>
      <c r="B40" s="76">
        <v>902</v>
      </c>
      <c r="C40" s="71" t="s">
        <v>23</v>
      </c>
      <c r="D40" s="71" t="s">
        <v>42</v>
      </c>
      <c r="E40" s="71" t="s">
        <v>48</v>
      </c>
      <c r="F40" s="71" t="s">
        <v>38</v>
      </c>
      <c r="G40" s="72">
        <f>'Прил.3 Расходы'!F40</f>
        <v>0</v>
      </c>
      <c r="H40" s="72">
        <f>'Прил.3 Расходы'!G40</f>
        <v>0</v>
      </c>
    </row>
    <row r="41" spans="1:8">
      <c r="A41" s="75" t="s">
        <v>69</v>
      </c>
      <c r="B41" s="76">
        <v>902</v>
      </c>
      <c r="C41" s="71" t="s">
        <v>23</v>
      </c>
      <c r="D41" s="71" t="s">
        <v>68</v>
      </c>
      <c r="E41" s="71" t="s">
        <v>48</v>
      </c>
      <c r="F41" s="71" t="s">
        <v>70</v>
      </c>
      <c r="G41" s="72">
        <f>'Прил.3 Расходы'!F67</f>
        <v>200000</v>
      </c>
      <c r="H41" s="72">
        <f>'Прил.3 Расходы'!G67</f>
        <v>0</v>
      </c>
    </row>
    <row r="42" spans="1:8" ht="42.75">
      <c r="A42" s="73" t="s">
        <v>71</v>
      </c>
      <c r="B42" s="74">
        <v>902</v>
      </c>
      <c r="C42" s="51" t="s">
        <v>23</v>
      </c>
      <c r="D42" s="51" t="s">
        <v>72</v>
      </c>
      <c r="E42" s="51"/>
      <c r="F42" s="51"/>
      <c r="G42" s="52">
        <f>G45+G47+G48+G49+G50+G51+G53+G56+G54+G46+G55+G52+G57+G58+G59</f>
        <v>65204267.07</v>
      </c>
      <c r="H42" s="52">
        <f>H45+H47+H48+H49+H50+H51+H53+H56+H54+H46+H55+H52+H57+H58+H59</f>
        <v>52726906.830000006</v>
      </c>
    </row>
    <row r="43" spans="1:8" ht="60">
      <c r="A43" s="31" t="s">
        <v>73</v>
      </c>
      <c r="B43" s="35">
        <v>902</v>
      </c>
      <c r="C43" s="32" t="s">
        <v>23</v>
      </c>
      <c r="D43" s="32" t="s">
        <v>72</v>
      </c>
      <c r="E43" s="32" t="s">
        <v>211</v>
      </c>
      <c r="F43" s="32"/>
      <c r="G43" s="33">
        <f>G44</f>
        <v>131649</v>
      </c>
      <c r="H43" s="33">
        <f>H44</f>
        <v>0</v>
      </c>
    </row>
    <row r="44" spans="1:8" ht="30">
      <c r="A44" s="31" t="s">
        <v>75</v>
      </c>
      <c r="B44" s="35">
        <v>902</v>
      </c>
      <c r="C44" s="32" t="s">
        <v>23</v>
      </c>
      <c r="D44" s="32" t="s">
        <v>72</v>
      </c>
      <c r="E44" s="32" t="s">
        <v>211</v>
      </c>
      <c r="F44" s="32"/>
      <c r="G44" s="33">
        <f>G45</f>
        <v>131649</v>
      </c>
      <c r="H44" s="33">
        <f>H45</f>
        <v>0</v>
      </c>
    </row>
    <row r="45" spans="1:8" ht="45">
      <c r="A45" s="75" t="s">
        <v>37</v>
      </c>
      <c r="B45" s="76">
        <v>902</v>
      </c>
      <c r="C45" s="71" t="s">
        <v>23</v>
      </c>
      <c r="D45" s="71" t="s">
        <v>72</v>
      </c>
      <c r="E45" s="71" t="s">
        <v>211</v>
      </c>
      <c r="F45" s="71" t="s">
        <v>38</v>
      </c>
      <c r="G45" s="72">
        <f>'Прил.3 Расходы'!F71+'Прил.3 Расходы'!F73</f>
        <v>131649</v>
      </c>
      <c r="H45" s="72">
        <f>'Прил.3 Расходы'!G71+'Прил.3 Расходы'!G73</f>
        <v>0</v>
      </c>
    </row>
    <row r="46" spans="1:8" ht="110.25">
      <c r="A46" s="39" t="s">
        <v>313</v>
      </c>
      <c r="B46" s="76">
        <v>902</v>
      </c>
      <c r="C46" s="32" t="s">
        <v>23</v>
      </c>
      <c r="D46" s="32" t="s">
        <v>72</v>
      </c>
      <c r="E46" s="32" t="s">
        <v>78</v>
      </c>
      <c r="F46" s="71" t="s">
        <v>38</v>
      </c>
      <c r="G46" s="72">
        <f>'Прил.3 Расходы'!F77</f>
        <v>2662818.0699999998</v>
      </c>
      <c r="H46" s="72">
        <f>'Прил.3 Расходы'!G77</f>
        <v>2260937.9500000002</v>
      </c>
    </row>
    <row r="47" spans="1:8" ht="126">
      <c r="A47" s="40" t="s">
        <v>314</v>
      </c>
      <c r="B47" s="76">
        <v>902</v>
      </c>
      <c r="C47" s="32" t="s">
        <v>23</v>
      </c>
      <c r="D47" s="32" t="s">
        <v>72</v>
      </c>
      <c r="E47" s="32" t="s">
        <v>79</v>
      </c>
      <c r="F47" s="32"/>
      <c r="G47" s="72">
        <f>'Прил.3 Расходы'!F78</f>
        <v>50000</v>
      </c>
      <c r="H47" s="72">
        <f>'Прил.3 Расходы'!G78</f>
        <v>0</v>
      </c>
    </row>
    <row r="48" spans="1:8" ht="94.5">
      <c r="A48" s="40" t="s">
        <v>315</v>
      </c>
      <c r="B48" s="76">
        <v>902</v>
      </c>
      <c r="C48" s="32" t="s">
        <v>23</v>
      </c>
      <c r="D48" s="32" t="s">
        <v>72</v>
      </c>
      <c r="E48" s="32" t="s">
        <v>80</v>
      </c>
      <c r="F48" s="32"/>
      <c r="G48" s="72">
        <f>'Прил.3 Расходы'!F79</f>
        <v>50000</v>
      </c>
      <c r="H48" s="72">
        <f>'Прил.3 Расходы'!G79</f>
        <v>0</v>
      </c>
    </row>
    <row r="49" spans="1:8" ht="111" thickBot="1">
      <c r="A49" s="41" t="s">
        <v>316</v>
      </c>
      <c r="B49" s="76">
        <v>902</v>
      </c>
      <c r="C49" s="32" t="s">
        <v>23</v>
      </c>
      <c r="D49" s="32" t="s">
        <v>72</v>
      </c>
      <c r="E49" s="32" t="s">
        <v>81</v>
      </c>
      <c r="F49" s="32"/>
      <c r="G49" s="72">
        <f>'Прил.3 Расходы'!F80</f>
        <v>50000</v>
      </c>
      <c r="H49" s="72">
        <f>'Прил.3 Расходы'!G80</f>
        <v>0</v>
      </c>
    </row>
    <row r="50" spans="1:8" ht="90">
      <c r="A50" s="35" t="s">
        <v>393</v>
      </c>
      <c r="B50" s="76">
        <v>902</v>
      </c>
      <c r="C50" s="32" t="s">
        <v>23</v>
      </c>
      <c r="D50" s="32" t="s">
        <v>72</v>
      </c>
      <c r="E50" s="32" t="s">
        <v>82</v>
      </c>
      <c r="F50" s="32"/>
      <c r="G50" s="72">
        <f>'Прил.3 Расходы'!F81</f>
        <v>0</v>
      </c>
      <c r="H50" s="72">
        <f>'Прил.3 Расходы'!G81</f>
        <v>0</v>
      </c>
    </row>
    <row r="51" spans="1:8" ht="126">
      <c r="A51" s="40" t="s">
        <v>317</v>
      </c>
      <c r="B51" s="76">
        <v>902</v>
      </c>
      <c r="C51" s="32" t="s">
        <v>23</v>
      </c>
      <c r="D51" s="32" t="s">
        <v>72</v>
      </c>
      <c r="E51" s="32" t="s">
        <v>83</v>
      </c>
      <c r="F51" s="32"/>
      <c r="G51" s="72">
        <f>'Прил.3 Расходы'!F82</f>
        <v>25000</v>
      </c>
      <c r="H51" s="72">
        <f>'Прил.3 Расходы'!G82</f>
        <v>9859</v>
      </c>
    </row>
    <row r="52" spans="1:8" ht="31.5">
      <c r="A52" s="39" t="s">
        <v>271</v>
      </c>
      <c r="B52" s="76"/>
      <c r="C52" s="32"/>
      <c r="D52" s="32"/>
      <c r="E52" s="32"/>
      <c r="F52" s="32"/>
      <c r="G52" s="72">
        <f>'Прил.3 Расходы'!F83+'Прил.3 Расходы'!F84</f>
        <v>10000</v>
      </c>
      <c r="H52" s="72">
        <f>'Прил.3 Расходы'!G83+'Прил.3 Расходы'!G84</f>
        <v>0</v>
      </c>
    </row>
    <row r="53" spans="1:8" ht="45">
      <c r="A53" s="31" t="s">
        <v>76</v>
      </c>
      <c r="B53" s="76">
        <v>902</v>
      </c>
      <c r="C53" s="32" t="s">
        <v>23</v>
      </c>
      <c r="D53" s="32" t="s">
        <v>72</v>
      </c>
      <c r="E53" s="32" t="s">
        <v>220</v>
      </c>
      <c r="F53" s="71" t="s">
        <v>38</v>
      </c>
      <c r="G53" s="72">
        <f>'Прил.3 Расходы'!F74</f>
        <v>60170800</v>
      </c>
      <c r="H53" s="72">
        <f>'Прил.3 Расходы'!G74</f>
        <v>48710230.630000003</v>
      </c>
    </row>
    <row r="54" spans="1:8" ht="45">
      <c r="A54" s="31" t="s">
        <v>269</v>
      </c>
      <c r="B54" s="76">
        <v>902</v>
      </c>
      <c r="C54" s="32" t="s">
        <v>23</v>
      </c>
      <c r="D54" s="32" t="s">
        <v>72</v>
      </c>
      <c r="E54" s="32" t="s">
        <v>274</v>
      </c>
      <c r="F54" s="71" t="s">
        <v>38</v>
      </c>
      <c r="G54" s="72">
        <f>'Прил.3 Расходы'!F75</f>
        <v>0</v>
      </c>
      <c r="H54" s="72">
        <f>'Прил.3 Расходы'!G75</f>
        <v>0</v>
      </c>
    </row>
    <row r="55" spans="1:8" ht="30">
      <c r="A55" s="31" t="s">
        <v>249</v>
      </c>
      <c r="B55" s="76">
        <v>902</v>
      </c>
      <c r="C55" s="32" t="s">
        <v>42</v>
      </c>
      <c r="D55" s="32" t="s">
        <v>108</v>
      </c>
      <c r="E55" s="32"/>
      <c r="F55" s="71" t="s">
        <v>38</v>
      </c>
      <c r="G55" s="72"/>
      <c r="H55" s="72"/>
    </row>
    <row r="56" spans="1:8" ht="47.25">
      <c r="A56" s="40" t="s">
        <v>84</v>
      </c>
      <c r="B56" s="76">
        <v>902</v>
      </c>
      <c r="C56" s="32" t="s">
        <v>23</v>
      </c>
      <c r="D56" s="32" t="s">
        <v>72</v>
      </c>
      <c r="E56" s="32" t="s">
        <v>85</v>
      </c>
      <c r="F56" s="71"/>
      <c r="G56" s="72">
        <f>'Прил.3 Расходы'!F85</f>
        <v>2054000</v>
      </c>
      <c r="H56" s="72">
        <f>'Прил.3 Расходы'!G85</f>
        <v>1745879.25</v>
      </c>
    </row>
    <row r="57" spans="1:8" ht="47.25">
      <c r="A57" s="40" t="s">
        <v>295</v>
      </c>
      <c r="B57" s="76">
        <v>902</v>
      </c>
      <c r="C57" s="32" t="s">
        <v>23</v>
      </c>
      <c r="D57" s="32" t="s">
        <v>72</v>
      </c>
      <c r="E57" s="32" t="s">
        <v>293</v>
      </c>
      <c r="F57" s="71"/>
      <c r="G57" s="72">
        <f>'Прил.3 Расходы'!F86</f>
        <v>0</v>
      </c>
      <c r="H57" s="72">
        <f>'Прил.3 Расходы'!G86</f>
        <v>0</v>
      </c>
    </row>
    <row r="58" spans="1:8" ht="15.75">
      <c r="A58" s="40" t="s">
        <v>291</v>
      </c>
      <c r="B58" s="76">
        <v>902</v>
      </c>
      <c r="C58" s="32" t="s">
        <v>23</v>
      </c>
      <c r="D58" s="32" t="s">
        <v>72</v>
      </c>
      <c r="E58" s="32" t="s">
        <v>278</v>
      </c>
      <c r="F58" s="71"/>
      <c r="G58" s="72">
        <f>'Прил.3 Расходы'!F87</f>
        <v>0</v>
      </c>
      <c r="H58" s="72">
        <f>'Прил.3 Расходы'!G87</f>
        <v>0</v>
      </c>
    </row>
    <row r="59" spans="1:8" ht="63">
      <c r="A59" s="40" t="s">
        <v>296</v>
      </c>
      <c r="B59" s="76">
        <v>902</v>
      </c>
      <c r="C59" s="32" t="s">
        <v>23</v>
      </c>
      <c r="D59" s="32" t="s">
        <v>72</v>
      </c>
      <c r="E59" s="32" t="s">
        <v>294</v>
      </c>
      <c r="F59" s="71"/>
      <c r="G59" s="72">
        <f>'Прил.3 Расходы'!F88</f>
        <v>0</v>
      </c>
      <c r="H59" s="72">
        <f>'Прил.3 Расходы'!G88</f>
        <v>0</v>
      </c>
    </row>
    <row r="60" spans="1:8" ht="30">
      <c r="A60" s="46" t="s">
        <v>87</v>
      </c>
      <c r="B60" s="76">
        <v>902</v>
      </c>
      <c r="C60" s="47" t="s">
        <v>25</v>
      </c>
      <c r="D60" s="47" t="s">
        <v>32</v>
      </c>
      <c r="E60" s="47"/>
      <c r="F60" s="71"/>
      <c r="G60" s="72">
        <f>G61</f>
        <v>1246200</v>
      </c>
      <c r="H60" s="72">
        <f>H61</f>
        <v>544543.73</v>
      </c>
    </row>
    <row r="61" spans="1:8" ht="45">
      <c r="A61" s="46" t="s">
        <v>88</v>
      </c>
      <c r="B61" s="76">
        <v>902</v>
      </c>
      <c r="C61" s="47" t="s">
        <v>25</v>
      </c>
      <c r="D61" s="47" t="s">
        <v>32</v>
      </c>
      <c r="E61" s="47"/>
      <c r="F61" s="71"/>
      <c r="G61" s="72">
        <f>G62+G63</f>
        <v>1246200</v>
      </c>
      <c r="H61" s="72">
        <f>H62+H63</f>
        <v>544543.73</v>
      </c>
    </row>
    <row r="62" spans="1:8" ht="75">
      <c r="A62" s="48" t="s">
        <v>89</v>
      </c>
      <c r="B62" s="76">
        <v>902</v>
      </c>
      <c r="C62" s="47" t="s">
        <v>25</v>
      </c>
      <c r="D62" s="47" t="s">
        <v>32</v>
      </c>
      <c r="E62" s="47" t="s">
        <v>222</v>
      </c>
      <c r="F62" s="71"/>
      <c r="G62" s="72">
        <f>'Прил.3 Расходы'!F92</f>
        <v>719200</v>
      </c>
      <c r="H62" s="72">
        <f>'Прил.3 Расходы'!G92</f>
        <v>384612.05</v>
      </c>
    </row>
    <row r="63" spans="1:8" ht="60">
      <c r="A63" s="48" t="s">
        <v>459</v>
      </c>
      <c r="B63" s="76">
        <v>902</v>
      </c>
      <c r="C63" s="47" t="s">
        <v>25</v>
      </c>
      <c r="D63" s="47" t="s">
        <v>32</v>
      </c>
      <c r="E63" s="47" t="s">
        <v>458</v>
      </c>
      <c r="F63" s="71"/>
      <c r="G63" s="72">
        <f>'Прил.3 Расходы'!F93</f>
        <v>527000</v>
      </c>
      <c r="H63" s="72">
        <f>'Прил.3 Расходы'!G93</f>
        <v>159931.68</v>
      </c>
    </row>
    <row r="64" spans="1:8" ht="18.75">
      <c r="A64" s="139"/>
      <c r="B64" s="74">
        <v>902</v>
      </c>
      <c r="C64" s="51" t="s">
        <v>32</v>
      </c>
      <c r="D64" s="51"/>
      <c r="E64" s="51"/>
      <c r="F64" s="51"/>
      <c r="G64" s="52">
        <f>G65+G69+G70</f>
        <v>1645000</v>
      </c>
      <c r="H64" s="52">
        <f>H65+H69+H70</f>
        <v>1633759.03</v>
      </c>
    </row>
    <row r="65" spans="1:8" ht="75">
      <c r="A65" s="31" t="s">
        <v>326</v>
      </c>
      <c r="B65" s="35">
        <v>902</v>
      </c>
      <c r="C65" s="32" t="s">
        <v>32</v>
      </c>
      <c r="D65" s="32" t="s">
        <v>155</v>
      </c>
      <c r="E65" s="32"/>
      <c r="F65" s="32"/>
      <c r="G65" s="33">
        <f>G68</f>
        <v>1645000</v>
      </c>
      <c r="H65" s="33">
        <f>H68</f>
        <v>1633759.03</v>
      </c>
    </row>
    <row r="66" spans="1:8" ht="90">
      <c r="A66" s="31" t="s">
        <v>327</v>
      </c>
      <c r="B66" s="35">
        <v>902</v>
      </c>
      <c r="C66" s="32" t="s">
        <v>32</v>
      </c>
      <c r="D66" s="32" t="s">
        <v>155</v>
      </c>
      <c r="E66" s="32" t="s">
        <v>96</v>
      </c>
      <c r="F66" s="32"/>
      <c r="G66" s="33">
        <f>G67</f>
        <v>1645000</v>
      </c>
      <c r="H66" s="33">
        <f>H67</f>
        <v>1633759.03</v>
      </c>
    </row>
    <row r="67" spans="1:8" ht="90">
      <c r="A67" s="31" t="s">
        <v>327</v>
      </c>
      <c r="B67" s="35">
        <v>902</v>
      </c>
      <c r="C67" s="32" t="s">
        <v>32</v>
      </c>
      <c r="D67" s="32" t="s">
        <v>155</v>
      </c>
      <c r="E67" s="32" t="s">
        <v>96</v>
      </c>
      <c r="F67" s="32"/>
      <c r="G67" s="33">
        <f>G68</f>
        <v>1645000</v>
      </c>
      <c r="H67" s="33">
        <f>H68</f>
        <v>1633759.03</v>
      </c>
    </row>
    <row r="68" spans="1:8" ht="45">
      <c r="A68" s="75" t="s">
        <v>37</v>
      </c>
      <c r="B68" s="76">
        <v>902</v>
      </c>
      <c r="C68" s="71" t="s">
        <v>32</v>
      </c>
      <c r="D68" s="71" t="s">
        <v>155</v>
      </c>
      <c r="E68" s="71" t="s">
        <v>96</v>
      </c>
      <c r="F68" s="71" t="s">
        <v>38</v>
      </c>
      <c r="G68" s="72">
        <f>'Прил.3 Расходы'!F99</f>
        <v>1645000</v>
      </c>
      <c r="H68" s="72">
        <f>'Прил.3 Расходы'!G99</f>
        <v>1633759.03</v>
      </c>
    </row>
    <row r="69" spans="1:8" ht="30">
      <c r="A69" s="31" t="s">
        <v>272</v>
      </c>
      <c r="B69" s="76">
        <v>902</v>
      </c>
      <c r="C69" s="32" t="s">
        <v>32</v>
      </c>
      <c r="D69" s="32" t="s">
        <v>155</v>
      </c>
      <c r="E69" s="32" t="s">
        <v>270</v>
      </c>
      <c r="F69" s="71"/>
      <c r="G69" s="72">
        <f>'Прил.3 Расходы'!F100</f>
        <v>0</v>
      </c>
      <c r="H69" s="72">
        <f>'Прил.3 Расходы'!G100</f>
        <v>0</v>
      </c>
    </row>
    <row r="70" spans="1:8" ht="15.75">
      <c r="A70" s="40" t="s">
        <v>291</v>
      </c>
      <c r="B70" s="76">
        <v>902</v>
      </c>
      <c r="C70" s="32" t="s">
        <v>32</v>
      </c>
      <c r="D70" s="32" t="s">
        <v>155</v>
      </c>
      <c r="E70" s="32" t="s">
        <v>278</v>
      </c>
      <c r="F70" s="71"/>
      <c r="G70" s="72">
        <f>'Прил.3 Расходы'!F103</f>
        <v>0</v>
      </c>
      <c r="H70" s="72">
        <f>'Прил.3 Расходы'!G103</f>
        <v>0</v>
      </c>
    </row>
    <row r="71" spans="1:8">
      <c r="A71" s="73" t="s">
        <v>239</v>
      </c>
      <c r="B71" s="74">
        <v>902</v>
      </c>
      <c r="C71" s="51" t="s">
        <v>42</v>
      </c>
      <c r="D71" s="51"/>
      <c r="E71" s="51"/>
      <c r="F71" s="51"/>
      <c r="G71" s="87">
        <f>G74+G75+G76+G77+G78+G82+G79+G72+G73</f>
        <v>79070839.379999995</v>
      </c>
      <c r="H71" s="87">
        <f>H74+H75+H76+H77+H78+H82+H79+H72+H73</f>
        <v>13254337.610000001</v>
      </c>
    </row>
    <row r="72" spans="1:8" ht="60">
      <c r="A72" s="31" t="s">
        <v>331</v>
      </c>
      <c r="B72" s="35">
        <v>902</v>
      </c>
      <c r="C72" s="32" t="s">
        <v>42</v>
      </c>
      <c r="D72" s="32" t="s">
        <v>99</v>
      </c>
      <c r="E72" s="32" t="s">
        <v>332</v>
      </c>
      <c r="F72" s="32" t="s">
        <v>38</v>
      </c>
      <c r="G72" s="33">
        <f>'Прил.3 Расходы'!F110</f>
        <v>793100</v>
      </c>
      <c r="H72" s="33">
        <f>'Прил.3 Расходы'!G110</f>
        <v>792900</v>
      </c>
    </row>
    <row r="73" spans="1:8" ht="90">
      <c r="A73" s="31" t="s">
        <v>333</v>
      </c>
      <c r="B73" s="35">
        <v>902</v>
      </c>
      <c r="C73" s="32" t="s">
        <v>42</v>
      </c>
      <c r="D73" s="32" t="s">
        <v>99</v>
      </c>
      <c r="E73" s="32" t="s">
        <v>335</v>
      </c>
      <c r="F73" s="32" t="s">
        <v>38</v>
      </c>
      <c r="G73" s="33">
        <f>'Прил.3 Расходы'!F112</f>
        <v>134000</v>
      </c>
      <c r="H73" s="33">
        <f>'Прил.3 Расходы'!G112</f>
        <v>67004.070000000007</v>
      </c>
    </row>
    <row r="74" spans="1:8" ht="111" thickBot="1">
      <c r="A74" s="41" t="s">
        <v>354</v>
      </c>
      <c r="B74" s="35">
        <v>902</v>
      </c>
      <c r="C74" s="32" t="s">
        <v>42</v>
      </c>
      <c r="D74" s="32" t="s">
        <v>99</v>
      </c>
      <c r="E74" s="32" t="s">
        <v>100</v>
      </c>
      <c r="F74" s="32"/>
      <c r="G74" s="33">
        <f>'Прил.3 Расходы'!F107</f>
        <v>300000</v>
      </c>
      <c r="H74" s="33">
        <f>'Прил.3 Расходы'!G107</f>
        <v>0</v>
      </c>
    </row>
    <row r="75" spans="1:8" ht="111" thickBot="1">
      <c r="A75" s="41" t="s">
        <v>355</v>
      </c>
      <c r="B75" s="35">
        <v>902</v>
      </c>
      <c r="C75" s="32" t="s">
        <v>42</v>
      </c>
      <c r="D75" s="32" t="s">
        <v>99</v>
      </c>
      <c r="E75" s="32" t="s">
        <v>101</v>
      </c>
      <c r="F75" s="32"/>
      <c r="G75" s="33">
        <f>'Прил.3 Расходы'!F108</f>
        <v>0</v>
      </c>
      <c r="H75" s="33">
        <f>'Прил.3 Расходы'!G108</f>
        <v>0</v>
      </c>
    </row>
    <row r="76" spans="1:8">
      <c r="A76" s="31" t="s">
        <v>235</v>
      </c>
      <c r="B76" s="35">
        <v>902</v>
      </c>
      <c r="C76" s="32" t="s">
        <v>42</v>
      </c>
      <c r="D76" s="32" t="s">
        <v>95</v>
      </c>
      <c r="E76" s="32" t="s">
        <v>105</v>
      </c>
      <c r="F76" s="32"/>
      <c r="G76" s="33">
        <f>'Прил.3 Расходы'!F117</f>
        <v>18594104.399999999</v>
      </c>
      <c r="H76" s="33">
        <f>'Прил.3 Расходы'!G117</f>
        <v>10015700.310000001</v>
      </c>
    </row>
    <row r="77" spans="1:8">
      <c r="A77" s="31"/>
      <c r="B77" s="35"/>
      <c r="C77" s="32"/>
      <c r="D77" s="32"/>
      <c r="E77" s="32"/>
      <c r="F77" s="32"/>
      <c r="G77" s="33"/>
      <c r="H77" s="33"/>
    </row>
    <row r="78" spans="1:8" ht="30">
      <c r="A78" s="31" t="s">
        <v>382</v>
      </c>
      <c r="B78" s="35">
        <v>902</v>
      </c>
      <c r="C78" s="32" t="s">
        <v>42</v>
      </c>
      <c r="D78" s="32" t="s">
        <v>61</v>
      </c>
      <c r="E78" s="32" t="s">
        <v>383</v>
      </c>
      <c r="F78" s="32" t="s">
        <v>38</v>
      </c>
      <c r="G78" s="33">
        <f>'Прил.3 Расходы'!F113</f>
        <v>14271200</v>
      </c>
      <c r="H78" s="33">
        <f>'Прил.3 Расходы'!G113</f>
        <v>0</v>
      </c>
    </row>
    <row r="79" spans="1:8" ht="150">
      <c r="A79" s="35" t="s">
        <v>276</v>
      </c>
      <c r="B79" s="35">
        <v>902</v>
      </c>
      <c r="C79" s="32" t="s">
        <v>42</v>
      </c>
      <c r="D79" s="32" t="s">
        <v>95</v>
      </c>
      <c r="E79" s="32" t="s">
        <v>275</v>
      </c>
      <c r="F79" s="32"/>
      <c r="G79" s="33">
        <f>'Прил.3 Расходы'!F116</f>
        <v>35970434.979999997</v>
      </c>
      <c r="H79" s="33">
        <f>'Прил.3 Расходы'!G116</f>
        <v>1199776.6499999999</v>
      </c>
    </row>
    <row r="80" spans="1:8">
      <c r="A80" s="31"/>
      <c r="B80" s="35"/>
      <c r="C80" s="32"/>
      <c r="D80" s="32"/>
      <c r="E80" s="32"/>
      <c r="F80" s="32"/>
      <c r="G80" s="33"/>
      <c r="H80" s="33"/>
    </row>
    <row r="81" spans="1:8">
      <c r="A81" s="31"/>
      <c r="B81" s="35"/>
      <c r="C81" s="32"/>
      <c r="D81" s="32"/>
      <c r="E81" s="32"/>
      <c r="F81" s="32"/>
      <c r="G81" s="33"/>
      <c r="H81" s="33"/>
    </row>
    <row r="82" spans="1:8" ht="42.75">
      <c r="A82" s="73" t="s">
        <v>107</v>
      </c>
      <c r="B82" s="74">
        <v>902</v>
      </c>
      <c r="C82" s="51" t="s">
        <v>42</v>
      </c>
      <c r="D82" s="51" t="s">
        <v>108</v>
      </c>
      <c r="E82" s="51"/>
      <c r="F82" s="51"/>
      <c r="G82" s="52">
        <f>G84+G83+G88+G89+G90</f>
        <v>9008000</v>
      </c>
      <c r="H82" s="52">
        <f>H84+H83+H88+H89+H90</f>
        <v>1178956.58</v>
      </c>
    </row>
    <row r="83" spans="1:8">
      <c r="A83" s="31"/>
      <c r="B83" s="35">
        <v>902</v>
      </c>
      <c r="C83" s="32" t="s">
        <v>42</v>
      </c>
      <c r="D83" s="32" t="s">
        <v>108</v>
      </c>
      <c r="E83" s="32"/>
      <c r="F83" s="32"/>
      <c r="G83" s="33"/>
      <c r="H83" s="33"/>
    </row>
    <row r="84" spans="1:8">
      <c r="A84" s="31" t="s">
        <v>109</v>
      </c>
      <c r="B84" s="35">
        <v>902</v>
      </c>
      <c r="C84" s="32" t="s">
        <v>42</v>
      </c>
      <c r="D84" s="32" t="s">
        <v>108</v>
      </c>
      <c r="E84" s="32"/>
      <c r="F84" s="32"/>
      <c r="G84" s="33">
        <f>G85+G86+G87</f>
        <v>300000</v>
      </c>
      <c r="H84" s="33">
        <f>H85+H86+H87</f>
        <v>0</v>
      </c>
    </row>
    <row r="85" spans="1:8" ht="15.75">
      <c r="A85" s="54" t="s">
        <v>110</v>
      </c>
      <c r="B85" s="76">
        <v>902</v>
      </c>
      <c r="C85" s="32" t="s">
        <v>42</v>
      </c>
      <c r="D85" s="32" t="s">
        <v>108</v>
      </c>
      <c r="E85" s="32" t="s">
        <v>111</v>
      </c>
      <c r="F85" s="32" t="s">
        <v>38</v>
      </c>
      <c r="G85" s="72">
        <f>'Прил.3 Расходы'!F122</f>
        <v>0</v>
      </c>
      <c r="H85" s="72">
        <f>'Прил.3 Расходы'!G122</f>
        <v>0</v>
      </c>
    </row>
    <row r="86" spans="1:8" ht="126">
      <c r="A86" s="55" t="s">
        <v>112</v>
      </c>
      <c r="B86" s="76">
        <v>902</v>
      </c>
      <c r="C86" s="32" t="s">
        <v>42</v>
      </c>
      <c r="D86" s="32" t="s">
        <v>108</v>
      </c>
      <c r="E86" s="32" t="s">
        <v>113</v>
      </c>
      <c r="F86" s="32" t="s">
        <v>103</v>
      </c>
      <c r="G86" s="72">
        <f>'Прил.3 Расходы'!F123</f>
        <v>300000</v>
      </c>
      <c r="H86" s="72">
        <f>'Прил.3 Расходы'!G123</f>
        <v>0</v>
      </c>
    </row>
    <row r="87" spans="1:8" ht="141.75">
      <c r="A87" s="56" t="s">
        <v>114</v>
      </c>
      <c r="B87" s="76">
        <v>902</v>
      </c>
      <c r="C87" s="32" t="s">
        <v>42</v>
      </c>
      <c r="D87" s="32" t="s">
        <v>108</v>
      </c>
      <c r="E87" s="32" t="s">
        <v>115</v>
      </c>
      <c r="F87" s="32" t="s">
        <v>38</v>
      </c>
      <c r="G87" s="72">
        <f>'Прил.3 Расходы'!F124</f>
        <v>0</v>
      </c>
      <c r="H87" s="72">
        <f>'Прил.3 Расходы'!G124</f>
        <v>0</v>
      </c>
    </row>
    <row r="88" spans="1:8" ht="15.75">
      <c r="A88" s="39" t="s">
        <v>236</v>
      </c>
      <c r="B88" s="76">
        <v>902</v>
      </c>
      <c r="C88" s="32" t="s">
        <v>42</v>
      </c>
      <c r="D88" s="32" t="s">
        <v>108</v>
      </c>
      <c r="E88" s="32" t="s">
        <v>223</v>
      </c>
      <c r="F88" s="32"/>
      <c r="G88" s="72">
        <f>'Прил.3 Расходы'!F127</f>
        <v>1418000</v>
      </c>
      <c r="H88" s="72">
        <f>'Прил.3 Расходы'!G127</f>
        <v>1178956.58</v>
      </c>
    </row>
    <row r="89" spans="1:8" ht="63">
      <c r="A89" s="39" t="s">
        <v>513</v>
      </c>
      <c r="B89" s="76">
        <v>902</v>
      </c>
      <c r="C89" s="32" t="s">
        <v>42</v>
      </c>
      <c r="D89" s="32" t="s">
        <v>108</v>
      </c>
      <c r="E89" s="32" t="s">
        <v>256</v>
      </c>
      <c r="F89" s="32" t="s">
        <v>38</v>
      </c>
      <c r="G89" s="72">
        <f>'Прил.3 Расходы'!F125</f>
        <v>7290000</v>
      </c>
      <c r="H89" s="72">
        <f>'Прил.3 Расходы'!G125</f>
        <v>0</v>
      </c>
    </row>
    <row r="90" spans="1:8" ht="15.75">
      <c r="A90" s="40" t="s">
        <v>291</v>
      </c>
      <c r="B90" s="76">
        <v>902</v>
      </c>
      <c r="C90" s="32" t="s">
        <v>42</v>
      </c>
      <c r="D90" s="32" t="s">
        <v>108</v>
      </c>
      <c r="E90" s="32" t="s">
        <v>278</v>
      </c>
      <c r="F90" s="71"/>
      <c r="G90" s="72">
        <f>'Прил.3 Расходы'!F129</f>
        <v>0</v>
      </c>
      <c r="H90" s="72">
        <f>'Прил.3 Расходы'!G129</f>
        <v>0</v>
      </c>
    </row>
    <row r="91" spans="1:8" ht="28.5">
      <c r="A91" s="73" t="s">
        <v>116</v>
      </c>
      <c r="B91" s="74">
        <v>902</v>
      </c>
      <c r="C91" s="51" t="s">
        <v>99</v>
      </c>
      <c r="D91" s="51"/>
      <c r="E91" s="51"/>
      <c r="F91" s="51"/>
      <c r="G91" s="87">
        <f>G93+G92+G98+G96+G97+G95</f>
        <v>22203922.569999997</v>
      </c>
      <c r="H91" s="87">
        <f>H93+H92+H98+H96+H97+H95</f>
        <v>14522534.76</v>
      </c>
    </row>
    <row r="92" spans="1:8">
      <c r="A92" s="73" t="s">
        <v>267</v>
      </c>
      <c r="B92" s="35">
        <v>902</v>
      </c>
      <c r="C92" s="32" t="s">
        <v>99</v>
      </c>
      <c r="D92" s="32" t="s">
        <v>23</v>
      </c>
      <c r="E92" s="32"/>
      <c r="F92" s="32"/>
      <c r="G92" s="33">
        <f>'Прил.3 Расходы'!F133</f>
        <v>0</v>
      </c>
      <c r="H92" s="33">
        <f>'Прил.3 Расходы'!G133</f>
        <v>0</v>
      </c>
    </row>
    <row r="93" spans="1:8" ht="30">
      <c r="A93" s="31" t="s">
        <v>117</v>
      </c>
      <c r="B93" s="35">
        <v>902</v>
      </c>
      <c r="C93" s="32" t="s">
        <v>99</v>
      </c>
      <c r="D93" s="32" t="s">
        <v>25</v>
      </c>
      <c r="E93" s="32"/>
      <c r="F93" s="32"/>
      <c r="G93" s="33">
        <f>'Прил.3 Расходы'!F140+'Прил.3 Расходы'!F141+'Прил.3 Расходы'!F142</f>
        <v>14219210.289999999</v>
      </c>
      <c r="H93" s="33">
        <f>'Прил.3 Расходы'!G140+'Прил.3 Расходы'!G141+'Прил.3 Расходы'!G142</f>
        <v>7689135.5099999998</v>
      </c>
    </row>
    <row r="94" spans="1:8">
      <c r="A94" s="31" t="s">
        <v>109</v>
      </c>
      <c r="B94" s="35">
        <v>902</v>
      </c>
      <c r="C94" s="32" t="s">
        <v>99</v>
      </c>
      <c r="D94" s="32" t="s">
        <v>25</v>
      </c>
      <c r="E94" s="32" t="s">
        <v>119</v>
      </c>
      <c r="F94" s="32"/>
      <c r="G94" s="33">
        <f>G95</f>
        <v>74538.63</v>
      </c>
      <c r="H94" s="33">
        <f>H95</f>
        <v>0</v>
      </c>
    </row>
    <row r="95" spans="1:8" ht="111" thickBot="1">
      <c r="A95" s="41" t="s">
        <v>120</v>
      </c>
      <c r="B95" s="76">
        <v>902</v>
      </c>
      <c r="C95" s="32" t="s">
        <v>99</v>
      </c>
      <c r="D95" s="32" t="s">
        <v>25</v>
      </c>
      <c r="E95" s="32" t="s">
        <v>119</v>
      </c>
      <c r="F95" s="32"/>
      <c r="G95" s="72">
        <f>'Прил.3 Расходы'!F137</f>
        <v>74538.63</v>
      </c>
      <c r="H95" s="72">
        <f>'Прил.3 Расходы'!G137</f>
        <v>0</v>
      </c>
    </row>
    <row r="96" spans="1:8" ht="63">
      <c r="A96" s="40" t="s">
        <v>296</v>
      </c>
      <c r="B96" s="76">
        <v>902</v>
      </c>
      <c r="C96" s="32" t="s">
        <v>99</v>
      </c>
      <c r="D96" s="32" t="s">
        <v>25</v>
      </c>
      <c r="E96" s="32" t="s">
        <v>297</v>
      </c>
      <c r="F96" s="32"/>
      <c r="G96" s="72">
        <f>'Прил.3 Расходы'!F135</f>
        <v>350000</v>
      </c>
      <c r="H96" s="72">
        <f>'Прил.3 Расходы'!G135</f>
        <v>349561.97</v>
      </c>
    </row>
    <row r="97" spans="1:8" ht="90">
      <c r="A97" s="31" t="s">
        <v>212</v>
      </c>
      <c r="B97" s="76">
        <v>902</v>
      </c>
      <c r="C97" s="32" t="s">
        <v>99</v>
      </c>
      <c r="D97" s="32" t="s">
        <v>25</v>
      </c>
      <c r="E97" s="32" t="s">
        <v>298</v>
      </c>
      <c r="F97" s="71"/>
      <c r="G97" s="72">
        <f>'Прил.3 Расходы'!F139</f>
        <v>4904312</v>
      </c>
      <c r="H97" s="72">
        <f>'Прил.3 Расходы'!G139</f>
        <v>4600000</v>
      </c>
    </row>
    <row r="98" spans="1:8" ht="15.75">
      <c r="A98" s="53" t="s">
        <v>300</v>
      </c>
      <c r="B98" s="76">
        <v>902</v>
      </c>
      <c r="C98" s="32" t="s">
        <v>99</v>
      </c>
      <c r="D98" s="32" t="s">
        <v>25</v>
      </c>
      <c r="E98" s="32" t="s">
        <v>299</v>
      </c>
      <c r="F98" s="71"/>
      <c r="G98" s="72">
        <f>'Прил.3 Расходы'!F138</f>
        <v>2655861.65</v>
      </c>
      <c r="H98" s="72">
        <f>'Прил.3 Расходы'!G138</f>
        <v>1883837.28</v>
      </c>
    </row>
    <row r="99" spans="1:8" ht="90">
      <c r="A99" s="35" t="s">
        <v>311</v>
      </c>
      <c r="B99" s="76">
        <v>902</v>
      </c>
      <c r="C99" s="32" t="s">
        <v>61</v>
      </c>
      <c r="D99" s="32" t="s">
        <v>99</v>
      </c>
      <c r="E99" s="32" t="s">
        <v>82</v>
      </c>
      <c r="F99" s="32" t="s">
        <v>312</v>
      </c>
      <c r="G99" s="72">
        <f>'Прил.3 Расходы'!F143</f>
        <v>90000</v>
      </c>
      <c r="H99" s="72">
        <f>'Прил.3 Расходы'!G143</f>
        <v>81000</v>
      </c>
    </row>
    <row r="100" spans="1:8" ht="31.5">
      <c r="A100" s="39" t="s">
        <v>324</v>
      </c>
      <c r="B100" s="76">
        <v>902</v>
      </c>
      <c r="C100" s="32" t="s">
        <v>66</v>
      </c>
      <c r="D100" s="32" t="s">
        <v>25</v>
      </c>
      <c r="E100" s="32" t="s">
        <v>145</v>
      </c>
      <c r="F100" s="32" t="s">
        <v>325</v>
      </c>
      <c r="G100" s="72"/>
      <c r="H100" s="72"/>
    </row>
    <row r="101" spans="1:8">
      <c r="A101" s="73" t="s">
        <v>154</v>
      </c>
      <c r="B101" s="74">
        <v>902</v>
      </c>
      <c r="C101" s="51" t="s">
        <v>155</v>
      </c>
      <c r="D101" s="51"/>
      <c r="E101" s="51"/>
      <c r="F101" s="51"/>
      <c r="G101" s="52">
        <f>G102+G107+G118</f>
        <v>14484601.6</v>
      </c>
      <c r="H101" s="52">
        <f>H102+H107+H118</f>
        <v>12556994.299999999</v>
      </c>
    </row>
    <row r="102" spans="1:8">
      <c r="A102" s="73" t="s">
        <v>156</v>
      </c>
      <c r="B102" s="74">
        <v>902</v>
      </c>
      <c r="C102" s="51" t="s">
        <v>155</v>
      </c>
      <c r="D102" s="51" t="s">
        <v>23</v>
      </c>
      <c r="E102" s="51"/>
      <c r="F102" s="51"/>
      <c r="G102" s="52">
        <f>G103+G106</f>
        <v>5836000</v>
      </c>
      <c r="H102" s="52">
        <f>H103+H106</f>
        <v>5671089</v>
      </c>
    </row>
    <row r="103" spans="1:8" ht="45">
      <c r="A103" s="31" t="s">
        <v>157</v>
      </c>
      <c r="B103" s="35">
        <v>902</v>
      </c>
      <c r="C103" s="32" t="s">
        <v>155</v>
      </c>
      <c r="D103" s="32" t="s">
        <v>23</v>
      </c>
      <c r="E103" s="32" t="s">
        <v>158</v>
      </c>
      <c r="F103" s="32"/>
      <c r="G103" s="33">
        <f>G104</f>
        <v>5500000</v>
      </c>
      <c r="H103" s="33">
        <f>H104</f>
        <v>5461089</v>
      </c>
    </row>
    <row r="104" spans="1:8" ht="30">
      <c r="A104" s="31" t="s">
        <v>159</v>
      </c>
      <c r="B104" s="35">
        <v>902</v>
      </c>
      <c r="C104" s="32" t="s">
        <v>155</v>
      </c>
      <c r="D104" s="32" t="s">
        <v>23</v>
      </c>
      <c r="E104" s="32" t="s">
        <v>158</v>
      </c>
      <c r="F104" s="32"/>
      <c r="G104" s="33">
        <f>G105</f>
        <v>5500000</v>
      </c>
      <c r="H104" s="33">
        <f>H105</f>
        <v>5461089</v>
      </c>
    </row>
    <row r="105" spans="1:8" ht="60">
      <c r="A105" s="75" t="s">
        <v>160</v>
      </c>
      <c r="B105" s="76">
        <v>902</v>
      </c>
      <c r="C105" s="32" t="s">
        <v>155</v>
      </c>
      <c r="D105" s="32" t="s">
        <v>23</v>
      </c>
      <c r="E105" s="32" t="s">
        <v>158</v>
      </c>
      <c r="F105" s="32" t="s">
        <v>161</v>
      </c>
      <c r="G105" s="72">
        <f>'Прил.3 Расходы'!F230</f>
        <v>5500000</v>
      </c>
      <c r="H105" s="72">
        <f>'Прил.3 Расходы'!G230</f>
        <v>5461089</v>
      </c>
    </row>
    <row r="106" spans="1:8">
      <c r="A106" s="75" t="s">
        <v>162</v>
      </c>
      <c r="B106" s="76">
        <v>902</v>
      </c>
      <c r="C106" s="71" t="s">
        <v>155</v>
      </c>
      <c r="D106" s="71" t="s">
        <v>23</v>
      </c>
      <c r="E106" s="32" t="s">
        <v>163</v>
      </c>
      <c r="F106" s="71" t="s">
        <v>164</v>
      </c>
      <c r="G106" s="72">
        <f>'Прил.3 Расходы'!F231</f>
        <v>336000</v>
      </c>
      <c r="H106" s="72">
        <f>'Прил.3 Расходы'!G231</f>
        <v>210000</v>
      </c>
    </row>
    <row r="107" spans="1:8" ht="28.5">
      <c r="A107" s="73" t="s">
        <v>165</v>
      </c>
      <c r="B107" s="74">
        <v>902</v>
      </c>
      <c r="C107" s="51" t="s">
        <v>155</v>
      </c>
      <c r="D107" s="51" t="s">
        <v>32</v>
      </c>
      <c r="E107" s="51"/>
      <c r="F107" s="51"/>
      <c r="G107" s="52">
        <f>G108+G111+G114+G115+G116+G117</f>
        <v>3697501.6</v>
      </c>
      <c r="H107" s="52">
        <f>H108+H111+H114+H115+H116+H117</f>
        <v>3647501.6</v>
      </c>
    </row>
    <row r="108" spans="1:8">
      <c r="A108" s="31" t="s">
        <v>167</v>
      </c>
      <c r="B108" s="35">
        <v>902</v>
      </c>
      <c r="C108" s="32" t="s">
        <v>155</v>
      </c>
      <c r="D108" s="32" t="s">
        <v>32</v>
      </c>
      <c r="E108" s="32" t="s">
        <v>168</v>
      </c>
      <c r="F108" s="32"/>
      <c r="G108" s="33">
        <f>G109</f>
        <v>100000</v>
      </c>
      <c r="H108" s="33">
        <f>H109</f>
        <v>50000</v>
      </c>
    </row>
    <row r="109" spans="1:8" ht="30">
      <c r="A109" s="31" t="s">
        <v>169</v>
      </c>
      <c r="B109" s="35">
        <v>902</v>
      </c>
      <c r="C109" s="32" t="s">
        <v>155</v>
      </c>
      <c r="D109" s="32" t="s">
        <v>32</v>
      </c>
      <c r="E109" s="32" t="s">
        <v>168</v>
      </c>
      <c r="F109" s="32"/>
      <c r="G109" s="33">
        <f>G110</f>
        <v>100000</v>
      </c>
      <c r="H109" s="33">
        <f>H110</f>
        <v>50000</v>
      </c>
    </row>
    <row r="110" spans="1:8" ht="30">
      <c r="A110" s="75" t="s">
        <v>170</v>
      </c>
      <c r="B110" s="76">
        <v>902</v>
      </c>
      <c r="C110" s="71" t="s">
        <v>155</v>
      </c>
      <c r="D110" s="71" t="s">
        <v>32</v>
      </c>
      <c r="E110" s="32" t="s">
        <v>168</v>
      </c>
      <c r="F110" s="71" t="s">
        <v>164</v>
      </c>
      <c r="G110" s="72">
        <f>'Прил.3 Расходы'!F236</f>
        <v>100000</v>
      </c>
      <c r="H110" s="72">
        <f>'Прил.3 Расходы'!G236</f>
        <v>50000</v>
      </c>
    </row>
    <row r="111" spans="1:8" ht="30">
      <c r="A111" s="31" t="s">
        <v>213</v>
      </c>
      <c r="B111" s="35">
        <v>902</v>
      </c>
      <c r="C111" s="32" t="s">
        <v>155</v>
      </c>
      <c r="D111" s="32" t="s">
        <v>42</v>
      </c>
      <c r="E111" s="32" t="s">
        <v>265</v>
      </c>
      <c r="F111" s="32"/>
      <c r="G111" s="33">
        <f>G112</f>
        <v>3597501.6</v>
      </c>
      <c r="H111" s="33">
        <f>H112</f>
        <v>3597501.6</v>
      </c>
    </row>
    <row r="112" spans="1:8" ht="30">
      <c r="A112" s="31" t="s">
        <v>169</v>
      </c>
      <c r="B112" s="35">
        <v>902</v>
      </c>
      <c r="C112" s="32" t="s">
        <v>155</v>
      </c>
      <c r="D112" s="32" t="s">
        <v>42</v>
      </c>
      <c r="E112" s="32" t="s">
        <v>265</v>
      </c>
      <c r="F112" s="32"/>
      <c r="G112" s="33">
        <f>G113</f>
        <v>3597501.6</v>
      </c>
      <c r="H112" s="33">
        <f>H113</f>
        <v>3597501.6</v>
      </c>
    </row>
    <row r="113" spans="1:8" ht="47.25">
      <c r="A113" s="39" t="s">
        <v>171</v>
      </c>
      <c r="B113" s="76">
        <v>902</v>
      </c>
      <c r="C113" s="32" t="s">
        <v>155</v>
      </c>
      <c r="D113" s="32" t="s">
        <v>42</v>
      </c>
      <c r="E113" s="32" t="s">
        <v>265</v>
      </c>
      <c r="F113" s="32" t="s">
        <v>246</v>
      </c>
      <c r="G113" s="72">
        <f>'Прил.3 Расходы'!F242</f>
        <v>3597501.6</v>
      </c>
      <c r="H113" s="72">
        <f>'Прил.3 Расходы'!G242</f>
        <v>3597501.6</v>
      </c>
    </row>
    <row r="114" spans="1:8" ht="45">
      <c r="A114" s="75" t="s">
        <v>166</v>
      </c>
      <c r="B114" s="76"/>
      <c r="C114" s="71"/>
      <c r="D114" s="71"/>
      <c r="E114" s="71"/>
      <c r="F114" s="71"/>
      <c r="G114" s="72"/>
      <c r="H114" s="72"/>
    </row>
    <row r="115" spans="1:8" ht="94.5">
      <c r="A115" s="53" t="s">
        <v>290</v>
      </c>
      <c r="B115" s="35">
        <v>902</v>
      </c>
      <c r="C115" s="32" t="s">
        <v>155</v>
      </c>
      <c r="D115" s="32" t="s">
        <v>32</v>
      </c>
      <c r="E115" s="32" t="s">
        <v>349</v>
      </c>
      <c r="F115" s="71" t="s">
        <v>246</v>
      </c>
      <c r="G115" s="72">
        <f>'Прил.3 Расходы'!F239</f>
        <v>0</v>
      </c>
      <c r="H115" s="72">
        <f>'Прил.3 Расходы'!G239</f>
        <v>0</v>
      </c>
    </row>
    <row r="116" spans="1:8" ht="15.75">
      <c r="A116" s="53"/>
      <c r="B116" s="35"/>
      <c r="C116" s="32"/>
      <c r="D116" s="32"/>
      <c r="E116" s="32"/>
      <c r="F116" s="71"/>
      <c r="G116" s="72">
        <f>'Прил.3 Расходы'!F243</f>
        <v>0</v>
      </c>
      <c r="H116" s="72">
        <f>'Прил.3 Расходы'!G243</f>
        <v>0</v>
      </c>
    </row>
    <row r="117" spans="1:8">
      <c r="A117" s="35"/>
      <c r="B117" s="35"/>
      <c r="C117" s="32"/>
      <c r="D117" s="32"/>
      <c r="E117" s="32"/>
      <c r="F117" s="32"/>
      <c r="G117" s="72">
        <f>'Прил.3 Расходы'!F238</f>
        <v>0</v>
      </c>
      <c r="H117" s="72">
        <f>'Прил.3 Расходы'!G238</f>
        <v>0</v>
      </c>
    </row>
    <row r="118" spans="1:8">
      <c r="A118" s="73" t="s">
        <v>172</v>
      </c>
      <c r="B118" s="74">
        <v>902</v>
      </c>
      <c r="C118" s="51" t="s">
        <v>155</v>
      </c>
      <c r="D118" s="51" t="s">
        <v>42</v>
      </c>
      <c r="E118" s="51"/>
      <c r="F118" s="51"/>
      <c r="G118" s="52">
        <f>G119+G120</f>
        <v>4951100</v>
      </c>
      <c r="H118" s="52">
        <f>H119+H120</f>
        <v>3238403.6999999997</v>
      </c>
    </row>
    <row r="119" spans="1:8">
      <c r="A119" s="75"/>
      <c r="B119" s="76"/>
      <c r="C119" s="71"/>
      <c r="D119" s="71"/>
      <c r="E119" s="71"/>
      <c r="F119" s="71"/>
      <c r="G119" s="72"/>
      <c r="H119" s="72"/>
    </row>
    <row r="120" spans="1:8" ht="30">
      <c r="A120" s="31" t="s">
        <v>135</v>
      </c>
      <c r="B120" s="35">
        <v>902</v>
      </c>
      <c r="C120" s="32" t="s">
        <v>155</v>
      </c>
      <c r="D120" s="32" t="s">
        <v>42</v>
      </c>
      <c r="E120" s="32"/>
      <c r="F120" s="32"/>
      <c r="G120" s="65">
        <f>G121+G124</f>
        <v>4951100</v>
      </c>
      <c r="H120" s="65">
        <f>H121+H124</f>
        <v>3238403.6999999997</v>
      </c>
    </row>
    <row r="121" spans="1:8" ht="165">
      <c r="A121" s="31" t="s">
        <v>174</v>
      </c>
      <c r="B121" s="35">
        <v>902</v>
      </c>
      <c r="C121" s="32" t="s">
        <v>155</v>
      </c>
      <c r="D121" s="32" t="s">
        <v>42</v>
      </c>
      <c r="E121" s="32" t="s">
        <v>229</v>
      </c>
      <c r="F121" s="32"/>
      <c r="G121" s="65">
        <f>G122</f>
        <v>66200</v>
      </c>
      <c r="H121" s="65">
        <f>H122</f>
        <v>5514.52</v>
      </c>
    </row>
    <row r="122" spans="1:8">
      <c r="A122" s="31" t="s">
        <v>175</v>
      </c>
      <c r="B122" s="35">
        <v>902</v>
      </c>
      <c r="C122" s="32" t="s">
        <v>155</v>
      </c>
      <c r="D122" s="32" t="s">
        <v>42</v>
      </c>
      <c r="E122" s="32" t="s">
        <v>229</v>
      </c>
      <c r="F122" s="32"/>
      <c r="G122" s="65">
        <f>G123</f>
        <v>66200</v>
      </c>
      <c r="H122" s="65">
        <f>H123</f>
        <v>5514.52</v>
      </c>
    </row>
    <row r="123" spans="1:8">
      <c r="A123" s="75" t="s">
        <v>176</v>
      </c>
      <c r="B123" s="76">
        <v>902</v>
      </c>
      <c r="C123" s="32" t="s">
        <v>155</v>
      </c>
      <c r="D123" s="32" t="s">
        <v>42</v>
      </c>
      <c r="E123" s="32" t="s">
        <v>229</v>
      </c>
      <c r="F123" s="32" t="s">
        <v>260</v>
      </c>
      <c r="G123" s="78">
        <f>'Прил.3 Расходы'!F250</f>
        <v>66200</v>
      </c>
      <c r="H123" s="78">
        <f>'Прил.3 Расходы'!G250</f>
        <v>5514.52</v>
      </c>
    </row>
    <row r="124" spans="1:8" ht="45">
      <c r="A124" s="31" t="s">
        <v>177</v>
      </c>
      <c r="B124" s="35">
        <v>902</v>
      </c>
      <c r="C124" s="32" t="s">
        <v>155</v>
      </c>
      <c r="D124" s="32" t="s">
        <v>42</v>
      </c>
      <c r="E124" s="32" t="s">
        <v>258</v>
      </c>
      <c r="F124" s="32"/>
      <c r="G124" s="33">
        <f>G125+G126+G127</f>
        <v>4884900</v>
      </c>
      <c r="H124" s="33">
        <f>H125+H126+H127</f>
        <v>3232889.1799999997</v>
      </c>
    </row>
    <row r="125" spans="1:8">
      <c r="A125" s="75" t="s">
        <v>175</v>
      </c>
      <c r="B125" s="76">
        <v>902</v>
      </c>
      <c r="C125" s="32" t="s">
        <v>155</v>
      </c>
      <c r="D125" s="32" t="s">
        <v>42</v>
      </c>
      <c r="E125" s="32" t="s">
        <v>258</v>
      </c>
      <c r="F125" s="32" t="s">
        <v>164</v>
      </c>
      <c r="G125" s="72">
        <f>'Прил.3 Расходы'!F252</f>
        <v>4069100</v>
      </c>
      <c r="H125" s="72">
        <f>'Прил.3 Расходы'!G252</f>
        <v>2539265.61</v>
      </c>
    </row>
    <row r="126" spans="1:8" ht="45">
      <c r="A126" s="75" t="s">
        <v>214</v>
      </c>
      <c r="B126" s="76">
        <v>902</v>
      </c>
      <c r="C126" s="32" t="s">
        <v>155</v>
      </c>
      <c r="D126" s="32" t="s">
        <v>42</v>
      </c>
      <c r="E126" s="32" t="s">
        <v>258</v>
      </c>
      <c r="F126" s="32" t="s">
        <v>164</v>
      </c>
      <c r="G126" s="72">
        <f>'Прил.3 Расходы'!F253</f>
        <v>815800</v>
      </c>
      <c r="H126" s="72">
        <f>'Прил.3 Расходы'!G253</f>
        <v>693623.57</v>
      </c>
    </row>
    <row r="127" spans="1:8" ht="30">
      <c r="A127" s="75" t="s">
        <v>179</v>
      </c>
      <c r="B127" s="76">
        <v>902</v>
      </c>
      <c r="C127" s="32" t="s">
        <v>155</v>
      </c>
      <c r="D127" s="32" t="s">
        <v>42</v>
      </c>
      <c r="E127" s="32" t="s">
        <v>258</v>
      </c>
      <c r="F127" s="32" t="s">
        <v>164</v>
      </c>
      <c r="G127" s="72">
        <f>'Прил.3 Расходы'!F254</f>
        <v>0</v>
      </c>
      <c r="H127" s="72">
        <f>'Прил.3 Расходы'!G254</f>
        <v>0</v>
      </c>
    </row>
    <row r="128" spans="1:8">
      <c r="A128" s="79"/>
      <c r="B128" s="76"/>
      <c r="C128" s="71"/>
      <c r="D128" s="71"/>
      <c r="E128" s="71"/>
      <c r="F128" s="71"/>
      <c r="G128" s="72"/>
      <c r="H128" s="72"/>
    </row>
    <row r="129" spans="1:8" ht="28.5">
      <c r="A129" s="73" t="s">
        <v>180</v>
      </c>
      <c r="B129" s="74">
        <v>902</v>
      </c>
      <c r="C129" s="51" t="s">
        <v>68</v>
      </c>
      <c r="D129" s="51" t="s">
        <v>25</v>
      </c>
      <c r="E129" s="51"/>
      <c r="F129" s="51"/>
      <c r="G129" s="52">
        <f>G130</f>
        <v>290000</v>
      </c>
      <c r="H129" s="52">
        <f>H130</f>
        <v>129837</v>
      </c>
    </row>
    <row r="130" spans="1:8">
      <c r="A130" s="31"/>
      <c r="B130" s="35"/>
      <c r="C130" s="32" t="s">
        <v>68</v>
      </c>
      <c r="D130" s="32" t="s">
        <v>25</v>
      </c>
      <c r="E130" s="32" t="s">
        <v>181</v>
      </c>
      <c r="F130" s="32"/>
      <c r="G130" s="33">
        <f>G131+G133+G134</f>
        <v>290000</v>
      </c>
      <c r="H130" s="33">
        <f>H131+H133+H134</f>
        <v>129837</v>
      </c>
    </row>
    <row r="131" spans="1:8" ht="60">
      <c r="A131" s="31" t="s">
        <v>182</v>
      </c>
      <c r="B131" s="35">
        <v>902</v>
      </c>
      <c r="C131" s="32" t="s">
        <v>68</v>
      </c>
      <c r="D131" s="32" t="s">
        <v>25</v>
      </c>
      <c r="E131" s="32" t="s">
        <v>181</v>
      </c>
      <c r="F131" s="32"/>
      <c r="G131" s="33">
        <f>G132</f>
        <v>290000</v>
      </c>
      <c r="H131" s="33">
        <f>H132</f>
        <v>129837</v>
      </c>
    </row>
    <row r="132" spans="1:8" ht="45">
      <c r="A132" s="75" t="s">
        <v>37</v>
      </c>
      <c r="B132" s="76">
        <v>902</v>
      </c>
      <c r="C132" s="32" t="s">
        <v>68</v>
      </c>
      <c r="D132" s="32" t="s">
        <v>25</v>
      </c>
      <c r="E132" s="32" t="s">
        <v>181</v>
      </c>
      <c r="F132" s="32" t="s">
        <v>38</v>
      </c>
      <c r="G132" s="72">
        <f>'Прил.3 Расходы'!F259</f>
        <v>290000</v>
      </c>
      <c r="H132" s="72">
        <f>'Прил.3 Расходы'!G259</f>
        <v>129837</v>
      </c>
    </row>
    <row r="133" spans="1:8" ht="150">
      <c r="A133" s="31" t="s">
        <v>283</v>
      </c>
      <c r="B133" s="76">
        <v>902</v>
      </c>
      <c r="C133" s="32" t="s">
        <v>68</v>
      </c>
      <c r="D133" s="32" t="s">
        <v>25</v>
      </c>
      <c r="E133" s="32" t="s">
        <v>275</v>
      </c>
      <c r="F133" s="32" t="s">
        <v>38</v>
      </c>
      <c r="G133" s="72">
        <f>'Прил.3 Расходы'!F260</f>
        <v>0</v>
      </c>
      <c r="H133" s="72">
        <f>'Прил.3 Расходы'!G260</f>
        <v>0</v>
      </c>
    </row>
    <row r="134" spans="1:8" ht="150">
      <c r="A134" s="31" t="s">
        <v>283</v>
      </c>
      <c r="B134" s="76">
        <v>902</v>
      </c>
      <c r="C134" s="32" t="s">
        <v>68</v>
      </c>
      <c r="D134" s="32" t="s">
        <v>25</v>
      </c>
      <c r="E134" s="32" t="s">
        <v>284</v>
      </c>
      <c r="F134" s="32" t="s">
        <v>38</v>
      </c>
      <c r="G134" s="72">
        <f>'Прил.3 Расходы'!F261</f>
        <v>0</v>
      </c>
      <c r="H134" s="72">
        <f>'Прил.3 Расходы'!G261</f>
        <v>0</v>
      </c>
    </row>
    <row r="135" spans="1:8" ht="60">
      <c r="A135" s="110" t="s">
        <v>392</v>
      </c>
      <c r="B135" s="98">
        <v>902</v>
      </c>
      <c r="C135" s="100"/>
      <c r="D135" s="100"/>
      <c r="E135" s="100"/>
      <c r="F135" s="100"/>
      <c r="G135" s="109">
        <f>G136+G177+G203+G240</f>
        <v>524185714.79999995</v>
      </c>
      <c r="H135" s="109">
        <f>H136+H177+H203+H240</f>
        <v>345718683.36000001</v>
      </c>
    </row>
    <row r="136" spans="1:8" ht="75">
      <c r="A136" s="31" t="s">
        <v>247</v>
      </c>
      <c r="B136" s="35">
        <v>902</v>
      </c>
      <c r="C136" s="32"/>
      <c r="D136" s="32"/>
      <c r="E136" s="32"/>
      <c r="F136" s="32"/>
      <c r="G136" s="87">
        <f>G137+G143+G147+G153+G154+G159+G164+G155+G156+G157+G158</f>
        <v>8569735</v>
      </c>
      <c r="H136" s="87">
        <f>H137+H143+H147+H153+H154+H159+H164+H155+H156+H157+H158</f>
        <v>5684471.96</v>
      </c>
    </row>
    <row r="137" spans="1:8" ht="90">
      <c r="A137" s="31" t="s">
        <v>60</v>
      </c>
      <c r="B137" s="35">
        <v>902</v>
      </c>
      <c r="C137" s="32" t="s">
        <v>23</v>
      </c>
      <c r="D137" s="32" t="s">
        <v>61</v>
      </c>
      <c r="E137" s="32"/>
      <c r="F137" s="33"/>
      <c r="G137" s="33">
        <f>G138</f>
        <v>8513000</v>
      </c>
      <c r="H137" s="33">
        <f>H138</f>
        <v>5680079.6299999999</v>
      </c>
    </row>
    <row r="138" spans="1:8" ht="60">
      <c r="A138" s="31" t="s">
        <v>26</v>
      </c>
      <c r="B138" s="35">
        <v>902</v>
      </c>
      <c r="C138" s="32" t="s">
        <v>23</v>
      </c>
      <c r="D138" s="32" t="s">
        <v>61</v>
      </c>
      <c r="E138" s="32"/>
      <c r="F138" s="33"/>
      <c r="G138" s="33">
        <f>G139</f>
        <v>8513000</v>
      </c>
      <c r="H138" s="33">
        <f>H139</f>
        <v>5680079.6299999999</v>
      </c>
    </row>
    <row r="139" spans="1:8">
      <c r="A139" s="31" t="s">
        <v>33</v>
      </c>
      <c r="B139" s="35">
        <v>902</v>
      </c>
      <c r="C139" s="32" t="s">
        <v>23</v>
      </c>
      <c r="D139" s="32" t="s">
        <v>61</v>
      </c>
      <c r="E139" s="32"/>
      <c r="F139" s="33"/>
      <c r="G139" s="33">
        <f>G140+G141+G142</f>
        <v>8513000</v>
      </c>
      <c r="H139" s="33">
        <f>H140+H141+H142</f>
        <v>5680079.6299999999</v>
      </c>
    </row>
    <row r="140" spans="1:8" ht="30">
      <c r="A140" s="75" t="s">
        <v>250</v>
      </c>
      <c r="B140" s="76">
        <v>902</v>
      </c>
      <c r="C140" s="32" t="s">
        <v>23</v>
      </c>
      <c r="D140" s="32" t="s">
        <v>61</v>
      </c>
      <c r="E140" s="32" t="s">
        <v>34</v>
      </c>
      <c r="F140" s="32"/>
      <c r="G140" s="72">
        <f>'Прил.3 Расходы'!F56</f>
        <v>8513000</v>
      </c>
      <c r="H140" s="72">
        <f>'Прил.3 Расходы'!G56</f>
        <v>5680079.6299999999</v>
      </c>
    </row>
    <row r="141" spans="1:8">
      <c r="A141" s="31" t="s">
        <v>291</v>
      </c>
      <c r="B141" s="76">
        <v>902</v>
      </c>
      <c r="C141" s="32" t="s">
        <v>23</v>
      </c>
      <c r="D141" s="32" t="s">
        <v>61</v>
      </c>
      <c r="E141" s="32" t="s">
        <v>278</v>
      </c>
      <c r="F141" s="32"/>
      <c r="G141" s="72">
        <f>'Прил.3 Расходы'!F57</f>
        <v>0</v>
      </c>
      <c r="H141" s="72">
        <f>'Прил.3 Расходы'!G57</f>
        <v>0</v>
      </c>
    </row>
    <row r="142" spans="1:8">
      <c r="A142" s="75" t="s">
        <v>62</v>
      </c>
      <c r="B142" s="76">
        <v>902</v>
      </c>
      <c r="C142" s="32" t="s">
        <v>23</v>
      </c>
      <c r="D142" s="32" t="s">
        <v>61</v>
      </c>
      <c r="E142" s="32" t="s">
        <v>262</v>
      </c>
      <c r="F142" s="32"/>
      <c r="G142" s="72">
        <f>'Прил.3 Расходы'!F58</f>
        <v>0</v>
      </c>
      <c r="H142" s="72">
        <f>'Прил.3 Расходы'!G58</f>
        <v>0</v>
      </c>
    </row>
    <row r="143" spans="1:8" ht="30">
      <c r="A143" s="35" t="s">
        <v>237</v>
      </c>
      <c r="B143" s="35"/>
      <c r="C143" s="32"/>
      <c r="D143" s="32"/>
      <c r="E143" s="32"/>
      <c r="F143" s="32"/>
      <c r="G143" s="36">
        <f>G144</f>
        <v>0</v>
      </c>
      <c r="H143" s="36">
        <f>H144</f>
        <v>0</v>
      </c>
    </row>
    <row r="144" spans="1:8" ht="30">
      <c r="A144" s="35" t="s">
        <v>237</v>
      </c>
      <c r="B144" s="35"/>
      <c r="C144" s="32"/>
      <c r="D144" s="32"/>
      <c r="E144" s="32"/>
      <c r="F144" s="32"/>
      <c r="G144" s="37">
        <f>G145</f>
        <v>0</v>
      </c>
      <c r="H144" s="37">
        <f>H145</f>
        <v>0</v>
      </c>
    </row>
    <row r="145" spans="1:8" ht="30">
      <c r="A145" s="31" t="s">
        <v>21</v>
      </c>
      <c r="B145" s="76">
        <v>902</v>
      </c>
      <c r="C145" s="71" t="s">
        <v>23</v>
      </c>
      <c r="D145" s="71" t="s">
        <v>72</v>
      </c>
      <c r="E145" s="71" t="s">
        <v>285</v>
      </c>
      <c r="F145" s="71" t="s">
        <v>51</v>
      </c>
      <c r="G145" s="80">
        <f>'Прил.3 Расходы'!F72</f>
        <v>0</v>
      </c>
      <c r="H145" s="80">
        <f>'Прил.3 Расходы'!G72</f>
        <v>0</v>
      </c>
    </row>
    <row r="146" spans="1:8">
      <c r="A146" s="75"/>
      <c r="B146" s="76"/>
      <c r="C146" s="71"/>
      <c r="D146" s="71"/>
      <c r="E146" s="32"/>
      <c r="F146" s="71"/>
      <c r="G146" s="80"/>
      <c r="H146" s="80"/>
    </row>
    <row r="147" spans="1:8">
      <c r="A147" s="81" t="s">
        <v>86</v>
      </c>
      <c r="B147" s="35">
        <v>902</v>
      </c>
      <c r="C147" s="82" t="s">
        <v>25</v>
      </c>
      <c r="D147" s="47"/>
      <c r="E147" s="47"/>
      <c r="F147" s="47"/>
      <c r="G147" s="83">
        <f t="shared" ref="G147:H151" si="0">G148</f>
        <v>0</v>
      </c>
      <c r="H147" s="83">
        <f t="shared" si="0"/>
        <v>0</v>
      </c>
    </row>
    <row r="148" spans="1:8" ht="30">
      <c r="A148" s="46" t="s">
        <v>87</v>
      </c>
      <c r="B148" s="35">
        <v>902</v>
      </c>
      <c r="C148" s="47" t="s">
        <v>25</v>
      </c>
      <c r="D148" s="47" t="s">
        <v>32</v>
      </c>
      <c r="E148" s="47" t="s">
        <v>222</v>
      </c>
      <c r="F148" s="47"/>
      <c r="G148" s="36">
        <f t="shared" si="0"/>
        <v>0</v>
      </c>
      <c r="H148" s="36">
        <f t="shared" si="0"/>
        <v>0</v>
      </c>
    </row>
    <row r="149" spans="1:8" ht="45">
      <c r="A149" s="46" t="s">
        <v>88</v>
      </c>
      <c r="B149" s="35">
        <v>902</v>
      </c>
      <c r="C149" s="47" t="s">
        <v>25</v>
      </c>
      <c r="D149" s="47" t="s">
        <v>32</v>
      </c>
      <c r="E149" s="47" t="s">
        <v>222</v>
      </c>
      <c r="F149" s="47"/>
      <c r="G149" s="36">
        <f t="shared" si="0"/>
        <v>0</v>
      </c>
      <c r="H149" s="36">
        <f t="shared" si="0"/>
        <v>0</v>
      </c>
    </row>
    <row r="150" spans="1:8" ht="75">
      <c r="A150" s="48" t="s">
        <v>89</v>
      </c>
      <c r="B150" s="35">
        <v>902</v>
      </c>
      <c r="C150" s="47" t="s">
        <v>25</v>
      </c>
      <c r="D150" s="47" t="s">
        <v>32</v>
      </c>
      <c r="E150" s="47" t="s">
        <v>222</v>
      </c>
      <c r="F150" s="47"/>
      <c r="G150" s="36">
        <f t="shared" si="0"/>
        <v>0</v>
      </c>
      <c r="H150" s="36">
        <f t="shared" si="0"/>
        <v>0</v>
      </c>
    </row>
    <row r="151" spans="1:8" ht="30">
      <c r="A151" s="48" t="s">
        <v>90</v>
      </c>
      <c r="B151" s="35">
        <v>902</v>
      </c>
      <c r="C151" s="47" t="s">
        <v>25</v>
      </c>
      <c r="D151" s="47" t="s">
        <v>32</v>
      </c>
      <c r="E151" s="47" t="s">
        <v>222</v>
      </c>
      <c r="F151" s="47" t="s">
        <v>91</v>
      </c>
      <c r="G151" s="37">
        <f t="shared" si="0"/>
        <v>0</v>
      </c>
      <c r="H151" s="37">
        <f t="shared" si="0"/>
        <v>0</v>
      </c>
    </row>
    <row r="152" spans="1:8">
      <c r="A152" s="84" t="s">
        <v>92</v>
      </c>
      <c r="B152" s="76">
        <v>902</v>
      </c>
      <c r="C152" s="47" t="s">
        <v>25</v>
      </c>
      <c r="D152" s="47" t="s">
        <v>32</v>
      </c>
      <c r="E152" s="47" t="s">
        <v>222</v>
      </c>
      <c r="F152" s="47" t="s">
        <v>93</v>
      </c>
      <c r="G152" s="80">
        <f>'Прил.3 Расходы'!F94</f>
        <v>0</v>
      </c>
      <c r="H152" s="80">
        <f>'Прил.3 Расходы'!G94</f>
        <v>0</v>
      </c>
    </row>
    <row r="153" spans="1:8" ht="30">
      <c r="A153" s="75" t="s">
        <v>21</v>
      </c>
      <c r="B153" s="76">
        <v>902</v>
      </c>
      <c r="C153" s="71" t="s">
        <v>32</v>
      </c>
      <c r="D153" s="71" t="s">
        <v>95</v>
      </c>
      <c r="E153" s="32" t="s">
        <v>59</v>
      </c>
      <c r="F153" s="71" t="s">
        <v>51</v>
      </c>
      <c r="G153" s="80">
        <f>'Прил.3 Расходы'!F102</f>
        <v>0</v>
      </c>
      <c r="H153" s="80">
        <f>'Прил.3 Расходы'!G102</f>
        <v>0</v>
      </c>
    </row>
    <row r="154" spans="1:8" ht="30">
      <c r="A154" s="75" t="s">
        <v>21</v>
      </c>
      <c r="B154" s="76">
        <v>902</v>
      </c>
      <c r="C154" s="71" t="s">
        <v>32</v>
      </c>
      <c r="D154" s="71" t="s">
        <v>95</v>
      </c>
      <c r="E154" s="32" t="s">
        <v>59</v>
      </c>
      <c r="F154" s="71" t="s">
        <v>51</v>
      </c>
      <c r="G154" s="58">
        <f>'Прил.3 Расходы'!F118</f>
        <v>52000</v>
      </c>
      <c r="H154" s="58">
        <f>'Прил.3 Расходы'!G118</f>
        <v>0</v>
      </c>
    </row>
    <row r="155" spans="1:8" ht="30">
      <c r="A155" s="75" t="s">
        <v>21</v>
      </c>
      <c r="B155" s="76">
        <v>902</v>
      </c>
      <c r="C155" s="71" t="s">
        <v>23</v>
      </c>
      <c r="D155" s="71" t="s">
        <v>66</v>
      </c>
      <c r="E155" s="32" t="s">
        <v>50</v>
      </c>
      <c r="F155" s="71" t="s">
        <v>51</v>
      </c>
      <c r="G155" s="58">
        <f>'Прил.3 Расходы'!F63</f>
        <v>0</v>
      </c>
      <c r="H155" s="58">
        <f>'Прил.3 Расходы'!G63</f>
        <v>0</v>
      </c>
    </row>
    <row r="156" spans="1:8" ht="30">
      <c r="A156" s="75" t="s">
        <v>21</v>
      </c>
      <c r="B156" s="76">
        <v>902</v>
      </c>
      <c r="C156" s="71" t="s">
        <v>23</v>
      </c>
      <c r="D156" s="71" t="s">
        <v>72</v>
      </c>
      <c r="E156" s="32" t="s">
        <v>50</v>
      </c>
      <c r="F156" s="71" t="s">
        <v>51</v>
      </c>
      <c r="G156" s="86"/>
      <c r="H156" s="86"/>
    </row>
    <row r="157" spans="1:8" ht="30">
      <c r="A157" s="31" t="s">
        <v>21</v>
      </c>
      <c r="B157" s="76">
        <v>902</v>
      </c>
      <c r="C157" s="32" t="s">
        <v>99</v>
      </c>
      <c r="D157" s="32" t="s">
        <v>32</v>
      </c>
      <c r="E157" s="32" t="s">
        <v>59</v>
      </c>
      <c r="F157" s="32" t="s">
        <v>51</v>
      </c>
      <c r="G157" s="61"/>
      <c r="H157" s="61"/>
    </row>
    <row r="158" spans="1:8" ht="30">
      <c r="A158" s="31" t="s">
        <v>21</v>
      </c>
      <c r="B158" s="76">
        <v>902</v>
      </c>
      <c r="C158" s="32" t="s">
        <v>155</v>
      </c>
      <c r="D158" s="32" t="s">
        <v>32</v>
      </c>
      <c r="E158" s="32" t="s">
        <v>50</v>
      </c>
      <c r="F158" s="32" t="s">
        <v>51</v>
      </c>
      <c r="G158" s="61">
        <f>'Прил.3 Расходы'!F237</f>
        <v>0</v>
      </c>
      <c r="H158" s="61">
        <f>'Прил.3 Расходы'!G237</f>
        <v>0</v>
      </c>
    </row>
    <row r="159" spans="1:8" ht="45">
      <c r="A159" s="31" t="s">
        <v>183</v>
      </c>
      <c r="B159" s="74">
        <v>902</v>
      </c>
      <c r="C159" s="51" t="s">
        <v>72</v>
      </c>
      <c r="D159" s="51" t="s">
        <v>118</v>
      </c>
      <c r="E159" s="32"/>
      <c r="F159" s="32"/>
      <c r="G159" s="33">
        <f t="shared" ref="G159:H162" si="1">G160</f>
        <v>4735</v>
      </c>
      <c r="H159" s="33">
        <f t="shared" si="1"/>
        <v>4392.33</v>
      </c>
    </row>
    <row r="160" spans="1:8" ht="45">
      <c r="A160" s="31" t="s">
        <v>184</v>
      </c>
      <c r="B160" s="35">
        <v>902</v>
      </c>
      <c r="C160" s="32" t="s">
        <v>72</v>
      </c>
      <c r="D160" s="32" t="s">
        <v>23</v>
      </c>
      <c r="E160" s="32" t="s">
        <v>185</v>
      </c>
      <c r="F160" s="32"/>
      <c r="G160" s="33">
        <f t="shared" si="1"/>
        <v>4735</v>
      </c>
      <c r="H160" s="33">
        <f t="shared" si="1"/>
        <v>4392.33</v>
      </c>
    </row>
    <row r="161" spans="1:8" ht="30">
      <c r="A161" s="31" t="s">
        <v>186</v>
      </c>
      <c r="B161" s="35">
        <v>902</v>
      </c>
      <c r="C161" s="32" t="s">
        <v>72</v>
      </c>
      <c r="D161" s="32" t="s">
        <v>23</v>
      </c>
      <c r="E161" s="32" t="s">
        <v>185</v>
      </c>
      <c r="F161" s="32"/>
      <c r="G161" s="33">
        <f t="shared" si="1"/>
        <v>4735</v>
      </c>
      <c r="H161" s="33">
        <f t="shared" si="1"/>
        <v>4392.33</v>
      </c>
    </row>
    <row r="162" spans="1:8" ht="30">
      <c r="A162" s="31" t="s">
        <v>187</v>
      </c>
      <c r="B162" s="35">
        <v>902</v>
      </c>
      <c r="C162" s="32" t="s">
        <v>72</v>
      </c>
      <c r="D162" s="32" t="s">
        <v>23</v>
      </c>
      <c r="E162" s="32" t="s">
        <v>185</v>
      </c>
      <c r="F162" s="32" t="s">
        <v>189</v>
      </c>
      <c r="G162" s="33">
        <f t="shared" si="1"/>
        <v>4735</v>
      </c>
      <c r="H162" s="33">
        <f t="shared" si="1"/>
        <v>4392.33</v>
      </c>
    </row>
    <row r="163" spans="1:8">
      <c r="A163" s="75" t="s">
        <v>188</v>
      </c>
      <c r="B163" s="76">
        <v>902</v>
      </c>
      <c r="C163" s="71" t="s">
        <v>72</v>
      </c>
      <c r="D163" s="71" t="s">
        <v>23</v>
      </c>
      <c r="E163" s="71" t="s">
        <v>185</v>
      </c>
      <c r="F163" s="71"/>
      <c r="G163" s="72">
        <f>'Прил.3 Расходы'!F270</f>
        <v>4735</v>
      </c>
      <c r="H163" s="72">
        <f>'Прил.3 Расходы'!G270</f>
        <v>4392.33</v>
      </c>
    </row>
    <row r="164" spans="1:8" ht="99.75">
      <c r="A164" s="74" t="s">
        <v>190</v>
      </c>
      <c r="B164" s="74">
        <v>902</v>
      </c>
      <c r="C164" s="51" t="s">
        <v>191</v>
      </c>
      <c r="D164" s="51"/>
      <c r="E164" s="51"/>
      <c r="F164" s="51"/>
      <c r="G164" s="87">
        <f>G165+G175+G176</f>
        <v>0</v>
      </c>
      <c r="H164" s="87">
        <f>H165+H175+H176</f>
        <v>0</v>
      </c>
    </row>
    <row r="165" spans="1:8" ht="75">
      <c r="A165" s="48" t="s">
        <v>192</v>
      </c>
      <c r="B165" s="35">
        <v>902</v>
      </c>
      <c r="C165" s="32" t="s">
        <v>191</v>
      </c>
      <c r="D165" s="32" t="s">
        <v>23</v>
      </c>
      <c r="E165" s="32"/>
      <c r="F165" s="32"/>
      <c r="G165" s="33">
        <f>G166</f>
        <v>0</v>
      </c>
      <c r="H165" s="33">
        <f>H166</f>
        <v>0</v>
      </c>
    </row>
    <row r="166" spans="1:8" ht="30">
      <c r="A166" s="48" t="s">
        <v>193</v>
      </c>
      <c r="B166" s="35">
        <v>902</v>
      </c>
      <c r="C166" s="32" t="s">
        <v>191</v>
      </c>
      <c r="D166" s="32" t="s">
        <v>23</v>
      </c>
      <c r="E166" s="32"/>
      <c r="F166" s="32"/>
      <c r="G166" s="33">
        <f>G167</f>
        <v>0</v>
      </c>
      <c r="H166" s="33">
        <f>H167</f>
        <v>0</v>
      </c>
    </row>
    <row r="167" spans="1:8" ht="30">
      <c r="A167" s="48" t="s">
        <v>193</v>
      </c>
      <c r="B167" s="35">
        <v>902</v>
      </c>
      <c r="C167" s="32" t="s">
        <v>191</v>
      </c>
      <c r="D167" s="32" t="s">
        <v>23</v>
      </c>
      <c r="E167" s="32"/>
      <c r="F167" s="32"/>
      <c r="G167" s="33">
        <f>G168+G172</f>
        <v>0</v>
      </c>
      <c r="H167" s="33">
        <f>H168+H172</f>
        <v>0</v>
      </c>
    </row>
    <row r="168" spans="1:8" ht="60">
      <c r="A168" s="60" t="s">
        <v>194</v>
      </c>
      <c r="B168" s="35">
        <v>902</v>
      </c>
      <c r="C168" s="32" t="s">
        <v>191</v>
      </c>
      <c r="D168" s="32" t="s">
        <v>23</v>
      </c>
      <c r="E168" s="32" t="s">
        <v>195</v>
      </c>
      <c r="F168" s="32"/>
      <c r="G168" s="33">
        <f t="shared" ref="G168:H170" si="2">G169</f>
        <v>0</v>
      </c>
      <c r="H168" s="33">
        <f t="shared" si="2"/>
        <v>0</v>
      </c>
    </row>
    <row r="169" spans="1:8">
      <c r="A169" s="60" t="s">
        <v>196</v>
      </c>
      <c r="B169" s="35">
        <v>902</v>
      </c>
      <c r="C169" s="32" t="s">
        <v>191</v>
      </c>
      <c r="D169" s="32" t="s">
        <v>23</v>
      </c>
      <c r="E169" s="32" t="s">
        <v>195</v>
      </c>
      <c r="F169" s="32"/>
      <c r="G169" s="33">
        <f t="shared" si="2"/>
        <v>0</v>
      </c>
      <c r="H169" s="33">
        <f t="shared" si="2"/>
        <v>0</v>
      </c>
    </row>
    <row r="170" spans="1:8">
      <c r="A170" s="48" t="s">
        <v>197</v>
      </c>
      <c r="B170" s="35">
        <v>902</v>
      </c>
      <c r="C170" s="32" t="s">
        <v>191</v>
      </c>
      <c r="D170" s="32" t="s">
        <v>23</v>
      </c>
      <c r="E170" s="32" t="s">
        <v>195</v>
      </c>
      <c r="F170" s="32" t="s">
        <v>200</v>
      </c>
      <c r="G170" s="33">
        <f t="shared" si="2"/>
        <v>0</v>
      </c>
      <c r="H170" s="33">
        <f t="shared" si="2"/>
        <v>0</v>
      </c>
    </row>
    <row r="171" spans="1:8" ht="60">
      <c r="A171" s="84" t="s">
        <v>199</v>
      </c>
      <c r="B171" s="76">
        <v>902</v>
      </c>
      <c r="C171" s="71" t="s">
        <v>191</v>
      </c>
      <c r="D171" s="71" t="s">
        <v>23</v>
      </c>
      <c r="E171" s="32" t="s">
        <v>195</v>
      </c>
      <c r="F171" s="71" t="s">
        <v>200</v>
      </c>
      <c r="G171" s="72">
        <f>'Прил.3 Расходы'!F278</f>
        <v>0</v>
      </c>
      <c r="H171" s="72">
        <f>'Прил.3 Расходы'!G278</f>
        <v>0</v>
      </c>
    </row>
    <row r="172" spans="1:8">
      <c r="A172" s="60" t="s">
        <v>196</v>
      </c>
      <c r="B172" s="35">
        <v>902</v>
      </c>
      <c r="C172" s="32" t="s">
        <v>191</v>
      </c>
      <c r="D172" s="32" t="s">
        <v>23</v>
      </c>
      <c r="E172" s="32" t="s">
        <v>268</v>
      </c>
      <c r="F172" s="32"/>
      <c r="G172" s="33">
        <f>G173</f>
        <v>0</v>
      </c>
      <c r="H172" s="33">
        <f>H173</f>
        <v>0</v>
      </c>
    </row>
    <row r="173" spans="1:8">
      <c r="A173" s="48" t="s">
        <v>197</v>
      </c>
      <c r="B173" s="35">
        <v>902</v>
      </c>
      <c r="C173" s="32" t="s">
        <v>191</v>
      </c>
      <c r="D173" s="32" t="s">
        <v>23</v>
      </c>
      <c r="E173" s="32" t="s">
        <v>268</v>
      </c>
      <c r="F173" s="32" t="s">
        <v>198</v>
      </c>
      <c r="G173" s="33">
        <f>G174</f>
        <v>0</v>
      </c>
      <c r="H173" s="33">
        <f>H174</f>
        <v>0</v>
      </c>
    </row>
    <row r="174" spans="1:8" ht="150">
      <c r="A174" s="84" t="s">
        <v>201</v>
      </c>
      <c r="B174" s="76">
        <v>902</v>
      </c>
      <c r="C174" s="71" t="s">
        <v>191</v>
      </c>
      <c r="D174" s="71" t="s">
        <v>23</v>
      </c>
      <c r="E174" s="32" t="s">
        <v>268</v>
      </c>
      <c r="F174" s="32" t="s">
        <v>200</v>
      </c>
      <c r="G174" s="72">
        <f>'Прил.3 Расходы'!F280</f>
        <v>0</v>
      </c>
      <c r="H174" s="72">
        <f>'Прил.3 Расходы'!G280</f>
        <v>0</v>
      </c>
    </row>
    <row r="175" spans="1:8" ht="60">
      <c r="A175" s="84" t="s">
        <v>202</v>
      </c>
      <c r="B175" s="76">
        <v>902</v>
      </c>
      <c r="C175" s="71" t="s">
        <v>191</v>
      </c>
      <c r="D175" s="71" t="s">
        <v>25</v>
      </c>
      <c r="E175" s="32" t="s">
        <v>215</v>
      </c>
      <c r="F175" s="71" t="s">
        <v>204</v>
      </c>
      <c r="G175" s="72">
        <f>'Прил.3 Расходы'!F282</f>
        <v>0</v>
      </c>
      <c r="H175" s="72">
        <f>'Прил.3 Расходы'!G282</f>
        <v>0</v>
      </c>
    </row>
    <row r="176" spans="1:8">
      <c r="A176" s="31" t="s">
        <v>277</v>
      </c>
      <c r="B176" s="76">
        <v>902</v>
      </c>
      <c r="C176" s="71" t="s">
        <v>191</v>
      </c>
      <c r="D176" s="71" t="s">
        <v>32</v>
      </c>
      <c r="E176" s="71"/>
      <c r="F176" s="71"/>
      <c r="G176" s="72">
        <f>'Прил.3 Расходы'!F283</f>
        <v>0</v>
      </c>
      <c r="H176" s="72">
        <f>'Прил.3 Расходы'!G283</f>
        <v>0</v>
      </c>
    </row>
    <row r="177" spans="1:8" ht="42.75">
      <c r="A177" s="28" t="s">
        <v>358</v>
      </c>
      <c r="B177" s="69">
        <v>902</v>
      </c>
      <c r="C177" s="29"/>
      <c r="D177" s="29"/>
      <c r="E177" s="29"/>
      <c r="F177" s="29"/>
      <c r="G177" s="57">
        <f>G178+G219+G224</f>
        <v>456469535.64999998</v>
      </c>
      <c r="H177" s="57">
        <f>H178+H219+H224</f>
        <v>300024743.05000001</v>
      </c>
    </row>
    <row r="178" spans="1:8">
      <c r="A178" s="31" t="s">
        <v>121</v>
      </c>
      <c r="B178" s="35">
        <v>902</v>
      </c>
      <c r="C178" s="51" t="s">
        <v>66</v>
      </c>
      <c r="D178" s="51"/>
      <c r="E178" s="51"/>
      <c r="F178" s="51"/>
      <c r="G178" s="87">
        <f>G179+G187</f>
        <v>430554675.64999998</v>
      </c>
      <c r="H178" s="87">
        <f>H179+H187</f>
        <v>280165201.46000004</v>
      </c>
    </row>
    <row r="179" spans="1:8">
      <c r="A179" s="31" t="s">
        <v>288</v>
      </c>
      <c r="B179" s="35"/>
      <c r="C179" s="32" t="s">
        <v>66</v>
      </c>
      <c r="D179" s="32" t="s">
        <v>23</v>
      </c>
      <c r="E179" s="32"/>
      <c r="F179" s="51"/>
      <c r="G179" s="58">
        <f>G180+G181+G182+G183+G184+G185+G186</f>
        <v>74443921.939999998</v>
      </c>
      <c r="H179" s="58">
        <f>H180+H181+H182+H183+H184+H185+H186</f>
        <v>46234272.700000003</v>
      </c>
    </row>
    <row r="180" spans="1:8" ht="30">
      <c r="A180" s="31" t="s">
        <v>243</v>
      </c>
      <c r="B180" s="35">
        <v>902</v>
      </c>
      <c r="C180" s="32" t="s">
        <v>66</v>
      </c>
      <c r="D180" s="32" t="s">
        <v>23</v>
      </c>
      <c r="E180" s="32" t="s">
        <v>244</v>
      </c>
      <c r="F180" s="51"/>
      <c r="G180" s="58">
        <f>'Прил.3 Расходы'!F148</f>
        <v>40000</v>
      </c>
      <c r="H180" s="58">
        <f>'Прил.3 Расходы'!G148</f>
        <v>40000</v>
      </c>
    </row>
    <row r="181" spans="1:8" ht="30">
      <c r="A181" s="35" t="s">
        <v>227</v>
      </c>
      <c r="B181" s="35">
        <v>902</v>
      </c>
      <c r="C181" s="32" t="s">
        <v>66</v>
      </c>
      <c r="D181" s="32" t="s">
        <v>23</v>
      </c>
      <c r="E181" s="32" t="s">
        <v>287</v>
      </c>
      <c r="F181" s="51"/>
      <c r="G181" s="58">
        <f>'Прил.3 Расходы'!F153</f>
        <v>35880800</v>
      </c>
      <c r="H181" s="58">
        <f>'Прил.3 Расходы'!G153</f>
        <v>27039982.600000001</v>
      </c>
    </row>
    <row r="182" spans="1:8">
      <c r="A182" s="31" t="s">
        <v>122</v>
      </c>
      <c r="B182" s="35">
        <v>902</v>
      </c>
      <c r="C182" s="32" t="s">
        <v>66</v>
      </c>
      <c r="D182" s="32" t="s">
        <v>23</v>
      </c>
      <c r="E182" s="32" t="s">
        <v>225</v>
      </c>
      <c r="F182" s="51"/>
      <c r="G182" s="58">
        <f>'Прил.3 Расходы'!F150</f>
        <v>37818200</v>
      </c>
      <c r="H182" s="58">
        <f>'Прил.3 Расходы'!G150</f>
        <v>19058838.100000001</v>
      </c>
    </row>
    <row r="183" spans="1:8" ht="165">
      <c r="A183" s="31" t="s">
        <v>279</v>
      </c>
      <c r="B183" s="35">
        <v>902</v>
      </c>
      <c r="C183" s="32" t="s">
        <v>66</v>
      </c>
      <c r="D183" s="32" t="s">
        <v>23</v>
      </c>
      <c r="E183" s="32" t="s">
        <v>286</v>
      </c>
      <c r="F183" s="32" t="s">
        <v>302</v>
      </c>
      <c r="G183" s="58">
        <f>'Прил.3 Расходы'!F151</f>
        <v>300121.94</v>
      </c>
      <c r="H183" s="58">
        <f>'Прил.3 Расходы'!G151</f>
        <v>0</v>
      </c>
    </row>
    <row r="184" spans="1:8" ht="165">
      <c r="A184" s="31" t="s">
        <v>303</v>
      </c>
      <c r="B184" s="35">
        <v>902</v>
      </c>
      <c r="C184" s="32" t="s">
        <v>66</v>
      </c>
      <c r="D184" s="32" t="s">
        <v>23</v>
      </c>
      <c r="E184" s="32" t="s">
        <v>286</v>
      </c>
      <c r="F184" s="32" t="s">
        <v>302</v>
      </c>
      <c r="G184" s="58"/>
      <c r="H184" s="58"/>
    </row>
    <row r="185" spans="1:8" ht="15.75">
      <c r="A185" s="40" t="s">
        <v>291</v>
      </c>
      <c r="B185" s="35">
        <v>902</v>
      </c>
      <c r="C185" s="32" t="s">
        <v>66</v>
      </c>
      <c r="D185" s="32" t="s">
        <v>23</v>
      </c>
      <c r="E185" s="32" t="s">
        <v>278</v>
      </c>
      <c r="F185" s="32"/>
      <c r="G185" s="58">
        <f>'Прил.3 Расходы'!F154</f>
        <v>0</v>
      </c>
      <c r="H185" s="58">
        <f>'Прил.3 Расходы'!G154</f>
        <v>0</v>
      </c>
    </row>
    <row r="186" spans="1:8" ht="210">
      <c r="A186" s="31" t="s">
        <v>386</v>
      </c>
      <c r="B186" s="35">
        <v>902</v>
      </c>
      <c r="C186" s="32" t="s">
        <v>66</v>
      </c>
      <c r="D186" s="32" t="s">
        <v>23</v>
      </c>
      <c r="E186" s="32" t="s">
        <v>387</v>
      </c>
      <c r="F186" s="32" t="s">
        <v>130</v>
      </c>
      <c r="G186" s="58">
        <f>'Прил.3 Расходы'!F152</f>
        <v>404800</v>
      </c>
      <c r="H186" s="58">
        <f>'Прил.3 Расходы'!G152</f>
        <v>95452</v>
      </c>
    </row>
    <row r="187" spans="1:8">
      <c r="A187" s="31" t="s">
        <v>123</v>
      </c>
      <c r="B187" s="35">
        <v>902</v>
      </c>
      <c r="C187" s="32" t="s">
        <v>66</v>
      </c>
      <c r="D187" s="32" t="s">
        <v>25</v>
      </c>
      <c r="E187" s="32"/>
      <c r="F187" s="32"/>
      <c r="G187" s="58">
        <f t="shared" ref="G187:H189" si="3">G188</f>
        <v>356110753.70999998</v>
      </c>
      <c r="H187" s="58">
        <f t="shared" si="3"/>
        <v>233930928.76000002</v>
      </c>
    </row>
    <row r="188" spans="1:8" ht="45">
      <c r="A188" s="31" t="s">
        <v>124</v>
      </c>
      <c r="B188" s="35">
        <v>902</v>
      </c>
      <c r="C188" s="32" t="s">
        <v>66</v>
      </c>
      <c r="D188" s="32" t="s">
        <v>25</v>
      </c>
      <c r="E188" s="32"/>
      <c r="F188" s="32"/>
      <c r="G188" s="58">
        <f t="shared" si="3"/>
        <v>356110753.70999998</v>
      </c>
      <c r="H188" s="58">
        <f t="shared" si="3"/>
        <v>233930928.76000002</v>
      </c>
    </row>
    <row r="189" spans="1:8" ht="45">
      <c r="A189" s="31" t="s">
        <v>126</v>
      </c>
      <c r="B189" s="35">
        <v>902</v>
      </c>
      <c r="C189" s="32" t="s">
        <v>66</v>
      </c>
      <c r="D189" s="32" t="s">
        <v>25</v>
      </c>
      <c r="E189" s="32"/>
      <c r="F189" s="32"/>
      <c r="G189" s="33">
        <f t="shared" si="3"/>
        <v>356110753.70999998</v>
      </c>
      <c r="H189" s="33">
        <f t="shared" si="3"/>
        <v>233930928.76000002</v>
      </c>
    </row>
    <row r="190" spans="1:8">
      <c r="A190" s="31"/>
      <c r="B190" s="35">
        <v>902</v>
      </c>
      <c r="C190" s="32" t="s">
        <v>66</v>
      </c>
      <c r="D190" s="32" t="s">
        <v>25</v>
      </c>
      <c r="E190" s="32"/>
      <c r="F190" s="32"/>
      <c r="G190" s="33">
        <f>G191+G193+G195+G194+G196+G197+G198+G200+G199+G192+G201+G202</f>
        <v>356110753.70999998</v>
      </c>
      <c r="H190" s="33">
        <f>H191+H193+H195+H194+H196+H197+H198+H200+H199+H192+H201+H202</f>
        <v>233930928.76000002</v>
      </c>
    </row>
    <row r="191" spans="1:8">
      <c r="A191" s="31" t="s">
        <v>122</v>
      </c>
      <c r="B191" s="35">
        <v>902</v>
      </c>
      <c r="C191" s="32" t="s">
        <v>66</v>
      </c>
      <c r="D191" s="32" t="s">
        <v>25</v>
      </c>
      <c r="E191" s="32" t="s">
        <v>225</v>
      </c>
      <c r="F191" s="32"/>
      <c r="G191" s="72">
        <f>'Прил.3 Расходы'!F159</f>
        <v>161109000</v>
      </c>
      <c r="H191" s="72">
        <f>'Прил.3 Расходы'!G159</f>
        <v>109914640</v>
      </c>
    </row>
    <row r="192" spans="1:8" ht="210">
      <c r="A192" s="60" t="s">
        <v>388</v>
      </c>
      <c r="B192" s="35">
        <v>902</v>
      </c>
      <c r="C192" s="32" t="s">
        <v>66</v>
      </c>
      <c r="D192" s="32" t="s">
        <v>25</v>
      </c>
      <c r="E192" s="32" t="s">
        <v>389</v>
      </c>
      <c r="F192" s="32" t="s">
        <v>130</v>
      </c>
      <c r="G192" s="72">
        <f>'Прил.3 Расходы'!F169</f>
        <v>339000</v>
      </c>
      <c r="H192" s="72">
        <f>'Прил.3 Расходы'!G169</f>
        <v>179250.4</v>
      </c>
    </row>
    <row r="193" spans="1:8" ht="30">
      <c r="A193" s="35" t="s">
        <v>289</v>
      </c>
      <c r="B193" s="35">
        <v>902</v>
      </c>
      <c r="C193" s="32" t="s">
        <v>66</v>
      </c>
      <c r="D193" s="32" t="s">
        <v>25</v>
      </c>
      <c r="E193" s="32" t="s">
        <v>128</v>
      </c>
      <c r="F193" s="32" t="s">
        <v>125</v>
      </c>
      <c r="G193" s="72">
        <f>'Прил.3 Расходы'!F161</f>
        <v>84345600</v>
      </c>
      <c r="H193" s="72">
        <f>'Прил.3 Расходы'!G161</f>
        <v>63746343.82</v>
      </c>
    </row>
    <row r="194" spans="1:8" ht="30">
      <c r="A194" s="31" t="s">
        <v>517</v>
      </c>
      <c r="B194" s="35">
        <v>902</v>
      </c>
      <c r="C194" s="32" t="s">
        <v>66</v>
      </c>
      <c r="D194" s="32" t="s">
        <v>25</v>
      </c>
      <c r="E194" s="32" t="s">
        <v>74</v>
      </c>
      <c r="F194" s="32"/>
      <c r="G194" s="72">
        <f>'Прил.3 Расходы'!F162</f>
        <v>303723</v>
      </c>
      <c r="H194" s="72">
        <f>'Прил.3 Расходы'!G162</f>
        <v>303722.48</v>
      </c>
    </row>
    <row r="195" spans="1:8" ht="30">
      <c r="A195" s="31" t="s">
        <v>129</v>
      </c>
      <c r="B195" s="35">
        <v>902</v>
      </c>
      <c r="C195" s="32" t="s">
        <v>66</v>
      </c>
      <c r="D195" s="32" t="s">
        <v>25</v>
      </c>
      <c r="E195" s="32" t="s">
        <v>238</v>
      </c>
      <c r="F195" s="32" t="s">
        <v>130</v>
      </c>
      <c r="G195" s="72">
        <f>'Прил.3 Расходы'!F163</f>
        <v>1040260</v>
      </c>
      <c r="H195" s="72">
        <f>'Прил.3 Расходы'!G163</f>
        <v>580000</v>
      </c>
    </row>
    <row r="196" spans="1:8" ht="189">
      <c r="A196" s="111" t="s">
        <v>367</v>
      </c>
      <c r="B196" s="35">
        <v>902</v>
      </c>
      <c r="C196" s="32" t="s">
        <v>66</v>
      </c>
      <c r="D196" s="32" t="s">
        <v>25</v>
      </c>
      <c r="E196" s="32" t="s">
        <v>366</v>
      </c>
      <c r="F196" s="32" t="s">
        <v>130</v>
      </c>
      <c r="G196" s="72">
        <f>'Прил.3 Расходы'!F168</f>
        <v>85049393.939999998</v>
      </c>
      <c r="H196" s="72">
        <f>'Прил.3 Расходы'!G168</f>
        <v>43567442.189999998</v>
      </c>
    </row>
    <row r="197" spans="1:8" ht="45">
      <c r="A197" s="31" t="s">
        <v>515</v>
      </c>
      <c r="B197" s="35">
        <v>902</v>
      </c>
      <c r="C197" s="32" t="s">
        <v>66</v>
      </c>
      <c r="D197" s="32" t="s">
        <v>25</v>
      </c>
      <c r="E197" s="32" t="s">
        <v>516</v>
      </c>
      <c r="F197" s="32" t="s">
        <v>130</v>
      </c>
      <c r="G197" s="72">
        <f>'Прил.3 Расходы'!F164</f>
        <v>2000000</v>
      </c>
      <c r="H197" s="72">
        <f>'Прил.3 Расходы'!G164</f>
        <v>-11900.42</v>
      </c>
    </row>
    <row r="198" spans="1:8" ht="30">
      <c r="A198" s="31" t="s">
        <v>304</v>
      </c>
      <c r="B198" s="35">
        <v>902</v>
      </c>
      <c r="C198" s="32" t="s">
        <v>66</v>
      </c>
      <c r="D198" s="32" t="s">
        <v>25</v>
      </c>
      <c r="E198" s="32" t="s">
        <v>306</v>
      </c>
      <c r="F198" s="32" t="s">
        <v>130</v>
      </c>
      <c r="G198" s="72">
        <f>'Прил.3 Расходы'!F165</f>
        <v>10579000</v>
      </c>
      <c r="H198" s="72">
        <f>'Прил.3 Расходы'!G165</f>
        <v>10579000</v>
      </c>
    </row>
    <row r="199" spans="1:8" ht="30">
      <c r="A199" s="31" t="s">
        <v>328</v>
      </c>
      <c r="B199" s="35">
        <v>902</v>
      </c>
      <c r="C199" s="32" t="s">
        <v>66</v>
      </c>
      <c r="D199" s="32" t="s">
        <v>25</v>
      </c>
      <c r="E199" s="32" t="s">
        <v>320</v>
      </c>
      <c r="F199" s="32" t="s">
        <v>130</v>
      </c>
      <c r="G199" s="72">
        <f>'Прил.3 Расходы'!F166</f>
        <v>1219300</v>
      </c>
      <c r="H199" s="72">
        <f>'Прил.3 Расходы'!G166</f>
        <v>864471.74</v>
      </c>
    </row>
    <row r="200" spans="1:8">
      <c r="A200" s="31" t="s">
        <v>305</v>
      </c>
      <c r="B200" s="35">
        <v>902</v>
      </c>
      <c r="C200" s="32" t="s">
        <v>66</v>
      </c>
      <c r="D200" s="32" t="s">
        <v>25</v>
      </c>
      <c r="E200" s="32" t="s">
        <v>307</v>
      </c>
      <c r="F200" s="32" t="s">
        <v>130</v>
      </c>
      <c r="G200" s="72">
        <f>'Прил.3 Расходы'!F167</f>
        <v>7537676.7699999996</v>
      </c>
      <c r="H200" s="72">
        <f>'Прил.3 Расходы'!G167</f>
        <v>3852958.55</v>
      </c>
    </row>
    <row r="201" spans="1:8" ht="30">
      <c r="A201" s="31" t="s">
        <v>518</v>
      </c>
      <c r="B201" s="35"/>
      <c r="C201" s="32" t="s">
        <v>66</v>
      </c>
      <c r="D201" s="32" t="s">
        <v>25</v>
      </c>
      <c r="E201" s="32" t="s">
        <v>483</v>
      </c>
      <c r="F201" s="32" t="s">
        <v>130</v>
      </c>
      <c r="G201" s="72">
        <f>'Прил.3 Расходы'!F160</f>
        <v>355000</v>
      </c>
      <c r="H201" s="72">
        <f>'Прил.3 Расходы'!G160</f>
        <v>355000</v>
      </c>
    </row>
    <row r="202" spans="1:8" ht="110.25">
      <c r="A202" s="39" t="s">
        <v>313</v>
      </c>
      <c r="B202" s="35">
        <v>902</v>
      </c>
      <c r="C202" s="32" t="s">
        <v>66</v>
      </c>
      <c r="D202" s="32" t="s">
        <v>25</v>
      </c>
      <c r="E202" s="32" t="s">
        <v>78</v>
      </c>
      <c r="F202" s="32" t="s">
        <v>38</v>
      </c>
      <c r="G202" s="72">
        <f>'Прил.3 Расходы'!F170</f>
        <v>2232800</v>
      </c>
      <c r="H202" s="72">
        <f>'Прил.3 Расходы'!G170</f>
        <v>0</v>
      </c>
    </row>
    <row r="203" spans="1:8" ht="57">
      <c r="A203" s="28" t="s">
        <v>359</v>
      </c>
      <c r="B203" s="69">
        <v>902</v>
      </c>
      <c r="C203" s="29" t="s">
        <v>66</v>
      </c>
      <c r="D203" s="29" t="s">
        <v>32</v>
      </c>
      <c r="E203" s="29"/>
      <c r="F203" s="29"/>
      <c r="G203" s="57">
        <f>G204+G209+G210+G218</f>
        <v>8633838.0500000007</v>
      </c>
      <c r="H203" s="57">
        <f>H204+H209+H210+H218</f>
        <v>5490348.919999999</v>
      </c>
    </row>
    <row r="204" spans="1:8" ht="30">
      <c r="A204" s="31" t="s">
        <v>131</v>
      </c>
      <c r="B204" s="35">
        <v>902</v>
      </c>
      <c r="C204" s="32" t="s">
        <v>66</v>
      </c>
      <c r="D204" s="32" t="s">
        <v>32</v>
      </c>
      <c r="E204" s="32" t="s">
        <v>132</v>
      </c>
      <c r="F204" s="32"/>
      <c r="G204" s="58">
        <f>G205</f>
        <v>5602550.2000000002</v>
      </c>
      <c r="H204" s="58">
        <f>H205</f>
        <v>4023161.09</v>
      </c>
    </row>
    <row r="205" spans="1:8" ht="45">
      <c r="A205" s="31" t="s">
        <v>126</v>
      </c>
      <c r="B205" s="35">
        <v>902</v>
      </c>
      <c r="C205" s="32" t="s">
        <v>66</v>
      </c>
      <c r="D205" s="32" t="s">
        <v>32</v>
      </c>
      <c r="E205" s="32" t="s">
        <v>132</v>
      </c>
      <c r="F205" s="32"/>
      <c r="G205" s="33">
        <f>G206</f>
        <v>5602550.2000000002</v>
      </c>
      <c r="H205" s="33">
        <f>H206</f>
        <v>4023161.09</v>
      </c>
    </row>
    <row r="206" spans="1:8">
      <c r="A206" s="31"/>
      <c r="B206" s="35">
        <v>902</v>
      </c>
      <c r="C206" s="32" t="s">
        <v>66</v>
      </c>
      <c r="D206" s="32" t="s">
        <v>32</v>
      </c>
      <c r="E206" s="32" t="s">
        <v>132</v>
      </c>
      <c r="F206" s="32"/>
      <c r="G206" s="33">
        <f>G207+G208</f>
        <v>5602550.2000000002</v>
      </c>
      <c r="H206" s="33">
        <f>H207+H208</f>
        <v>4023161.09</v>
      </c>
    </row>
    <row r="207" spans="1:8">
      <c r="A207" s="75" t="s">
        <v>133</v>
      </c>
      <c r="B207" s="76">
        <v>902</v>
      </c>
      <c r="C207" s="71" t="s">
        <v>66</v>
      </c>
      <c r="D207" s="71" t="s">
        <v>32</v>
      </c>
      <c r="E207" s="32" t="s">
        <v>132</v>
      </c>
      <c r="F207" s="71"/>
      <c r="G207" s="72">
        <f>'Прил.3 Расходы'!F175</f>
        <v>3085923.6</v>
      </c>
      <c r="H207" s="72">
        <f>'Прил.3 Расходы'!G175</f>
        <v>2031092.79</v>
      </c>
    </row>
    <row r="208" spans="1:8">
      <c r="A208" s="75" t="s">
        <v>134</v>
      </c>
      <c r="B208" s="76">
        <v>902</v>
      </c>
      <c r="C208" s="71" t="s">
        <v>66</v>
      </c>
      <c r="D208" s="71" t="s">
        <v>32</v>
      </c>
      <c r="E208" s="32" t="s">
        <v>132</v>
      </c>
      <c r="F208" s="71"/>
      <c r="G208" s="72">
        <f>'Прил.3 Расходы'!F176</f>
        <v>2516626.6</v>
      </c>
      <c r="H208" s="72">
        <f>'Прил.3 Расходы'!G176</f>
        <v>1992068.3</v>
      </c>
    </row>
    <row r="209" spans="1:8" ht="30">
      <c r="A209" s="31" t="s">
        <v>482</v>
      </c>
      <c r="B209" s="76">
        <v>902</v>
      </c>
      <c r="C209" s="71" t="s">
        <v>66</v>
      </c>
      <c r="D209" s="71" t="s">
        <v>32</v>
      </c>
      <c r="E209" s="32" t="s">
        <v>481</v>
      </c>
      <c r="F209" s="32"/>
      <c r="G209" s="33">
        <f>'Прил.3 Расходы'!F177</f>
        <v>1143988.05</v>
      </c>
      <c r="H209" s="33">
        <f>'Прил.3 Расходы'!G177</f>
        <v>538751.93999999994</v>
      </c>
    </row>
    <row r="210" spans="1:8" ht="94.5" customHeight="1">
      <c r="A210" s="31" t="s">
        <v>336</v>
      </c>
      <c r="B210" s="76">
        <v>902</v>
      </c>
      <c r="C210" s="71" t="s">
        <v>66</v>
      </c>
      <c r="D210" s="71" t="s">
        <v>32</v>
      </c>
      <c r="E210" s="32" t="s">
        <v>337</v>
      </c>
      <c r="F210" s="32"/>
      <c r="G210" s="33">
        <f>G211</f>
        <v>1887299.8</v>
      </c>
      <c r="H210" s="33">
        <f>H211</f>
        <v>928435.89</v>
      </c>
    </row>
    <row r="211" spans="1:8" ht="90">
      <c r="A211" s="31" t="s">
        <v>336</v>
      </c>
      <c r="B211" s="76">
        <v>902</v>
      </c>
      <c r="C211" s="71" t="s">
        <v>66</v>
      </c>
      <c r="D211" s="71" t="s">
        <v>32</v>
      </c>
      <c r="E211" s="32" t="s">
        <v>337</v>
      </c>
      <c r="F211" s="32" t="s">
        <v>125</v>
      </c>
      <c r="G211" s="58">
        <f>'Прил.3 Расходы'!F179</f>
        <v>1887299.8</v>
      </c>
      <c r="H211" s="58">
        <f>'Прил.3 Расходы'!G179</f>
        <v>928435.89</v>
      </c>
    </row>
    <row r="212" spans="1:8">
      <c r="A212" s="31" t="s">
        <v>134</v>
      </c>
      <c r="B212" s="76">
        <v>902</v>
      </c>
      <c r="C212" s="71" t="s">
        <v>66</v>
      </c>
      <c r="D212" s="71" t="s">
        <v>32</v>
      </c>
      <c r="E212" s="32" t="s">
        <v>337</v>
      </c>
      <c r="F212" s="32" t="s">
        <v>125</v>
      </c>
      <c r="G212" s="58">
        <f>'Прил.3 Расходы'!F180</f>
        <v>1589524.8</v>
      </c>
      <c r="H212" s="58">
        <f>'Прил.3 Расходы'!G180</f>
        <v>816763.14</v>
      </c>
    </row>
    <row r="213" spans="1:8" ht="30">
      <c r="A213" s="31" t="s">
        <v>338</v>
      </c>
      <c r="B213" s="76">
        <v>902</v>
      </c>
      <c r="C213" s="71" t="s">
        <v>66</v>
      </c>
      <c r="D213" s="71" t="s">
        <v>32</v>
      </c>
      <c r="E213" s="32" t="s">
        <v>337</v>
      </c>
      <c r="F213" s="32" t="s">
        <v>125</v>
      </c>
      <c r="G213" s="58">
        <f>'Прил.3 Расходы'!F181</f>
        <v>258120</v>
      </c>
      <c r="H213" s="58">
        <f>'Прил.3 Расходы'!G181</f>
        <v>111672.75</v>
      </c>
    </row>
    <row r="214" spans="1:8" ht="90">
      <c r="A214" s="31" t="s">
        <v>336</v>
      </c>
      <c r="B214" s="76">
        <v>902</v>
      </c>
      <c r="C214" s="71" t="s">
        <v>66</v>
      </c>
      <c r="D214" s="71" t="s">
        <v>32</v>
      </c>
      <c r="E214" s="32" t="s">
        <v>337</v>
      </c>
      <c r="F214" s="32" t="s">
        <v>339</v>
      </c>
      <c r="G214" s="58">
        <f>'Прил.3 Расходы'!F182</f>
        <v>18685</v>
      </c>
      <c r="H214" s="58">
        <f>'Прил.3 Расходы'!G182</f>
        <v>0</v>
      </c>
    </row>
    <row r="215" spans="1:8" ht="90">
      <c r="A215" s="31" t="s">
        <v>336</v>
      </c>
      <c r="B215" s="76">
        <v>902</v>
      </c>
      <c r="C215" s="71" t="s">
        <v>66</v>
      </c>
      <c r="D215" s="71" t="s">
        <v>32</v>
      </c>
      <c r="E215" s="32" t="s">
        <v>337</v>
      </c>
      <c r="F215" s="32" t="s">
        <v>340</v>
      </c>
      <c r="G215" s="58">
        <f>'Прил.3 Расходы'!F183</f>
        <v>6990</v>
      </c>
      <c r="H215" s="58">
        <f>'Прил.3 Расходы'!G183</f>
        <v>0</v>
      </c>
    </row>
    <row r="216" spans="1:8" ht="90">
      <c r="A216" s="31" t="s">
        <v>336</v>
      </c>
      <c r="B216" s="76">
        <v>902</v>
      </c>
      <c r="C216" s="71" t="s">
        <v>66</v>
      </c>
      <c r="D216" s="71" t="s">
        <v>32</v>
      </c>
      <c r="E216" s="32" t="s">
        <v>337</v>
      </c>
      <c r="F216" s="32" t="s">
        <v>341</v>
      </c>
      <c r="G216" s="33">
        <f>'Прил.3 Расходы'!F184</f>
        <v>6990</v>
      </c>
      <c r="H216" s="33">
        <f>'Прил.3 Расходы'!G184</f>
        <v>0</v>
      </c>
    </row>
    <row r="217" spans="1:8" ht="90">
      <c r="A217" s="31" t="s">
        <v>336</v>
      </c>
      <c r="B217" s="76">
        <v>902</v>
      </c>
      <c r="C217" s="71" t="s">
        <v>66</v>
      </c>
      <c r="D217" s="71" t="s">
        <v>32</v>
      </c>
      <c r="E217" s="32" t="s">
        <v>337</v>
      </c>
      <c r="F217" s="32" t="s">
        <v>342</v>
      </c>
      <c r="G217" s="33">
        <f>'Прил.3 Расходы'!F185</f>
        <v>6990</v>
      </c>
      <c r="H217" s="33">
        <f>'Прил.3 Расходы'!G185</f>
        <v>0</v>
      </c>
    </row>
    <row r="218" spans="1:8" ht="45">
      <c r="A218" s="31" t="s">
        <v>353</v>
      </c>
      <c r="B218" s="76">
        <v>902</v>
      </c>
      <c r="C218" s="71" t="s">
        <v>66</v>
      </c>
      <c r="D218" s="71" t="s">
        <v>32</v>
      </c>
      <c r="E218" s="32" t="s">
        <v>344</v>
      </c>
      <c r="F218" s="32" t="s">
        <v>130</v>
      </c>
      <c r="G218" s="33">
        <f>'Прил.3 Расходы'!F186</f>
        <v>0</v>
      </c>
      <c r="H218" s="33">
        <f>'Прил.3 Расходы'!G186</f>
        <v>0</v>
      </c>
    </row>
    <row r="219" spans="1:8" ht="30">
      <c r="A219" s="31" t="s">
        <v>136</v>
      </c>
      <c r="B219" s="35">
        <v>902</v>
      </c>
      <c r="C219" s="32" t="s">
        <v>66</v>
      </c>
      <c r="D219" s="32" t="s">
        <v>95</v>
      </c>
      <c r="E219" s="32"/>
      <c r="F219" s="32"/>
      <c r="G219" s="33">
        <f>G220+G223</f>
        <v>1463800</v>
      </c>
      <c r="H219" s="33">
        <f>H220+H223</f>
        <v>1223520</v>
      </c>
    </row>
    <row r="220" spans="1:8" ht="45">
      <c r="A220" s="31" t="s">
        <v>137</v>
      </c>
      <c r="B220" s="35">
        <v>902</v>
      </c>
      <c r="C220" s="32" t="s">
        <v>66</v>
      </c>
      <c r="D220" s="32" t="s">
        <v>95</v>
      </c>
      <c r="E220" s="32" t="s">
        <v>352</v>
      </c>
      <c r="F220" s="32"/>
      <c r="G220" s="33">
        <f>G221</f>
        <v>150000</v>
      </c>
      <c r="H220" s="33">
        <f>H221</f>
        <v>150000</v>
      </c>
    </row>
    <row r="221" spans="1:8">
      <c r="A221" s="88" t="s">
        <v>216</v>
      </c>
      <c r="B221" s="35">
        <v>902</v>
      </c>
      <c r="C221" s="32" t="s">
        <v>66</v>
      </c>
      <c r="D221" s="32" t="s">
        <v>95</v>
      </c>
      <c r="E221" s="32" t="s">
        <v>352</v>
      </c>
      <c r="F221" s="32"/>
      <c r="G221" s="33">
        <f>G222</f>
        <v>150000</v>
      </c>
      <c r="H221" s="33">
        <f>H222</f>
        <v>150000</v>
      </c>
    </row>
    <row r="222" spans="1:8">
      <c r="A222" s="75"/>
      <c r="B222" s="76">
        <v>902</v>
      </c>
      <c r="C222" s="71" t="s">
        <v>66</v>
      </c>
      <c r="D222" s="71" t="s">
        <v>95</v>
      </c>
      <c r="E222" s="32" t="s">
        <v>352</v>
      </c>
      <c r="F222" s="71"/>
      <c r="G222" s="72">
        <f>'Прил.3 Расходы'!F191</f>
        <v>150000</v>
      </c>
      <c r="H222" s="72">
        <f>'Прил.3 Расходы'!G191</f>
        <v>150000</v>
      </c>
    </row>
    <row r="223" spans="1:8" ht="47.25">
      <c r="A223" s="39" t="s">
        <v>351</v>
      </c>
      <c r="B223" s="76">
        <v>902</v>
      </c>
      <c r="C223" s="71" t="s">
        <v>66</v>
      </c>
      <c r="D223" s="71" t="s">
        <v>95</v>
      </c>
      <c r="E223" s="32" t="s">
        <v>245</v>
      </c>
      <c r="F223" s="71"/>
      <c r="G223" s="72">
        <f>'Прил.3 Расходы'!F190</f>
        <v>1313800</v>
      </c>
      <c r="H223" s="72">
        <f>'Прил.3 Расходы'!G190</f>
        <v>1073520</v>
      </c>
    </row>
    <row r="224" spans="1:8" ht="30">
      <c r="A224" s="31" t="s">
        <v>139</v>
      </c>
      <c r="B224" s="35">
        <v>902</v>
      </c>
      <c r="C224" s="32" t="s">
        <v>66</v>
      </c>
      <c r="D224" s="32" t="s">
        <v>95</v>
      </c>
      <c r="E224" s="32"/>
      <c r="F224" s="32"/>
      <c r="G224" s="33">
        <f>G225+G236</f>
        <v>24451060</v>
      </c>
      <c r="H224" s="33">
        <f>H225+H236</f>
        <v>18636021.59</v>
      </c>
    </row>
    <row r="225" spans="1:8" ht="60">
      <c r="A225" s="31" t="s">
        <v>140</v>
      </c>
      <c r="B225" s="35">
        <v>902</v>
      </c>
      <c r="C225" s="32" t="s">
        <v>66</v>
      </c>
      <c r="D225" s="32" t="s">
        <v>95</v>
      </c>
      <c r="E225" s="32"/>
      <c r="F225" s="32"/>
      <c r="G225" s="33">
        <f>G226</f>
        <v>19638674.66</v>
      </c>
      <c r="H225" s="33">
        <f>H226</f>
        <v>13826342.98</v>
      </c>
    </row>
    <row r="226" spans="1:8" ht="135">
      <c r="A226" s="31" t="s">
        <v>141</v>
      </c>
      <c r="B226" s="35">
        <v>902</v>
      </c>
      <c r="C226" s="32" t="s">
        <v>66</v>
      </c>
      <c r="D226" s="32" t="s">
        <v>95</v>
      </c>
      <c r="E226" s="32"/>
      <c r="F226" s="32"/>
      <c r="G226" s="33">
        <f>G227+G229+G230+G231+G232+G233+G234+G235</f>
        <v>19638674.66</v>
      </c>
      <c r="H226" s="33">
        <f>H227+H229+H230+H231+H232+H233+H234+H235</f>
        <v>13826342.98</v>
      </c>
    </row>
    <row r="227" spans="1:8">
      <c r="A227" s="75" t="s">
        <v>217</v>
      </c>
      <c r="B227" s="76">
        <v>902</v>
      </c>
      <c r="C227" s="71" t="s">
        <v>66</v>
      </c>
      <c r="D227" s="71" t="s">
        <v>95</v>
      </c>
      <c r="E227" s="32" t="s">
        <v>142</v>
      </c>
      <c r="F227" s="71"/>
      <c r="G227" s="72">
        <f>'Прил.3 Расходы'!F196</f>
        <v>14028400</v>
      </c>
      <c r="H227" s="72">
        <f>'Прил.3 Расходы'!G196</f>
        <v>9811550.5600000005</v>
      </c>
    </row>
    <row r="228" spans="1:8">
      <c r="A228" s="89"/>
      <c r="B228" s="76"/>
      <c r="C228" s="71"/>
      <c r="D228" s="71"/>
      <c r="E228" s="71"/>
      <c r="F228" s="71"/>
      <c r="G228" s="72"/>
      <c r="H228" s="72"/>
    </row>
    <row r="229" spans="1:8">
      <c r="A229" s="70" t="s">
        <v>291</v>
      </c>
      <c r="B229" s="76">
        <v>902</v>
      </c>
      <c r="C229" s="32" t="s">
        <v>66</v>
      </c>
      <c r="D229" s="32" t="s">
        <v>95</v>
      </c>
      <c r="E229" s="32" t="s">
        <v>278</v>
      </c>
      <c r="F229" s="71"/>
      <c r="G229" s="86">
        <f>'Прил.3 Расходы'!F202</f>
        <v>0</v>
      </c>
      <c r="H229" s="86">
        <f>'Прил.3 Расходы'!G202</f>
        <v>0</v>
      </c>
    </row>
    <row r="230" spans="1:8" ht="30">
      <c r="A230" s="75" t="s">
        <v>350</v>
      </c>
      <c r="B230" s="76">
        <v>902</v>
      </c>
      <c r="C230" s="71" t="s">
        <v>66</v>
      </c>
      <c r="D230" s="71" t="s">
        <v>95</v>
      </c>
      <c r="E230" s="32" t="s">
        <v>34</v>
      </c>
      <c r="F230" s="71"/>
      <c r="G230" s="72">
        <f>'Прил.3 Расходы'!F198</f>
        <v>3290500</v>
      </c>
      <c r="H230" s="72">
        <f>'Прил.3 Расходы'!G198</f>
        <v>2583855.48</v>
      </c>
    </row>
    <row r="231" spans="1:8" ht="30">
      <c r="A231" s="70" t="s">
        <v>143</v>
      </c>
      <c r="B231" s="76">
        <v>902</v>
      </c>
      <c r="C231" s="71" t="s">
        <v>66</v>
      </c>
      <c r="D231" s="71" t="s">
        <v>95</v>
      </c>
      <c r="E231" s="71" t="s">
        <v>356</v>
      </c>
      <c r="F231" s="71"/>
      <c r="G231" s="72">
        <f>'Прил.3 Расходы'!F199</f>
        <v>1108100</v>
      </c>
      <c r="H231" s="72">
        <f>'Прил.3 Расходы'!G199</f>
        <v>596781.84</v>
      </c>
    </row>
    <row r="232" spans="1:8">
      <c r="A232" s="89" t="s">
        <v>129</v>
      </c>
      <c r="B232" s="76">
        <v>902</v>
      </c>
      <c r="C232" s="71" t="s">
        <v>66</v>
      </c>
      <c r="D232" s="71" t="s">
        <v>95</v>
      </c>
      <c r="E232" s="32" t="s">
        <v>264</v>
      </c>
      <c r="F232" s="71"/>
      <c r="G232" s="72">
        <f>'Прил.3 Расходы'!F200</f>
        <v>8900</v>
      </c>
      <c r="H232" s="72">
        <f>'Прил.3 Расходы'!G200</f>
        <v>800</v>
      </c>
    </row>
    <row r="233" spans="1:8" ht="60">
      <c r="A233" s="70" t="s">
        <v>218</v>
      </c>
      <c r="B233" s="76">
        <v>902</v>
      </c>
      <c r="C233" s="71" t="s">
        <v>66</v>
      </c>
      <c r="D233" s="71" t="s">
        <v>23</v>
      </c>
      <c r="E233" s="32" t="s">
        <v>264</v>
      </c>
      <c r="F233" s="71"/>
      <c r="G233" s="72">
        <f>'Прил.3 Расходы'!F201</f>
        <v>34700</v>
      </c>
      <c r="H233" s="72">
        <f>'Прил.3 Расходы'!G201</f>
        <v>20850</v>
      </c>
    </row>
    <row r="234" spans="1:8" ht="45">
      <c r="A234" s="60" t="s">
        <v>456</v>
      </c>
      <c r="B234" s="76">
        <v>902</v>
      </c>
      <c r="C234" s="71" t="s">
        <v>66</v>
      </c>
      <c r="D234" s="71" t="s">
        <v>95</v>
      </c>
      <c r="E234" s="32" t="s">
        <v>457</v>
      </c>
      <c r="F234" s="71"/>
      <c r="G234" s="72">
        <f>'Прил.3 Расходы'!F204</f>
        <v>1050894.6599999999</v>
      </c>
      <c r="H234" s="72">
        <f>'Прил.3 Расходы'!G204</f>
        <v>812505.1</v>
      </c>
    </row>
    <row r="235" spans="1:8" ht="300">
      <c r="A235" s="152" t="s">
        <v>539</v>
      </c>
      <c r="B235" s="76">
        <v>902</v>
      </c>
      <c r="C235" s="71" t="s">
        <v>66</v>
      </c>
      <c r="D235" s="71" t="s">
        <v>95</v>
      </c>
      <c r="E235" s="71" t="s">
        <v>538</v>
      </c>
      <c r="F235" s="71"/>
      <c r="G235" s="72">
        <f>'Прил.3 Расходы'!F203</f>
        <v>117180</v>
      </c>
      <c r="H235" s="72">
        <f>'Прил.3 Расходы'!G203</f>
        <v>0</v>
      </c>
    </row>
    <row r="236" spans="1:8">
      <c r="A236" s="31" t="s">
        <v>109</v>
      </c>
      <c r="B236" s="35">
        <v>902</v>
      </c>
      <c r="C236" s="32" t="s">
        <v>66</v>
      </c>
      <c r="D236" s="32" t="s">
        <v>25</v>
      </c>
      <c r="E236" s="32"/>
      <c r="F236" s="32"/>
      <c r="G236" s="33">
        <f>G238</f>
        <v>4812385.34</v>
      </c>
      <c r="H236" s="33">
        <f>H238</f>
        <v>4809678.6100000003</v>
      </c>
    </row>
    <row r="237" spans="1:8">
      <c r="A237" s="153"/>
      <c r="B237" s="35"/>
      <c r="C237" s="32"/>
      <c r="D237" s="32"/>
      <c r="E237" s="32"/>
      <c r="F237" s="32"/>
      <c r="G237" s="33"/>
      <c r="H237" s="33"/>
    </row>
    <row r="238" spans="1:8" ht="78.75">
      <c r="A238" s="39" t="s">
        <v>144</v>
      </c>
      <c r="B238" s="76">
        <v>902</v>
      </c>
      <c r="C238" s="71" t="s">
        <v>66</v>
      </c>
      <c r="D238" s="71" t="s">
        <v>25</v>
      </c>
      <c r="E238" s="32" t="s">
        <v>145</v>
      </c>
      <c r="F238" s="71"/>
      <c r="G238" s="72">
        <f>'Прил.3 Расходы'!F171</f>
        <v>4812385.34</v>
      </c>
      <c r="H238" s="72">
        <f>'Прил.3 Расходы'!G171</f>
        <v>4809678.6100000003</v>
      </c>
    </row>
    <row r="239" spans="1:8" ht="42.75">
      <c r="A239" s="90" t="s">
        <v>360</v>
      </c>
      <c r="B239" s="69">
        <v>902</v>
      </c>
      <c r="C239" s="29"/>
      <c r="D239" s="29"/>
      <c r="E239" s="29"/>
      <c r="F239" s="29"/>
      <c r="G239" s="57">
        <f>G240</f>
        <v>50512606.099999994</v>
      </c>
      <c r="H239" s="57">
        <f>H240</f>
        <v>34519119.43</v>
      </c>
    </row>
    <row r="240" spans="1:8" ht="57">
      <c r="A240" s="73" t="s">
        <v>146</v>
      </c>
      <c r="B240" s="35">
        <v>902</v>
      </c>
      <c r="C240" s="51" t="s">
        <v>102</v>
      </c>
      <c r="D240" s="51"/>
      <c r="E240" s="51"/>
      <c r="F240" s="51"/>
      <c r="G240" s="87">
        <f>G241</f>
        <v>50512606.099999994</v>
      </c>
      <c r="H240" s="87">
        <f>H241</f>
        <v>34519119.43</v>
      </c>
    </row>
    <row r="241" spans="1:8">
      <c r="A241" s="31" t="s">
        <v>147</v>
      </c>
      <c r="B241" s="35">
        <v>902</v>
      </c>
      <c r="C241" s="32" t="s">
        <v>102</v>
      </c>
      <c r="D241" s="32" t="s">
        <v>23</v>
      </c>
      <c r="E241" s="32"/>
      <c r="F241" s="32"/>
      <c r="G241" s="33">
        <f>G242+G248+G251+G254+G258+G259</f>
        <v>50512606.099999994</v>
      </c>
      <c r="H241" s="33">
        <f>H242+H248+H251+H254+H258+H259</f>
        <v>34519119.43</v>
      </c>
    </row>
    <row r="242" spans="1:8" ht="60">
      <c r="A242" s="31" t="s">
        <v>148</v>
      </c>
      <c r="B242" s="35">
        <v>902</v>
      </c>
      <c r="C242" s="32" t="s">
        <v>102</v>
      </c>
      <c r="D242" s="32" t="s">
        <v>23</v>
      </c>
      <c r="E242" s="32"/>
      <c r="F242" s="32"/>
      <c r="G242" s="33">
        <f>G244+G243</f>
        <v>18804928</v>
      </c>
      <c r="H242" s="33">
        <f>H244+H243</f>
        <v>13941498.469999999</v>
      </c>
    </row>
    <row r="243" spans="1:8" ht="63">
      <c r="A243" s="39" t="s">
        <v>273</v>
      </c>
      <c r="B243" s="76">
        <v>902</v>
      </c>
      <c r="C243" s="71" t="s">
        <v>102</v>
      </c>
      <c r="D243" s="71" t="s">
        <v>23</v>
      </c>
      <c r="E243" s="32" t="s">
        <v>257</v>
      </c>
      <c r="F243" s="71" t="s">
        <v>130</v>
      </c>
      <c r="G243" s="72">
        <f>'Прил.3 Расходы'!F209</f>
        <v>300000</v>
      </c>
      <c r="H243" s="72">
        <f>'Прил.3 Расходы'!G209</f>
        <v>296786.24</v>
      </c>
    </row>
    <row r="244" spans="1:8" ht="45">
      <c r="A244" s="31" t="s">
        <v>126</v>
      </c>
      <c r="B244" s="35">
        <v>902</v>
      </c>
      <c r="C244" s="32" t="s">
        <v>102</v>
      </c>
      <c r="D244" s="32" t="s">
        <v>23</v>
      </c>
      <c r="E244" s="32" t="s">
        <v>149</v>
      </c>
      <c r="F244" s="32"/>
      <c r="G244" s="33">
        <f>G245+G247+G246</f>
        <v>18504928</v>
      </c>
      <c r="H244" s="33">
        <f>H245+H247+H246</f>
        <v>13644712.229999999</v>
      </c>
    </row>
    <row r="245" spans="1:8">
      <c r="A245" s="75" t="s">
        <v>109</v>
      </c>
      <c r="B245" s="35">
        <v>902</v>
      </c>
      <c r="C245" s="32" t="s">
        <v>102</v>
      </c>
      <c r="D245" s="32" t="s">
        <v>23</v>
      </c>
      <c r="E245" s="32" t="s">
        <v>81</v>
      </c>
      <c r="F245" s="32"/>
      <c r="G245" s="72">
        <f>'Прил.3 Расходы'!F208</f>
        <v>10000</v>
      </c>
      <c r="H245" s="72">
        <f>'Прил.3 Расходы'!G208</f>
        <v>10000</v>
      </c>
    </row>
    <row r="246" spans="1:8" ht="30">
      <c r="A246" s="31" t="s">
        <v>479</v>
      </c>
      <c r="B246" s="35">
        <v>902</v>
      </c>
      <c r="C246" s="32" t="s">
        <v>102</v>
      </c>
      <c r="D246" s="32" t="s">
        <v>23</v>
      </c>
      <c r="E246" s="32" t="s">
        <v>74</v>
      </c>
      <c r="F246" s="32"/>
      <c r="G246" s="33">
        <f>'Прил.3 Расходы'!F224</f>
        <v>14628</v>
      </c>
      <c r="H246" s="33">
        <f>'Прил.3 Расходы'!G224</f>
        <v>14627.04</v>
      </c>
    </row>
    <row r="247" spans="1:8" ht="30">
      <c r="A247" s="75" t="s">
        <v>219</v>
      </c>
      <c r="B247" s="76">
        <v>902</v>
      </c>
      <c r="C247" s="71" t="s">
        <v>102</v>
      </c>
      <c r="D247" s="71" t="s">
        <v>23</v>
      </c>
      <c r="E247" s="32" t="s">
        <v>149</v>
      </c>
      <c r="F247" s="71"/>
      <c r="G247" s="72">
        <f>'Прил.3 Расходы'!F212</f>
        <v>18480300</v>
      </c>
      <c r="H247" s="72">
        <f>'Прил.3 Расходы'!G212</f>
        <v>13620085.189999999</v>
      </c>
    </row>
    <row r="248" spans="1:8" ht="30">
      <c r="A248" s="31" t="s">
        <v>150</v>
      </c>
      <c r="B248" s="35">
        <v>902</v>
      </c>
      <c r="C248" s="32" t="s">
        <v>102</v>
      </c>
      <c r="D248" s="32" t="s">
        <v>23</v>
      </c>
      <c r="E248" s="32" t="s">
        <v>151</v>
      </c>
      <c r="F248" s="32"/>
      <c r="G248" s="33">
        <f>G249</f>
        <v>880300</v>
      </c>
      <c r="H248" s="33">
        <f>H249</f>
        <v>605502</v>
      </c>
    </row>
    <row r="249" spans="1:8" ht="45">
      <c r="A249" s="31" t="s">
        <v>126</v>
      </c>
      <c r="B249" s="35">
        <v>902</v>
      </c>
      <c r="C249" s="32" t="s">
        <v>102</v>
      </c>
      <c r="D249" s="32" t="s">
        <v>23</v>
      </c>
      <c r="E249" s="32" t="s">
        <v>151</v>
      </c>
      <c r="F249" s="32"/>
      <c r="G249" s="33">
        <f>G250</f>
        <v>880300</v>
      </c>
      <c r="H249" s="33">
        <f>H250</f>
        <v>605502</v>
      </c>
    </row>
    <row r="250" spans="1:8">
      <c r="A250" s="75"/>
      <c r="B250" s="76">
        <v>902</v>
      </c>
      <c r="C250" s="71" t="s">
        <v>102</v>
      </c>
      <c r="D250" s="71" t="s">
        <v>23</v>
      </c>
      <c r="E250" s="32" t="s">
        <v>151</v>
      </c>
      <c r="F250" s="71"/>
      <c r="G250" s="72">
        <f>'Прил.3 Расходы'!F216</f>
        <v>880300</v>
      </c>
      <c r="H250" s="72">
        <f>'Прил.3 Расходы'!G216</f>
        <v>605502</v>
      </c>
    </row>
    <row r="251" spans="1:8">
      <c r="A251" s="31" t="s">
        <v>152</v>
      </c>
      <c r="B251" s="35">
        <v>902</v>
      </c>
      <c r="C251" s="32" t="s">
        <v>102</v>
      </c>
      <c r="D251" s="32" t="s">
        <v>23</v>
      </c>
      <c r="E251" s="32" t="s">
        <v>153</v>
      </c>
      <c r="F251" s="32"/>
      <c r="G251" s="33">
        <f>G252</f>
        <v>14321150</v>
      </c>
      <c r="H251" s="33">
        <f>H252</f>
        <v>11556337.68</v>
      </c>
    </row>
    <row r="252" spans="1:8" ht="45">
      <c r="A252" s="31" t="s">
        <v>126</v>
      </c>
      <c r="B252" s="35">
        <v>902</v>
      </c>
      <c r="C252" s="32" t="s">
        <v>102</v>
      </c>
      <c r="D252" s="32" t="s">
        <v>23</v>
      </c>
      <c r="E252" s="32" t="s">
        <v>153</v>
      </c>
      <c r="F252" s="32"/>
      <c r="G252" s="33">
        <f>G253</f>
        <v>14321150</v>
      </c>
      <c r="H252" s="33">
        <f>H253</f>
        <v>11556337.68</v>
      </c>
    </row>
    <row r="253" spans="1:8">
      <c r="A253" s="75"/>
      <c r="B253" s="76">
        <v>902</v>
      </c>
      <c r="C253" s="71" t="s">
        <v>102</v>
      </c>
      <c r="D253" s="71" t="s">
        <v>23</v>
      </c>
      <c r="E253" s="32" t="s">
        <v>153</v>
      </c>
      <c r="F253" s="71"/>
      <c r="G253" s="72">
        <f>'Прил.3 Расходы'!F219</f>
        <v>14321150</v>
      </c>
      <c r="H253" s="72">
        <f>'Прил.3 Расходы'!G219</f>
        <v>11556337.68</v>
      </c>
    </row>
    <row r="254" spans="1:8">
      <c r="A254" s="31"/>
      <c r="B254" s="35"/>
      <c r="C254" s="32"/>
      <c r="D254" s="32"/>
      <c r="E254" s="32"/>
      <c r="F254" s="32"/>
      <c r="G254" s="33">
        <f>G255+G256+G257</f>
        <v>5010176.1499999994</v>
      </c>
      <c r="H254" s="33">
        <f>H255+H256+H257</f>
        <v>3123033.2199999997</v>
      </c>
    </row>
    <row r="255" spans="1:8">
      <c r="A255" s="31"/>
      <c r="B255" s="35">
        <v>902</v>
      </c>
      <c r="C255" s="47" t="s">
        <v>102</v>
      </c>
      <c r="D255" s="47" t="s">
        <v>23</v>
      </c>
      <c r="E255" s="32" t="s">
        <v>280</v>
      </c>
      <c r="F255" s="32" t="s">
        <v>125</v>
      </c>
      <c r="G255" s="33">
        <f>'Прил.3 Расходы'!F220</f>
        <v>1150000</v>
      </c>
      <c r="H255" s="33">
        <f>'Прил.3 Расходы'!G220</f>
        <v>1150000</v>
      </c>
    </row>
    <row r="256" spans="1:8" ht="45">
      <c r="A256" s="31" t="s">
        <v>282</v>
      </c>
      <c r="B256" s="35">
        <v>902</v>
      </c>
      <c r="C256" s="47" t="s">
        <v>102</v>
      </c>
      <c r="D256" s="47" t="s">
        <v>23</v>
      </c>
      <c r="E256" s="32" t="s">
        <v>281</v>
      </c>
      <c r="F256" s="71"/>
      <c r="G256" s="72">
        <f>'Прил.3 Расходы'!F221</f>
        <v>126837.89</v>
      </c>
      <c r="H256" s="72">
        <f>'Прил.3 Расходы'!G221</f>
        <v>126837.89</v>
      </c>
    </row>
    <row r="257" spans="1:8" ht="45">
      <c r="A257" s="31" t="s">
        <v>282</v>
      </c>
      <c r="B257" s="35">
        <v>902</v>
      </c>
      <c r="C257" s="47" t="s">
        <v>102</v>
      </c>
      <c r="D257" s="47" t="s">
        <v>23</v>
      </c>
      <c r="E257" s="32" t="s">
        <v>348</v>
      </c>
      <c r="F257" s="71"/>
      <c r="G257" s="72">
        <f>'Прил.3 Расходы'!F222</f>
        <v>3733338.26</v>
      </c>
      <c r="H257" s="72">
        <f>'Прил.3 Расходы'!G222</f>
        <v>1846195.33</v>
      </c>
    </row>
    <row r="258" spans="1:8">
      <c r="A258" s="31" t="s">
        <v>277</v>
      </c>
      <c r="B258" s="35"/>
      <c r="C258" s="32" t="s">
        <v>102</v>
      </c>
      <c r="D258" s="32" t="s">
        <v>23</v>
      </c>
      <c r="E258" s="32" t="s">
        <v>278</v>
      </c>
      <c r="F258" s="32" t="s">
        <v>125</v>
      </c>
      <c r="G258" s="72">
        <f>'Прил.3 Расходы'!F223</f>
        <v>0</v>
      </c>
      <c r="H258" s="72">
        <f>'Прил.3 Расходы'!G223</f>
        <v>0</v>
      </c>
    </row>
    <row r="259" spans="1:8">
      <c r="A259" s="31"/>
      <c r="B259" s="35">
        <v>902</v>
      </c>
      <c r="C259" s="47" t="s">
        <v>102</v>
      </c>
      <c r="D259" s="47" t="s">
        <v>23</v>
      </c>
      <c r="E259" s="32" t="s">
        <v>477</v>
      </c>
      <c r="F259" s="32" t="s">
        <v>125</v>
      </c>
      <c r="G259" s="72">
        <f>'Прил.3 Расходы'!F225</f>
        <v>11496051.949999999</v>
      </c>
      <c r="H259" s="72">
        <f>'Прил.3 Расходы'!G225</f>
        <v>5292748.0599999996</v>
      </c>
    </row>
    <row r="260" spans="1:8" ht="42.75">
      <c r="A260" s="90" t="s">
        <v>400</v>
      </c>
      <c r="B260" s="69">
        <v>902</v>
      </c>
      <c r="C260" s="29"/>
      <c r="D260" s="29"/>
      <c r="E260" s="29"/>
      <c r="F260" s="29"/>
      <c r="G260" s="57">
        <f t="shared" ref="G260:H262" si="4">G261</f>
        <v>1000000</v>
      </c>
      <c r="H260" s="57">
        <f t="shared" si="4"/>
        <v>672000</v>
      </c>
    </row>
    <row r="261" spans="1:8" ht="30">
      <c r="A261" s="31" t="s">
        <v>395</v>
      </c>
      <c r="B261" s="35">
        <v>902</v>
      </c>
      <c r="C261" s="32" t="s">
        <v>108</v>
      </c>
      <c r="D261" s="32" t="s">
        <v>25</v>
      </c>
      <c r="E261" s="32"/>
      <c r="F261" s="32"/>
      <c r="G261" s="72">
        <f t="shared" si="4"/>
        <v>1000000</v>
      </c>
      <c r="H261" s="72">
        <f t="shared" si="4"/>
        <v>672000</v>
      </c>
    </row>
    <row r="262" spans="1:8" ht="45">
      <c r="A262" s="31" t="s">
        <v>399</v>
      </c>
      <c r="B262" s="35">
        <v>902</v>
      </c>
      <c r="C262" s="32" t="s">
        <v>108</v>
      </c>
      <c r="D262" s="32" t="s">
        <v>25</v>
      </c>
      <c r="E262" s="32" t="s">
        <v>398</v>
      </c>
      <c r="F262" s="32"/>
      <c r="G262" s="72">
        <f t="shared" si="4"/>
        <v>1000000</v>
      </c>
      <c r="H262" s="72">
        <f t="shared" si="4"/>
        <v>672000</v>
      </c>
    </row>
    <row r="263" spans="1:8" ht="120">
      <c r="A263" s="118" t="s">
        <v>396</v>
      </c>
      <c r="B263" s="35">
        <v>902</v>
      </c>
      <c r="C263" s="32" t="s">
        <v>108</v>
      </c>
      <c r="D263" s="32" t="s">
        <v>25</v>
      </c>
      <c r="E263" s="32" t="s">
        <v>398</v>
      </c>
      <c r="F263" s="32" t="s">
        <v>397</v>
      </c>
      <c r="G263" s="72">
        <f>'Прил.3 Расходы'!F265</f>
        <v>1000000</v>
      </c>
      <c r="H263" s="72">
        <f>'Прил.3 Расходы'!G265</f>
        <v>672000</v>
      </c>
    </row>
    <row r="264" spans="1:8">
      <c r="A264" s="28" t="s">
        <v>206</v>
      </c>
      <c r="B264" s="91"/>
      <c r="C264" s="68"/>
      <c r="D264" s="68"/>
      <c r="E264" s="68"/>
      <c r="F264" s="68"/>
      <c r="G264" s="57">
        <f>G239+G177+G136+G12+G203+G36+G260</f>
        <v>750460985.41999996</v>
      </c>
      <c r="H264" s="57">
        <f>H239+H177+H136+H12+H203+H36+H260</f>
        <v>469249597.70000005</v>
      </c>
    </row>
  </sheetData>
  <autoFilter ref="A11:G11"/>
  <mergeCells count="14">
    <mergeCell ref="C1:H1"/>
    <mergeCell ref="C2:J2"/>
    <mergeCell ref="C3:K3"/>
    <mergeCell ref="F9:F10"/>
    <mergeCell ref="A6:G6"/>
    <mergeCell ref="A8:A10"/>
    <mergeCell ref="B8:F8"/>
    <mergeCell ref="G8:G10"/>
    <mergeCell ref="B9:B10"/>
    <mergeCell ref="C9:C10"/>
    <mergeCell ref="D9:D10"/>
    <mergeCell ref="E9:E10"/>
    <mergeCell ref="H8:H10"/>
    <mergeCell ref="C4:J4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rowBreaks count="1" manualBreakCount="1">
    <brk id="227" max="10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40"/>
  <sheetViews>
    <sheetView tabSelected="1" view="pageBreakPreview" zoomScale="60" zoomScaleNormal="100" workbookViewId="0">
      <selection activeCell="D20" sqref="D20"/>
    </sheetView>
  </sheetViews>
  <sheetFormatPr defaultRowHeight="15"/>
  <cols>
    <col min="2" max="2" width="95.7109375" customWidth="1"/>
    <col min="3" max="3" width="34" customWidth="1"/>
    <col min="4" max="4" width="36.7109375" customWidth="1"/>
    <col min="5" max="5" width="22.7109375" customWidth="1"/>
    <col min="6" max="6" width="18.42578125" customWidth="1"/>
  </cols>
  <sheetData>
    <row r="1" spans="1:11" ht="15.75">
      <c r="C1" s="23" t="s">
        <v>540</v>
      </c>
      <c r="D1" s="23"/>
    </row>
    <row r="2" spans="1:11" ht="15.75" customHeight="1">
      <c r="C2" s="177" t="s">
        <v>531</v>
      </c>
      <c r="D2" s="178"/>
      <c r="E2" s="178"/>
      <c r="F2" s="178"/>
      <c r="G2" s="178"/>
      <c r="H2" s="178"/>
      <c r="I2" s="178"/>
    </row>
    <row r="3" spans="1:11" ht="1.5" customHeight="1">
      <c r="C3" s="178"/>
      <c r="D3" s="178"/>
      <c r="E3" s="178"/>
      <c r="F3" s="178"/>
      <c r="G3" s="178"/>
      <c r="H3" s="178"/>
      <c r="I3" s="178"/>
    </row>
    <row r="4" spans="1:11">
      <c r="C4" s="177" t="s">
        <v>529</v>
      </c>
      <c r="D4" s="178"/>
      <c r="E4" s="178"/>
      <c r="F4" s="178"/>
      <c r="G4" s="178"/>
      <c r="H4" s="178"/>
      <c r="I4" s="178"/>
      <c r="J4" s="178"/>
      <c r="K4" s="178"/>
    </row>
    <row r="5" spans="1:11">
      <c r="C5" s="177" t="s">
        <v>562</v>
      </c>
      <c r="D5" s="178"/>
      <c r="E5" s="178"/>
      <c r="F5" s="178"/>
      <c r="G5" s="178"/>
      <c r="H5" s="178"/>
      <c r="I5" s="178"/>
    </row>
    <row r="9" spans="1:11">
      <c r="A9" s="213" t="s">
        <v>414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</row>
    <row r="10" spans="1:11" ht="33.75" customHeight="1">
      <c r="A10" s="213" t="s">
        <v>541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11" ht="33.75" customHeight="1">
      <c r="A11" s="119"/>
      <c r="B11" s="120"/>
      <c r="C11" s="120"/>
      <c r="D11" s="120"/>
      <c r="E11" s="120"/>
      <c r="F11" s="120"/>
      <c r="G11" s="120"/>
      <c r="H11" s="120"/>
      <c r="I11" s="120"/>
      <c r="J11" s="120"/>
      <c r="K11" s="120"/>
    </row>
    <row r="12" spans="1:11">
      <c r="E12" t="s">
        <v>546</v>
      </c>
    </row>
    <row r="13" spans="1:11" ht="15" customHeight="1">
      <c r="A13" s="204" t="s">
        <v>415</v>
      </c>
      <c r="B13" s="207" t="s">
        <v>442</v>
      </c>
      <c r="C13" s="209" t="s">
        <v>521</v>
      </c>
      <c r="D13" s="210"/>
      <c r="E13" s="209" t="s">
        <v>522</v>
      </c>
      <c r="F13" s="210"/>
    </row>
    <row r="14" spans="1:11">
      <c r="A14" s="205"/>
      <c r="B14" s="208"/>
      <c r="C14" s="211"/>
      <c r="D14" s="212"/>
      <c r="E14" s="211"/>
      <c r="F14" s="212"/>
    </row>
    <row r="15" spans="1:11" ht="66.75" customHeight="1">
      <c r="A15" s="206"/>
      <c r="B15" s="206"/>
      <c r="C15" s="121" t="s">
        <v>441</v>
      </c>
      <c r="D15" s="137" t="s">
        <v>443</v>
      </c>
      <c r="E15" s="121" t="s">
        <v>441</v>
      </c>
      <c r="F15" s="137" t="s">
        <v>443</v>
      </c>
    </row>
    <row r="16" spans="1:11" ht="15" customHeight="1">
      <c r="A16" s="121">
        <v>1</v>
      </c>
      <c r="B16" s="121">
        <v>2</v>
      </c>
      <c r="C16" s="121">
        <v>3</v>
      </c>
      <c r="D16" s="121">
        <v>4</v>
      </c>
      <c r="E16" s="121">
        <v>5</v>
      </c>
      <c r="F16" s="121">
        <v>6</v>
      </c>
    </row>
    <row r="17" spans="1:6" ht="50.25" customHeight="1">
      <c r="A17" s="121">
        <v>1</v>
      </c>
      <c r="B17" s="125" t="s">
        <v>417</v>
      </c>
      <c r="C17" s="122">
        <v>8966388.5600000005</v>
      </c>
      <c r="D17" s="122">
        <v>0</v>
      </c>
      <c r="E17" s="122">
        <v>6327620.8099999996</v>
      </c>
      <c r="F17" s="122">
        <v>0</v>
      </c>
    </row>
    <row r="18" spans="1:6" ht="45" customHeight="1">
      <c r="A18" s="121">
        <v>2</v>
      </c>
      <c r="B18" s="125" t="s">
        <v>419</v>
      </c>
      <c r="C18" s="122">
        <v>50000</v>
      </c>
      <c r="D18" s="122">
        <v>0</v>
      </c>
      <c r="E18" s="122">
        <v>0</v>
      </c>
      <c r="F18" s="122">
        <v>0</v>
      </c>
    </row>
    <row r="19" spans="1:6" ht="56.25" customHeight="1">
      <c r="A19" s="121">
        <v>3</v>
      </c>
      <c r="B19" s="125" t="s">
        <v>317</v>
      </c>
      <c r="C19" s="122">
        <v>50000</v>
      </c>
      <c r="D19" s="122">
        <v>0</v>
      </c>
      <c r="E19" s="122">
        <v>0</v>
      </c>
      <c r="F19" s="122">
        <v>0</v>
      </c>
    </row>
    <row r="20" spans="1:6" ht="61.5" customHeight="1" thickBot="1">
      <c r="A20" s="121">
        <v>4</v>
      </c>
      <c r="B20" s="127" t="s">
        <v>422</v>
      </c>
      <c r="C20" s="122">
        <v>60000</v>
      </c>
      <c r="D20" s="122">
        <v>0</v>
      </c>
      <c r="E20" s="122">
        <v>10000</v>
      </c>
      <c r="F20" s="122">
        <v>0</v>
      </c>
    </row>
    <row r="21" spans="1:6" ht="45" customHeight="1">
      <c r="A21" s="121">
        <v>5</v>
      </c>
      <c r="B21" s="143" t="s">
        <v>393</v>
      </c>
      <c r="C21" s="122">
        <v>52000</v>
      </c>
      <c r="D21" s="122">
        <v>0</v>
      </c>
      <c r="E21" s="122">
        <v>0</v>
      </c>
      <c r="F21" s="122">
        <v>0</v>
      </c>
    </row>
    <row r="22" spans="1:6" ht="39.75" customHeight="1">
      <c r="A22" s="121">
        <v>6</v>
      </c>
      <c r="B22" s="142" t="s">
        <v>425</v>
      </c>
      <c r="C22" s="122">
        <v>25000</v>
      </c>
      <c r="D22" s="122">
        <v>0</v>
      </c>
      <c r="E22" s="122">
        <v>9859</v>
      </c>
      <c r="F22" s="122">
        <v>0</v>
      </c>
    </row>
    <row r="23" spans="1:6" ht="39.75" customHeight="1">
      <c r="A23" s="121">
        <v>7</v>
      </c>
      <c r="B23" s="142" t="s">
        <v>252</v>
      </c>
      <c r="C23" s="130">
        <v>10000</v>
      </c>
      <c r="D23" s="122"/>
      <c r="E23" s="130">
        <v>0</v>
      </c>
      <c r="F23" s="122"/>
    </row>
    <row r="24" spans="1:6" ht="39" customHeight="1">
      <c r="A24" s="121">
        <v>8</v>
      </c>
      <c r="B24" s="129" t="s">
        <v>354</v>
      </c>
      <c r="C24" s="130">
        <v>300000</v>
      </c>
      <c r="D24" s="122">
        <v>0</v>
      </c>
      <c r="E24" s="130">
        <v>0</v>
      </c>
      <c r="F24" s="122">
        <v>0</v>
      </c>
    </row>
    <row r="25" spans="1:6" ht="44.25" customHeight="1">
      <c r="A25" s="121">
        <v>9</v>
      </c>
      <c r="B25" s="132" t="s">
        <v>430</v>
      </c>
      <c r="C25" s="122">
        <v>0</v>
      </c>
      <c r="D25" s="122">
        <v>0</v>
      </c>
      <c r="E25" s="122">
        <v>0</v>
      </c>
      <c r="F25" s="122">
        <v>0</v>
      </c>
    </row>
    <row r="26" spans="1:6" ht="44.25" customHeight="1">
      <c r="A26" s="121">
        <v>10</v>
      </c>
      <c r="B26" s="131" t="s">
        <v>497</v>
      </c>
      <c r="C26" s="122">
        <v>14271200</v>
      </c>
      <c r="D26" s="122">
        <v>14000000</v>
      </c>
      <c r="E26" s="122">
        <v>0</v>
      </c>
      <c r="F26" s="122">
        <v>0</v>
      </c>
    </row>
    <row r="27" spans="1:6" ht="44.25" customHeight="1">
      <c r="A27" s="121">
        <v>11</v>
      </c>
      <c r="B27" s="131" t="s">
        <v>493</v>
      </c>
      <c r="C27" s="122">
        <v>35970434.979999997</v>
      </c>
      <c r="D27" s="122">
        <v>35286996.719999999</v>
      </c>
      <c r="E27" s="122">
        <v>1199776.6499999999</v>
      </c>
      <c r="F27" s="122">
        <v>1176980.8899999999</v>
      </c>
    </row>
    <row r="28" spans="1:6" ht="30.75" customHeight="1">
      <c r="A28" s="121">
        <v>12</v>
      </c>
      <c r="B28" s="133" t="s">
        <v>432</v>
      </c>
      <c r="C28" s="122">
        <v>300000</v>
      </c>
      <c r="D28" s="122">
        <v>0</v>
      </c>
      <c r="E28" s="122">
        <v>0</v>
      </c>
      <c r="F28" s="122">
        <v>0</v>
      </c>
    </row>
    <row r="29" spans="1:6" ht="30.75" customHeight="1">
      <c r="A29" s="121">
        <v>13</v>
      </c>
      <c r="B29" s="133" t="s">
        <v>248</v>
      </c>
      <c r="C29" s="122">
        <v>7290000</v>
      </c>
      <c r="D29" s="122"/>
      <c r="E29" s="122">
        <v>0</v>
      </c>
      <c r="F29" s="122"/>
    </row>
    <row r="30" spans="1:6" ht="67.5" customHeight="1">
      <c r="A30" s="121">
        <v>14</v>
      </c>
      <c r="B30" s="125" t="s">
        <v>434</v>
      </c>
      <c r="C30" s="122">
        <v>2730400.28</v>
      </c>
      <c r="D30" s="122">
        <v>2605400.2799999998</v>
      </c>
      <c r="E30" s="122">
        <v>1883837.28</v>
      </c>
      <c r="F30" s="122">
        <v>1848044.37</v>
      </c>
    </row>
    <row r="31" spans="1:6" ht="67.5" customHeight="1">
      <c r="A31" s="121">
        <v>15</v>
      </c>
      <c r="B31" s="125" t="s">
        <v>490</v>
      </c>
      <c r="C31" s="122">
        <v>4904312</v>
      </c>
      <c r="D31" s="122">
        <v>4811130.07</v>
      </c>
      <c r="E31" s="122">
        <v>4600000</v>
      </c>
      <c r="F31" s="122">
        <v>4512600</v>
      </c>
    </row>
    <row r="32" spans="1:6" ht="44.25" customHeight="1">
      <c r="A32" s="121">
        <v>16</v>
      </c>
      <c r="B32" s="35" t="s">
        <v>436</v>
      </c>
      <c r="C32" s="122">
        <v>90000</v>
      </c>
      <c r="D32" s="122">
        <v>0</v>
      </c>
      <c r="E32" s="122">
        <v>81000</v>
      </c>
      <c r="F32" s="122">
        <v>0</v>
      </c>
    </row>
    <row r="33" spans="1:6" ht="54.75" customHeight="1">
      <c r="A33" s="121">
        <v>17</v>
      </c>
      <c r="B33" s="125" t="s">
        <v>438</v>
      </c>
      <c r="C33" s="122">
        <v>4812385.34</v>
      </c>
      <c r="D33" s="122">
        <v>0</v>
      </c>
      <c r="E33" s="122">
        <v>4809678.6100000003</v>
      </c>
      <c r="F33" s="122">
        <v>0</v>
      </c>
    </row>
    <row r="34" spans="1:6" ht="54.75" customHeight="1">
      <c r="A34" s="121">
        <v>18</v>
      </c>
      <c r="B34" s="125" t="s">
        <v>385</v>
      </c>
      <c r="C34" s="122">
        <v>600000</v>
      </c>
      <c r="D34" s="122"/>
      <c r="E34" s="122">
        <v>-11900.42</v>
      </c>
      <c r="F34" s="122"/>
    </row>
    <row r="35" spans="1:6" ht="54.75" customHeight="1">
      <c r="A35" s="121">
        <v>19</v>
      </c>
      <c r="B35" s="125" t="s">
        <v>495</v>
      </c>
      <c r="C35" s="122">
        <v>85049393.939999998</v>
      </c>
      <c r="D35" s="122">
        <v>84198900</v>
      </c>
      <c r="E35" s="122">
        <v>43567442.189999998</v>
      </c>
      <c r="F35" s="122">
        <v>43131767.770000003</v>
      </c>
    </row>
    <row r="36" spans="1:6" ht="54.75" customHeight="1">
      <c r="A36" s="121">
        <v>20</v>
      </c>
      <c r="B36" s="125" t="s">
        <v>486</v>
      </c>
      <c r="C36" s="122">
        <v>150000</v>
      </c>
      <c r="D36" s="122"/>
      <c r="E36" s="122">
        <v>150000</v>
      </c>
      <c r="F36" s="122"/>
    </row>
    <row r="37" spans="1:6" ht="41.25" customHeight="1">
      <c r="A37" s="121">
        <v>21</v>
      </c>
      <c r="B37" s="125" t="s">
        <v>440</v>
      </c>
      <c r="C37" s="122">
        <v>300000</v>
      </c>
      <c r="D37" s="122">
        <v>0</v>
      </c>
      <c r="E37" s="122">
        <v>296786.24</v>
      </c>
      <c r="F37" s="122">
        <v>0</v>
      </c>
    </row>
    <row r="38" spans="1:6" ht="41.25" customHeight="1">
      <c r="A38" s="121">
        <v>22</v>
      </c>
      <c r="B38" s="125" t="s">
        <v>488</v>
      </c>
      <c r="C38" s="122">
        <v>126837.89</v>
      </c>
      <c r="D38" s="122">
        <v>126837.89</v>
      </c>
      <c r="E38" s="122">
        <v>126837.89</v>
      </c>
      <c r="F38" s="122">
        <v>126837.89</v>
      </c>
    </row>
    <row r="39" spans="1:6" ht="51" customHeight="1">
      <c r="A39" s="121">
        <v>23</v>
      </c>
      <c r="B39" s="134" t="s">
        <v>357</v>
      </c>
      <c r="C39" s="122">
        <v>3597501.6</v>
      </c>
      <c r="D39" s="122">
        <v>3097501.6</v>
      </c>
      <c r="E39" s="122">
        <v>3597501.6</v>
      </c>
      <c r="F39" s="122">
        <v>3097501.6</v>
      </c>
    </row>
    <row r="40" spans="1:6">
      <c r="A40" s="121"/>
      <c r="B40" s="136"/>
      <c r="C40" s="135">
        <f>SUM(C17:C39)</f>
        <v>169705854.58999997</v>
      </c>
      <c r="D40" s="135">
        <f>SUM(D17:D39)</f>
        <v>144126766.55999997</v>
      </c>
      <c r="E40" s="135">
        <f>SUM(E17:E39)</f>
        <v>66648439.849999994</v>
      </c>
      <c r="F40" s="135">
        <f>SUM(F17:F39)</f>
        <v>53893732.520000003</v>
      </c>
    </row>
  </sheetData>
  <mergeCells count="9">
    <mergeCell ref="A13:A15"/>
    <mergeCell ref="B13:B15"/>
    <mergeCell ref="C13:D14"/>
    <mergeCell ref="C2:I3"/>
    <mergeCell ref="C4:K4"/>
    <mergeCell ref="C5:I5"/>
    <mergeCell ref="A9:K9"/>
    <mergeCell ref="A10:K10"/>
    <mergeCell ref="E13:F14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4:O45"/>
  <sheetViews>
    <sheetView zoomScaleNormal="100" workbookViewId="0">
      <selection activeCell="H20" sqref="H20"/>
    </sheetView>
  </sheetViews>
  <sheetFormatPr defaultRowHeight="15"/>
  <cols>
    <col min="1" max="1" width="17.140625" customWidth="1"/>
    <col min="2" max="2" width="13.5703125" customWidth="1"/>
    <col min="3" max="3" width="12.28515625" customWidth="1"/>
    <col min="4" max="4" width="13.140625" customWidth="1"/>
    <col min="6" max="6" width="59.28515625" customWidth="1"/>
    <col min="7" max="7" width="26.5703125" customWidth="1"/>
    <col min="8" max="8" width="29.28515625" customWidth="1"/>
    <col min="9" max="9" width="18.7109375" customWidth="1"/>
    <col min="10" max="10" width="25.140625" customWidth="1"/>
  </cols>
  <sheetData>
    <row r="4" spans="1:15" ht="15" customHeight="1">
      <c r="G4" s="23" t="s">
        <v>542</v>
      </c>
      <c r="H4" s="23"/>
    </row>
    <row r="5" spans="1:15" ht="11.25" hidden="1" customHeight="1">
      <c r="G5" s="177" t="s">
        <v>531</v>
      </c>
      <c r="H5" s="178"/>
      <c r="I5" s="178"/>
      <c r="J5" s="178"/>
      <c r="K5" s="178"/>
      <c r="L5" s="178"/>
      <c r="M5" s="178"/>
    </row>
    <row r="6" spans="1:15">
      <c r="G6" s="178"/>
      <c r="H6" s="178"/>
      <c r="I6" s="178"/>
      <c r="J6" s="178"/>
      <c r="K6" s="178"/>
      <c r="L6" s="178"/>
      <c r="M6" s="178"/>
    </row>
    <row r="7" spans="1:15" ht="15" customHeight="1">
      <c r="G7" s="177" t="s">
        <v>529</v>
      </c>
      <c r="H7" s="178"/>
      <c r="I7" s="178"/>
      <c r="J7" s="178"/>
      <c r="K7" s="178"/>
      <c r="L7" s="178"/>
      <c r="M7" s="178"/>
      <c r="N7" s="178"/>
      <c r="O7" s="178"/>
    </row>
    <row r="8" spans="1:15" ht="15" customHeight="1">
      <c r="G8" s="177" t="s">
        <v>562</v>
      </c>
      <c r="H8" s="178"/>
      <c r="I8" s="178"/>
      <c r="J8" s="178"/>
      <c r="K8" s="178"/>
      <c r="L8" s="178"/>
      <c r="M8" s="178"/>
    </row>
    <row r="11" spans="1:15" ht="36.75" customHeight="1">
      <c r="C11" s="214" t="s">
        <v>543</v>
      </c>
      <c r="D11" s="214"/>
      <c r="E11" s="214"/>
      <c r="F11" s="214"/>
      <c r="G11" s="214"/>
      <c r="H11" s="214"/>
      <c r="I11" s="214"/>
      <c r="J11" s="214"/>
      <c r="K11" s="214"/>
      <c r="L11" s="214"/>
      <c r="M11" s="214"/>
    </row>
    <row r="12" spans="1:15" ht="36.75" customHeight="1">
      <c r="C12" s="214" t="s">
        <v>544</v>
      </c>
      <c r="D12" s="214"/>
      <c r="E12" s="214"/>
      <c r="F12" s="214"/>
      <c r="G12" s="214"/>
      <c r="H12" s="214"/>
      <c r="I12" s="214"/>
      <c r="J12" s="214"/>
      <c r="K12" s="214"/>
      <c r="L12" s="214"/>
      <c r="M12" s="214"/>
    </row>
    <row r="14" spans="1:15">
      <c r="J14" t="s">
        <v>547</v>
      </c>
    </row>
    <row r="15" spans="1:15">
      <c r="A15" s="224" t="s">
        <v>413</v>
      </c>
      <c r="B15" s="225"/>
      <c r="C15" s="225"/>
      <c r="D15" s="225"/>
      <c r="E15" s="226"/>
      <c r="F15" s="218" t="s">
        <v>444</v>
      </c>
      <c r="G15" s="209" t="s">
        <v>521</v>
      </c>
      <c r="H15" s="210"/>
      <c r="I15" s="209" t="s">
        <v>522</v>
      </c>
      <c r="J15" s="210"/>
    </row>
    <row r="16" spans="1:15">
      <c r="A16" s="227"/>
      <c r="B16" s="228"/>
      <c r="C16" s="228"/>
      <c r="D16" s="228"/>
      <c r="E16" s="229"/>
      <c r="F16" s="219"/>
      <c r="G16" s="221"/>
      <c r="H16" s="222"/>
      <c r="I16" s="221"/>
      <c r="J16" s="222"/>
    </row>
    <row r="17" spans="1:10">
      <c r="A17" s="198" t="s">
        <v>446</v>
      </c>
      <c r="B17" s="192" t="s">
        <v>447</v>
      </c>
      <c r="C17" s="192" t="s">
        <v>448</v>
      </c>
      <c r="D17" s="192" t="s">
        <v>449</v>
      </c>
      <c r="E17" s="192" t="s">
        <v>450</v>
      </c>
      <c r="F17" s="219"/>
      <c r="G17" s="223"/>
      <c r="H17" s="212"/>
      <c r="I17" s="223"/>
      <c r="J17" s="212"/>
    </row>
    <row r="18" spans="1:10" ht="78.75" customHeight="1">
      <c r="A18" s="200"/>
      <c r="B18" s="192"/>
      <c r="C18" s="192"/>
      <c r="D18" s="192"/>
      <c r="E18" s="192"/>
      <c r="F18" s="220"/>
      <c r="G18" s="121" t="s">
        <v>445</v>
      </c>
      <c r="H18" s="137" t="s">
        <v>443</v>
      </c>
      <c r="I18" s="121" t="s">
        <v>445</v>
      </c>
      <c r="J18" s="137" t="s">
        <v>443</v>
      </c>
    </row>
    <row r="19" spans="1:10" ht="13.5" customHeight="1">
      <c r="A19" s="117">
        <v>1</v>
      </c>
      <c r="B19" s="116">
        <v>2</v>
      </c>
      <c r="C19" s="116">
        <v>3</v>
      </c>
      <c r="D19" s="138">
        <v>4</v>
      </c>
      <c r="E19" s="138">
        <v>5</v>
      </c>
      <c r="F19" s="138">
        <v>6</v>
      </c>
      <c r="G19" s="121">
        <v>7</v>
      </c>
      <c r="H19" s="121">
        <v>8</v>
      </c>
      <c r="I19" s="121">
        <v>9</v>
      </c>
      <c r="J19" s="121">
        <v>10</v>
      </c>
    </row>
    <row r="20" spans="1:10" ht="47.25" customHeight="1">
      <c r="A20" s="121">
        <v>902</v>
      </c>
      <c r="B20" s="123" t="s">
        <v>23</v>
      </c>
      <c r="C20" s="124" t="s">
        <v>72</v>
      </c>
      <c r="D20" s="124" t="s">
        <v>416</v>
      </c>
      <c r="E20" s="125" t="s">
        <v>498</v>
      </c>
      <c r="F20" s="125" t="s">
        <v>417</v>
      </c>
      <c r="G20" s="122">
        <v>8966388.5600000005</v>
      </c>
      <c r="H20" s="122"/>
      <c r="I20" s="122">
        <v>6327620.8099999996</v>
      </c>
      <c r="J20" s="122"/>
    </row>
    <row r="21" spans="1:10" ht="43.5" customHeight="1">
      <c r="A21" s="121">
        <v>902</v>
      </c>
      <c r="B21" s="123" t="s">
        <v>23</v>
      </c>
      <c r="C21" s="124" t="s">
        <v>72</v>
      </c>
      <c r="D21" s="124" t="s">
        <v>418</v>
      </c>
      <c r="E21" s="125">
        <v>244</v>
      </c>
      <c r="F21" s="125" t="s">
        <v>419</v>
      </c>
      <c r="G21" s="122">
        <v>50000</v>
      </c>
      <c r="H21" s="122"/>
      <c r="I21" s="122">
        <v>0</v>
      </c>
      <c r="J21" s="122"/>
    </row>
    <row r="22" spans="1:10" ht="63" customHeight="1">
      <c r="A22" s="121">
        <v>902</v>
      </c>
      <c r="B22" s="123" t="s">
        <v>23</v>
      </c>
      <c r="C22" s="124" t="s">
        <v>72</v>
      </c>
      <c r="D22" s="124" t="s">
        <v>420</v>
      </c>
      <c r="E22" s="125">
        <v>244</v>
      </c>
      <c r="F22" s="125" t="s">
        <v>317</v>
      </c>
      <c r="G22" s="122">
        <v>50000</v>
      </c>
      <c r="H22" s="122"/>
      <c r="I22" s="122">
        <v>0</v>
      </c>
      <c r="J22" s="122"/>
    </row>
    <row r="23" spans="1:10" ht="48" customHeight="1" thickBot="1">
      <c r="A23" s="121">
        <v>902</v>
      </c>
      <c r="B23" s="123" t="s">
        <v>23</v>
      </c>
      <c r="C23" s="124" t="s">
        <v>72</v>
      </c>
      <c r="D23" s="124" t="s">
        <v>421</v>
      </c>
      <c r="E23" s="125">
        <v>244</v>
      </c>
      <c r="F23" s="127" t="s">
        <v>422</v>
      </c>
      <c r="G23" s="122">
        <v>60000</v>
      </c>
      <c r="H23" s="122"/>
      <c r="I23" s="122">
        <v>10000</v>
      </c>
      <c r="J23" s="122"/>
    </row>
    <row r="24" spans="1:10" ht="46.5" customHeight="1" thickBot="1">
      <c r="A24" s="121">
        <v>902</v>
      </c>
      <c r="B24" s="123" t="s">
        <v>23</v>
      </c>
      <c r="C24" s="124" t="s">
        <v>72</v>
      </c>
      <c r="D24" s="124" t="s">
        <v>423</v>
      </c>
      <c r="E24" s="125">
        <v>244</v>
      </c>
      <c r="F24" s="127" t="s">
        <v>393</v>
      </c>
      <c r="G24" s="122">
        <v>52000</v>
      </c>
      <c r="H24" s="122"/>
      <c r="I24" s="122">
        <v>0</v>
      </c>
      <c r="J24" s="122"/>
    </row>
    <row r="25" spans="1:10" ht="26.25" customHeight="1">
      <c r="A25" s="121">
        <v>902</v>
      </c>
      <c r="B25" s="123" t="s">
        <v>23</v>
      </c>
      <c r="C25" s="124" t="s">
        <v>72</v>
      </c>
      <c r="D25" s="124" t="s">
        <v>424</v>
      </c>
      <c r="E25" s="125">
        <v>244</v>
      </c>
      <c r="F25" s="128" t="s">
        <v>425</v>
      </c>
      <c r="G25" s="122">
        <v>25000</v>
      </c>
      <c r="H25" s="122"/>
      <c r="I25" s="122">
        <v>9859</v>
      </c>
      <c r="J25" s="122"/>
    </row>
    <row r="26" spans="1:10" ht="26.25" customHeight="1">
      <c r="A26" s="121">
        <v>902</v>
      </c>
      <c r="B26" s="123" t="s">
        <v>23</v>
      </c>
      <c r="C26" s="124" t="s">
        <v>72</v>
      </c>
      <c r="D26" s="124" t="s">
        <v>427</v>
      </c>
      <c r="E26" s="125">
        <v>244</v>
      </c>
      <c r="F26" s="142" t="s">
        <v>252</v>
      </c>
      <c r="G26" s="130">
        <v>10000</v>
      </c>
      <c r="H26" s="130"/>
      <c r="I26" s="130">
        <v>0</v>
      </c>
      <c r="J26" s="130"/>
    </row>
    <row r="27" spans="1:10" ht="45" customHeight="1">
      <c r="A27" s="121">
        <v>902</v>
      </c>
      <c r="B27" s="126" t="s">
        <v>42</v>
      </c>
      <c r="C27" s="124" t="s">
        <v>99</v>
      </c>
      <c r="D27" s="124" t="s">
        <v>426</v>
      </c>
      <c r="E27" s="125">
        <v>811</v>
      </c>
      <c r="F27" s="129" t="s">
        <v>354</v>
      </c>
      <c r="G27" s="130">
        <v>300000</v>
      </c>
      <c r="H27" s="130"/>
      <c r="I27" s="130">
        <v>0</v>
      </c>
      <c r="J27" s="130"/>
    </row>
    <row r="28" spans="1:10" ht="44.25" customHeight="1">
      <c r="A28" s="121">
        <v>902</v>
      </c>
      <c r="B28" s="126" t="s">
        <v>42</v>
      </c>
      <c r="C28" s="124" t="s">
        <v>99</v>
      </c>
      <c r="D28" s="124" t="s">
        <v>427</v>
      </c>
      <c r="E28" s="125">
        <v>244</v>
      </c>
      <c r="F28" s="131" t="s">
        <v>428</v>
      </c>
      <c r="G28" s="130">
        <v>0</v>
      </c>
      <c r="H28" s="130"/>
      <c r="I28" s="130">
        <v>0</v>
      </c>
      <c r="J28" s="130"/>
    </row>
    <row r="29" spans="1:10" ht="44.25" customHeight="1">
      <c r="A29" s="121">
        <v>902</v>
      </c>
      <c r="B29" s="126" t="s">
        <v>42</v>
      </c>
      <c r="C29" s="124" t="s">
        <v>61</v>
      </c>
      <c r="D29" s="124" t="s">
        <v>491</v>
      </c>
      <c r="E29" s="125">
        <v>244</v>
      </c>
      <c r="F29" s="131" t="s">
        <v>497</v>
      </c>
      <c r="G29" s="130">
        <v>14271200</v>
      </c>
      <c r="H29" s="130">
        <v>14000000</v>
      </c>
      <c r="I29" s="130">
        <v>0</v>
      </c>
      <c r="J29" s="130">
        <v>0</v>
      </c>
    </row>
    <row r="30" spans="1:10" ht="44.25" customHeight="1">
      <c r="A30" s="121">
        <v>902</v>
      </c>
      <c r="B30" s="126" t="s">
        <v>42</v>
      </c>
      <c r="C30" s="124" t="s">
        <v>95</v>
      </c>
      <c r="D30" s="124" t="s">
        <v>492</v>
      </c>
      <c r="E30" s="125">
        <v>244</v>
      </c>
      <c r="F30" s="131" t="s">
        <v>493</v>
      </c>
      <c r="G30" s="130">
        <v>35970434.979999997</v>
      </c>
      <c r="H30" s="130">
        <v>35286996.719999999</v>
      </c>
      <c r="I30" s="130">
        <v>1199776.6499999999</v>
      </c>
      <c r="J30" s="130">
        <v>1176980.8899999999</v>
      </c>
    </row>
    <row r="31" spans="1:10" ht="53.25" customHeight="1">
      <c r="A31" s="121">
        <v>902</v>
      </c>
      <c r="B31" s="126" t="s">
        <v>42</v>
      </c>
      <c r="C31" s="124" t="s">
        <v>108</v>
      </c>
      <c r="D31" s="124" t="s">
        <v>429</v>
      </c>
      <c r="E31" s="125">
        <v>244</v>
      </c>
      <c r="F31" s="132" t="s">
        <v>430</v>
      </c>
      <c r="G31" s="122">
        <v>0</v>
      </c>
      <c r="H31" s="122"/>
      <c r="I31" s="122">
        <v>0</v>
      </c>
      <c r="J31" s="122"/>
    </row>
    <row r="32" spans="1:10" ht="42.75" customHeight="1">
      <c r="A32" s="121">
        <v>902</v>
      </c>
      <c r="B32" s="126" t="s">
        <v>42</v>
      </c>
      <c r="C32" s="124" t="s">
        <v>108</v>
      </c>
      <c r="D32" s="124" t="s">
        <v>431</v>
      </c>
      <c r="E32" s="125">
        <v>811</v>
      </c>
      <c r="F32" s="133" t="s">
        <v>432</v>
      </c>
      <c r="G32" s="122">
        <v>300000</v>
      </c>
      <c r="H32" s="122"/>
      <c r="I32" s="122">
        <v>0</v>
      </c>
      <c r="J32" s="122"/>
    </row>
    <row r="33" spans="1:10" ht="42.75" customHeight="1">
      <c r="A33" s="121">
        <v>902</v>
      </c>
      <c r="B33" s="126" t="s">
        <v>42</v>
      </c>
      <c r="C33" s="124" t="s">
        <v>108</v>
      </c>
      <c r="D33" s="124" t="s">
        <v>487</v>
      </c>
      <c r="E33" s="125">
        <v>244</v>
      </c>
      <c r="F33" s="133" t="s">
        <v>248</v>
      </c>
      <c r="G33" s="122">
        <v>7290000</v>
      </c>
      <c r="H33" s="122"/>
      <c r="I33" s="122">
        <v>0</v>
      </c>
      <c r="J33" s="122"/>
    </row>
    <row r="34" spans="1:10" ht="43.5" customHeight="1">
      <c r="A34" s="121">
        <v>902</v>
      </c>
      <c r="B34" s="126" t="s">
        <v>99</v>
      </c>
      <c r="C34" s="124" t="s">
        <v>25</v>
      </c>
      <c r="D34" s="124" t="s">
        <v>433</v>
      </c>
      <c r="E34" s="125">
        <v>244</v>
      </c>
      <c r="F34" s="125" t="s">
        <v>434</v>
      </c>
      <c r="G34" s="122">
        <v>74538.63</v>
      </c>
      <c r="H34" s="122"/>
      <c r="I34" s="122">
        <v>0</v>
      </c>
      <c r="J34" s="122"/>
    </row>
    <row r="35" spans="1:10" ht="43.5" customHeight="1">
      <c r="A35" s="121">
        <v>902</v>
      </c>
      <c r="B35" s="126" t="s">
        <v>99</v>
      </c>
      <c r="C35" s="124" t="s">
        <v>25</v>
      </c>
      <c r="D35" s="124" t="s">
        <v>499</v>
      </c>
      <c r="E35" s="125">
        <v>244</v>
      </c>
      <c r="F35" s="125" t="s">
        <v>500</v>
      </c>
      <c r="G35" s="122">
        <v>2655861.65</v>
      </c>
      <c r="H35" s="122">
        <v>2605400.2799999998</v>
      </c>
      <c r="I35" s="122">
        <v>1883837.28</v>
      </c>
      <c r="J35" s="122">
        <v>1848044.37</v>
      </c>
    </row>
    <row r="36" spans="1:10" ht="43.5" customHeight="1">
      <c r="A36" s="121">
        <v>902</v>
      </c>
      <c r="B36" s="126" t="s">
        <v>99</v>
      </c>
      <c r="C36" s="124" t="s">
        <v>25</v>
      </c>
      <c r="D36" s="124" t="s">
        <v>489</v>
      </c>
      <c r="E36" s="125">
        <v>244</v>
      </c>
      <c r="F36" s="125" t="s">
        <v>490</v>
      </c>
      <c r="G36" s="122">
        <v>4904312</v>
      </c>
      <c r="H36" s="122">
        <v>4811130.07</v>
      </c>
      <c r="I36" s="122">
        <v>4600000</v>
      </c>
      <c r="J36" s="122">
        <v>4512600</v>
      </c>
    </row>
    <row r="37" spans="1:10" ht="48" customHeight="1">
      <c r="A37" s="121">
        <v>902</v>
      </c>
      <c r="B37" s="126" t="s">
        <v>61</v>
      </c>
      <c r="C37" s="124" t="s">
        <v>99</v>
      </c>
      <c r="D37" s="124" t="s">
        <v>435</v>
      </c>
      <c r="E37" s="125">
        <v>360</v>
      </c>
      <c r="F37" s="35" t="s">
        <v>436</v>
      </c>
      <c r="G37" s="122">
        <v>90000</v>
      </c>
      <c r="H37" s="122"/>
      <c r="I37" s="122">
        <v>81000</v>
      </c>
      <c r="J37" s="122"/>
    </row>
    <row r="38" spans="1:10" ht="45.75" customHeight="1">
      <c r="A38" s="121">
        <v>902</v>
      </c>
      <c r="B38" s="126" t="s">
        <v>66</v>
      </c>
      <c r="C38" s="124" t="s">
        <v>25</v>
      </c>
      <c r="D38" s="124" t="s">
        <v>437</v>
      </c>
      <c r="E38" s="125">
        <v>244</v>
      </c>
      <c r="F38" s="125" t="s">
        <v>438</v>
      </c>
      <c r="G38" s="122">
        <v>4812385.34</v>
      </c>
      <c r="H38" s="122"/>
      <c r="I38" s="122">
        <v>4809678.6100000003</v>
      </c>
      <c r="J38" s="122"/>
    </row>
    <row r="39" spans="1:10" ht="45.75" customHeight="1">
      <c r="A39" s="121">
        <v>902</v>
      </c>
      <c r="B39" s="126" t="s">
        <v>66</v>
      </c>
      <c r="C39" s="124" t="s">
        <v>25</v>
      </c>
      <c r="D39" s="124" t="s">
        <v>494</v>
      </c>
      <c r="E39" s="125">
        <v>612</v>
      </c>
      <c r="F39" s="125" t="s">
        <v>385</v>
      </c>
      <c r="G39" s="122">
        <v>600000</v>
      </c>
      <c r="H39" s="122"/>
      <c r="I39" s="122">
        <v>-11900.42</v>
      </c>
      <c r="J39" s="122"/>
    </row>
    <row r="40" spans="1:10" ht="45.75" customHeight="1">
      <c r="A40" s="121">
        <v>902</v>
      </c>
      <c r="B40" s="126" t="s">
        <v>66</v>
      </c>
      <c r="C40" s="124" t="s">
        <v>25</v>
      </c>
      <c r="D40" s="124" t="s">
        <v>496</v>
      </c>
      <c r="E40" s="125">
        <v>612</v>
      </c>
      <c r="F40" s="125" t="s">
        <v>495</v>
      </c>
      <c r="G40" s="122">
        <v>85049393.939999998</v>
      </c>
      <c r="H40" s="122">
        <v>84198900</v>
      </c>
      <c r="I40" s="122">
        <v>43567442.189999998</v>
      </c>
      <c r="J40" s="122">
        <v>43131767.770000003</v>
      </c>
    </row>
    <row r="41" spans="1:10" ht="45.75" customHeight="1">
      <c r="A41" s="121">
        <v>902</v>
      </c>
      <c r="B41" s="126" t="s">
        <v>66</v>
      </c>
      <c r="C41" s="124" t="s">
        <v>95</v>
      </c>
      <c r="D41" s="124" t="s">
        <v>345</v>
      </c>
      <c r="E41" s="125">
        <v>612</v>
      </c>
      <c r="F41" s="125" t="s">
        <v>486</v>
      </c>
      <c r="G41" s="122">
        <v>150000</v>
      </c>
      <c r="H41" s="122"/>
      <c r="I41" s="122">
        <v>150000</v>
      </c>
      <c r="J41" s="122"/>
    </row>
    <row r="42" spans="1:10" ht="33.75" customHeight="1">
      <c r="A42" s="121">
        <v>902</v>
      </c>
      <c r="B42" s="126" t="s">
        <v>102</v>
      </c>
      <c r="C42" s="124" t="s">
        <v>23</v>
      </c>
      <c r="D42" s="124" t="s">
        <v>439</v>
      </c>
      <c r="E42" s="125">
        <v>612</v>
      </c>
      <c r="F42" s="125" t="s">
        <v>440</v>
      </c>
      <c r="G42" s="122">
        <v>300000</v>
      </c>
      <c r="H42" s="122"/>
      <c r="I42" s="122">
        <v>296786.24</v>
      </c>
      <c r="J42" s="122"/>
    </row>
    <row r="43" spans="1:10" ht="33.75" customHeight="1">
      <c r="A43" s="121">
        <v>902</v>
      </c>
      <c r="B43" s="126" t="s">
        <v>102</v>
      </c>
      <c r="C43" s="124" t="s">
        <v>23</v>
      </c>
      <c r="D43" s="124" t="s">
        <v>281</v>
      </c>
      <c r="E43" s="125">
        <v>612</v>
      </c>
      <c r="F43" s="125" t="s">
        <v>488</v>
      </c>
      <c r="G43" s="122">
        <v>126837.89</v>
      </c>
      <c r="H43" s="122">
        <v>126837.89</v>
      </c>
      <c r="I43" s="122">
        <v>126837.89</v>
      </c>
      <c r="J43" s="122">
        <v>126837.89</v>
      </c>
    </row>
    <row r="44" spans="1:10" ht="51.75" customHeight="1">
      <c r="A44" s="121">
        <v>902</v>
      </c>
      <c r="B44" s="126" t="s">
        <v>155</v>
      </c>
      <c r="C44" s="124" t="s">
        <v>42</v>
      </c>
      <c r="D44" s="124" t="s">
        <v>501</v>
      </c>
      <c r="E44" s="125">
        <v>322</v>
      </c>
      <c r="F44" s="134" t="s">
        <v>357</v>
      </c>
      <c r="G44" s="122">
        <v>3597501.6</v>
      </c>
      <c r="H44" s="122">
        <v>3097501.6</v>
      </c>
      <c r="I44" s="122">
        <v>3597501.6</v>
      </c>
      <c r="J44" s="122">
        <v>3097501.6</v>
      </c>
    </row>
    <row r="45" spans="1:10">
      <c r="A45" s="121"/>
      <c r="B45" s="215" t="s">
        <v>441</v>
      </c>
      <c r="C45" s="216"/>
      <c r="D45" s="217"/>
      <c r="E45" s="136"/>
      <c r="F45" s="136"/>
      <c r="G45" s="135">
        <f>SUM(G20:G44)</f>
        <v>169705854.58999997</v>
      </c>
      <c r="H45" s="135">
        <f>SUM(H20:H44)</f>
        <v>144126766.55999997</v>
      </c>
      <c r="I45" s="135">
        <f>SUM(I20:I44)</f>
        <v>66648439.849999994</v>
      </c>
      <c r="J45" s="135">
        <f>SUM(J20:J44)</f>
        <v>53893732.520000003</v>
      </c>
    </row>
  </sheetData>
  <mergeCells count="15">
    <mergeCell ref="B45:D45"/>
    <mergeCell ref="F15:F18"/>
    <mergeCell ref="G15:H17"/>
    <mergeCell ref="G5:M6"/>
    <mergeCell ref="G7:O7"/>
    <mergeCell ref="G8:M8"/>
    <mergeCell ref="C11:M11"/>
    <mergeCell ref="C12:M12"/>
    <mergeCell ref="E17:E18"/>
    <mergeCell ref="A15:E16"/>
    <mergeCell ref="A17:A18"/>
    <mergeCell ref="B17:B18"/>
    <mergeCell ref="C17:C18"/>
    <mergeCell ref="D17:D18"/>
    <mergeCell ref="I15:J1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0"/>
  <sheetViews>
    <sheetView zoomScaleNormal="100" workbookViewId="0">
      <selection activeCell="D13" sqref="D13:I13"/>
    </sheetView>
  </sheetViews>
  <sheetFormatPr defaultRowHeight="15"/>
  <cols>
    <col min="11" max="11" width="13.28515625" customWidth="1"/>
  </cols>
  <sheetData>
    <row r="1" spans="1:16" ht="15.75">
      <c r="H1" s="23" t="s">
        <v>378</v>
      </c>
      <c r="I1" s="23"/>
    </row>
    <row r="2" spans="1:16" ht="17.25" customHeight="1">
      <c r="H2" s="177" t="s">
        <v>531</v>
      </c>
      <c r="I2" s="178"/>
      <c r="J2" s="178"/>
      <c r="K2" s="178"/>
      <c r="L2" s="178"/>
      <c r="M2" s="178"/>
      <c r="N2" s="178"/>
    </row>
    <row r="3" spans="1:16" ht="15" customHeight="1">
      <c r="H3" s="178"/>
      <c r="I3" s="178"/>
      <c r="J3" s="178"/>
      <c r="K3" s="178"/>
      <c r="L3" s="178"/>
      <c r="M3" s="178"/>
      <c r="N3" s="178"/>
    </row>
    <row r="4" spans="1:16" ht="33" customHeight="1">
      <c r="H4" s="177" t="s">
        <v>530</v>
      </c>
      <c r="I4" s="178"/>
      <c r="J4" s="178"/>
      <c r="K4" s="178"/>
      <c r="L4" s="178"/>
      <c r="M4" s="178"/>
      <c r="N4" s="178"/>
      <c r="O4" s="178"/>
      <c r="P4" s="178"/>
    </row>
    <row r="5" spans="1:16" ht="15.75" customHeight="1">
      <c r="H5" s="177" t="s">
        <v>562</v>
      </c>
      <c r="I5" s="178"/>
      <c r="J5" s="178"/>
      <c r="K5" s="178"/>
      <c r="L5" s="178"/>
      <c r="M5" s="178"/>
      <c r="N5" s="178"/>
    </row>
    <row r="8" spans="1:16">
      <c r="A8" s="214" t="s">
        <v>532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</row>
    <row r="9" spans="1:16">
      <c r="A9" s="214" t="s">
        <v>533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</row>
    <row r="12" spans="1:16">
      <c r="L12" t="s">
        <v>548</v>
      </c>
    </row>
    <row r="13" spans="1:16">
      <c r="A13" s="238" t="s">
        <v>502</v>
      </c>
      <c r="B13" s="239"/>
      <c r="C13" s="240"/>
      <c r="D13" s="238" t="s">
        <v>503</v>
      </c>
      <c r="E13" s="239"/>
      <c r="F13" s="239"/>
      <c r="G13" s="239"/>
      <c r="H13" s="239"/>
      <c r="I13" s="240"/>
      <c r="J13" s="238" t="s">
        <v>521</v>
      </c>
      <c r="K13" s="240"/>
      <c r="L13" s="238" t="s">
        <v>522</v>
      </c>
      <c r="M13" s="240"/>
    </row>
    <row r="14" spans="1:16">
      <c r="A14" s="234">
        <v>1</v>
      </c>
      <c r="B14" s="242"/>
      <c r="C14" s="235"/>
      <c r="D14" s="234">
        <v>2</v>
      </c>
      <c r="E14" s="242"/>
      <c r="F14" s="242"/>
      <c r="G14" s="242"/>
      <c r="H14" s="242"/>
      <c r="I14" s="235"/>
      <c r="J14" s="234">
        <v>3</v>
      </c>
      <c r="K14" s="235"/>
      <c r="L14" s="234">
        <v>4</v>
      </c>
      <c r="M14" s="235"/>
    </row>
    <row r="15" spans="1:16" ht="44.25" customHeight="1">
      <c r="A15" s="243" t="s">
        <v>504</v>
      </c>
      <c r="B15" s="244"/>
      <c r="C15" s="245"/>
      <c r="D15" s="232" t="s">
        <v>505</v>
      </c>
      <c r="E15" s="241"/>
      <c r="F15" s="241"/>
      <c r="G15" s="241"/>
      <c r="H15" s="241"/>
      <c r="I15" s="233"/>
      <c r="J15" s="236">
        <v>4884900</v>
      </c>
      <c r="K15" s="237"/>
      <c r="L15" s="236">
        <v>3232889.18</v>
      </c>
      <c r="M15" s="237"/>
    </row>
    <row r="16" spans="1:16" ht="38.25" customHeight="1">
      <c r="A16" s="243" t="s">
        <v>506</v>
      </c>
      <c r="B16" s="244"/>
      <c r="C16" s="245"/>
      <c r="D16" s="232" t="s">
        <v>507</v>
      </c>
      <c r="E16" s="241"/>
      <c r="F16" s="241"/>
      <c r="G16" s="241"/>
      <c r="H16" s="241"/>
      <c r="I16" s="233"/>
      <c r="J16" s="236">
        <v>5500000</v>
      </c>
      <c r="K16" s="237"/>
      <c r="L16" s="236">
        <v>5461089</v>
      </c>
      <c r="M16" s="237"/>
    </row>
    <row r="17" spans="1:13" ht="46.5" customHeight="1">
      <c r="A17" s="243" t="s">
        <v>508</v>
      </c>
      <c r="B17" s="244"/>
      <c r="C17" s="245"/>
      <c r="D17" s="232" t="s">
        <v>509</v>
      </c>
      <c r="E17" s="241"/>
      <c r="F17" s="241"/>
      <c r="G17" s="241"/>
      <c r="H17" s="241"/>
      <c r="I17" s="233"/>
      <c r="J17" s="236">
        <v>336000</v>
      </c>
      <c r="K17" s="237"/>
      <c r="L17" s="236">
        <v>210000</v>
      </c>
      <c r="M17" s="237"/>
    </row>
    <row r="18" spans="1:13">
      <c r="A18" s="243" t="s">
        <v>510</v>
      </c>
      <c r="B18" s="244"/>
      <c r="C18" s="245"/>
      <c r="D18" s="232" t="s">
        <v>511</v>
      </c>
      <c r="E18" s="241"/>
      <c r="F18" s="241"/>
      <c r="G18" s="241"/>
      <c r="H18" s="241"/>
      <c r="I18" s="233"/>
      <c r="J18" s="236">
        <v>100000</v>
      </c>
      <c r="K18" s="237"/>
      <c r="L18" s="236">
        <v>50000</v>
      </c>
      <c r="M18" s="237"/>
    </row>
    <row r="19" spans="1:13">
      <c r="A19" s="246" t="s">
        <v>512</v>
      </c>
      <c r="B19" s="247"/>
      <c r="C19" s="248"/>
      <c r="D19" s="246"/>
      <c r="E19" s="247"/>
      <c r="F19" s="247"/>
      <c r="G19" s="247"/>
      <c r="H19" s="247"/>
      <c r="I19" s="248"/>
      <c r="J19" s="230">
        <f>J15+J16+J17+J18</f>
        <v>10820900</v>
      </c>
      <c r="K19" s="231"/>
      <c r="L19" s="230">
        <f>L15+L16+L17+L18</f>
        <v>8953978.1799999997</v>
      </c>
      <c r="M19" s="231"/>
    </row>
    <row r="20" spans="1:13">
      <c r="A20" s="232"/>
      <c r="B20" s="241"/>
      <c r="C20" s="233"/>
      <c r="D20" s="232"/>
      <c r="E20" s="241"/>
      <c r="F20" s="241"/>
      <c r="G20" s="241"/>
      <c r="H20" s="241"/>
      <c r="I20" s="233"/>
      <c r="J20" s="232"/>
      <c r="K20" s="233"/>
      <c r="L20" s="232"/>
      <c r="M20" s="233"/>
    </row>
  </sheetData>
  <mergeCells count="37">
    <mergeCell ref="A20:C20"/>
    <mergeCell ref="D20:I20"/>
    <mergeCell ref="J20:K20"/>
    <mergeCell ref="H2:N3"/>
    <mergeCell ref="H4:P4"/>
    <mergeCell ref="H5:N5"/>
    <mergeCell ref="A18:C18"/>
    <mergeCell ref="D18:I18"/>
    <mergeCell ref="J18:K18"/>
    <mergeCell ref="A19:C19"/>
    <mergeCell ref="D19:I19"/>
    <mergeCell ref="J19:K19"/>
    <mergeCell ref="A16:C16"/>
    <mergeCell ref="D16:I16"/>
    <mergeCell ref="J16:K16"/>
    <mergeCell ref="A17:C17"/>
    <mergeCell ref="D17:I17"/>
    <mergeCell ref="J17:K17"/>
    <mergeCell ref="A14:C14"/>
    <mergeCell ref="D14:I14"/>
    <mergeCell ref="J14:K14"/>
    <mergeCell ref="A15:C15"/>
    <mergeCell ref="D15:I15"/>
    <mergeCell ref="J15:K15"/>
    <mergeCell ref="A8:N8"/>
    <mergeCell ref="A9:L9"/>
    <mergeCell ref="A13:C13"/>
    <mergeCell ref="D13:I13"/>
    <mergeCell ref="J13:K13"/>
    <mergeCell ref="L13:M13"/>
    <mergeCell ref="L19:M19"/>
    <mergeCell ref="L20:M20"/>
    <mergeCell ref="L14:M14"/>
    <mergeCell ref="L15:M15"/>
    <mergeCell ref="L16:M16"/>
    <mergeCell ref="L17:M17"/>
    <mergeCell ref="L18:M18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Q15"/>
  <sheetViews>
    <sheetView zoomScaleNormal="100" workbookViewId="0">
      <selection activeCell="B8" sqref="B8:K8"/>
    </sheetView>
  </sheetViews>
  <sheetFormatPr defaultRowHeight="15"/>
  <cols>
    <col min="9" max="9" width="13.7109375" customWidth="1"/>
    <col min="14" max="14" width="14" customWidth="1"/>
  </cols>
  <sheetData>
    <row r="3" spans="1:17" ht="15.75">
      <c r="I3" s="23" t="s">
        <v>549</v>
      </c>
      <c r="J3" s="23"/>
    </row>
    <row r="4" spans="1:17">
      <c r="I4" s="177" t="s">
        <v>550</v>
      </c>
      <c r="J4" s="178"/>
      <c r="K4" s="178"/>
      <c r="L4" s="178"/>
      <c r="M4" s="178"/>
      <c r="N4" s="178"/>
      <c r="O4" s="178"/>
    </row>
    <row r="5" spans="1:17">
      <c r="I5" s="178"/>
      <c r="J5" s="178"/>
      <c r="K5" s="178"/>
      <c r="L5" s="178"/>
      <c r="M5" s="178"/>
      <c r="N5" s="178"/>
      <c r="O5" s="178"/>
    </row>
    <row r="6" spans="1:17" ht="31.5" customHeight="1">
      <c r="I6" s="177" t="s">
        <v>559</v>
      </c>
      <c r="J6" s="178"/>
      <c r="K6" s="178"/>
      <c r="L6" s="178"/>
      <c r="M6" s="178"/>
      <c r="N6" s="178"/>
      <c r="O6" s="178"/>
      <c r="P6" s="178"/>
      <c r="Q6" s="178"/>
    </row>
    <row r="7" spans="1:17">
      <c r="I7" s="177" t="s">
        <v>562</v>
      </c>
      <c r="J7" s="178"/>
      <c r="K7" s="178"/>
      <c r="L7" s="178"/>
      <c r="M7" s="178"/>
      <c r="N7" s="178"/>
      <c r="O7" s="178"/>
    </row>
    <row r="8" spans="1:17" ht="40.5" customHeight="1">
      <c r="B8" s="214" t="s">
        <v>558</v>
      </c>
      <c r="C8" s="214"/>
      <c r="D8" s="214"/>
      <c r="E8" s="214"/>
      <c r="F8" s="214"/>
      <c r="G8" s="214"/>
      <c r="H8" s="214"/>
      <c r="I8" s="214"/>
      <c r="J8" s="178"/>
      <c r="K8" s="178"/>
    </row>
    <row r="9" spans="1:17">
      <c r="B9" s="214"/>
      <c r="C9" s="214"/>
      <c r="D9" s="214"/>
      <c r="E9" s="214"/>
      <c r="F9" s="214"/>
      <c r="G9" s="154"/>
      <c r="H9" s="154"/>
      <c r="I9" s="154"/>
    </row>
    <row r="10" spans="1:17">
      <c r="P10" t="s">
        <v>551</v>
      </c>
    </row>
    <row r="11" spans="1:17">
      <c r="A11" s="249" t="s">
        <v>552</v>
      </c>
      <c r="B11" s="252" t="s">
        <v>553</v>
      </c>
      <c r="C11" s="253"/>
      <c r="D11" s="253"/>
      <c r="E11" s="253"/>
      <c r="F11" s="254"/>
      <c r="G11" s="260" t="s">
        <v>521</v>
      </c>
      <c r="H11" s="261"/>
      <c r="I11" s="261"/>
      <c r="J11" s="261"/>
      <c r="K11" s="262"/>
      <c r="L11" s="260" t="s">
        <v>522</v>
      </c>
      <c r="M11" s="261"/>
      <c r="N11" s="261"/>
      <c r="O11" s="261"/>
      <c r="P11" s="262"/>
    </row>
    <row r="12" spans="1:17">
      <c r="A12" s="250"/>
      <c r="B12" s="255"/>
      <c r="C12" s="178"/>
      <c r="D12" s="178"/>
      <c r="E12" s="178"/>
      <c r="F12" s="256"/>
      <c r="G12" s="263" t="s">
        <v>554</v>
      </c>
      <c r="H12" s="263"/>
      <c r="I12" s="263" t="s">
        <v>555</v>
      </c>
      <c r="J12" s="263" t="s">
        <v>556</v>
      </c>
      <c r="K12" s="263"/>
      <c r="L12" s="265" t="s">
        <v>554</v>
      </c>
      <c r="M12" s="266"/>
      <c r="N12" s="249" t="s">
        <v>555</v>
      </c>
      <c r="O12" s="252" t="s">
        <v>560</v>
      </c>
      <c r="P12" s="266"/>
    </row>
    <row r="13" spans="1:17" ht="47.25" customHeight="1">
      <c r="A13" s="251"/>
      <c r="B13" s="257"/>
      <c r="C13" s="258"/>
      <c r="D13" s="258"/>
      <c r="E13" s="258"/>
      <c r="F13" s="259"/>
      <c r="G13" s="264"/>
      <c r="H13" s="264"/>
      <c r="I13" s="263"/>
      <c r="J13" s="264"/>
      <c r="K13" s="264"/>
      <c r="L13" s="258"/>
      <c r="M13" s="259"/>
      <c r="N13" s="267"/>
      <c r="O13" s="257"/>
      <c r="P13" s="259"/>
    </row>
    <row r="14" spans="1:17">
      <c r="A14" s="155">
        <v>1</v>
      </c>
      <c r="B14" s="234">
        <v>2</v>
      </c>
      <c r="C14" s="242"/>
      <c r="D14" s="242"/>
      <c r="E14" s="242"/>
      <c r="F14" s="235"/>
      <c r="G14" s="234">
        <v>3</v>
      </c>
      <c r="H14" s="235"/>
      <c r="I14" s="156">
        <v>4</v>
      </c>
      <c r="J14" s="234">
        <v>5</v>
      </c>
      <c r="K14" s="235"/>
      <c r="L14" s="234">
        <v>6</v>
      </c>
      <c r="M14" s="235"/>
      <c r="N14" s="156">
        <v>7</v>
      </c>
      <c r="O14" s="234">
        <v>8</v>
      </c>
      <c r="P14" s="235"/>
    </row>
    <row r="15" spans="1:17" ht="69.75" customHeight="1">
      <c r="A15" s="151">
        <v>1</v>
      </c>
      <c r="B15" s="268" t="s">
        <v>557</v>
      </c>
      <c r="C15" s="269"/>
      <c r="D15" s="269"/>
      <c r="E15" s="269"/>
      <c r="F15" s="270"/>
      <c r="G15" s="271">
        <v>0</v>
      </c>
      <c r="H15" s="272"/>
      <c r="I15" s="157">
        <v>1200000</v>
      </c>
      <c r="J15" s="273">
        <v>45657</v>
      </c>
      <c r="K15" s="274"/>
      <c r="L15" s="271">
        <v>0</v>
      </c>
      <c r="M15" s="272"/>
      <c r="N15" s="157">
        <v>1200000</v>
      </c>
      <c r="O15" s="273">
        <v>45547</v>
      </c>
      <c r="P15" s="274"/>
    </row>
  </sheetData>
  <mergeCells count="25">
    <mergeCell ref="B15:F15"/>
    <mergeCell ref="G15:H15"/>
    <mergeCell ref="J15:K15"/>
    <mergeCell ref="L15:M15"/>
    <mergeCell ref="O15:P15"/>
    <mergeCell ref="B14:F14"/>
    <mergeCell ref="G14:H14"/>
    <mergeCell ref="J14:K14"/>
    <mergeCell ref="L14:M14"/>
    <mergeCell ref="O14:P14"/>
    <mergeCell ref="I4:O5"/>
    <mergeCell ref="I6:Q6"/>
    <mergeCell ref="I7:O7"/>
    <mergeCell ref="B8:K8"/>
    <mergeCell ref="B9:F9"/>
    <mergeCell ref="A11:A13"/>
    <mergeCell ref="B11:F13"/>
    <mergeCell ref="G11:K11"/>
    <mergeCell ref="L11:P11"/>
    <mergeCell ref="G12:H13"/>
    <mergeCell ref="I12:I13"/>
    <mergeCell ref="J12:K13"/>
    <mergeCell ref="L12:M13"/>
    <mergeCell ref="N12:N13"/>
    <mergeCell ref="O12:P1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Прил.2 ист</vt:lpstr>
      <vt:lpstr>Прил.3 Расходы</vt:lpstr>
      <vt:lpstr>Прил.4 Ведомств.стр.</vt:lpstr>
      <vt:lpstr>Прил 5 Перечень МП</vt:lpstr>
      <vt:lpstr>Прил 6 Фин МП</vt:lpstr>
      <vt:lpstr>Прил 7 ПНО</vt:lpstr>
      <vt:lpstr>Прил.8 Прогр.заим.</vt:lpstr>
      <vt:lpstr>'Прил 5 Перечень МП'!Область_печати</vt:lpstr>
      <vt:lpstr>'Прил.2 ист'!Область_печати</vt:lpstr>
      <vt:lpstr>'Прил.3 Расходы'!Область_печати</vt:lpstr>
      <vt:lpstr>'Прил.4 Ведомств.стр.'!Область_печати</vt:lpstr>
      <vt:lpstr>'Прил.8 Прогр.заим.'!Область_печати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2024-11-27T08:27:46Z</dcterms:modified>
</cp:coreProperties>
</file>