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792" activeTab="0"/>
  </bookViews>
  <sheets>
    <sheet name="Сводная таблица" sheetId="1" r:id="rId1"/>
    <sheet name=" таблица показателей" sheetId="2" r:id="rId2"/>
    <sheet name="бюджетное планирование" sheetId="3" state="hidden" r:id="rId3"/>
    <sheet name="исполнение бюджета" sheetId="4" state="hidden" r:id="rId4"/>
    <sheet name="Учет и отчетность" sheetId="5" state="hidden" r:id="rId5"/>
    <sheet name="контроль и фин.дисциплина" sheetId="6" state="hidden" r:id="rId6"/>
    <sheet name="исполнение судебных актов" sheetId="7" state="hidden" r:id="rId7"/>
  </sheets>
  <definedNames>
    <definedName name="_xlfn.IFERROR" hidden="1">#NAME?</definedName>
    <definedName name="_xlnm.Print_Titles" localSheetId="1">' таблица показателей'!$B:$B,' таблица показателей'!$3:$7</definedName>
    <definedName name="_xlnm.Print_Area" localSheetId="1">' таблица показателей'!$A$1:$T$12</definedName>
    <definedName name="_xlnm.Print_Area" localSheetId="2">'бюджетное планирование'!$A$1:$T$13</definedName>
    <definedName name="_xlnm.Print_Area" localSheetId="3">'исполнение бюджета'!$A$1:$T$13</definedName>
    <definedName name="_xlnm.Print_Area" localSheetId="6">'исполнение судебных актов'!$A$1:$F$14</definedName>
    <definedName name="_xlnm.Print_Area" localSheetId="5">'контроль и фин.дисциплина'!$A$1:$S$12</definedName>
    <definedName name="_xlnm.Print_Area" localSheetId="0">'Сводная таблица'!$A$1:$N$11</definedName>
    <definedName name="_xlnm.Print_Area" localSheetId="4">'Учет и отчетность'!$A$1:$H$13</definedName>
  </definedNames>
  <calcPr fullCalcOnLoad="1"/>
</workbook>
</file>

<file path=xl/sharedStrings.xml><?xml version="1.0" encoding="utf-8"?>
<sst xmlns="http://schemas.openxmlformats.org/spreadsheetml/2006/main" count="350" uniqueCount="221">
  <si>
    <t>№ п/п</t>
  </si>
  <si>
    <t>ГРБС</t>
  </si>
  <si>
    <t>А1</t>
  </si>
  <si>
    <t>А2</t>
  </si>
  <si>
    <t>А3</t>
  </si>
  <si>
    <t>А7</t>
  </si>
  <si>
    <t>А9</t>
  </si>
  <si>
    <t>А4</t>
  </si>
  <si>
    <t>А5</t>
  </si>
  <si>
    <t>А6</t>
  </si>
  <si>
    <t>А8</t>
  </si>
  <si>
    <t>Бюджетное планирование</t>
  </si>
  <si>
    <t>Исполнение бюджета</t>
  </si>
  <si>
    <t xml:space="preserve"> </t>
  </si>
  <si>
    <t>Б1</t>
  </si>
  <si>
    <t>Б2</t>
  </si>
  <si>
    <t>Б3</t>
  </si>
  <si>
    <t>Б4</t>
  </si>
  <si>
    <t>Б5</t>
  </si>
  <si>
    <t>Б6</t>
  </si>
  <si>
    <t>Б7</t>
  </si>
  <si>
    <t>Б8</t>
  </si>
  <si>
    <t>Б9</t>
  </si>
  <si>
    <t>Порядковое место в рейтинге бюджетной эффективности отрасли управления в разрезе ГРБС по отчету о результатах мониторинга закупок муниципального образования город Ханты-Мансийск за соответвтвующий отчетный период</t>
  </si>
  <si>
    <t>Количество изменений, внесенных по инициативе ГРБС в кассовый план на конец отчетного периода без учета межбюджетных трансфертов и средств, выделенных из резервного фонда</t>
  </si>
  <si>
    <t>Учет и отчетность</t>
  </si>
  <si>
    <t>В1</t>
  </si>
  <si>
    <t>В3</t>
  </si>
  <si>
    <t>В5</t>
  </si>
  <si>
    <t>Количество дней отклонения  представления в Департамент управления финансами Админ.г.Х-М бюджетной отчетности ГРБС от установленной даты</t>
  </si>
  <si>
    <t>Количество возвратов на доработку представленной ГРБС бюджетной  отчетности</t>
  </si>
  <si>
    <t>Контроль и финансовая дисциплина</t>
  </si>
  <si>
    <t>Расхождения с данными бюджетного учета</t>
  </si>
  <si>
    <t>План мероприятий, направленных на повышение качества финансового менеджмента, разработанный ГРБС по результатам оценки предыдущего годового мониторинга качества финансового менеджмента по ГРБС и подведоственным ему учреждениям (в случае присвоения в рейтинге уровня качества "средний" и "низкий")</t>
  </si>
  <si>
    <t>Исполнение судебных актов</t>
  </si>
  <si>
    <t xml:space="preserve">Количество исполнительных документов с суммами, подлежащими взысканию за счет средств бюджета города, за виновные действия ГРБС и подведомственных учреждений </t>
  </si>
  <si>
    <t>Д1</t>
  </si>
  <si>
    <t>Д2</t>
  </si>
  <si>
    <t>дата утверждения муниципальной программы, срок действия которой начинается с очередного финансового года</t>
  </si>
  <si>
    <t>дата приведения муниципальной программы в соответствии с решением о бюджете на соответствующий год и плановый период (в случае необходимости)</t>
  </si>
  <si>
    <t>размещение на отчетную дату актуальной редакции муниципальной программы</t>
  </si>
  <si>
    <t>количество уведомлений, направленных ГРБС, об изменении сводной бюджетной росписи и лимитов бюджетных обязательств, внесенных по инициативе ГРБС в отчетном периоде, без учета межбюджетных трансфертов и средств, выделенных из резервного фонда</t>
  </si>
  <si>
    <t>соответствие порядка установленным требованиям</t>
  </si>
  <si>
    <t>РГРБС</t>
  </si>
  <si>
    <t>РМГРБС</t>
  </si>
  <si>
    <t>Рпр</t>
  </si>
  <si>
    <t>Рост</t>
  </si>
  <si>
    <t>Рлост</t>
  </si>
  <si>
    <t>РЛГРБС</t>
  </si>
  <si>
    <t>Кнач</t>
  </si>
  <si>
    <t>Ккон</t>
  </si>
  <si>
    <t>оценка</t>
  </si>
  <si>
    <t>Кмури</t>
  </si>
  <si>
    <t>Г</t>
  </si>
  <si>
    <t>Д</t>
  </si>
  <si>
    <t>А</t>
  </si>
  <si>
    <t>Кму</t>
  </si>
  <si>
    <t>количество подведомственных ГРБС муниципальных учреждений</t>
  </si>
  <si>
    <t xml:space="preserve">Наличие правового акта ГРБС о порядке организации и обеспечения (осуществления) ГРБС внутреннего финансового контроля </t>
  </si>
  <si>
    <t>Кфн</t>
  </si>
  <si>
    <t>Ккм</t>
  </si>
  <si>
    <t>Кн</t>
  </si>
  <si>
    <t>Кк</t>
  </si>
  <si>
    <t>Г 5 (есть - 0; нет - 3)</t>
  </si>
  <si>
    <t>Г 6</t>
  </si>
  <si>
    <t>Г 2 (есть -3; нет - 0)</t>
  </si>
  <si>
    <t xml:space="preserve">Г 3 </t>
  </si>
  <si>
    <t>Г 1</t>
  </si>
  <si>
    <t>РилГРБС</t>
  </si>
  <si>
    <t>Рил</t>
  </si>
  <si>
    <t>Д1 = 0   --- 2</t>
  </si>
  <si>
    <t>Кх (Г 4)</t>
  </si>
  <si>
    <t>Рсуб</t>
  </si>
  <si>
    <t>Рсн</t>
  </si>
  <si>
    <t>Дпр.д.</t>
  </si>
  <si>
    <t>Д1=0 --2                     Д1 &gt; 0   --- 0</t>
  </si>
  <si>
    <t>ОЦЕНКА</t>
  </si>
  <si>
    <t>в наличии</t>
  </si>
  <si>
    <t>Г1</t>
  </si>
  <si>
    <t>Г2</t>
  </si>
  <si>
    <t>Г3</t>
  </si>
  <si>
    <t>Г4</t>
  </si>
  <si>
    <t>Г5</t>
  </si>
  <si>
    <t>Г6</t>
  </si>
  <si>
    <t>Б 9 - управление муниципального заказа (Эрнст С.А.)</t>
  </si>
  <si>
    <t>Б1 - Женя</t>
  </si>
  <si>
    <t>размещена</t>
  </si>
  <si>
    <t>количество дней отклонения даты представления в Департамент управления финансами Админ.гХ-М планового реестра расходных обязательств ГРБС от установленной даты (Тузмухаметова)</t>
  </si>
  <si>
    <t>есть</t>
  </si>
  <si>
    <t>средний</t>
  </si>
  <si>
    <t>_</t>
  </si>
  <si>
    <t>Б</t>
  </si>
  <si>
    <t>нет (нет подведомственных учреждений)</t>
  </si>
  <si>
    <t>Рлост.</t>
  </si>
  <si>
    <t>Для расчета квартального показателя А7</t>
  </si>
  <si>
    <t>нет (нет казенных подведомственных учреждений)</t>
  </si>
  <si>
    <t>надо</t>
  </si>
  <si>
    <t>разница</t>
  </si>
  <si>
    <t>Итого:</t>
  </si>
  <si>
    <t xml:space="preserve">Характеристика уровня </t>
  </si>
  <si>
    <t>Место в уровне качетва "высокий"</t>
  </si>
  <si>
    <t>Место в уровне качетва "средний"</t>
  </si>
  <si>
    <t>Место в уровне качетва "низкий"</t>
  </si>
  <si>
    <r>
      <rPr>
        <sz val="10"/>
        <color indexed="10"/>
        <rFont val="Times New Roman"/>
        <family val="1"/>
      </rPr>
      <t>Дума</t>
    </r>
    <r>
      <rPr>
        <sz val="10"/>
        <color indexed="8"/>
        <rFont val="Times New Roman"/>
        <family val="1"/>
      </rPr>
      <t xml:space="preserve"> города Ханты-Мансийска</t>
    </r>
  </si>
  <si>
    <r>
      <rPr>
        <sz val="10"/>
        <color indexed="10"/>
        <rFont val="Times New Roman"/>
        <family val="1"/>
      </rPr>
      <t>Администрация</t>
    </r>
    <r>
      <rPr>
        <sz val="10"/>
        <color indexed="8"/>
        <rFont val="Times New Roman"/>
        <family val="1"/>
      </rPr>
      <t xml:space="preserve"> города Ханты-Мансийска</t>
    </r>
  </si>
  <si>
    <r>
      <t xml:space="preserve">Департамент </t>
    </r>
    <r>
      <rPr>
        <sz val="10"/>
        <color indexed="10"/>
        <rFont val="Times New Roman"/>
        <family val="1"/>
      </rPr>
      <t>управления финансами</t>
    </r>
    <r>
      <rPr>
        <sz val="10"/>
        <color indexed="8"/>
        <rFont val="Times New Roman"/>
        <family val="1"/>
      </rPr>
      <t xml:space="preserve"> Администрации города Ханты-Мансийска</t>
    </r>
  </si>
  <si>
    <r>
      <t>Департамент</t>
    </r>
    <r>
      <rPr>
        <sz val="10"/>
        <color indexed="10"/>
        <rFont val="Times New Roman"/>
        <family val="1"/>
      </rPr>
      <t xml:space="preserve"> муниципальной собственности</t>
    </r>
    <r>
      <rPr>
        <sz val="10"/>
        <color indexed="8"/>
        <rFont val="Times New Roman"/>
        <family val="1"/>
      </rPr>
      <t xml:space="preserve"> Администрации города Ханты-Мансийска</t>
    </r>
  </si>
  <si>
    <r>
      <t xml:space="preserve">Департамент </t>
    </r>
    <r>
      <rPr>
        <sz val="10"/>
        <color indexed="10"/>
        <rFont val="Times New Roman"/>
        <family val="1"/>
      </rPr>
      <t xml:space="preserve">образования </t>
    </r>
    <r>
      <rPr>
        <sz val="10"/>
        <color indexed="8"/>
        <rFont val="Times New Roman"/>
        <family val="1"/>
      </rPr>
      <t>Администрации города Ханты-Мансийска</t>
    </r>
  </si>
  <si>
    <r>
      <t xml:space="preserve">Управление </t>
    </r>
    <r>
      <rPr>
        <sz val="10"/>
        <color indexed="10"/>
        <rFont val="Times New Roman"/>
        <family val="1"/>
      </rPr>
      <t>физической культуры</t>
    </r>
    <r>
      <rPr>
        <sz val="10"/>
        <color indexed="8"/>
        <rFont val="Times New Roman"/>
        <family val="1"/>
      </rPr>
      <t>, спорта и молодежной политики Администрации города Ханты-Мансийска</t>
    </r>
  </si>
  <si>
    <r>
      <t xml:space="preserve">Департамент </t>
    </r>
    <r>
      <rPr>
        <sz val="10"/>
        <color indexed="10"/>
        <rFont val="Times New Roman"/>
        <family val="1"/>
      </rPr>
      <t xml:space="preserve">городского хозяйства </t>
    </r>
    <r>
      <rPr>
        <sz val="10"/>
        <color indexed="8"/>
        <rFont val="Times New Roman"/>
        <family val="1"/>
      </rPr>
      <t>Администрации города Ханты-Мансийска</t>
    </r>
  </si>
  <si>
    <r>
      <t xml:space="preserve">Департамент </t>
    </r>
    <r>
      <rPr>
        <sz val="10"/>
        <color indexed="10"/>
        <rFont val="Times New Roman"/>
        <family val="1"/>
      </rPr>
      <t xml:space="preserve">градостроительства </t>
    </r>
    <r>
      <rPr>
        <sz val="10"/>
        <color indexed="8"/>
        <rFont val="Times New Roman"/>
        <family val="1"/>
      </rPr>
      <t>и архитектуры Администрации города Ханты-Мансийска</t>
    </r>
  </si>
  <si>
    <t>В</t>
  </si>
  <si>
    <r>
      <rPr>
        <sz val="11"/>
        <color indexed="10"/>
        <rFont val="Times New Roman"/>
        <family val="1"/>
      </rPr>
      <t>Дума</t>
    </r>
    <r>
      <rPr>
        <sz val="11"/>
        <color indexed="8"/>
        <rFont val="Times New Roman"/>
        <family val="1"/>
      </rPr>
      <t xml:space="preserve"> города Ханты-Мансийска</t>
    </r>
  </si>
  <si>
    <r>
      <rPr>
        <sz val="11"/>
        <color indexed="10"/>
        <rFont val="Times New Roman"/>
        <family val="1"/>
      </rPr>
      <t>Администрация</t>
    </r>
    <r>
      <rPr>
        <sz val="11"/>
        <color indexed="8"/>
        <rFont val="Times New Roman"/>
        <family val="1"/>
      </rPr>
      <t xml:space="preserve"> города Ханты-Мансийска</t>
    </r>
  </si>
  <si>
    <r>
      <t xml:space="preserve">Департамент </t>
    </r>
    <r>
      <rPr>
        <sz val="11"/>
        <color indexed="10"/>
        <rFont val="Times New Roman"/>
        <family val="1"/>
      </rPr>
      <t>управления финансами</t>
    </r>
    <r>
      <rPr>
        <sz val="11"/>
        <color indexed="8"/>
        <rFont val="Times New Roman"/>
        <family val="1"/>
      </rPr>
      <t xml:space="preserve"> Администрации города Ханты-Мансийска</t>
    </r>
  </si>
  <si>
    <r>
      <t>Департамент</t>
    </r>
    <r>
      <rPr>
        <sz val="11"/>
        <color indexed="10"/>
        <rFont val="Times New Roman"/>
        <family val="1"/>
      </rPr>
      <t xml:space="preserve"> муниципальной собственности</t>
    </r>
    <r>
      <rPr>
        <sz val="11"/>
        <color indexed="8"/>
        <rFont val="Times New Roman"/>
        <family val="1"/>
      </rPr>
      <t xml:space="preserve"> Администрации города Ханты-Мансийска</t>
    </r>
  </si>
  <si>
    <r>
      <t xml:space="preserve">Департамент </t>
    </r>
    <r>
      <rPr>
        <sz val="11"/>
        <color indexed="10"/>
        <rFont val="Times New Roman"/>
        <family val="1"/>
      </rPr>
      <t xml:space="preserve">образования </t>
    </r>
    <r>
      <rPr>
        <sz val="11"/>
        <color indexed="8"/>
        <rFont val="Times New Roman"/>
        <family val="1"/>
      </rPr>
      <t>Администрации города Ханты-Мансийска</t>
    </r>
  </si>
  <si>
    <r>
      <t xml:space="preserve">Управление </t>
    </r>
    <r>
      <rPr>
        <sz val="11"/>
        <color indexed="10"/>
        <rFont val="Times New Roman"/>
        <family val="1"/>
      </rPr>
      <t>физической культуры</t>
    </r>
    <r>
      <rPr>
        <sz val="11"/>
        <color indexed="8"/>
        <rFont val="Times New Roman"/>
        <family val="1"/>
      </rPr>
      <t>, спорта и молодежной политики Администрации города Ханты-Мансийска</t>
    </r>
  </si>
  <si>
    <r>
      <t xml:space="preserve">Департамент </t>
    </r>
    <r>
      <rPr>
        <sz val="11"/>
        <color indexed="10"/>
        <rFont val="Times New Roman"/>
        <family val="1"/>
      </rPr>
      <t xml:space="preserve">градостроительства </t>
    </r>
    <r>
      <rPr>
        <sz val="11"/>
        <color indexed="8"/>
        <rFont val="Times New Roman"/>
        <family val="1"/>
      </rPr>
      <t>и архитектуры Администрации города Ханты-Мансийска</t>
    </r>
  </si>
  <si>
    <r>
      <t>Г4 (Г4=0 - 3)/( Г4</t>
    </r>
    <r>
      <rPr>
        <sz val="11"/>
        <color indexed="8"/>
        <rFont val="Calibri"/>
        <family val="2"/>
      </rPr>
      <t>›0 -0)</t>
    </r>
  </si>
  <si>
    <r>
      <t xml:space="preserve">Д2 = 0---3            0 </t>
    </r>
    <r>
      <rPr>
        <sz val="11"/>
        <color indexed="8"/>
        <rFont val="Calibri"/>
        <family val="2"/>
      </rPr>
      <t>&lt; Д2 &lt; 30% -- 0        Д2 &gt;= 30% --- 0</t>
    </r>
  </si>
  <si>
    <r>
      <t>Департамент</t>
    </r>
    <r>
      <rPr>
        <sz val="11"/>
        <color indexed="10"/>
        <rFont val="Times New Roman"/>
        <family val="1"/>
      </rPr>
      <t xml:space="preserve"> городского хозяйства </t>
    </r>
    <r>
      <rPr>
        <sz val="11"/>
        <color indexed="8"/>
        <rFont val="Times New Roman"/>
        <family val="1"/>
      </rPr>
      <t>Администрации города Ханты-Мансийска</t>
    </r>
  </si>
  <si>
    <r>
      <t xml:space="preserve">Д1 </t>
    </r>
    <r>
      <rPr>
        <sz val="11"/>
        <color indexed="8"/>
        <rFont val="Calibri"/>
        <family val="2"/>
      </rPr>
      <t xml:space="preserve">&gt; </t>
    </r>
    <r>
      <rPr>
        <sz val="11"/>
        <color theme="1"/>
        <rFont val="Calibri"/>
        <family val="2"/>
      </rPr>
      <t>0   --- 0</t>
    </r>
  </si>
  <si>
    <t>приведена</t>
  </si>
  <si>
    <t>не приведена</t>
  </si>
  <si>
    <t>не размещена</t>
  </si>
  <si>
    <t>не своевременно</t>
  </si>
  <si>
    <t>своевременно</t>
  </si>
  <si>
    <t>низкий</t>
  </si>
  <si>
    <t>не утвержден</t>
  </si>
  <si>
    <t>утвержден, выполняется</t>
  </si>
  <si>
    <t>Примечание: берем по факту</t>
  </si>
  <si>
    <t>расчет отдельно</t>
  </si>
  <si>
    <t>отчет (приложение ГРБС п. 7) или 737 2 (внебюджет)</t>
  </si>
  <si>
    <t xml:space="preserve">на начало года </t>
  </si>
  <si>
    <t xml:space="preserve">заполнить расчет отдельный </t>
  </si>
  <si>
    <t>772117,53 остатки прошлых лет</t>
  </si>
  <si>
    <t>Б2 управление экономического развития</t>
  </si>
  <si>
    <t>Рил - общая сумма подлеж взысканию в отчетном периоде по бюджету</t>
  </si>
  <si>
    <t>РилГРБС -  сумма, подлеж взысканию в отчетном периоде по ГРБС</t>
  </si>
  <si>
    <t>общий объем субсидий снятых смбу</t>
  </si>
  <si>
    <t>В1/В3 - Кораблева</t>
  </si>
  <si>
    <t xml:space="preserve"> своевременно</t>
  </si>
  <si>
    <r>
      <t>Департамент</t>
    </r>
    <r>
      <rPr>
        <sz val="10"/>
        <color indexed="10"/>
        <rFont val="Times New Roman"/>
        <family val="1"/>
      </rPr>
      <t xml:space="preserve"> городского хозяйства </t>
    </r>
    <r>
      <rPr>
        <sz val="10"/>
        <color indexed="8"/>
        <rFont val="Times New Roman"/>
        <family val="1"/>
      </rPr>
      <t>Администрации города Ханты-Мансийска</t>
    </r>
  </si>
  <si>
    <r>
      <t xml:space="preserve">Департамент </t>
    </r>
    <r>
      <rPr>
        <sz val="11"/>
        <color indexed="10"/>
        <rFont val="Times New Roman"/>
        <family val="1"/>
      </rPr>
      <t xml:space="preserve">городского хозяйства </t>
    </r>
    <r>
      <rPr>
        <sz val="11"/>
        <color indexed="8"/>
        <rFont val="Times New Roman"/>
        <family val="1"/>
      </rPr>
      <t>Администрации города Ханты-Мансийска</t>
    </r>
  </si>
  <si>
    <t>Высокий</t>
  </si>
  <si>
    <t>Средний</t>
  </si>
  <si>
    <t>Низкий</t>
  </si>
  <si>
    <t xml:space="preserve">доля неисполненных на конец отчетного периода бюджетных ассигнований ГРБС                                А7=Рост/РГРБС*100 </t>
  </si>
  <si>
    <t>доля бюджетных ассигнований ГРБС, формируемых в рамках муниципальных программ, в общем объеме расходов ГРБС                                          А1=Рпр/РГРБС*100</t>
  </si>
  <si>
    <t>объем бюджетных ассигнований на исполнение расходного обязательства, рассчитанных на основании утвержденной методики расчета объема бюджетных ассигнований на исполнение расходного обязательства                   А9=РМГРБС/РГРБС*100%</t>
  </si>
  <si>
    <t>отклонение фактического поступления неналоговых доходов от планового объема по ГАБД, являющегося ГРБС                       Б1=Дф/Дпл*100</t>
  </si>
  <si>
    <t>средний уровень целевых показателей, характеризующих результаты реализации муниципальных программ, координаторами которых являются ГРБС                  Б2=(Д1+Д2+…Дn)/N</t>
  </si>
  <si>
    <t>наличие неиспользованных на конец отчетного периода остатков средств бюджета города на лицевых счетах бюджетных, автономных учреждений, подведомственных ГРБС                      Б3=Рост/Рсуб*100</t>
  </si>
  <si>
    <t>соответствие качества оказываемых муниципальных услуг установленным стандартам качества                         Б4=Рсн/Рсуб*100</t>
  </si>
  <si>
    <t>уровень объема средств, полученных бюджетными, автономными учреждениями, подведомственными ГРБС, полученных от предпринимательской и иной приносящей доход деятельности и направленных на осуществление уставной деятельности                        Б5=Дпр.д./Рсуб*100</t>
  </si>
  <si>
    <t>доля не исполненных на конец отчетного периода лимитов бюджетных средств                       Б6=РЛост/РЛГРБС*100</t>
  </si>
  <si>
    <t>эффективное управление кредиторской задолженностью                          Б8=Ккон-Кнач</t>
  </si>
  <si>
    <t>удельный вес муниципальных учреждений, подведомственных ГРБС, разместивших информацию на сайте www.busgov.ru в сети Интернет                                В5=Кмури/Кму*100%</t>
  </si>
  <si>
    <t>установленные факты ущерба имущества, хищений денежных средств и материальных ценностей, установленных в текущем отчетном периоде                           Г4=Кх</t>
  </si>
  <si>
    <t>сумма, подлежащая взысканию по исполнительным документам за счет средств бюджета города, за виновные действия ГРБС и подведомственных учреждений                      Д2=РилГРБС/Рил*100%</t>
  </si>
  <si>
    <t>Приложение 1</t>
  </si>
  <si>
    <t>4 кв 2021</t>
  </si>
  <si>
    <t>4 квартал 2021</t>
  </si>
  <si>
    <t>4 кв. 2021</t>
  </si>
  <si>
    <t>ПБС</t>
  </si>
  <si>
    <t>ГРБС                                                         наличие нарушений ГРБС бюджетного законодательства, выявленных в ходе проведения контрольно-ревизионных мероприятий уполномоченными контрольными органами               Г1=Кфн/Ккм*100%</t>
  </si>
  <si>
    <t>ПБС                                                            наличие нарушений законодательства, выявленных при проведении ГРБС контрольных мероприятий в подведомственных им  учреждениях                               Г3=Кн/Кк*100%</t>
  </si>
  <si>
    <t>1. Оценка механизмов планирования расходов бюджета</t>
  </si>
  <si>
    <t xml:space="preserve">Своевременность предоставления расчетов объемов бюджетных ассигнований на исполнение действующих и принимаемых обязательств к проекту бюджета </t>
  </si>
  <si>
    <t>Р1</t>
  </si>
  <si>
    <t>Р2</t>
  </si>
  <si>
    <t>Администрация муниципального района "Чернышевский район"</t>
  </si>
  <si>
    <t>Комитет по финансам администрации МР "Чернышевский район"</t>
  </si>
  <si>
    <t>Комитет культуры и спорта администрации МР "Чернышевский район"</t>
  </si>
  <si>
    <t>Комитет образования и молодежной политики администрации МР "Чернышевский район"</t>
  </si>
  <si>
    <t>2. Оценка результатов исполнения бюджета в части расходов</t>
  </si>
  <si>
    <t>Доля бюджетных ассигнований ГРБС, запланированных в рамках муниципальных программ, в общем объеме расходов ГРБС</t>
  </si>
  <si>
    <t>Равномерность осуществления расходов ГРБС в течении финансового года</t>
  </si>
  <si>
    <t>Доля неиспользованных на конец отчетного финансового года бюджетных ассигнований ГРБС</t>
  </si>
  <si>
    <t>Наличие у ГРБС просроченной дебиторской задолженности</t>
  </si>
  <si>
    <t>Наличие у ГРБС просроченной кредиторской задолженности</t>
  </si>
  <si>
    <t>Соблюдение сроков предоставления ГРБС бюджетной отчетности</t>
  </si>
  <si>
    <t>Качество составления бюджетной отчетности</t>
  </si>
  <si>
    <t>Выполнение ГРБС контрольных соотношений между показателями форм бюджетной отчетности</t>
  </si>
  <si>
    <t>4.Оценка организации контроля</t>
  </si>
  <si>
    <t>Осуществление внутреннего финансового аудита</t>
  </si>
  <si>
    <t>Р3</t>
  </si>
  <si>
    <t>Р4</t>
  </si>
  <si>
    <t>Р5</t>
  </si>
  <si>
    <t>Р6</t>
  </si>
  <si>
    <t>Р7</t>
  </si>
  <si>
    <t>Р8</t>
  </si>
  <si>
    <t>Р9</t>
  </si>
  <si>
    <t>Р10</t>
  </si>
  <si>
    <t>ИТОГО</t>
  </si>
  <si>
    <t>Суммарный бал</t>
  </si>
  <si>
    <t>Оценка механизмов планирования расходов бюджета</t>
  </si>
  <si>
    <t>Оценка результатов исполнения бюджета в части расходов</t>
  </si>
  <si>
    <t>Оценка состояния учета и отчетности</t>
  </si>
  <si>
    <t>Оценка организации контроля</t>
  </si>
  <si>
    <t>Оценка качества финансового управления ГРБС</t>
  </si>
  <si>
    <t xml:space="preserve">Итоговая оценка (балл) </t>
  </si>
  <si>
    <t>Максимально возможное количество баллов</t>
  </si>
  <si>
    <t>Доля бюджетных и автономных учреждений, подведомственных ГРБС, разместивших муниципальные задания на официальном сайте</t>
  </si>
  <si>
    <t>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</t>
  </si>
  <si>
    <t>Доля бюджетных и автономных учреждений, подведомственных ГРБС, опубликовавших отчеты о результатах деятельностиза отчетный период на официальном сайте</t>
  </si>
  <si>
    <t>3. Оценка состояния учета и отчетности</t>
  </si>
  <si>
    <t>Р11</t>
  </si>
  <si>
    <t>Р12</t>
  </si>
  <si>
    <t>Р13</t>
  </si>
  <si>
    <t>Х</t>
  </si>
  <si>
    <t>высокий</t>
  </si>
  <si>
    <t>Q = КФУ / MAX  (итоговый балл/Мах возможный балл)</t>
  </si>
  <si>
    <t>9=7/8</t>
  </si>
  <si>
    <t>100 ≥ Q ≥ 90</t>
  </si>
  <si>
    <t>90 &gt; Q ≥ 60</t>
  </si>
  <si>
    <t>60 &gt; Q ≥ 0</t>
  </si>
  <si>
    <t>Рейтинговая оценка Q*5</t>
  </si>
  <si>
    <t>Показатели годового мониторинга качества финансового управления, осуществляемого главным распорядителями средств бюджета муниципального района "Чернышевский район" Забайкальского края на  01 января 2023 года</t>
  </si>
  <si>
    <t xml:space="preserve">Сводная информация по оценке мониторинга качества финансового управления ГРБС бюджета муниципального района "Чернышевский район"  по уровням качества финансового менеджмента                                                                          на 01 января 2023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</si>
</sst>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 ;\-#,##0.00\ "/>
    <numFmt numFmtId="166" formatCode="0.0"/>
    <numFmt numFmtId="167" formatCode="#,##0.00;[Red]\-#,##0.00;0.00"/>
    <numFmt numFmtId="168" formatCode="#,##0.00_ ;[Red]\-#,##0.00\ "/>
    <numFmt numFmtId="169" formatCode="#,##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sz val="11"/>
      <color indexed="51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2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51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sz val="28"/>
      <color indexed="8"/>
      <name val="Calibri"/>
      <family val="2"/>
    </font>
    <font>
      <sz val="48"/>
      <color indexed="8"/>
      <name val="Calibri"/>
      <family val="2"/>
    </font>
    <font>
      <sz val="22"/>
      <color indexed="8"/>
      <name val="Calibri"/>
      <family val="2"/>
    </font>
    <font>
      <sz val="12"/>
      <color indexed="10"/>
      <name val="Times New Roman"/>
      <family val="1"/>
    </font>
    <font>
      <sz val="9"/>
      <color indexed="62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sz val="14"/>
      <color indexed="8"/>
      <name val="Times New Roman"/>
      <family val="1"/>
    </font>
    <font>
      <b/>
      <sz val="12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sz val="11"/>
      <color theme="9" tint="0.5999900102615356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9" tint="0.5999900102615356"/>
      <name val="Times New Roman"/>
      <family val="1"/>
    </font>
    <font>
      <sz val="24"/>
      <color theme="1"/>
      <name val="Times New Roman"/>
      <family val="1"/>
    </font>
    <font>
      <sz val="16"/>
      <color theme="1"/>
      <name val="Calibri"/>
      <family val="2"/>
    </font>
    <font>
      <sz val="18"/>
      <color theme="1"/>
      <name val="Calibri"/>
      <family val="2"/>
    </font>
    <font>
      <sz val="28"/>
      <color theme="1"/>
      <name val="Calibri"/>
      <family val="2"/>
    </font>
    <font>
      <sz val="48"/>
      <color theme="1"/>
      <name val="Calibri"/>
      <family val="2"/>
    </font>
    <font>
      <sz val="22"/>
      <color theme="1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theme="4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FFFD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theme="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1" fillId="0" borderId="0">
      <alignment/>
      <protection/>
    </xf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89">
    <xf numFmtId="0" fontId="0" fillId="0" borderId="0" xfId="0" applyFont="1" applyAlignment="1">
      <alignment/>
    </xf>
    <xf numFmtId="0" fontId="77" fillId="33" borderId="10" xfId="0" applyFont="1" applyFill="1" applyBorder="1" applyAlignment="1">
      <alignment wrapText="1"/>
    </xf>
    <xf numFmtId="0" fontId="77" fillId="33" borderId="11" xfId="0" applyFont="1" applyFill="1" applyBorder="1" applyAlignment="1">
      <alignment wrapText="1"/>
    </xf>
    <xf numFmtId="0" fontId="78" fillId="33" borderId="10" xfId="0" applyFont="1" applyFill="1" applyBorder="1" applyAlignment="1">
      <alignment wrapText="1"/>
    </xf>
    <xf numFmtId="0" fontId="78" fillId="33" borderId="11" xfId="0" applyFont="1" applyFill="1" applyBorder="1" applyAlignment="1">
      <alignment wrapText="1"/>
    </xf>
    <xf numFmtId="0" fontId="77" fillId="33" borderId="12" xfId="0" applyFont="1" applyFill="1" applyBorder="1" applyAlignment="1">
      <alignment wrapText="1"/>
    </xf>
    <xf numFmtId="0" fontId="79" fillId="0" borderId="0" xfId="0" applyFont="1" applyAlignment="1">
      <alignment/>
    </xf>
    <xf numFmtId="0" fontId="78" fillId="33" borderId="12" xfId="0" applyFont="1" applyFill="1" applyBorder="1" applyAlignment="1">
      <alignment wrapText="1"/>
    </xf>
    <xf numFmtId="0" fontId="80" fillId="34" borderId="0" xfId="0" applyFont="1" applyFill="1" applyAlignment="1">
      <alignment/>
    </xf>
    <xf numFmtId="0" fontId="77" fillId="33" borderId="11" xfId="0" applyFont="1" applyFill="1" applyBorder="1" applyAlignment="1">
      <alignment/>
    </xf>
    <xf numFmtId="0" fontId="77" fillId="0" borderId="0" xfId="0" applyFont="1" applyAlignment="1">
      <alignment/>
    </xf>
    <xf numFmtId="0" fontId="77" fillId="34" borderId="13" xfId="0" applyFont="1" applyFill="1" applyBorder="1" applyAlignment="1">
      <alignment/>
    </xf>
    <xf numFmtId="0" fontId="77" fillId="34" borderId="11" xfId="0" applyFont="1" applyFill="1" applyBorder="1" applyAlignment="1">
      <alignment/>
    </xf>
    <xf numFmtId="4" fontId="77" fillId="0" borderId="0" xfId="0" applyNumberFormat="1" applyFont="1" applyAlignment="1">
      <alignment/>
    </xf>
    <xf numFmtId="0" fontId="77" fillId="0" borderId="0" xfId="0" applyFont="1" applyBorder="1" applyAlignment="1">
      <alignment/>
    </xf>
    <xf numFmtId="0" fontId="77" fillId="0" borderId="0" xfId="0" applyFont="1" applyBorder="1" applyAlignment="1">
      <alignment wrapText="1"/>
    </xf>
    <xf numFmtId="4" fontId="81" fillId="0" borderId="0" xfId="0" applyNumberFormat="1" applyFont="1" applyAlignment="1">
      <alignment/>
    </xf>
    <xf numFmtId="0" fontId="77" fillId="0" borderId="0" xfId="0" applyFont="1" applyFill="1" applyBorder="1" applyAlignment="1">
      <alignment/>
    </xf>
    <xf numFmtId="0" fontId="77" fillId="0" borderId="0" xfId="0" applyFont="1" applyFill="1" applyBorder="1" applyAlignment="1">
      <alignment wrapText="1"/>
    </xf>
    <xf numFmtId="0" fontId="82" fillId="0" borderId="0" xfId="0" applyFont="1" applyAlignment="1">
      <alignment/>
    </xf>
    <xf numFmtId="0" fontId="77" fillId="35" borderId="11" xfId="0" applyFont="1" applyFill="1" applyBorder="1" applyAlignment="1">
      <alignment/>
    </xf>
    <xf numFmtId="4" fontId="77" fillId="35" borderId="11" xfId="0" applyNumberFormat="1" applyFont="1" applyFill="1" applyBorder="1" applyAlignment="1">
      <alignment/>
    </xf>
    <xf numFmtId="165" fontId="77" fillId="0" borderId="0" xfId="0" applyNumberFormat="1" applyFont="1" applyAlignment="1">
      <alignment/>
    </xf>
    <xf numFmtId="0" fontId="81" fillId="34" borderId="0" xfId="0" applyFont="1" applyFill="1" applyBorder="1" applyAlignment="1">
      <alignment wrapText="1"/>
    </xf>
    <xf numFmtId="0" fontId="81" fillId="34" borderId="0" xfId="0" applyFont="1" applyFill="1" applyBorder="1" applyAlignment="1">
      <alignment/>
    </xf>
    <xf numFmtId="0" fontId="77" fillId="34" borderId="0" xfId="0" applyFont="1" applyFill="1" applyAlignment="1">
      <alignment/>
    </xf>
    <xf numFmtId="0" fontId="6" fillId="0" borderId="0" xfId="0" applyFont="1" applyAlignment="1">
      <alignment/>
    </xf>
    <xf numFmtId="0" fontId="6" fillId="34" borderId="11" xfId="0" applyFont="1" applyFill="1" applyBorder="1" applyAlignment="1">
      <alignment/>
    </xf>
    <xf numFmtId="1" fontId="83" fillId="0" borderId="0" xfId="0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/>
    </xf>
    <xf numFmtId="0" fontId="0" fillId="0" borderId="0" xfId="0" applyFill="1" applyAlignment="1">
      <alignment/>
    </xf>
    <xf numFmtId="0" fontId="7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83" fillId="0" borderId="0" xfId="0" applyFont="1" applyAlignment="1">
      <alignment/>
    </xf>
    <xf numFmtId="0" fontId="8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11" xfId="0" applyFont="1" applyFill="1" applyBorder="1" applyAlignment="1">
      <alignment/>
    </xf>
    <xf numFmtId="164" fontId="83" fillId="0" borderId="0" xfId="0" applyNumberFormat="1" applyFont="1" applyBorder="1" applyAlignment="1">
      <alignment wrapText="1"/>
    </xf>
    <xf numFmtId="0" fontId="83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83" fillId="0" borderId="0" xfId="0" applyNumberFormat="1" applyFont="1" applyFill="1" applyAlignment="1">
      <alignment/>
    </xf>
    <xf numFmtId="0" fontId="8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85" fillId="0" borderId="11" xfId="0" applyFont="1" applyBorder="1" applyAlignment="1">
      <alignment horizont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77" fillId="5" borderId="11" xfId="0" applyFont="1" applyFill="1" applyBorder="1" applyAlignment="1">
      <alignment horizontal="center"/>
    </xf>
    <xf numFmtId="0" fontId="77" fillId="36" borderId="11" xfId="0" applyFont="1" applyFill="1" applyBorder="1" applyAlignment="1">
      <alignment/>
    </xf>
    <xf numFmtId="1" fontId="6" fillId="36" borderId="11" xfId="0" applyNumberFormat="1" applyFont="1" applyFill="1" applyBorder="1" applyAlignment="1">
      <alignment horizontal="center" wrapText="1"/>
    </xf>
    <xf numFmtId="0" fontId="88" fillId="0" borderId="11" xfId="0" applyFont="1" applyBorder="1" applyAlignment="1">
      <alignment horizontal="center"/>
    </xf>
    <xf numFmtId="0" fontId="88" fillId="0" borderId="0" xfId="0" applyFont="1" applyBorder="1" applyAlignment="1">
      <alignment horizontal="center"/>
    </xf>
    <xf numFmtId="0" fontId="78" fillId="36" borderId="12" xfId="0" applyFont="1" applyFill="1" applyBorder="1" applyAlignment="1">
      <alignment horizontal="center" wrapText="1"/>
    </xf>
    <xf numFmtId="0" fontId="78" fillId="36" borderId="12" xfId="0" applyFont="1" applyFill="1" applyBorder="1" applyAlignment="1">
      <alignment horizontal="center"/>
    </xf>
    <xf numFmtId="0" fontId="78" fillId="36" borderId="14" xfId="0" applyFont="1" applyFill="1" applyBorder="1" applyAlignment="1">
      <alignment horizontal="center" wrapText="1"/>
    </xf>
    <xf numFmtId="0" fontId="78" fillId="36" borderId="14" xfId="0" applyFont="1" applyFill="1" applyBorder="1" applyAlignment="1">
      <alignment horizontal="center"/>
    </xf>
    <xf numFmtId="0" fontId="77" fillId="34" borderId="13" xfId="0" applyFont="1" applyFill="1" applyBorder="1" applyAlignment="1">
      <alignment horizontal="center"/>
    </xf>
    <xf numFmtId="0" fontId="77" fillId="34" borderId="11" xfId="0" applyFont="1" applyFill="1" applyBorder="1" applyAlignment="1">
      <alignment horizontal="center"/>
    </xf>
    <xf numFmtId="0" fontId="77" fillId="34" borderId="15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7" fillId="11" borderId="11" xfId="0" applyFont="1" applyFill="1" applyBorder="1" applyAlignment="1">
      <alignment horizontal="center"/>
    </xf>
    <xf numFmtId="0" fontId="6" fillId="11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89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5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0" fontId="90" fillId="34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91" fillId="0" borderId="11" xfId="0" applyFont="1" applyBorder="1" applyAlignment="1">
      <alignment horizontal="center" vertical="center"/>
    </xf>
    <xf numFmtId="0" fontId="8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1" fillId="0" borderId="0" xfId="0" applyFont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93" fillId="0" borderId="11" xfId="0" applyFont="1" applyBorder="1" applyAlignment="1">
      <alignment horizontal="center"/>
    </xf>
    <xf numFmtId="0" fontId="93" fillId="0" borderId="0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0" fillId="11" borderId="11" xfId="0" applyFont="1" applyFill="1" applyBorder="1" applyAlignment="1">
      <alignment horizontal="center"/>
    </xf>
    <xf numFmtId="0" fontId="93" fillId="0" borderId="0" xfId="0" applyFont="1" applyAlignment="1">
      <alignment/>
    </xf>
    <xf numFmtId="0" fontId="0" fillId="34" borderId="11" xfId="0" applyFont="1" applyFill="1" applyBorder="1" applyAlignment="1">
      <alignment horizontal="center"/>
    </xf>
    <xf numFmtId="0" fontId="38" fillId="5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77" fillId="33" borderId="12" xfId="0" applyFont="1" applyFill="1" applyBorder="1" applyAlignment="1">
      <alignment/>
    </xf>
    <xf numFmtId="0" fontId="0" fillId="0" borderId="0" xfId="0" applyBorder="1" applyAlignment="1">
      <alignment wrapText="1"/>
    </xf>
    <xf numFmtId="0" fontId="8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94" fillId="0" borderId="0" xfId="0" applyFont="1" applyFill="1" applyAlignment="1">
      <alignment wrapText="1"/>
    </xf>
    <xf numFmtId="0" fontId="94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38" fillId="37" borderId="0" xfId="0" applyFont="1" applyFill="1" applyBorder="1" applyAlignment="1">
      <alignment horizontal="center" wrapText="1"/>
    </xf>
    <xf numFmtId="4" fontId="78" fillId="0" borderId="0" xfId="0" applyNumberFormat="1" applyFont="1" applyAlignment="1">
      <alignment/>
    </xf>
    <xf numFmtId="4" fontId="78" fillId="37" borderId="0" xfId="0" applyNumberFormat="1" applyFont="1" applyFill="1" applyAlignment="1">
      <alignment/>
    </xf>
    <xf numFmtId="4" fontId="78" fillId="0" borderId="11" xfId="0" applyNumberFormat="1" applyFont="1" applyBorder="1" applyAlignment="1">
      <alignment/>
    </xf>
    <xf numFmtId="4" fontId="8" fillId="0" borderId="0" xfId="0" applyNumberFormat="1" applyFont="1" applyAlignment="1">
      <alignment/>
    </xf>
    <xf numFmtId="4" fontId="78" fillId="37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Fill="1" applyAlignment="1">
      <alignment/>
    </xf>
    <xf numFmtId="168" fontId="77" fillId="0" borderId="0" xfId="0" applyNumberFormat="1" applyFont="1" applyAlignment="1">
      <alignment/>
    </xf>
    <xf numFmtId="0" fontId="77" fillId="34" borderId="16" xfId="0" applyFont="1" applyFill="1" applyBorder="1" applyAlignment="1">
      <alignment/>
    </xf>
    <xf numFmtId="0" fontId="77" fillId="34" borderId="12" xfId="0" applyFont="1" applyFill="1" applyBorder="1" applyAlignment="1">
      <alignment/>
    </xf>
    <xf numFmtId="0" fontId="77" fillId="34" borderId="0" xfId="0" applyFont="1" applyFill="1" applyBorder="1" applyAlignment="1">
      <alignment wrapText="1"/>
    </xf>
    <xf numFmtId="0" fontId="0" fillId="36" borderId="12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wrapText="1"/>
    </xf>
    <xf numFmtId="1" fontId="77" fillId="0" borderId="11" xfId="0" applyNumberFormat="1" applyFont="1" applyBorder="1" applyAlignment="1">
      <alignment horizontal="center" wrapText="1"/>
    </xf>
    <xf numFmtId="1" fontId="77" fillId="36" borderId="11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3" fontId="77" fillId="0" borderId="0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center" wrapText="1"/>
    </xf>
    <xf numFmtId="3" fontId="6" fillId="36" borderId="11" xfId="0" applyNumberFormat="1" applyFont="1" applyFill="1" applyBorder="1" applyAlignment="1">
      <alignment horizontal="center" wrapText="1"/>
    </xf>
    <xf numFmtId="3" fontId="6" fillId="0" borderId="12" xfId="0" applyNumberFormat="1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36" borderId="11" xfId="0" applyFont="1" applyFill="1" applyBorder="1" applyAlignment="1">
      <alignment horizontal="center" wrapText="1"/>
    </xf>
    <xf numFmtId="0" fontId="38" fillId="34" borderId="11" xfId="0" applyFont="1" applyFill="1" applyBorder="1" applyAlignment="1">
      <alignment/>
    </xf>
    <xf numFmtId="4" fontId="38" fillId="34" borderId="15" xfId="0" applyNumberFormat="1" applyFont="1" applyFill="1" applyBorder="1" applyAlignment="1">
      <alignment/>
    </xf>
    <xf numFmtId="4" fontId="38" fillId="34" borderId="11" xfId="0" applyNumberFormat="1" applyFont="1" applyFill="1" applyBorder="1" applyAlignment="1">
      <alignment/>
    </xf>
    <xf numFmtId="4" fontId="38" fillId="34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38" fillId="0" borderId="0" xfId="0" applyFont="1" applyFill="1" applyBorder="1" applyAlignment="1">
      <alignment/>
    </xf>
    <xf numFmtId="4" fontId="12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95" fillId="0" borderId="0" xfId="0" applyFont="1" applyFill="1" applyAlignment="1">
      <alignment/>
    </xf>
    <xf numFmtId="166" fontId="38" fillId="0" borderId="11" xfId="0" applyNumberFormat="1" applyFont="1" applyBorder="1" applyAlignment="1">
      <alignment horizontal="center" wrapText="1"/>
    </xf>
    <xf numFmtId="1" fontId="6" fillId="0" borderId="11" xfId="0" applyNumberFormat="1" applyFont="1" applyBorder="1" applyAlignment="1">
      <alignment horizontal="center" wrapText="1"/>
    </xf>
    <xf numFmtId="167" fontId="13" fillId="34" borderId="17" xfId="0" applyNumberFormat="1" applyFont="1" applyFill="1" applyBorder="1" applyAlignment="1" applyProtection="1">
      <alignment/>
      <protection hidden="1"/>
    </xf>
    <xf numFmtId="167" fontId="13" fillId="34" borderId="18" xfId="0" applyNumberFormat="1" applyFont="1" applyFill="1" applyBorder="1" applyAlignment="1" applyProtection="1">
      <alignment/>
      <protection hidden="1"/>
    </xf>
    <xf numFmtId="167" fontId="13" fillId="34" borderId="19" xfId="0" applyNumberFormat="1" applyFont="1" applyFill="1" applyBorder="1" applyAlignment="1" applyProtection="1">
      <alignment/>
      <protection hidden="1"/>
    </xf>
    <xf numFmtId="165" fontId="8" fillId="34" borderId="13" xfId="0" applyNumberFormat="1" applyFont="1" applyFill="1" applyBorder="1" applyAlignment="1">
      <alignment/>
    </xf>
    <xf numFmtId="168" fontId="38" fillId="34" borderId="11" xfId="0" applyNumberFormat="1" applyFont="1" applyFill="1" applyBorder="1" applyAlignment="1">
      <alignment/>
    </xf>
    <xf numFmtId="4" fontId="38" fillId="35" borderId="11" xfId="0" applyNumberFormat="1" applyFont="1" applyFill="1" applyBorder="1" applyAlignment="1">
      <alignment/>
    </xf>
    <xf numFmtId="168" fontId="38" fillId="35" borderId="11" xfId="0" applyNumberFormat="1" applyFont="1" applyFill="1" applyBorder="1" applyAlignment="1">
      <alignment/>
    </xf>
    <xf numFmtId="1" fontId="6" fillId="36" borderId="15" xfId="0" applyNumberFormat="1" applyFont="1" applyFill="1" applyBorder="1" applyAlignment="1">
      <alignment/>
    </xf>
    <xf numFmtId="167" fontId="13" fillId="34" borderId="11" xfId="0" applyNumberFormat="1" applyFont="1" applyFill="1" applyBorder="1" applyAlignment="1" applyProtection="1">
      <alignment/>
      <protection hidden="1"/>
    </xf>
    <xf numFmtId="168" fontId="38" fillId="34" borderId="13" xfId="0" applyNumberFormat="1" applyFont="1" applyFill="1" applyBorder="1" applyAlignment="1">
      <alignment/>
    </xf>
    <xf numFmtId="4" fontId="12" fillId="34" borderId="11" xfId="0" applyNumberFormat="1" applyFont="1" applyFill="1" applyBorder="1" applyAlignment="1">
      <alignment/>
    </xf>
    <xf numFmtId="169" fontId="6" fillId="0" borderId="11" xfId="0" applyNumberFormat="1" applyFont="1" applyBorder="1" applyAlignment="1">
      <alignment horizontal="center" wrapText="1"/>
    </xf>
    <xf numFmtId="3" fontId="6" fillId="36" borderId="12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3" fontId="6" fillId="36" borderId="11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80" fillId="0" borderId="0" xfId="0" applyFont="1" applyAlignment="1">
      <alignment/>
    </xf>
    <xf numFmtId="0" fontId="80" fillId="0" borderId="0" xfId="0" applyFont="1" applyFill="1" applyBorder="1" applyAlignment="1">
      <alignment/>
    </xf>
    <xf numFmtId="0" fontId="80" fillId="34" borderId="11" xfId="0" applyFont="1" applyFill="1" applyBorder="1" applyAlignment="1">
      <alignment/>
    </xf>
    <xf numFmtId="0" fontId="80" fillId="34" borderId="15" xfId="0" applyFont="1" applyFill="1" applyBorder="1" applyAlignment="1">
      <alignment/>
    </xf>
    <xf numFmtId="0" fontId="94" fillId="0" borderId="0" xfId="0" applyFont="1" applyAlignment="1">
      <alignment/>
    </xf>
    <xf numFmtId="4" fontId="6" fillId="37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4" fontId="96" fillId="34" borderId="11" xfId="0" applyNumberFormat="1" applyFont="1" applyFill="1" applyBorder="1" applyAlignment="1">
      <alignment/>
    </xf>
    <xf numFmtId="3" fontId="6" fillId="37" borderId="11" xfId="0" applyNumberFormat="1" applyFont="1" applyFill="1" applyBorder="1" applyAlignment="1">
      <alignment horizontal="center" wrapText="1"/>
    </xf>
    <xf numFmtId="3" fontId="6" fillId="37" borderId="12" xfId="0" applyNumberFormat="1" applyFont="1" applyFill="1" applyBorder="1" applyAlignment="1">
      <alignment horizontal="center" wrapText="1"/>
    </xf>
    <xf numFmtId="3" fontId="6" fillId="36" borderId="15" xfId="0" applyNumberFormat="1" applyFont="1" applyFill="1" applyBorder="1" applyAlignment="1">
      <alignment horizontal="center" wrapText="1"/>
    </xf>
    <xf numFmtId="1" fontId="51" fillId="34" borderId="11" xfId="0" applyNumberFormat="1" applyFont="1" applyFill="1" applyBorder="1" applyAlignment="1">
      <alignment/>
    </xf>
    <xf numFmtId="1" fontId="51" fillId="34" borderId="15" xfId="0" applyNumberFormat="1" applyFont="1" applyFill="1" applyBorder="1" applyAlignment="1">
      <alignment/>
    </xf>
    <xf numFmtId="0" fontId="52" fillId="0" borderId="11" xfId="0" applyFont="1" applyBorder="1" applyAlignment="1">
      <alignment horizontal="center" wrapText="1"/>
    </xf>
    <xf numFmtId="0" fontId="38" fillId="34" borderId="12" xfId="0" applyFont="1" applyFill="1" applyBorder="1" applyAlignment="1">
      <alignment/>
    </xf>
    <xf numFmtId="0" fontId="52" fillId="36" borderId="11" xfId="0" applyFont="1" applyFill="1" applyBorder="1" applyAlignment="1">
      <alignment horizontal="center" wrapText="1"/>
    </xf>
    <xf numFmtId="4" fontId="6" fillId="0" borderId="11" xfId="0" applyNumberFormat="1" applyFont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8" fillId="36" borderId="12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1" fontId="52" fillId="0" borderId="11" xfId="0" applyNumberFormat="1" applyFont="1" applyFill="1" applyBorder="1" applyAlignment="1">
      <alignment horizontal="center" wrapText="1"/>
    </xf>
    <xf numFmtId="0" fontId="38" fillId="0" borderId="0" xfId="0" applyFont="1" applyBorder="1" applyAlignment="1">
      <alignment wrapText="1"/>
    </xf>
    <xf numFmtId="1" fontId="52" fillId="0" borderId="11" xfId="0" applyNumberFormat="1" applyFont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66" fontId="10" fillId="0" borderId="11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Border="1" applyAlignment="1">
      <alignment/>
    </xf>
    <xf numFmtId="3" fontId="38" fillId="0" borderId="11" xfId="0" applyNumberFormat="1" applyFont="1" applyBorder="1" applyAlignment="1">
      <alignment horizontal="center" wrapText="1"/>
    </xf>
    <xf numFmtId="0" fontId="51" fillId="3" borderId="11" xfId="0" applyFont="1" applyFill="1" applyBorder="1" applyAlignment="1">
      <alignment/>
    </xf>
    <xf numFmtId="0" fontId="51" fillId="6" borderId="11" xfId="0" applyFont="1" applyFill="1" applyBorder="1" applyAlignment="1">
      <alignment/>
    </xf>
    <xf numFmtId="0" fontId="51" fillId="10" borderId="11" xfId="0" applyFont="1" applyFill="1" applyBorder="1" applyAlignment="1">
      <alignment/>
    </xf>
    <xf numFmtId="1" fontId="51" fillId="2" borderId="11" xfId="0" applyNumberFormat="1" applyFont="1" applyFill="1" applyBorder="1" applyAlignment="1">
      <alignment/>
    </xf>
    <xf numFmtId="1" fontId="51" fillId="2" borderId="15" xfId="0" applyNumberFormat="1" applyFont="1" applyFill="1" applyBorder="1" applyAlignment="1">
      <alignment/>
    </xf>
    <xf numFmtId="1" fontId="51" fillId="10" borderId="11" xfId="0" applyNumberFormat="1" applyFont="1" applyFill="1" applyBorder="1" applyAlignment="1">
      <alignment/>
    </xf>
    <xf numFmtId="1" fontId="51" fillId="10" borderId="15" xfId="0" applyNumberFormat="1" applyFont="1" applyFill="1" applyBorder="1" applyAlignment="1">
      <alignment/>
    </xf>
    <xf numFmtId="1" fontId="51" fillId="3" borderId="11" xfId="0" applyNumberFormat="1" applyFont="1" applyFill="1" applyBorder="1" applyAlignment="1">
      <alignment/>
    </xf>
    <xf numFmtId="0" fontId="97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3" fillId="0" borderId="11" xfId="0" applyFont="1" applyFill="1" applyBorder="1" applyAlignment="1">
      <alignment horizontal="center" vertical="center" wrapText="1"/>
    </xf>
    <xf numFmtId="0" fontId="77" fillId="0" borderId="11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10" fillId="37" borderId="11" xfId="0" applyNumberFormat="1" applyFont="1" applyFill="1" applyBorder="1" applyAlignment="1">
      <alignment horizontal="center" vertical="center" wrapText="1"/>
    </xf>
    <xf numFmtId="1" fontId="9" fillId="37" borderId="11" xfId="0" applyNumberFormat="1" applyFont="1" applyFill="1" applyBorder="1" applyAlignment="1">
      <alignment horizontal="center" vertical="center" wrapText="1"/>
    </xf>
    <xf numFmtId="3" fontId="10" fillId="37" borderId="11" xfId="0" applyNumberFormat="1" applyFont="1" applyFill="1" applyBorder="1" applyAlignment="1">
      <alignment horizontal="center" vertical="center" wrapText="1"/>
    </xf>
    <xf numFmtId="3" fontId="9" fillId="37" borderId="11" xfId="0" applyNumberFormat="1" applyFont="1" applyFill="1" applyBorder="1" applyAlignment="1">
      <alignment horizontal="center" vertical="center" wrapText="1"/>
    </xf>
    <xf numFmtId="0" fontId="51" fillId="37" borderId="11" xfId="0" applyFont="1" applyFill="1" applyBorder="1" applyAlignment="1">
      <alignment horizontal="center" vertical="center" wrapText="1"/>
    </xf>
    <xf numFmtId="0" fontId="10" fillId="37" borderId="11" xfId="0" applyFont="1" applyFill="1" applyBorder="1" applyAlignment="1">
      <alignment horizontal="center" vertical="center" wrapText="1"/>
    </xf>
    <xf numFmtId="3" fontId="55" fillId="37" borderId="11" xfId="0" applyNumberFormat="1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83" fillId="0" borderId="11" xfId="0" applyFont="1" applyBorder="1" applyAlignment="1">
      <alignment horizontal="center"/>
    </xf>
    <xf numFmtId="169" fontId="84" fillId="0" borderId="11" xfId="0" applyNumberFormat="1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0" fontId="77" fillId="0" borderId="12" xfId="0" applyFont="1" applyFill="1" applyBorder="1" applyAlignment="1">
      <alignment horizontal="center" vertical="center"/>
    </xf>
    <xf numFmtId="0" fontId="77" fillId="0" borderId="20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98" fillId="0" borderId="12" xfId="0" applyFont="1" applyFill="1" applyBorder="1" applyAlignment="1">
      <alignment horizontal="center" vertical="center" textRotation="90"/>
    </xf>
    <xf numFmtId="0" fontId="98" fillId="0" borderId="20" xfId="0" applyFont="1" applyFill="1" applyBorder="1" applyAlignment="1">
      <alignment horizontal="center" vertical="center" textRotation="90"/>
    </xf>
    <xf numFmtId="0" fontId="98" fillId="0" borderId="14" xfId="0" applyFont="1" applyFill="1" applyBorder="1" applyAlignment="1">
      <alignment horizontal="center" vertical="center" textRotation="90"/>
    </xf>
    <xf numFmtId="0" fontId="83" fillId="0" borderId="15" xfId="0" applyFont="1" applyFill="1" applyBorder="1" applyAlignment="1">
      <alignment horizontal="center" vertical="center" wrapText="1"/>
    </xf>
    <xf numFmtId="0" fontId="83" fillId="0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83" fillId="0" borderId="21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wrapText="1"/>
    </xf>
    <xf numFmtId="0" fontId="78" fillId="0" borderId="12" xfId="0" applyFont="1" applyFill="1" applyBorder="1" applyAlignment="1">
      <alignment horizontal="center" textRotation="90" wrapText="1" readingOrder="1"/>
    </xf>
    <xf numFmtId="0" fontId="78" fillId="0" borderId="20" xfId="0" applyFont="1" applyFill="1" applyBorder="1" applyAlignment="1">
      <alignment horizontal="center" textRotation="90" wrapText="1" readingOrder="1"/>
    </xf>
    <xf numFmtId="0" fontId="78" fillId="0" borderId="14" xfId="0" applyFont="1" applyFill="1" applyBorder="1" applyAlignment="1">
      <alignment horizontal="center" textRotation="90" wrapText="1" readingOrder="1"/>
    </xf>
    <xf numFmtId="0" fontId="78" fillId="0" borderId="12" xfId="0" applyFont="1" applyFill="1" applyBorder="1" applyAlignment="1">
      <alignment horizontal="center" textRotation="90" wrapText="1"/>
    </xf>
    <xf numFmtId="0" fontId="78" fillId="0" borderId="20" xfId="0" applyFont="1" applyFill="1" applyBorder="1" applyAlignment="1">
      <alignment horizontal="center" textRotation="90" wrapText="1"/>
    </xf>
    <xf numFmtId="0" fontId="78" fillId="0" borderId="14" xfId="0" applyFont="1" applyFill="1" applyBorder="1" applyAlignment="1">
      <alignment horizontal="center" textRotation="90" wrapText="1"/>
    </xf>
    <xf numFmtId="0" fontId="83" fillId="0" borderId="15" xfId="0" applyFont="1" applyFill="1" applyBorder="1" applyAlignment="1">
      <alignment horizontal="center" vertical="center"/>
    </xf>
    <xf numFmtId="0" fontId="83" fillId="0" borderId="21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77" fillId="36" borderId="12" xfId="0" applyFont="1" applyFill="1" applyBorder="1" applyAlignment="1">
      <alignment horizontal="center" wrapText="1"/>
    </xf>
    <xf numFmtId="0" fontId="77" fillId="36" borderId="14" xfId="0" applyFont="1" applyFill="1" applyBorder="1" applyAlignment="1">
      <alignment horizontal="center" wrapText="1"/>
    </xf>
    <xf numFmtId="0" fontId="77" fillId="0" borderId="22" xfId="0" applyFont="1" applyBorder="1" applyAlignment="1">
      <alignment horizontal="center" wrapText="1"/>
    </xf>
    <xf numFmtId="0" fontId="77" fillId="33" borderId="12" xfId="0" applyFont="1" applyFill="1" applyBorder="1" applyAlignment="1">
      <alignment horizontal="center" wrapText="1"/>
    </xf>
    <xf numFmtId="0" fontId="77" fillId="33" borderId="14" xfId="0" applyFont="1" applyFill="1" applyBorder="1" applyAlignment="1">
      <alignment horizontal="center" wrapText="1"/>
    </xf>
    <xf numFmtId="0" fontId="77" fillId="36" borderId="23" xfId="0" applyFont="1" applyFill="1" applyBorder="1" applyAlignment="1">
      <alignment horizontal="center"/>
    </xf>
    <xf numFmtId="0" fontId="77" fillId="36" borderId="24" xfId="0" applyFont="1" applyFill="1" applyBorder="1" applyAlignment="1">
      <alignment horizontal="center"/>
    </xf>
    <xf numFmtId="0" fontId="82" fillId="36" borderId="12" xfId="0" applyFont="1" applyFill="1" applyBorder="1" applyAlignment="1">
      <alignment horizontal="center" wrapText="1"/>
    </xf>
    <xf numFmtId="0" fontId="82" fillId="36" borderId="14" xfId="0" applyFont="1" applyFill="1" applyBorder="1" applyAlignment="1">
      <alignment horizontal="center" wrapText="1"/>
    </xf>
    <xf numFmtId="0" fontId="77" fillId="33" borderId="12" xfId="0" applyFont="1" applyFill="1" applyBorder="1" applyAlignment="1">
      <alignment/>
    </xf>
    <xf numFmtId="0" fontId="77" fillId="33" borderId="14" xfId="0" applyFont="1" applyFill="1" applyBorder="1" applyAlignment="1">
      <alignment/>
    </xf>
    <xf numFmtId="0" fontId="77" fillId="33" borderId="12" xfId="0" applyFont="1" applyFill="1" applyBorder="1" applyAlignment="1">
      <alignment horizontal="center"/>
    </xf>
    <xf numFmtId="0" fontId="77" fillId="33" borderId="14" xfId="0" applyFont="1" applyFill="1" applyBorder="1" applyAlignment="1">
      <alignment horizontal="center"/>
    </xf>
    <xf numFmtId="0" fontId="77" fillId="36" borderId="12" xfId="0" applyFont="1" applyFill="1" applyBorder="1" applyAlignment="1">
      <alignment horizontal="center"/>
    </xf>
    <xf numFmtId="0" fontId="77" fillId="36" borderId="14" xfId="0" applyFont="1" applyFill="1" applyBorder="1" applyAlignment="1">
      <alignment horizontal="center"/>
    </xf>
    <xf numFmtId="0" fontId="78" fillId="33" borderId="12" xfId="0" applyFont="1" applyFill="1" applyBorder="1" applyAlignment="1">
      <alignment horizontal="center" wrapText="1"/>
    </xf>
    <xf numFmtId="0" fontId="78" fillId="33" borderId="14" xfId="0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wrapText="1"/>
    </xf>
    <xf numFmtId="0" fontId="97" fillId="33" borderId="23" xfId="0" applyFont="1" applyFill="1" applyBorder="1" applyAlignment="1">
      <alignment horizontal="center" wrapText="1"/>
    </xf>
    <xf numFmtId="0" fontId="97" fillId="33" borderId="0" xfId="0" applyFont="1" applyFill="1" applyBorder="1" applyAlignment="1">
      <alignment horizontal="center" wrapText="1"/>
    </xf>
    <xf numFmtId="0" fontId="100" fillId="36" borderId="12" xfId="0" applyFont="1" applyFill="1" applyBorder="1" applyAlignment="1">
      <alignment horizontal="center" wrapText="1"/>
    </xf>
    <xf numFmtId="0" fontId="100" fillId="36" borderId="14" xfId="0" applyFont="1" applyFill="1" applyBorder="1" applyAlignment="1">
      <alignment horizontal="center" wrapText="1"/>
    </xf>
    <xf numFmtId="0" fontId="0" fillId="36" borderId="12" xfId="0" applyFont="1" applyFill="1" applyBorder="1" applyAlignment="1">
      <alignment horizontal="center" wrapText="1"/>
    </xf>
    <xf numFmtId="0" fontId="0" fillId="36" borderId="14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00" fillId="33" borderId="12" xfId="0" applyFont="1" applyFill="1" applyBorder="1" applyAlignment="1">
      <alignment horizontal="center" wrapText="1"/>
    </xf>
    <xf numFmtId="0" fontId="100" fillId="33" borderId="14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0" fontId="80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0" fillId="0" borderId="14" xfId="0" applyFont="1" applyBorder="1" applyAlignment="1">
      <alignment/>
    </xf>
    <xf numFmtId="0" fontId="84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3"/>
  <sheetViews>
    <sheetView tabSelected="1" view="pageBreakPreview" zoomScale="80" zoomScaleNormal="80" zoomScaleSheetLayoutView="80" zoomScalePageLayoutView="0" workbookViewId="0" topLeftCell="A1">
      <selection activeCell="J10" sqref="J10"/>
    </sheetView>
  </sheetViews>
  <sheetFormatPr defaultColWidth="9.140625" defaultRowHeight="15"/>
  <cols>
    <col min="1" max="1" width="5.140625" style="40" customWidth="1"/>
    <col min="2" max="2" width="25.00390625" style="41" customWidth="1"/>
    <col min="3" max="3" width="18.7109375" style="41" customWidth="1"/>
    <col min="4" max="4" width="18.28125" style="41" customWidth="1"/>
    <col min="5" max="5" width="15.57421875" style="40" customWidth="1"/>
    <col min="6" max="6" width="14.57421875" style="40" customWidth="1"/>
    <col min="7" max="8" width="17.421875" style="41" customWidth="1"/>
    <col min="9" max="9" width="18.00390625" style="41" customWidth="1"/>
    <col min="10" max="10" width="17.57421875" style="41" customWidth="1"/>
    <col min="11" max="11" width="12.7109375" style="41" customWidth="1"/>
    <col min="12" max="12" width="12.28125" style="41" customWidth="1"/>
    <col min="13" max="13" width="12.57421875" style="41" customWidth="1"/>
    <col min="14" max="14" width="14.57421875" style="34" customWidth="1"/>
    <col min="15" max="16384" width="9.140625" style="34" customWidth="1"/>
  </cols>
  <sheetData>
    <row r="2" spans="1:13" ht="40.5" customHeight="1">
      <c r="A2" s="288" t="s">
        <v>220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</row>
    <row r="4" spans="1:14" ht="15.75">
      <c r="A4" s="222" t="s">
        <v>0</v>
      </c>
      <c r="B4" s="221" t="s">
        <v>1</v>
      </c>
      <c r="C4" s="222" t="s">
        <v>201</v>
      </c>
      <c r="D4" s="222"/>
      <c r="E4" s="222"/>
      <c r="F4" s="222"/>
      <c r="G4" s="221" t="s">
        <v>202</v>
      </c>
      <c r="H4" s="223" t="s">
        <v>203</v>
      </c>
      <c r="I4" s="221" t="s">
        <v>213</v>
      </c>
      <c r="J4" s="221" t="s">
        <v>99</v>
      </c>
      <c r="K4" s="221" t="s">
        <v>100</v>
      </c>
      <c r="L4" s="221" t="s">
        <v>101</v>
      </c>
      <c r="M4" s="221" t="s">
        <v>102</v>
      </c>
      <c r="N4" s="225" t="s">
        <v>218</v>
      </c>
    </row>
    <row r="5" spans="1:14" ht="84.75" customHeight="1">
      <c r="A5" s="222"/>
      <c r="B5" s="221"/>
      <c r="C5" s="208" t="s">
        <v>197</v>
      </c>
      <c r="D5" s="208" t="s">
        <v>198</v>
      </c>
      <c r="E5" s="208" t="s">
        <v>199</v>
      </c>
      <c r="F5" s="208" t="s">
        <v>200</v>
      </c>
      <c r="G5" s="221"/>
      <c r="H5" s="224"/>
      <c r="I5" s="221"/>
      <c r="J5" s="221"/>
      <c r="K5" s="221"/>
      <c r="L5" s="221"/>
      <c r="M5" s="221"/>
      <c r="N5" s="226"/>
    </row>
    <row r="6" spans="1:14" s="37" customFormat="1" ht="15.75">
      <c r="A6" s="35">
        <v>1</v>
      </c>
      <c r="B6" s="36">
        <v>2</v>
      </c>
      <c r="C6" s="36">
        <v>3</v>
      </c>
      <c r="D6" s="36">
        <v>4</v>
      </c>
      <c r="E6" s="35">
        <v>5</v>
      </c>
      <c r="F6" s="35">
        <v>6</v>
      </c>
      <c r="G6" s="36">
        <v>7</v>
      </c>
      <c r="H6" s="36">
        <v>8</v>
      </c>
      <c r="I6" s="36" t="s">
        <v>214</v>
      </c>
      <c r="J6" s="36">
        <v>10</v>
      </c>
      <c r="K6" s="36">
        <v>11</v>
      </c>
      <c r="L6" s="36">
        <v>12</v>
      </c>
      <c r="M6" s="36">
        <v>13</v>
      </c>
      <c r="N6" s="219">
        <v>14</v>
      </c>
    </row>
    <row r="7" spans="1:15" ht="60" customHeight="1">
      <c r="A7" s="217">
        <v>1</v>
      </c>
      <c r="B7" s="203" t="s">
        <v>172</v>
      </c>
      <c r="C7" s="183">
        <f>' таблица показателей'!C9</f>
        <v>4</v>
      </c>
      <c r="D7" s="184">
        <f>' таблица показателей'!F9</f>
        <v>10</v>
      </c>
      <c r="E7" s="185">
        <f>' таблица показателей'!K9</f>
        <v>12</v>
      </c>
      <c r="F7" s="186">
        <f>' таблица показателей'!R9</f>
        <v>3</v>
      </c>
      <c r="G7" s="184">
        <f>SUM(C7:F7)</f>
        <v>29</v>
      </c>
      <c r="H7" s="184">
        <v>55</v>
      </c>
      <c r="I7" s="189">
        <f>SUM(G7/H7)</f>
        <v>0.5272727272727272</v>
      </c>
      <c r="J7" s="187" t="s">
        <v>128</v>
      </c>
      <c r="K7" s="187" t="s">
        <v>90</v>
      </c>
      <c r="L7" s="187" t="s">
        <v>90</v>
      </c>
      <c r="M7" s="187">
        <v>1</v>
      </c>
      <c r="N7" s="220">
        <f>SUM(I7*5)</f>
        <v>2.6363636363636362</v>
      </c>
      <c r="O7" s="39"/>
    </row>
    <row r="8" spans="1:14" s="40" customFormat="1" ht="48.75" customHeight="1">
      <c r="A8" s="217">
        <v>2</v>
      </c>
      <c r="B8" s="205" t="s">
        <v>173</v>
      </c>
      <c r="C8" s="183">
        <f>' таблица показателей'!C10</f>
        <v>5</v>
      </c>
      <c r="D8" s="184">
        <f>' таблица показателей'!F10</f>
        <v>19</v>
      </c>
      <c r="E8" s="185">
        <f>' таблица показателей'!K10</f>
        <v>15</v>
      </c>
      <c r="F8" s="186">
        <f>' таблица показателей'!R10</f>
        <v>4</v>
      </c>
      <c r="G8" s="184">
        <f>SUM(C8:F8)</f>
        <v>43</v>
      </c>
      <c r="H8" s="184">
        <v>55</v>
      </c>
      <c r="I8" s="189">
        <f>SUM(G8/H8)</f>
        <v>0.7818181818181819</v>
      </c>
      <c r="J8" s="187" t="s">
        <v>89</v>
      </c>
      <c r="K8" s="187" t="s">
        <v>90</v>
      </c>
      <c r="L8" s="187">
        <v>1</v>
      </c>
      <c r="M8" s="187" t="s">
        <v>90</v>
      </c>
      <c r="N8" s="220">
        <f>SUM(I8*5)</f>
        <v>3.909090909090909</v>
      </c>
    </row>
    <row r="9" spans="1:14" s="139" customFormat="1" ht="51.75" customHeight="1">
      <c r="A9" s="218">
        <v>3</v>
      </c>
      <c r="B9" s="205" t="s">
        <v>174</v>
      </c>
      <c r="C9" s="183">
        <f>' таблица показателей'!C11</f>
        <v>5</v>
      </c>
      <c r="D9" s="184">
        <f>' таблица показателей'!F11</f>
        <v>20</v>
      </c>
      <c r="E9" s="185">
        <f>' таблица показателей'!K11</f>
        <v>28</v>
      </c>
      <c r="F9" s="186">
        <f>' таблица показателей'!R11</f>
        <v>4</v>
      </c>
      <c r="G9" s="184">
        <f>SUM(C9:F9)</f>
        <v>57</v>
      </c>
      <c r="H9" s="184">
        <v>55</v>
      </c>
      <c r="I9" s="189">
        <f>SUM(G9/H9)</f>
        <v>1.0363636363636364</v>
      </c>
      <c r="J9" s="187" t="s">
        <v>212</v>
      </c>
      <c r="K9" s="187">
        <v>1</v>
      </c>
      <c r="L9" s="187" t="s">
        <v>90</v>
      </c>
      <c r="M9" s="187" t="s">
        <v>90</v>
      </c>
      <c r="N9" s="220">
        <f>SUM(I9*5)</f>
        <v>5.181818181818182</v>
      </c>
    </row>
    <row r="10" spans="1:14" s="40" customFormat="1" ht="70.5" customHeight="1">
      <c r="A10" s="217">
        <v>4</v>
      </c>
      <c r="B10" s="205" t="s">
        <v>175</v>
      </c>
      <c r="C10" s="183">
        <f>' таблица показателей'!C12</f>
        <v>4</v>
      </c>
      <c r="D10" s="184">
        <f>' таблица показателей'!F12</f>
        <v>15</v>
      </c>
      <c r="E10" s="185">
        <f>' таблица показателей'!K12</f>
        <v>27</v>
      </c>
      <c r="F10" s="186">
        <f>' таблица показателей'!R12</f>
        <v>3</v>
      </c>
      <c r="G10" s="184">
        <f>SUM(C10:F10)</f>
        <v>49</v>
      </c>
      <c r="H10" s="184">
        <v>55</v>
      </c>
      <c r="I10" s="189">
        <f>SUM(G10/H10)</f>
        <v>0.8909090909090909</v>
      </c>
      <c r="J10" s="187" t="s">
        <v>89</v>
      </c>
      <c r="K10" s="187">
        <v>1</v>
      </c>
      <c r="L10" s="187" t="s">
        <v>90</v>
      </c>
      <c r="M10" s="187" t="s">
        <v>90</v>
      </c>
      <c r="N10" s="220">
        <f>SUM(I10*5)</f>
        <v>4.454545454545454</v>
      </c>
    </row>
    <row r="11" spans="1:13" ht="15.75">
      <c r="A11" s="38"/>
      <c r="B11" s="33"/>
      <c r="C11" s="188"/>
      <c r="D11" s="188"/>
      <c r="E11" s="188"/>
      <c r="F11" s="188"/>
      <c r="G11" s="188"/>
      <c r="H11" s="188"/>
      <c r="I11" s="187"/>
      <c r="J11" s="187"/>
      <c r="K11" s="187"/>
      <c r="L11" s="187"/>
      <c r="M11" s="187"/>
    </row>
    <row r="13" spans="3:8" ht="15.75">
      <c r="C13" s="132"/>
      <c r="D13" s="132"/>
      <c r="E13" s="42"/>
      <c r="F13" s="42"/>
      <c r="G13" s="132"/>
      <c r="H13" s="132"/>
    </row>
    <row r="14" spans="1:13" ht="15.75">
      <c r="A14" s="43"/>
      <c r="B14" s="44"/>
      <c r="C14" s="133"/>
      <c r="D14" s="133"/>
      <c r="E14" s="43"/>
      <c r="F14" s="43"/>
      <c r="G14" s="133"/>
      <c r="H14" s="133"/>
      <c r="I14" s="133"/>
      <c r="J14" s="133"/>
      <c r="K14" s="133"/>
      <c r="L14" s="133"/>
      <c r="M14" s="133"/>
    </row>
    <row r="15" spans="1:13" ht="15.75">
      <c r="A15" s="45"/>
      <c r="B15" s="46"/>
      <c r="C15" s="136"/>
      <c r="D15" s="136"/>
      <c r="E15" s="29"/>
      <c r="F15" s="28"/>
      <c r="G15" s="134"/>
      <c r="H15" s="134"/>
      <c r="I15" s="135"/>
      <c r="J15" s="137"/>
      <c r="K15" s="138"/>
      <c r="L15" s="138"/>
      <c r="M15" s="137"/>
    </row>
    <row r="16" spans="1:13" ht="18.75">
      <c r="A16" s="45"/>
      <c r="B16" s="46" t="s">
        <v>145</v>
      </c>
      <c r="C16" s="157" t="s">
        <v>215</v>
      </c>
      <c r="D16" s="136"/>
      <c r="E16" s="29"/>
      <c r="F16" s="28"/>
      <c r="G16" s="134"/>
      <c r="H16" s="134"/>
      <c r="I16" s="135"/>
      <c r="J16" s="137"/>
      <c r="K16" s="138"/>
      <c r="L16" s="137"/>
      <c r="M16" s="138"/>
    </row>
    <row r="17" spans="1:13" ht="18.75">
      <c r="A17" s="45"/>
      <c r="B17" s="46" t="s">
        <v>146</v>
      </c>
      <c r="C17" s="158" t="s">
        <v>216</v>
      </c>
      <c r="D17" s="136"/>
      <c r="E17" s="29"/>
      <c r="F17" s="28"/>
      <c r="G17" s="134"/>
      <c r="H17" s="134"/>
      <c r="I17" s="135"/>
      <c r="J17" s="137"/>
      <c r="K17" s="137"/>
      <c r="L17" s="137"/>
      <c r="M17" s="137"/>
    </row>
    <row r="18" spans="1:13" ht="18.75">
      <c r="A18" s="45"/>
      <c r="B18" s="46" t="s">
        <v>147</v>
      </c>
      <c r="C18" s="157" t="s">
        <v>217</v>
      </c>
      <c r="D18" s="136"/>
      <c r="E18" s="29"/>
      <c r="F18" s="28"/>
      <c r="G18" s="134"/>
      <c r="H18" s="134"/>
      <c r="I18" s="135"/>
      <c r="J18" s="137"/>
      <c r="K18" s="137"/>
      <c r="L18" s="137"/>
      <c r="M18" s="137"/>
    </row>
    <row r="19" spans="1:13" ht="15.75">
      <c r="A19" s="45"/>
      <c r="B19" s="46"/>
      <c r="C19" s="136"/>
      <c r="D19" s="136"/>
      <c r="E19" s="29"/>
      <c r="F19" s="28"/>
      <c r="G19" s="134"/>
      <c r="H19" s="134"/>
      <c r="I19" s="135"/>
      <c r="J19" s="137"/>
      <c r="K19" s="137"/>
      <c r="L19" s="137"/>
      <c r="M19" s="137"/>
    </row>
    <row r="20" spans="1:13" ht="15.75">
      <c r="A20" s="45"/>
      <c r="B20" s="46"/>
      <c r="C20" s="136"/>
      <c r="D20" s="136"/>
      <c r="E20" s="29"/>
      <c r="F20" s="28"/>
      <c r="G20" s="134"/>
      <c r="H20" s="134"/>
      <c r="I20" s="135"/>
      <c r="J20" s="137"/>
      <c r="K20" s="137"/>
      <c r="L20" s="137"/>
      <c r="M20" s="137"/>
    </row>
    <row r="21" spans="1:13" ht="15.75">
      <c r="A21" s="45"/>
      <c r="B21" s="46"/>
      <c r="C21" s="136"/>
      <c r="D21" s="136"/>
      <c r="E21" s="29"/>
      <c r="F21" s="28"/>
      <c r="G21" s="136"/>
      <c r="H21" s="136"/>
      <c r="I21" s="135"/>
      <c r="J21" s="137"/>
      <c r="K21" s="137"/>
      <c r="L21" s="137"/>
      <c r="M21" s="137"/>
    </row>
    <row r="22" spans="1:13" ht="15.75">
      <c r="A22" s="45"/>
      <c r="B22" s="46"/>
      <c r="C22" s="136"/>
      <c r="D22" s="136"/>
      <c r="E22" s="29"/>
      <c r="F22" s="28"/>
      <c r="G22" s="136"/>
      <c r="H22" s="136"/>
      <c r="I22" s="135"/>
      <c r="J22" s="137"/>
      <c r="K22" s="137"/>
      <c r="L22" s="137"/>
      <c r="M22" s="137"/>
    </row>
    <row r="23" spans="1:13" ht="15.75">
      <c r="A23" s="45"/>
      <c r="B23" s="46"/>
      <c r="C23" s="137"/>
      <c r="D23" s="137"/>
      <c r="E23" s="29"/>
      <c r="F23" s="29"/>
      <c r="G23" s="136"/>
      <c r="H23" s="136"/>
      <c r="I23" s="137"/>
      <c r="J23" s="137"/>
      <c r="K23" s="137"/>
      <c r="L23" s="137"/>
      <c r="M23" s="137"/>
    </row>
  </sheetData>
  <sheetProtection/>
  <mergeCells count="12">
    <mergeCell ref="H4:H5"/>
    <mergeCell ref="N4:N5"/>
    <mergeCell ref="A2:M2"/>
    <mergeCell ref="J4:J5"/>
    <mergeCell ref="K4:K5"/>
    <mergeCell ref="L4:L5"/>
    <mergeCell ref="M4:M5"/>
    <mergeCell ref="A4:A5"/>
    <mergeCell ref="B4:B5"/>
    <mergeCell ref="C4:F4"/>
    <mergeCell ref="G4:G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="90" zoomScaleSheetLayoutView="90" zoomScalePageLayoutView="0" workbookViewId="0" topLeftCell="E1">
      <selection activeCell="G10" sqref="G10"/>
    </sheetView>
  </sheetViews>
  <sheetFormatPr defaultColWidth="9.140625" defaultRowHeight="15"/>
  <cols>
    <col min="1" max="1" width="6.7109375" style="31" customWidth="1"/>
    <col min="2" max="2" width="21.00390625" style="30" customWidth="1"/>
    <col min="3" max="3" width="9.00390625" style="190" customWidth="1"/>
    <col min="4" max="4" width="18.8515625" style="31" customWidth="1"/>
    <col min="5" max="5" width="17.140625" style="31" customWidth="1"/>
    <col min="6" max="6" width="8.140625" style="191" customWidth="1"/>
    <col min="7" max="7" width="13.7109375" style="31" customWidth="1"/>
    <col min="8" max="8" width="14.140625" style="31" customWidth="1"/>
    <col min="9" max="9" width="10.421875" style="31" customWidth="1"/>
    <col min="10" max="10" width="11.57421875" style="31" customWidth="1"/>
    <col min="11" max="11" width="7.8515625" style="190" customWidth="1"/>
    <col min="12" max="14" width="9.140625" style="31" customWidth="1"/>
    <col min="15" max="15" width="13.7109375" style="31" customWidth="1"/>
    <col min="16" max="16" width="12.00390625" style="31" customWidth="1"/>
    <col min="17" max="17" width="11.7109375" style="31" customWidth="1"/>
    <col min="18" max="18" width="6.00390625" style="191" customWidth="1"/>
    <col min="19" max="19" width="18.00390625" style="31" customWidth="1"/>
    <col min="20" max="20" width="14.140625" style="31" customWidth="1"/>
  </cols>
  <sheetData>
    <row r="1" ht="15.75">
      <c r="T1" s="40" t="s">
        <v>161</v>
      </c>
    </row>
    <row r="2" spans="1:17" ht="36" customHeight="1">
      <c r="A2" s="242" t="s">
        <v>219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</row>
    <row r="3" ht="13.5" customHeight="1"/>
    <row r="4" spans="1:20" ht="56.25" customHeight="1">
      <c r="A4" s="227" t="s">
        <v>0</v>
      </c>
      <c r="B4" s="230" t="s">
        <v>1</v>
      </c>
      <c r="C4" s="233" t="s">
        <v>98</v>
      </c>
      <c r="D4" s="236" t="s">
        <v>168</v>
      </c>
      <c r="E4" s="237"/>
      <c r="F4" s="238" t="s">
        <v>98</v>
      </c>
      <c r="G4" s="236" t="s">
        <v>176</v>
      </c>
      <c r="H4" s="241"/>
      <c r="I4" s="241"/>
      <c r="J4" s="237"/>
      <c r="K4" s="233" t="s">
        <v>98</v>
      </c>
      <c r="L4" s="249" t="s">
        <v>207</v>
      </c>
      <c r="M4" s="250"/>
      <c r="N4" s="250"/>
      <c r="O4" s="250"/>
      <c r="P4" s="250"/>
      <c r="Q4" s="251"/>
      <c r="R4" s="238" t="s">
        <v>98</v>
      </c>
      <c r="S4" s="206" t="s">
        <v>185</v>
      </c>
      <c r="T4" s="202" t="s">
        <v>195</v>
      </c>
    </row>
    <row r="5" spans="1:20" ht="15" customHeight="1">
      <c r="A5" s="228"/>
      <c r="B5" s="231"/>
      <c r="C5" s="234"/>
      <c r="D5" s="243" t="s">
        <v>169</v>
      </c>
      <c r="E5" s="243" t="s">
        <v>177</v>
      </c>
      <c r="F5" s="239"/>
      <c r="G5" s="246" t="s">
        <v>178</v>
      </c>
      <c r="H5" s="246" t="s">
        <v>179</v>
      </c>
      <c r="I5" s="246" t="s">
        <v>180</v>
      </c>
      <c r="J5" s="246" t="s">
        <v>181</v>
      </c>
      <c r="K5" s="234"/>
      <c r="L5" s="246" t="s">
        <v>182</v>
      </c>
      <c r="M5" s="246" t="s">
        <v>183</v>
      </c>
      <c r="N5" s="246" t="s">
        <v>184</v>
      </c>
      <c r="O5" s="246" t="s">
        <v>204</v>
      </c>
      <c r="P5" s="246" t="s">
        <v>205</v>
      </c>
      <c r="Q5" s="246" t="s">
        <v>206</v>
      </c>
      <c r="R5" s="239"/>
      <c r="S5" s="246" t="s">
        <v>186</v>
      </c>
      <c r="T5" s="246" t="s">
        <v>196</v>
      </c>
    </row>
    <row r="6" spans="1:20" ht="118.5" customHeight="1">
      <c r="A6" s="228"/>
      <c r="B6" s="231"/>
      <c r="C6" s="234"/>
      <c r="D6" s="244"/>
      <c r="E6" s="244"/>
      <c r="F6" s="239"/>
      <c r="G6" s="247"/>
      <c r="H6" s="247"/>
      <c r="I6" s="247"/>
      <c r="J6" s="247"/>
      <c r="K6" s="234"/>
      <c r="L6" s="247"/>
      <c r="M6" s="247"/>
      <c r="N6" s="247"/>
      <c r="O6" s="247"/>
      <c r="P6" s="247"/>
      <c r="Q6" s="247"/>
      <c r="R6" s="239"/>
      <c r="S6" s="247"/>
      <c r="T6" s="247"/>
    </row>
    <row r="7" spans="1:20" ht="30" customHeight="1">
      <c r="A7" s="228"/>
      <c r="B7" s="231"/>
      <c r="C7" s="234"/>
      <c r="D7" s="245"/>
      <c r="E7" s="245"/>
      <c r="F7" s="239"/>
      <c r="G7" s="248"/>
      <c r="H7" s="248"/>
      <c r="I7" s="248"/>
      <c r="J7" s="248"/>
      <c r="K7" s="234"/>
      <c r="L7" s="248"/>
      <c r="M7" s="248"/>
      <c r="N7" s="248"/>
      <c r="O7" s="248"/>
      <c r="P7" s="248"/>
      <c r="Q7" s="248"/>
      <c r="R7" s="239"/>
      <c r="S7" s="248"/>
      <c r="T7" s="248"/>
    </row>
    <row r="8" spans="1:20" ht="15" customHeight="1">
      <c r="A8" s="229"/>
      <c r="B8" s="232"/>
      <c r="C8" s="235"/>
      <c r="D8" s="32" t="s">
        <v>170</v>
      </c>
      <c r="E8" s="32" t="s">
        <v>171</v>
      </c>
      <c r="F8" s="240"/>
      <c r="G8" s="32" t="s">
        <v>187</v>
      </c>
      <c r="H8" s="32" t="s">
        <v>188</v>
      </c>
      <c r="I8" s="32" t="s">
        <v>189</v>
      </c>
      <c r="J8" s="32" t="s">
        <v>190</v>
      </c>
      <c r="K8" s="235"/>
      <c r="L8" s="32" t="s">
        <v>191</v>
      </c>
      <c r="M8" s="32" t="s">
        <v>192</v>
      </c>
      <c r="N8" s="32" t="s">
        <v>193</v>
      </c>
      <c r="O8" s="32" t="s">
        <v>194</v>
      </c>
      <c r="P8" s="32" t="s">
        <v>208</v>
      </c>
      <c r="Q8" s="32" t="s">
        <v>209</v>
      </c>
      <c r="R8" s="240"/>
      <c r="S8" s="32" t="s">
        <v>210</v>
      </c>
      <c r="T8" s="32"/>
    </row>
    <row r="9" spans="1:20" s="204" customFormat="1" ht="38.25">
      <c r="A9" s="207">
        <v>1</v>
      </c>
      <c r="B9" s="203" t="s">
        <v>172</v>
      </c>
      <c r="C9" s="209">
        <f>SUM(D9:E9)</f>
        <v>4</v>
      </c>
      <c r="D9" s="210">
        <v>4</v>
      </c>
      <c r="E9" s="210">
        <v>0</v>
      </c>
      <c r="F9" s="211">
        <f>SUM(G9:J9)</f>
        <v>10</v>
      </c>
      <c r="G9" s="212">
        <f>'исполнение бюджета'!D6</f>
        <v>5</v>
      </c>
      <c r="H9" s="212">
        <v>0</v>
      </c>
      <c r="I9" s="212">
        <v>0</v>
      </c>
      <c r="J9" s="212">
        <v>5</v>
      </c>
      <c r="K9" s="213">
        <f>SUM(L9:Q9)</f>
        <v>12</v>
      </c>
      <c r="L9" s="214">
        <v>5</v>
      </c>
      <c r="M9" s="214">
        <v>4</v>
      </c>
      <c r="N9" s="214">
        <v>3</v>
      </c>
      <c r="O9" s="214" t="s">
        <v>211</v>
      </c>
      <c r="P9" s="214" t="s">
        <v>211</v>
      </c>
      <c r="Q9" s="215" t="s">
        <v>211</v>
      </c>
      <c r="R9" s="213">
        <f>SUM(S9:S9)</f>
        <v>3</v>
      </c>
      <c r="S9" s="214">
        <v>3</v>
      </c>
      <c r="T9" s="216">
        <f>SUM(R9+K9+F9+C9)</f>
        <v>29</v>
      </c>
    </row>
    <row r="10" spans="1:20" s="204" customFormat="1" ht="38.25">
      <c r="A10" s="207">
        <v>2</v>
      </c>
      <c r="B10" s="205" t="s">
        <v>173</v>
      </c>
      <c r="C10" s="209">
        <f>SUM(D10:E10)</f>
        <v>5</v>
      </c>
      <c r="D10" s="210">
        <f>'бюджетное планирование'!D6</f>
        <v>5</v>
      </c>
      <c r="E10" s="210">
        <f>'бюджетное планирование'!F6</f>
        <v>0</v>
      </c>
      <c r="F10" s="211">
        <f>SUM(G10:J10)</f>
        <v>19</v>
      </c>
      <c r="G10" s="212">
        <f>'исполнение бюджета'!D7</f>
        <v>5</v>
      </c>
      <c r="H10" s="212">
        <v>4</v>
      </c>
      <c r="I10" s="212">
        <f>'исполнение бюджета'!H7</f>
        <v>5</v>
      </c>
      <c r="J10" s="212">
        <v>5</v>
      </c>
      <c r="K10" s="213">
        <f>SUM(L10:Q10)</f>
        <v>15</v>
      </c>
      <c r="L10" s="214">
        <v>5</v>
      </c>
      <c r="M10" s="214">
        <v>5</v>
      </c>
      <c r="N10" s="214">
        <v>5</v>
      </c>
      <c r="O10" s="214" t="s">
        <v>211</v>
      </c>
      <c r="P10" s="214" t="s">
        <v>211</v>
      </c>
      <c r="Q10" s="215" t="s">
        <v>211</v>
      </c>
      <c r="R10" s="213">
        <f>SUM(S10:S10)</f>
        <v>4</v>
      </c>
      <c r="S10" s="214">
        <v>4</v>
      </c>
      <c r="T10" s="216">
        <f>SUM(R10+K10+F10+C10)</f>
        <v>43</v>
      </c>
    </row>
    <row r="11" spans="1:20" s="204" customFormat="1" ht="51">
      <c r="A11" s="207">
        <v>3</v>
      </c>
      <c r="B11" s="205" t="s">
        <v>174</v>
      </c>
      <c r="C11" s="209">
        <f>SUM(D11:E11)</f>
        <v>5</v>
      </c>
      <c r="D11" s="210">
        <f>'бюджетное планирование'!D7</f>
        <v>5</v>
      </c>
      <c r="E11" s="210">
        <v>0</v>
      </c>
      <c r="F11" s="211">
        <f>SUM(G11:J11)</f>
        <v>20</v>
      </c>
      <c r="G11" s="212">
        <f>'исполнение бюджета'!D8</f>
        <v>5</v>
      </c>
      <c r="H11" s="212">
        <f>'исполнение бюджета'!F8</f>
        <v>5</v>
      </c>
      <c r="I11" s="212">
        <f>'исполнение бюджета'!H8</f>
        <v>5</v>
      </c>
      <c r="J11" s="212">
        <v>5</v>
      </c>
      <c r="K11" s="213">
        <f>SUM(L11:Q11)</f>
        <v>28</v>
      </c>
      <c r="L11" s="214">
        <v>5</v>
      </c>
      <c r="M11" s="214">
        <v>4</v>
      </c>
      <c r="N11" s="214">
        <v>5</v>
      </c>
      <c r="O11" s="214">
        <v>5</v>
      </c>
      <c r="P11" s="214">
        <v>5</v>
      </c>
      <c r="Q11" s="215">
        <v>4</v>
      </c>
      <c r="R11" s="213">
        <f>SUM(S11:S11)</f>
        <v>4</v>
      </c>
      <c r="S11" s="214">
        <v>4</v>
      </c>
      <c r="T11" s="216">
        <f>SUM(R11+K11+F11+C11)</f>
        <v>57</v>
      </c>
    </row>
    <row r="12" spans="1:20" s="204" customFormat="1" ht="51">
      <c r="A12" s="207">
        <v>4</v>
      </c>
      <c r="B12" s="205" t="s">
        <v>175</v>
      </c>
      <c r="C12" s="209">
        <f>SUM(D12:E12)</f>
        <v>4</v>
      </c>
      <c r="D12" s="210">
        <v>4</v>
      </c>
      <c r="E12" s="210">
        <f>'бюджетное планирование'!F8</f>
        <v>0</v>
      </c>
      <c r="F12" s="211">
        <f>SUM(G12:J12)</f>
        <v>15</v>
      </c>
      <c r="G12" s="212">
        <f>'исполнение бюджета'!D9</f>
        <v>5</v>
      </c>
      <c r="H12" s="212">
        <v>5</v>
      </c>
      <c r="I12" s="212">
        <v>0</v>
      </c>
      <c r="J12" s="212">
        <v>5</v>
      </c>
      <c r="K12" s="213">
        <f>SUM(L12:Q12)</f>
        <v>27</v>
      </c>
      <c r="L12" s="214">
        <v>5</v>
      </c>
      <c r="M12" s="214">
        <v>4</v>
      </c>
      <c r="N12" s="214">
        <v>4</v>
      </c>
      <c r="O12" s="214">
        <v>5</v>
      </c>
      <c r="P12" s="214">
        <v>5</v>
      </c>
      <c r="Q12" s="215">
        <v>4</v>
      </c>
      <c r="R12" s="213">
        <f>SUM(S12:S12)</f>
        <v>3</v>
      </c>
      <c r="S12" s="214">
        <v>3</v>
      </c>
      <c r="T12" s="216">
        <f>SUM(R12+K12+F12+C12)</f>
        <v>49</v>
      </c>
    </row>
    <row r="13" spans="11:17" ht="15">
      <c r="K13" s="192"/>
      <c r="L13" s="101"/>
      <c r="M13" s="101"/>
      <c r="N13" s="101"/>
      <c r="O13" s="101"/>
      <c r="P13" s="101"/>
      <c r="Q13" s="30"/>
    </row>
    <row r="14" spans="11:17" ht="15">
      <c r="K14" s="192"/>
      <c r="L14" s="130"/>
      <c r="M14" s="130"/>
      <c r="N14" s="130"/>
      <c r="O14" s="130"/>
      <c r="P14" s="130"/>
      <c r="Q14" s="30"/>
    </row>
    <row r="15" spans="11:17" ht="15">
      <c r="K15" s="191"/>
      <c r="L15" s="30"/>
      <c r="M15" s="30"/>
      <c r="N15" s="30"/>
      <c r="O15" s="30"/>
      <c r="P15" s="30"/>
      <c r="Q15" s="30"/>
    </row>
    <row r="16" spans="11:17" ht="15">
      <c r="K16" s="191"/>
      <c r="L16" s="30"/>
      <c r="M16" s="30"/>
      <c r="N16" s="30"/>
      <c r="O16" s="30"/>
      <c r="P16" s="30"/>
      <c r="Q16" s="30"/>
    </row>
  </sheetData>
  <sheetProtection/>
  <mergeCells count="24">
    <mergeCell ref="S5:S7"/>
    <mergeCell ref="K4:K8"/>
    <mergeCell ref="L4:Q4"/>
    <mergeCell ref="R4:R8"/>
    <mergeCell ref="T5:T7"/>
    <mergeCell ref="L5:L7"/>
    <mergeCell ref="O5:O7"/>
    <mergeCell ref="Q5:Q7"/>
    <mergeCell ref="A2:Q2"/>
    <mergeCell ref="D5:D7"/>
    <mergeCell ref="E5:E7"/>
    <mergeCell ref="G5:G7"/>
    <mergeCell ref="H5:H7"/>
    <mergeCell ref="I5:I7"/>
    <mergeCell ref="J5:J7"/>
    <mergeCell ref="M5:M7"/>
    <mergeCell ref="N5:N7"/>
    <mergeCell ref="P5:P7"/>
    <mergeCell ref="A4:A8"/>
    <mergeCell ref="B4:B8"/>
    <mergeCell ref="C4:C8"/>
    <mergeCell ref="D4:E4"/>
    <mergeCell ref="F4:F8"/>
    <mergeCell ref="G4:J4"/>
  </mergeCells>
  <printOptions/>
  <pageMargins left="0.31496062992125984" right="0.11811023622047245" top="0.7480314960629921" bottom="0.7480314960629921" header="0" footer="0"/>
  <pageSetup fitToHeight="1" fitToWidth="1" horizontalDpi="600" verticalDpi="600" orientation="landscape" paperSize="9" scale="5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zoomScale="80" zoomScaleNormal="80" zoomScalePageLayoutView="0" workbookViewId="0" topLeftCell="A1">
      <pane xSplit="8" ySplit="3" topLeftCell="I13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5"/>
  <cols>
    <col min="1" max="1" width="7.57421875" style="10" customWidth="1"/>
    <col min="2" max="2" width="20.7109375" style="10" customWidth="1"/>
    <col min="3" max="3" width="13.00390625" style="10" customWidth="1"/>
    <col min="4" max="4" width="7.57421875" style="19" customWidth="1"/>
    <col min="5" max="5" width="13.140625" style="10" customWidth="1"/>
    <col min="6" max="6" width="7.421875" style="10" customWidth="1"/>
    <col min="7" max="7" width="14.00390625" style="10" customWidth="1"/>
    <col min="8" max="8" width="7.421875" style="10" customWidth="1"/>
    <col min="9" max="9" width="11.421875" style="10" customWidth="1"/>
    <col min="10" max="10" width="7.8515625" style="10" customWidth="1"/>
    <col min="11" max="11" width="12.57421875" style="10" customWidth="1"/>
    <col min="12" max="12" width="7.57421875" style="10" customWidth="1"/>
    <col min="13" max="13" width="13.00390625" style="10" customWidth="1"/>
    <col min="14" max="14" width="7.7109375" style="10" customWidth="1"/>
    <col min="15" max="15" width="10.00390625" style="10" customWidth="1"/>
    <col min="16" max="16" width="7.7109375" style="10" customWidth="1"/>
    <col min="17" max="17" width="14.140625" style="10" customWidth="1"/>
    <col min="18" max="18" width="7.421875" style="10" customWidth="1"/>
    <col min="19" max="19" width="17.421875" style="10" customWidth="1"/>
    <col min="20" max="20" width="8.28125" style="10" customWidth="1"/>
    <col min="21" max="21" width="21.140625" style="10" customWidth="1"/>
    <col min="22" max="22" width="21.421875" style="10" customWidth="1"/>
    <col min="23" max="23" width="20.140625" style="10" customWidth="1"/>
    <col min="24" max="24" width="20.8515625" style="10" customWidth="1"/>
    <col min="25" max="25" width="20.421875" style="10" customWidth="1"/>
    <col min="26" max="26" width="16.8515625" style="10" customWidth="1"/>
    <col min="27" max="27" width="18.00390625" style="10" customWidth="1"/>
    <col min="28" max="28" width="20.7109375" style="10" customWidth="1"/>
    <col min="29" max="29" width="17.28125" style="10" customWidth="1"/>
    <col min="30" max="16384" width="9.140625" style="10" customWidth="1"/>
  </cols>
  <sheetData>
    <row r="1" spans="1:19" ht="27.75">
      <c r="A1" s="48" t="s">
        <v>55</v>
      </c>
      <c r="C1" s="49"/>
      <c r="D1" s="50"/>
      <c r="E1" s="49" t="s">
        <v>11</v>
      </c>
      <c r="F1" s="49"/>
      <c r="G1" s="49"/>
      <c r="H1" s="49"/>
      <c r="I1" s="49"/>
      <c r="J1" s="49"/>
      <c r="K1" s="49"/>
      <c r="L1" s="49"/>
      <c r="S1" s="10" t="s">
        <v>162</v>
      </c>
    </row>
    <row r="2" spans="1:26" ht="43.5" customHeight="1">
      <c r="A2" s="261" t="s">
        <v>0</v>
      </c>
      <c r="B2" s="263" t="s">
        <v>1</v>
      </c>
      <c r="C2" s="255" t="s">
        <v>149</v>
      </c>
      <c r="D2" s="259"/>
      <c r="E2" s="255" t="s">
        <v>38</v>
      </c>
      <c r="F2" s="252"/>
      <c r="G2" s="255" t="s">
        <v>39</v>
      </c>
      <c r="H2" s="252"/>
      <c r="I2" s="255" t="s">
        <v>40</v>
      </c>
      <c r="J2" s="252"/>
      <c r="K2" s="255" t="s">
        <v>87</v>
      </c>
      <c r="L2" s="252"/>
      <c r="M2" s="255" t="s">
        <v>41</v>
      </c>
      <c r="N2" s="252"/>
      <c r="O2" s="255" t="s">
        <v>148</v>
      </c>
      <c r="P2" s="252"/>
      <c r="Q2" s="255" t="s">
        <v>42</v>
      </c>
      <c r="R2" s="252"/>
      <c r="S2" s="255" t="s">
        <v>150</v>
      </c>
      <c r="T2" s="257"/>
      <c r="Y2" s="254" t="s">
        <v>94</v>
      </c>
      <c r="Z2" s="254"/>
    </row>
    <row r="3" spans="1:26" ht="193.5" customHeight="1">
      <c r="A3" s="262"/>
      <c r="B3" s="264"/>
      <c r="C3" s="256"/>
      <c r="D3" s="260"/>
      <c r="E3" s="256"/>
      <c r="F3" s="253"/>
      <c r="G3" s="256"/>
      <c r="H3" s="253"/>
      <c r="I3" s="256"/>
      <c r="J3" s="253"/>
      <c r="K3" s="256"/>
      <c r="L3" s="253"/>
      <c r="M3" s="256"/>
      <c r="N3" s="253"/>
      <c r="O3" s="256"/>
      <c r="P3" s="253"/>
      <c r="Q3" s="256"/>
      <c r="R3" s="253"/>
      <c r="S3" s="256"/>
      <c r="T3" s="258"/>
      <c r="U3" s="12" t="s">
        <v>45</v>
      </c>
      <c r="V3" s="12" t="s">
        <v>43</v>
      </c>
      <c r="W3" s="11" t="s">
        <v>44</v>
      </c>
      <c r="X3" s="12" t="s">
        <v>46</v>
      </c>
      <c r="Y3" s="20" t="s">
        <v>48</v>
      </c>
      <c r="Z3" s="20" t="s">
        <v>93</v>
      </c>
    </row>
    <row r="4" spans="1:26" ht="15.75" thickBot="1">
      <c r="A4" s="9"/>
      <c r="B4" s="9"/>
      <c r="C4" s="51" t="s">
        <v>2</v>
      </c>
      <c r="D4" s="52" t="s">
        <v>51</v>
      </c>
      <c r="E4" s="51" t="s">
        <v>3</v>
      </c>
      <c r="F4" s="52" t="s">
        <v>51</v>
      </c>
      <c r="G4" s="51" t="s">
        <v>4</v>
      </c>
      <c r="H4" s="52" t="s">
        <v>51</v>
      </c>
      <c r="I4" s="51" t="s">
        <v>7</v>
      </c>
      <c r="J4" s="52" t="s">
        <v>51</v>
      </c>
      <c r="K4" s="51" t="s">
        <v>8</v>
      </c>
      <c r="L4" s="52" t="s">
        <v>51</v>
      </c>
      <c r="M4" s="51" t="s">
        <v>9</v>
      </c>
      <c r="N4" s="52" t="s">
        <v>51</v>
      </c>
      <c r="O4" s="51" t="s">
        <v>5</v>
      </c>
      <c r="P4" s="52" t="s">
        <v>51</v>
      </c>
      <c r="Q4" s="51" t="s">
        <v>10</v>
      </c>
      <c r="R4" s="52" t="s">
        <v>51</v>
      </c>
      <c r="S4" s="51" t="s">
        <v>6</v>
      </c>
      <c r="T4" s="52" t="s">
        <v>51</v>
      </c>
      <c r="U4" s="12"/>
      <c r="V4" s="12"/>
      <c r="W4" s="11"/>
      <c r="X4" s="12"/>
      <c r="Y4" s="20"/>
      <c r="Z4" s="21"/>
    </row>
    <row r="5" spans="1:29" ht="60">
      <c r="A5" s="9">
        <v>1</v>
      </c>
      <c r="B5" s="3" t="s">
        <v>103</v>
      </c>
      <c r="C5" s="115">
        <f>_xlfn.IFERROR(U5/V5*100,0)</f>
        <v>100</v>
      </c>
      <c r="D5" s="116">
        <v>5</v>
      </c>
      <c r="E5" s="117" t="s">
        <v>127</v>
      </c>
      <c r="F5" s="53">
        <v>3</v>
      </c>
      <c r="G5" s="117" t="s">
        <v>123</v>
      </c>
      <c r="H5" s="53">
        <v>5</v>
      </c>
      <c r="I5" s="117" t="s">
        <v>86</v>
      </c>
      <c r="J5" s="53">
        <v>3</v>
      </c>
      <c r="K5" s="141">
        <v>0</v>
      </c>
      <c r="L5" s="53">
        <v>3</v>
      </c>
      <c r="M5" s="141">
        <v>10</v>
      </c>
      <c r="N5" s="53">
        <v>3</v>
      </c>
      <c r="O5" s="141">
        <f aca="true" t="shared" si="0" ref="O5:O12">_xlfn.IFERROR(X5/V5*100,0)</f>
        <v>0</v>
      </c>
      <c r="P5" s="53">
        <v>1</v>
      </c>
      <c r="Q5" s="117" t="s">
        <v>92</v>
      </c>
      <c r="R5" s="53">
        <v>3</v>
      </c>
      <c r="S5" s="141">
        <f>W5/V5*100</f>
        <v>100</v>
      </c>
      <c r="T5" s="149">
        <v>3</v>
      </c>
      <c r="U5" s="142">
        <v>43369957.05</v>
      </c>
      <c r="V5" s="142">
        <v>43369957.05</v>
      </c>
      <c r="W5" s="145">
        <f>V5</f>
        <v>43369957.05</v>
      </c>
      <c r="X5" s="146">
        <v>0</v>
      </c>
      <c r="Y5" s="147">
        <v>43369957.05</v>
      </c>
      <c r="Z5" s="148">
        <v>0</v>
      </c>
      <c r="AA5" s="109"/>
      <c r="AB5" s="13">
        <f>Y5-Z5</f>
        <v>43369957.05</v>
      </c>
      <c r="AC5" s="22">
        <f aca="true" t="shared" si="1" ref="AC5:AC12">V5-Y5+Z5</f>
        <v>0</v>
      </c>
    </row>
    <row r="6" spans="1:29" ht="45">
      <c r="A6" s="9">
        <v>2</v>
      </c>
      <c r="B6" s="4" t="s">
        <v>104</v>
      </c>
      <c r="C6" s="115">
        <f aca="true" t="shared" si="2" ref="C6:C12">_xlfn.IFERROR(U6/V6*100,0)</f>
        <v>100</v>
      </c>
      <c r="D6" s="116">
        <v>5</v>
      </c>
      <c r="E6" s="117" t="s">
        <v>126</v>
      </c>
      <c r="F6" s="53">
        <v>0</v>
      </c>
      <c r="G6" s="117" t="s">
        <v>124</v>
      </c>
      <c r="H6" s="53">
        <v>0</v>
      </c>
      <c r="I6" s="117" t="s">
        <v>125</v>
      </c>
      <c r="J6" s="53">
        <v>0</v>
      </c>
      <c r="K6" s="141">
        <v>0</v>
      </c>
      <c r="L6" s="53">
        <v>3</v>
      </c>
      <c r="M6" s="141">
        <v>113</v>
      </c>
      <c r="N6" s="53">
        <v>0</v>
      </c>
      <c r="O6" s="141">
        <f t="shared" si="0"/>
        <v>3.158520497156398</v>
      </c>
      <c r="P6" s="53">
        <v>1</v>
      </c>
      <c r="Q6" s="117" t="s">
        <v>88</v>
      </c>
      <c r="R6" s="53">
        <v>3</v>
      </c>
      <c r="S6" s="141">
        <f aca="true" t="shared" si="3" ref="S6:S12">W6/V6*100</f>
        <v>100</v>
      </c>
      <c r="T6" s="149">
        <v>3</v>
      </c>
      <c r="U6" s="143">
        <v>1633999334.07</v>
      </c>
      <c r="V6" s="143">
        <v>1633999334.07</v>
      </c>
      <c r="W6" s="145">
        <f aca="true" t="shared" si="4" ref="W6:W12">V6</f>
        <v>1633999334.07</v>
      </c>
      <c r="X6" s="146">
        <v>51610203.89</v>
      </c>
      <c r="Y6" s="147">
        <v>1585596324.61</v>
      </c>
      <c r="Z6" s="148">
        <v>3207194.43</v>
      </c>
      <c r="AA6" s="109"/>
      <c r="AB6" s="13">
        <f>Y6-Z6</f>
        <v>1582389130.1799998</v>
      </c>
      <c r="AC6" s="22">
        <f t="shared" si="1"/>
        <v>51610203.89000004</v>
      </c>
    </row>
    <row r="7" spans="1:29" ht="60">
      <c r="A7" s="9">
        <v>3</v>
      </c>
      <c r="B7" s="4" t="s">
        <v>105</v>
      </c>
      <c r="C7" s="115">
        <f t="shared" si="2"/>
        <v>100</v>
      </c>
      <c r="D7" s="116">
        <v>5</v>
      </c>
      <c r="E7" s="117" t="s">
        <v>127</v>
      </c>
      <c r="F7" s="53">
        <v>3</v>
      </c>
      <c r="G7" s="117" t="s">
        <v>123</v>
      </c>
      <c r="H7" s="53">
        <v>5</v>
      </c>
      <c r="I7" s="117" t="s">
        <v>86</v>
      </c>
      <c r="J7" s="53">
        <v>3</v>
      </c>
      <c r="K7" s="141">
        <v>0</v>
      </c>
      <c r="L7" s="53">
        <v>3</v>
      </c>
      <c r="M7" s="141">
        <v>8</v>
      </c>
      <c r="N7" s="53">
        <v>3</v>
      </c>
      <c r="O7" s="141">
        <f t="shared" si="0"/>
        <v>2.2923469908494676</v>
      </c>
      <c r="P7" s="53">
        <v>1</v>
      </c>
      <c r="Q7" s="117" t="s">
        <v>92</v>
      </c>
      <c r="R7" s="53">
        <v>3</v>
      </c>
      <c r="S7" s="141">
        <f>W7/V7*100</f>
        <v>100</v>
      </c>
      <c r="T7" s="149">
        <v>3</v>
      </c>
      <c r="U7" s="143">
        <v>89281281.07</v>
      </c>
      <c r="V7" s="143">
        <v>89281281.07</v>
      </c>
      <c r="W7" s="145">
        <f t="shared" si="4"/>
        <v>89281281.07</v>
      </c>
      <c r="X7" s="146">
        <v>2046636.76</v>
      </c>
      <c r="Y7" s="147">
        <v>87234644.31</v>
      </c>
      <c r="Z7" s="148">
        <v>0</v>
      </c>
      <c r="AA7" s="109"/>
      <c r="AB7" s="13">
        <f aca="true" t="shared" si="5" ref="AB7:AB12">Y7-Z7</f>
        <v>87234644.31</v>
      </c>
      <c r="AC7" s="22">
        <f t="shared" si="1"/>
        <v>2046636.7599999905</v>
      </c>
    </row>
    <row r="8" spans="1:29" ht="64.5" customHeight="1">
      <c r="A8" s="9">
        <v>4</v>
      </c>
      <c r="B8" s="4" t="s">
        <v>106</v>
      </c>
      <c r="C8" s="115">
        <f>_xlfn.IFERROR(U8/V8*100,0)</f>
        <v>100</v>
      </c>
      <c r="D8" s="116">
        <v>5</v>
      </c>
      <c r="E8" s="117" t="s">
        <v>126</v>
      </c>
      <c r="F8" s="53">
        <v>0</v>
      </c>
      <c r="G8" s="117" t="s">
        <v>124</v>
      </c>
      <c r="H8" s="53">
        <v>0</v>
      </c>
      <c r="I8" s="117" t="s">
        <v>125</v>
      </c>
      <c r="J8" s="53">
        <v>0</v>
      </c>
      <c r="K8" s="141">
        <v>0</v>
      </c>
      <c r="L8" s="53">
        <v>3</v>
      </c>
      <c r="M8" s="141">
        <v>39</v>
      </c>
      <c r="N8" s="53">
        <v>0</v>
      </c>
      <c r="O8" s="141">
        <f t="shared" si="0"/>
        <v>0.7839752926634228</v>
      </c>
      <c r="P8" s="53">
        <v>1</v>
      </c>
      <c r="Q8" s="117" t="s">
        <v>88</v>
      </c>
      <c r="R8" s="53">
        <v>3</v>
      </c>
      <c r="S8" s="141">
        <f t="shared" si="3"/>
        <v>100</v>
      </c>
      <c r="T8" s="149">
        <v>3</v>
      </c>
      <c r="U8" s="143">
        <v>487883917.49</v>
      </c>
      <c r="V8" s="143">
        <v>487883917.49</v>
      </c>
      <c r="W8" s="145">
        <f t="shared" si="4"/>
        <v>487883917.49</v>
      </c>
      <c r="X8" s="146">
        <v>3824889.37</v>
      </c>
      <c r="Y8" s="147">
        <v>484059028.12</v>
      </c>
      <c r="Z8" s="148">
        <v>0</v>
      </c>
      <c r="AA8" s="109"/>
      <c r="AB8" s="13">
        <f t="shared" si="5"/>
        <v>484059028.12</v>
      </c>
      <c r="AC8" s="22">
        <f t="shared" si="1"/>
        <v>3824889.370000005</v>
      </c>
    </row>
    <row r="9" spans="1:29" ht="48.75" customHeight="1">
      <c r="A9" s="9">
        <v>5</v>
      </c>
      <c r="B9" s="4" t="s">
        <v>107</v>
      </c>
      <c r="C9" s="115">
        <f t="shared" si="2"/>
        <v>100</v>
      </c>
      <c r="D9" s="116">
        <v>5</v>
      </c>
      <c r="E9" s="117" t="s">
        <v>126</v>
      </c>
      <c r="F9" s="53">
        <v>0</v>
      </c>
      <c r="G9" s="117" t="s">
        <v>124</v>
      </c>
      <c r="H9" s="53">
        <v>0</v>
      </c>
      <c r="I9" s="117" t="s">
        <v>125</v>
      </c>
      <c r="J9" s="53">
        <v>0</v>
      </c>
      <c r="K9" s="141">
        <v>0</v>
      </c>
      <c r="L9" s="53">
        <v>3</v>
      </c>
      <c r="M9" s="141">
        <v>139</v>
      </c>
      <c r="N9" s="53">
        <v>0</v>
      </c>
      <c r="O9" s="141">
        <f t="shared" si="0"/>
        <v>0.7196387668623256</v>
      </c>
      <c r="P9" s="53">
        <v>1</v>
      </c>
      <c r="Q9" s="117" t="s">
        <v>88</v>
      </c>
      <c r="R9" s="53">
        <v>3</v>
      </c>
      <c r="S9" s="141">
        <f t="shared" si="3"/>
        <v>100</v>
      </c>
      <c r="T9" s="149">
        <v>3</v>
      </c>
      <c r="U9" s="143">
        <v>5073611721.78</v>
      </c>
      <c r="V9" s="143">
        <v>5073611721.78</v>
      </c>
      <c r="W9" s="145">
        <f t="shared" si="4"/>
        <v>5073611721.78</v>
      </c>
      <c r="X9" s="146">
        <v>36511676.83</v>
      </c>
      <c r="Y9" s="147">
        <v>5039810509.25</v>
      </c>
      <c r="Z9" s="148">
        <v>2710464.3</v>
      </c>
      <c r="AA9" s="109"/>
      <c r="AB9" s="13">
        <f t="shared" si="5"/>
        <v>5037100044.95</v>
      </c>
      <c r="AC9" s="22">
        <f t="shared" si="1"/>
        <v>36511676.82999973</v>
      </c>
    </row>
    <row r="10" spans="1:29" ht="77.25">
      <c r="A10" s="9">
        <v>6</v>
      </c>
      <c r="B10" s="4" t="s">
        <v>108</v>
      </c>
      <c r="C10" s="115">
        <f t="shared" si="2"/>
        <v>100</v>
      </c>
      <c r="D10" s="116">
        <v>5</v>
      </c>
      <c r="E10" s="117" t="s">
        <v>127</v>
      </c>
      <c r="F10" s="53">
        <v>3</v>
      </c>
      <c r="G10" s="117" t="s">
        <v>123</v>
      </c>
      <c r="H10" s="53">
        <v>5</v>
      </c>
      <c r="I10" s="117" t="s">
        <v>86</v>
      </c>
      <c r="J10" s="53">
        <v>3</v>
      </c>
      <c r="K10" s="141">
        <v>0</v>
      </c>
      <c r="L10" s="53">
        <v>3</v>
      </c>
      <c r="M10" s="141">
        <v>31</v>
      </c>
      <c r="N10" s="53">
        <v>0</v>
      </c>
      <c r="O10" s="141">
        <f t="shared" si="0"/>
        <v>0.4396344481625543</v>
      </c>
      <c r="P10" s="53">
        <v>1</v>
      </c>
      <c r="Q10" s="117" t="s">
        <v>95</v>
      </c>
      <c r="R10" s="53">
        <v>3</v>
      </c>
      <c r="S10" s="141">
        <f t="shared" si="3"/>
        <v>100</v>
      </c>
      <c r="T10" s="149">
        <v>3</v>
      </c>
      <c r="U10" s="143">
        <v>268783605.32</v>
      </c>
      <c r="V10" s="143">
        <v>268783605.32</v>
      </c>
      <c r="W10" s="145">
        <f t="shared" si="4"/>
        <v>268783605.32</v>
      </c>
      <c r="X10" s="146">
        <v>1181665.32</v>
      </c>
      <c r="Y10" s="147">
        <v>267601940</v>
      </c>
      <c r="Z10" s="148">
        <v>0</v>
      </c>
      <c r="AA10" s="109"/>
      <c r="AB10" s="13">
        <f t="shared" si="5"/>
        <v>267601940</v>
      </c>
      <c r="AC10" s="22">
        <f t="shared" si="1"/>
        <v>1181665.3199999928</v>
      </c>
    </row>
    <row r="11" spans="1:29" ht="49.5" customHeight="1">
      <c r="A11" s="9">
        <v>7</v>
      </c>
      <c r="B11" s="4" t="s">
        <v>109</v>
      </c>
      <c r="C11" s="115">
        <f t="shared" si="2"/>
        <v>100</v>
      </c>
      <c r="D11" s="116">
        <v>5</v>
      </c>
      <c r="E11" s="117" t="s">
        <v>126</v>
      </c>
      <c r="F11" s="53">
        <v>0</v>
      </c>
      <c r="G11" s="117" t="s">
        <v>124</v>
      </c>
      <c r="H11" s="53">
        <v>0</v>
      </c>
      <c r="I11" s="117" t="s">
        <v>125</v>
      </c>
      <c r="J11" s="53">
        <v>0</v>
      </c>
      <c r="K11" s="141">
        <v>0</v>
      </c>
      <c r="L11" s="53">
        <v>3</v>
      </c>
      <c r="M11" s="141">
        <v>91</v>
      </c>
      <c r="N11" s="53">
        <v>0</v>
      </c>
      <c r="O11" s="141">
        <f t="shared" si="0"/>
        <v>1.1301929272388909</v>
      </c>
      <c r="P11" s="53">
        <v>1</v>
      </c>
      <c r="Q11" s="117" t="s">
        <v>88</v>
      </c>
      <c r="R11" s="53">
        <v>3</v>
      </c>
      <c r="S11" s="141">
        <f t="shared" si="3"/>
        <v>100</v>
      </c>
      <c r="T11" s="149">
        <v>3</v>
      </c>
      <c r="U11" s="143">
        <v>1808923203.93</v>
      </c>
      <c r="V11" s="143">
        <v>1808923203.93</v>
      </c>
      <c r="W11" s="145">
        <f t="shared" si="4"/>
        <v>1808923203.93</v>
      </c>
      <c r="X11" s="146">
        <v>20444322.11</v>
      </c>
      <c r="Y11" s="147">
        <v>1788506457.69</v>
      </c>
      <c r="Z11" s="148">
        <v>27575.87</v>
      </c>
      <c r="AA11" s="109"/>
      <c r="AB11" s="13">
        <f>Y11-Z11</f>
        <v>1788478881.8200002</v>
      </c>
      <c r="AC11" s="22">
        <f t="shared" si="1"/>
        <v>20444322.11000001</v>
      </c>
    </row>
    <row r="12" spans="1:29" ht="64.5" customHeight="1" thickBot="1">
      <c r="A12" s="9">
        <v>8</v>
      </c>
      <c r="B12" s="4" t="s">
        <v>110</v>
      </c>
      <c r="C12" s="115">
        <f t="shared" si="2"/>
        <v>100</v>
      </c>
      <c r="D12" s="116">
        <v>5</v>
      </c>
      <c r="E12" s="117" t="s">
        <v>142</v>
      </c>
      <c r="F12" s="53">
        <v>3</v>
      </c>
      <c r="G12" s="117" t="s">
        <v>123</v>
      </c>
      <c r="H12" s="53">
        <v>5</v>
      </c>
      <c r="I12" s="117" t="s">
        <v>86</v>
      </c>
      <c r="J12" s="53">
        <v>3</v>
      </c>
      <c r="K12" s="141">
        <v>0</v>
      </c>
      <c r="L12" s="53">
        <v>3</v>
      </c>
      <c r="M12" s="141">
        <v>65</v>
      </c>
      <c r="N12" s="53">
        <v>0</v>
      </c>
      <c r="O12" s="141">
        <f t="shared" si="0"/>
        <v>36.43156921332685</v>
      </c>
      <c r="P12" s="53">
        <v>0</v>
      </c>
      <c r="Q12" s="117" t="s">
        <v>88</v>
      </c>
      <c r="R12" s="53">
        <v>3</v>
      </c>
      <c r="S12" s="141">
        <f t="shared" si="3"/>
        <v>100</v>
      </c>
      <c r="T12" s="149">
        <v>3</v>
      </c>
      <c r="U12" s="144">
        <v>2753804652.65</v>
      </c>
      <c r="V12" s="144">
        <v>2753804652.65</v>
      </c>
      <c r="W12" s="145">
        <f t="shared" si="4"/>
        <v>2753804652.65</v>
      </c>
      <c r="X12" s="146">
        <v>1003254248.03</v>
      </c>
      <c r="Y12" s="147">
        <v>1750550404.62</v>
      </c>
      <c r="Z12" s="148">
        <v>0</v>
      </c>
      <c r="AA12" s="109"/>
      <c r="AB12" s="13">
        <f t="shared" si="5"/>
        <v>1750550404.62</v>
      </c>
      <c r="AC12" s="22">
        <f t="shared" si="1"/>
        <v>1003254248.0300002</v>
      </c>
    </row>
    <row r="13" spans="11:29" ht="15">
      <c r="K13" s="163"/>
      <c r="L13" s="163"/>
      <c r="M13" s="26"/>
      <c r="N13" s="163"/>
      <c r="O13" s="163"/>
      <c r="P13" s="163"/>
      <c r="Q13" s="163"/>
      <c r="R13" s="163"/>
      <c r="S13" s="163"/>
      <c r="T13" s="163"/>
      <c r="U13" s="128">
        <f aca="true" t="shared" si="6" ref="U13:Z13">SUM(U5:U12)</f>
        <v>12159657673.359999</v>
      </c>
      <c r="V13" s="128">
        <f t="shared" si="6"/>
        <v>12159657673.359999</v>
      </c>
      <c r="W13" s="128">
        <f t="shared" si="6"/>
        <v>12159657673.359999</v>
      </c>
      <c r="X13" s="128">
        <f t="shared" si="6"/>
        <v>1118873642.31</v>
      </c>
      <c r="Y13" s="128">
        <f t="shared" si="6"/>
        <v>11046729265.650002</v>
      </c>
      <c r="Z13" s="128">
        <f t="shared" si="6"/>
        <v>5945234.600000001</v>
      </c>
      <c r="AA13" s="10" t="s">
        <v>88</v>
      </c>
      <c r="AB13" s="13">
        <f>SUM(AB5:AB12)</f>
        <v>11040784031.05</v>
      </c>
      <c r="AC13" s="13">
        <f>SUM(AC5:AC12)</f>
        <v>1118873642.31</v>
      </c>
    </row>
    <row r="14" spans="11:28" ht="15">
      <c r="K14" s="163"/>
      <c r="L14" s="163"/>
      <c r="M14" s="165">
        <f>SUM(M5:M13)</f>
        <v>496</v>
      </c>
      <c r="N14" s="163"/>
      <c r="O14" s="163"/>
      <c r="P14" s="163"/>
      <c r="Q14" s="163"/>
      <c r="R14" s="163"/>
      <c r="S14" s="163"/>
      <c r="T14" s="163"/>
      <c r="U14" s="129">
        <v>12159657673.36</v>
      </c>
      <c r="V14" s="129">
        <v>12159657673.36</v>
      </c>
      <c r="W14" s="129">
        <v>12159657673.36</v>
      </c>
      <c r="X14" s="128">
        <v>1118873642.31</v>
      </c>
      <c r="Y14" s="128">
        <v>11046729265.65</v>
      </c>
      <c r="Z14" s="164">
        <v>5945234.6</v>
      </c>
      <c r="AA14" s="10" t="s">
        <v>96</v>
      </c>
      <c r="AB14" s="13"/>
    </row>
    <row r="15" spans="11:28" ht="15"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28">
        <f>U13-U14</f>
        <v>0</v>
      </c>
      <c r="V15" s="128">
        <f>V13-V14</f>
        <v>0</v>
      </c>
      <c r="W15" s="128">
        <f>W14-W13</f>
        <v>0</v>
      </c>
      <c r="X15" s="128">
        <f>X14-X13</f>
        <v>0</v>
      </c>
      <c r="Y15" s="128">
        <f>Y14-Y13</f>
        <v>0</v>
      </c>
      <c r="Z15" s="128">
        <f>Z14-Z13</f>
        <v>0</v>
      </c>
      <c r="AA15" s="10" t="s">
        <v>97</v>
      </c>
      <c r="AB15" s="13"/>
    </row>
  </sheetData>
  <sheetProtection/>
  <mergeCells count="21">
    <mergeCell ref="A2:A3"/>
    <mergeCell ref="B2:B3"/>
    <mergeCell ref="C2:C3"/>
    <mergeCell ref="E2:E3"/>
    <mergeCell ref="G2:G3"/>
    <mergeCell ref="J2:J3"/>
    <mergeCell ref="L2:L3"/>
    <mergeCell ref="I2:I3"/>
    <mergeCell ref="K2:K3"/>
    <mergeCell ref="D2:D3"/>
    <mergeCell ref="F2:F3"/>
    <mergeCell ref="H2:H3"/>
    <mergeCell ref="N2:N3"/>
    <mergeCell ref="P2:P3"/>
    <mergeCell ref="R2:R3"/>
    <mergeCell ref="Y2:Z2"/>
    <mergeCell ref="M2:M3"/>
    <mergeCell ref="O2:O3"/>
    <mergeCell ref="Q2:Q3"/>
    <mergeCell ref="T2:T3"/>
    <mergeCell ref="S2:S3"/>
  </mergeCells>
  <printOptions/>
  <pageMargins left="0.31496062992125984" right="0.1968503937007874" top="0.35433070866141736" bottom="0.35433070866141736" header="0" footer="0"/>
  <pageSetup fitToHeight="1" fitToWidth="1" horizontalDpi="600" verticalDpi="600" orientation="landscape" paperSize="9" scale="65" r:id="rId1"/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G32"/>
  <sheetViews>
    <sheetView zoomScale="80" zoomScaleNormal="80" zoomScalePageLayoutView="0" workbookViewId="0" topLeftCell="A1">
      <pane xSplit="7" ySplit="6" topLeftCell="H7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5"/>
  <cols>
    <col min="1" max="1" width="6.00390625" style="10" customWidth="1"/>
    <col min="2" max="2" width="23.7109375" style="10" customWidth="1"/>
    <col min="3" max="3" width="12.8515625" style="10" customWidth="1"/>
    <col min="4" max="4" width="7.28125" style="10" bestFit="1" customWidth="1"/>
    <col min="5" max="5" width="17.140625" style="10" customWidth="1"/>
    <col min="6" max="6" width="7.28125" style="10" bestFit="1" customWidth="1"/>
    <col min="7" max="7" width="18.140625" style="10" customWidth="1"/>
    <col min="8" max="8" width="7.28125" style="10" bestFit="1" customWidth="1"/>
    <col min="9" max="9" width="13.140625" style="10" customWidth="1"/>
    <col min="10" max="10" width="7.28125" style="10" bestFit="1" customWidth="1"/>
    <col min="11" max="11" width="18.140625" style="10" customWidth="1"/>
    <col min="12" max="12" width="7.28125" style="10" bestFit="1" customWidth="1"/>
    <col min="13" max="13" width="10.140625" style="10" customWidth="1"/>
    <col min="14" max="14" width="7.28125" style="10" bestFit="1" customWidth="1"/>
    <col min="15" max="15" width="16.421875" style="10" customWidth="1"/>
    <col min="16" max="16" width="7.28125" style="10" bestFit="1" customWidth="1"/>
    <col min="17" max="17" width="14.8515625" style="10" bestFit="1" customWidth="1"/>
    <col min="18" max="18" width="7.28125" style="10" bestFit="1" customWidth="1"/>
    <col min="19" max="19" width="23.421875" style="26" customWidth="1"/>
    <col min="20" max="20" width="7.28125" style="10" bestFit="1" customWidth="1"/>
    <col min="21" max="21" width="17.421875" style="10" bestFit="1" customWidth="1"/>
    <col min="22" max="22" width="20.57421875" style="10" customWidth="1"/>
    <col min="23" max="23" width="17.57421875" style="10" customWidth="1"/>
    <col min="24" max="24" width="16.7109375" style="10" customWidth="1"/>
    <col min="25" max="25" width="15.28125" style="10" bestFit="1" customWidth="1"/>
    <col min="26" max="26" width="17.7109375" style="10" customWidth="1"/>
    <col min="27" max="27" width="16.57421875" style="10" customWidth="1"/>
    <col min="28" max="28" width="14.7109375" style="97" customWidth="1"/>
    <col min="29" max="29" width="17.140625" style="10" customWidth="1"/>
    <col min="30" max="30" width="5.00390625" style="26" bestFit="1" customWidth="1"/>
    <col min="31" max="31" width="18.7109375" style="10" bestFit="1" customWidth="1"/>
    <col min="32" max="16384" width="9.140625" style="10" customWidth="1"/>
  </cols>
  <sheetData>
    <row r="1" spans="1:19" ht="25.5" customHeight="1">
      <c r="A1" s="54" t="s">
        <v>91</v>
      </c>
      <c r="C1" s="96"/>
      <c r="D1" s="96"/>
      <c r="F1" s="55"/>
      <c r="G1" s="49" t="s">
        <v>13</v>
      </c>
      <c r="H1" s="49"/>
      <c r="I1" s="49" t="s">
        <v>12</v>
      </c>
      <c r="J1" s="49"/>
      <c r="K1" s="49"/>
      <c r="L1" s="49"/>
      <c r="S1" s="10" t="s">
        <v>162</v>
      </c>
    </row>
    <row r="2" ht="1.5" customHeight="1" hidden="1"/>
    <row r="3" spans="1:31" ht="123" customHeight="1">
      <c r="A3" s="261" t="s">
        <v>0</v>
      </c>
      <c r="B3" s="263" t="s">
        <v>1</v>
      </c>
      <c r="C3" s="267" t="s">
        <v>151</v>
      </c>
      <c r="D3" s="56"/>
      <c r="E3" s="267" t="s">
        <v>152</v>
      </c>
      <c r="F3" s="56"/>
      <c r="G3" s="267" t="s">
        <v>153</v>
      </c>
      <c r="H3" s="57"/>
      <c r="I3" s="267" t="s">
        <v>154</v>
      </c>
      <c r="J3" s="57"/>
      <c r="K3" s="267" t="s">
        <v>155</v>
      </c>
      <c r="L3" s="57"/>
      <c r="M3" s="267" t="s">
        <v>156</v>
      </c>
      <c r="N3" s="56"/>
      <c r="O3" s="267" t="s">
        <v>24</v>
      </c>
      <c r="P3" s="56"/>
      <c r="Q3" s="267" t="s">
        <v>157</v>
      </c>
      <c r="R3" s="56"/>
      <c r="S3" s="269" t="s">
        <v>23</v>
      </c>
      <c r="T3" s="265"/>
      <c r="U3" s="99"/>
      <c r="V3" s="100"/>
      <c r="W3" s="99"/>
      <c r="X3" s="98" t="s">
        <v>132</v>
      </c>
      <c r="Y3" s="100"/>
      <c r="Z3" s="100"/>
      <c r="AA3" s="98" t="s">
        <v>134</v>
      </c>
      <c r="AB3" s="98" t="s">
        <v>135</v>
      </c>
      <c r="AC3" s="100"/>
      <c r="AD3" s="97" t="s">
        <v>140</v>
      </c>
      <c r="AE3" s="98" t="s">
        <v>133</v>
      </c>
    </row>
    <row r="4" spans="1:31" ht="78" customHeight="1">
      <c r="A4" s="262"/>
      <c r="B4" s="264"/>
      <c r="C4" s="268"/>
      <c r="D4" s="58"/>
      <c r="E4" s="268"/>
      <c r="F4" s="58"/>
      <c r="G4" s="268"/>
      <c r="H4" s="59"/>
      <c r="I4" s="268"/>
      <c r="J4" s="59"/>
      <c r="K4" s="268"/>
      <c r="L4" s="59"/>
      <c r="M4" s="268"/>
      <c r="N4" s="58"/>
      <c r="O4" s="268"/>
      <c r="P4" s="58"/>
      <c r="Q4" s="268"/>
      <c r="R4" s="58"/>
      <c r="S4" s="270"/>
      <c r="T4" s="266"/>
      <c r="U4" s="60" t="s">
        <v>45</v>
      </c>
      <c r="V4" s="61" t="s">
        <v>43</v>
      </c>
      <c r="W4" s="61" t="s">
        <v>44</v>
      </c>
      <c r="X4" s="62" t="s">
        <v>46</v>
      </c>
      <c r="Y4" s="61" t="s">
        <v>47</v>
      </c>
      <c r="Z4" s="61" t="s">
        <v>48</v>
      </c>
      <c r="AA4" s="61" t="s">
        <v>49</v>
      </c>
      <c r="AB4" s="63" t="s">
        <v>50</v>
      </c>
      <c r="AC4" s="61" t="s">
        <v>72</v>
      </c>
      <c r="AD4" s="63" t="s">
        <v>73</v>
      </c>
      <c r="AE4" s="61" t="s">
        <v>74</v>
      </c>
    </row>
    <row r="5" spans="1:31" ht="15">
      <c r="A5" s="9"/>
      <c r="B5" s="9"/>
      <c r="C5" s="64" t="s">
        <v>14</v>
      </c>
      <c r="D5" s="52" t="s">
        <v>51</v>
      </c>
      <c r="E5" s="64" t="s">
        <v>15</v>
      </c>
      <c r="F5" s="52" t="s">
        <v>51</v>
      </c>
      <c r="G5" s="64" t="s">
        <v>16</v>
      </c>
      <c r="H5" s="52" t="s">
        <v>51</v>
      </c>
      <c r="I5" s="64" t="s">
        <v>17</v>
      </c>
      <c r="J5" s="52" t="s">
        <v>51</v>
      </c>
      <c r="K5" s="64" t="s">
        <v>18</v>
      </c>
      <c r="L5" s="52" t="s">
        <v>51</v>
      </c>
      <c r="M5" s="64" t="s">
        <v>19</v>
      </c>
      <c r="N5" s="52" t="s">
        <v>51</v>
      </c>
      <c r="O5" s="64" t="s">
        <v>20</v>
      </c>
      <c r="P5" s="52" t="s">
        <v>51</v>
      </c>
      <c r="Q5" s="64" t="s">
        <v>21</v>
      </c>
      <c r="R5" s="52" t="s">
        <v>51</v>
      </c>
      <c r="S5" s="65" t="s">
        <v>22</v>
      </c>
      <c r="T5" s="52" t="s">
        <v>51</v>
      </c>
      <c r="U5" s="110"/>
      <c r="V5" s="111"/>
      <c r="W5" s="111"/>
      <c r="X5" s="12"/>
      <c r="Y5" s="12"/>
      <c r="Z5" s="12"/>
      <c r="AA5" s="12"/>
      <c r="AB5" s="27"/>
      <c r="AC5" s="12"/>
      <c r="AD5" s="27"/>
      <c r="AE5" s="12"/>
    </row>
    <row r="6" spans="1:32" ht="24.75" customHeight="1">
      <c r="A6" s="9">
        <v>1</v>
      </c>
      <c r="B6" s="3" t="s">
        <v>103</v>
      </c>
      <c r="C6" s="119">
        <v>100</v>
      </c>
      <c r="D6" s="120">
        <v>5</v>
      </c>
      <c r="E6" s="167">
        <v>0</v>
      </c>
      <c r="F6" s="120">
        <v>5</v>
      </c>
      <c r="G6" s="153">
        <f aca="true" t="shared" si="0" ref="G6:G13">_xlfn.IFERROR(X6/AC6*100,0)</f>
        <v>0</v>
      </c>
      <c r="H6" s="120">
        <v>5</v>
      </c>
      <c r="I6" s="119">
        <f aca="true" t="shared" si="1" ref="I6:I13">_xlfn.IFERROR(AD6/AC6*100,0)</f>
        <v>0</v>
      </c>
      <c r="J6" s="120">
        <v>3</v>
      </c>
      <c r="K6" s="155">
        <f>_xlfn.IFERROR(AE6/AC6*100,0)</f>
        <v>0</v>
      </c>
      <c r="L6" s="120">
        <v>3</v>
      </c>
      <c r="M6" s="119">
        <f aca="true" t="shared" si="2" ref="M6:M13">_xlfn.IFERROR(Y6/Z6*100,0)</f>
        <v>0</v>
      </c>
      <c r="N6" s="120">
        <v>1</v>
      </c>
      <c r="O6" s="119">
        <v>6</v>
      </c>
      <c r="P6" s="120">
        <v>3</v>
      </c>
      <c r="Q6" s="175">
        <f>AB6-AA6</f>
        <v>8364.869999999995</v>
      </c>
      <c r="R6" s="120">
        <v>0</v>
      </c>
      <c r="S6" s="167">
        <v>0</v>
      </c>
      <c r="T6" s="169">
        <v>0</v>
      </c>
      <c r="U6" s="150">
        <f>'бюджетное планирование'!U5</f>
        <v>43369957.05</v>
      </c>
      <c r="V6" s="150">
        <f>'бюджетное планирование'!V5</f>
        <v>43369957.05</v>
      </c>
      <c r="W6" s="150">
        <f>V6</f>
        <v>43369957.05</v>
      </c>
      <c r="X6" s="151">
        <v>0</v>
      </c>
      <c r="Y6" s="146">
        <f>'бюджетное планирование'!Z5</f>
        <v>0</v>
      </c>
      <c r="Z6" s="126">
        <f>'бюджетное планирование'!Y5</f>
        <v>43369957.05</v>
      </c>
      <c r="AA6" s="152">
        <v>592699.04</v>
      </c>
      <c r="AB6" s="152">
        <v>601063.91</v>
      </c>
      <c r="AC6" s="152">
        <v>0</v>
      </c>
      <c r="AD6" s="152">
        <v>0</v>
      </c>
      <c r="AE6" s="152">
        <v>0</v>
      </c>
      <c r="AF6" s="13"/>
    </row>
    <row r="7" spans="1:32" ht="24.75" customHeight="1">
      <c r="A7" s="9">
        <v>2</v>
      </c>
      <c r="B7" s="4" t="s">
        <v>104</v>
      </c>
      <c r="C7" s="119">
        <v>102</v>
      </c>
      <c r="D7" s="120">
        <v>5</v>
      </c>
      <c r="E7" s="167">
        <v>121</v>
      </c>
      <c r="F7" s="120">
        <v>5</v>
      </c>
      <c r="G7" s="153">
        <f t="shared" si="0"/>
        <v>3.0986475737952763</v>
      </c>
      <c r="H7" s="120">
        <v>5</v>
      </c>
      <c r="I7" s="119">
        <f t="shared" si="1"/>
        <v>0</v>
      </c>
      <c r="J7" s="120">
        <v>3</v>
      </c>
      <c r="K7" s="155">
        <f>_xlfn.IFERROR(AE7/AC7*100,0)</f>
        <v>1.935756222579463</v>
      </c>
      <c r="L7" s="120">
        <v>0</v>
      </c>
      <c r="M7" s="119">
        <f t="shared" si="2"/>
        <v>0.2022705514777764</v>
      </c>
      <c r="N7" s="120">
        <v>1</v>
      </c>
      <c r="O7" s="119">
        <v>81</v>
      </c>
      <c r="P7" s="120">
        <v>0</v>
      </c>
      <c r="Q7" s="175">
        <f>AB7-AA7</f>
        <v>-10758963.759999998</v>
      </c>
      <c r="R7" s="120">
        <v>5</v>
      </c>
      <c r="S7" s="167">
        <v>4</v>
      </c>
      <c r="T7" s="169">
        <v>0</v>
      </c>
      <c r="U7" s="150">
        <f>'бюджетное планирование'!U6</f>
        <v>1633999334.07</v>
      </c>
      <c r="V7" s="150">
        <f>'бюджетное планирование'!V6</f>
        <v>1633999334.07</v>
      </c>
      <c r="W7" s="150">
        <f aca="true" t="shared" si="3" ref="W7:W13">V7</f>
        <v>1633999334.07</v>
      </c>
      <c r="X7" s="151">
        <v>9801335.49</v>
      </c>
      <c r="Y7" s="146">
        <f>'бюджетное планирование'!Z6</f>
        <v>3207194.43</v>
      </c>
      <c r="Z7" s="126">
        <f>'бюджетное планирование'!Y6</f>
        <v>1585596324.61</v>
      </c>
      <c r="AA7" s="152">
        <f>59330827.11+721491.99+2822488.29</f>
        <v>62874807.39</v>
      </c>
      <c r="AB7" s="152">
        <v>52115843.63</v>
      </c>
      <c r="AC7" s="152">
        <v>316310108.09</v>
      </c>
      <c r="AD7" s="152">
        <v>0</v>
      </c>
      <c r="AE7" s="152">
        <v>6122992.6</v>
      </c>
      <c r="AF7" s="13"/>
    </row>
    <row r="8" spans="1:32" ht="40.5" customHeight="1">
      <c r="A8" s="9">
        <v>3</v>
      </c>
      <c r="B8" s="4" t="s">
        <v>105</v>
      </c>
      <c r="C8" s="119">
        <v>100</v>
      </c>
      <c r="D8" s="120">
        <v>5</v>
      </c>
      <c r="E8" s="167">
        <v>100</v>
      </c>
      <c r="F8" s="120">
        <v>5</v>
      </c>
      <c r="G8" s="153">
        <f t="shared" si="0"/>
        <v>0</v>
      </c>
      <c r="H8" s="120">
        <v>5</v>
      </c>
      <c r="I8" s="119">
        <f t="shared" si="1"/>
        <v>0</v>
      </c>
      <c r="J8" s="120">
        <v>3</v>
      </c>
      <c r="K8" s="155">
        <f aca="true" t="shared" si="4" ref="K8:K13">_xlfn.IFERROR(AE8/AC8*100,0)</f>
        <v>0</v>
      </c>
      <c r="L8" s="120">
        <v>3</v>
      </c>
      <c r="M8" s="119">
        <f t="shared" si="2"/>
        <v>0</v>
      </c>
      <c r="N8" s="120">
        <v>1</v>
      </c>
      <c r="O8" s="119">
        <v>5</v>
      </c>
      <c r="P8" s="120">
        <v>4</v>
      </c>
      <c r="Q8" s="175">
        <f aca="true" t="shared" si="5" ref="Q8:Q13">AB8-AA8</f>
        <v>2534803.5500000003</v>
      </c>
      <c r="R8" s="120">
        <v>0</v>
      </c>
      <c r="S8" s="167">
        <v>0</v>
      </c>
      <c r="T8" s="169">
        <v>0</v>
      </c>
      <c r="U8" s="150">
        <f>'бюджетное планирование'!U7</f>
        <v>89281281.07</v>
      </c>
      <c r="V8" s="150">
        <f>'бюджетное планирование'!V7</f>
        <v>89281281.07</v>
      </c>
      <c r="W8" s="150">
        <f t="shared" si="3"/>
        <v>89281281.07</v>
      </c>
      <c r="X8" s="151">
        <v>0</v>
      </c>
      <c r="Y8" s="146">
        <f>'бюджетное планирование'!Z7</f>
        <v>0</v>
      </c>
      <c r="Z8" s="126">
        <f>'бюджетное планирование'!Y7</f>
        <v>87234644.31</v>
      </c>
      <c r="AA8" s="152">
        <v>2046691.02</v>
      </c>
      <c r="AB8" s="152">
        <v>4581494.57</v>
      </c>
      <c r="AC8" s="152">
        <v>0</v>
      </c>
      <c r="AD8" s="152">
        <v>0</v>
      </c>
      <c r="AE8" s="152">
        <v>0</v>
      </c>
      <c r="AF8" s="13"/>
    </row>
    <row r="9" spans="1:32" ht="63.75" customHeight="1">
      <c r="A9" s="9">
        <v>4</v>
      </c>
      <c r="B9" s="4" t="s">
        <v>106</v>
      </c>
      <c r="C9" s="119">
        <v>105</v>
      </c>
      <c r="D9" s="120">
        <v>5</v>
      </c>
      <c r="E9" s="167">
        <v>127</v>
      </c>
      <c r="F9" s="120">
        <v>5</v>
      </c>
      <c r="G9" s="153">
        <f t="shared" si="0"/>
        <v>0</v>
      </c>
      <c r="H9" s="120">
        <v>5</v>
      </c>
      <c r="I9" s="119">
        <f t="shared" si="1"/>
        <v>0</v>
      </c>
      <c r="J9" s="120">
        <v>3</v>
      </c>
      <c r="K9" s="155">
        <f t="shared" si="4"/>
        <v>0</v>
      </c>
      <c r="L9" s="120">
        <v>3</v>
      </c>
      <c r="M9" s="119">
        <f t="shared" si="2"/>
        <v>0</v>
      </c>
      <c r="N9" s="120">
        <v>1</v>
      </c>
      <c r="O9" s="119">
        <v>24</v>
      </c>
      <c r="P9" s="120">
        <v>0</v>
      </c>
      <c r="Q9" s="175">
        <f>AB9-AA9</f>
        <v>-9582643.130000003</v>
      </c>
      <c r="R9" s="120">
        <v>5</v>
      </c>
      <c r="S9" s="167">
        <v>5</v>
      </c>
      <c r="T9" s="169">
        <v>0</v>
      </c>
      <c r="U9" s="150">
        <f>'бюджетное планирование'!U8</f>
        <v>487883917.49</v>
      </c>
      <c r="V9" s="150">
        <f>'бюджетное планирование'!V8</f>
        <v>487883917.49</v>
      </c>
      <c r="W9" s="150">
        <f t="shared" si="3"/>
        <v>487883917.49</v>
      </c>
      <c r="X9" s="151">
        <v>0</v>
      </c>
      <c r="Y9" s="146">
        <f>'бюджетное планирование'!Z8</f>
        <v>0</v>
      </c>
      <c r="Z9" s="126">
        <f>'бюджетное планирование'!Y8</f>
        <v>484059028.12</v>
      </c>
      <c r="AA9" s="152">
        <v>27158489.44</v>
      </c>
      <c r="AB9" s="152">
        <v>17575846.31</v>
      </c>
      <c r="AC9" s="152">
        <v>0</v>
      </c>
      <c r="AD9" s="152">
        <v>0</v>
      </c>
      <c r="AE9" s="152">
        <v>0</v>
      </c>
      <c r="AF9" s="13"/>
    </row>
    <row r="10" spans="1:32" ht="40.5" customHeight="1">
      <c r="A10" s="9">
        <v>5</v>
      </c>
      <c r="B10" s="4" t="s">
        <v>107</v>
      </c>
      <c r="C10" s="119">
        <v>116</v>
      </c>
      <c r="D10" s="120">
        <v>5</v>
      </c>
      <c r="E10" s="167">
        <v>115</v>
      </c>
      <c r="F10" s="120">
        <v>5</v>
      </c>
      <c r="G10" s="153">
        <f t="shared" si="0"/>
        <v>0.23280858655849893</v>
      </c>
      <c r="H10" s="120">
        <v>5</v>
      </c>
      <c r="I10" s="119">
        <f t="shared" si="1"/>
        <v>0</v>
      </c>
      <c r="J10" s="120">
        <v>3</v>
      </c>
      <c r="K10" s="155">
        <f t="shared" si="4"/>
        <v>5.4529501473494655</v>
      </c>
      <c r="L10" s="120">
        <v>0</v>
      </c>
      <c r="M10" s="119">
        <f t="shared" si="2"/>
        <v>0.05378107559848234</v>
      </c>
      <c r="N10" s="120">
        <v>1</v>
      </c>
      <c r="O10" s="119">
        <v>21</v>
      </c>
      <c r="P10" s="120">
        <v>0</v>
      </c>
      <c r="Q10" s="175">
        <f t="shared" si="5"/>
        <v>-3637523.519999981</v>
      </c>
      <c r="R10" s="120">
        <v>5</v>
      </c>
      <c r="S10" s="167">
        <v>1</v>
      </c>
      <c r="T10" s="169">
        <v>4</v>
      </c>
      <c r="U10" s="150">
        <f>'бюджетное планирование'!U9</f>
        <v>5073611721.78</v>
      </c>
      <c r="V10" s="150">
        <f>'бюджетное планирование'!V9</f>
        <v>5073611721.78</v>
      </c>
      <c r="W10" s="150">
        <f t="shared" si="3"/>
        <v>5073611721.78</v>
      </c>
      <c r="X10" s="151">
        <v>11021065.18</v>
      </c>
      <c r="Y10" s="146">
        <f>'бюджетное планирование'!Z9</f>
        <v>2710464.3</v>
      </c>
      <c r="Z10" s="126">
        <f>'бюджетное планирование'!Y9</f>
        <v>5039810509.25</v>
      </c>
      <c r="AA10" s="152">
        <f>2360235.29+26303312.81+92561346.57+2737488.27</f>
        <v>123962382.93999998</v>
      </c>
      <c r="AB10" s="152">
        <v>120324859.42</v>
      </c>
      <c r="AC10" s="152">
        <v>4733959920.86</v>
      </c>
      <c r="AD10" s="152">
        <v>0</v>
      </c>
      <c r="AE10" s="152">
        <v>258140474.48</v>
      </c>
      <c r="AF10" s="13"/>
    </row>
    <row r="11" spans="1:32" ht="64.5" customHeight="1">
      <c r="A11" s="9">
        <v>6</v>
      </c>
      <c r="B11" s="4" t="s">
        <v>108</v>
      </c>
      <c r="C11" s="119">
        <v>100</v>
      </c>
      <c r="D11" s="120">
        <v>5</v>
      </c>
      <c r="E11" s="167">
        <v>107</v>
      </c>
      <c r="F11" s="120">
        <v>5</v>
      </c>
      <c r="G11" s="153">
        <f t="shared" si="0"/>
        <v>0.004334150599336192</v>
      </c>
      <c r="H11" s="120">
        <v>5</v>
      </c>
      <c r="I11" s="119">
        <f t="shared" si="1"/>
        <v>0</v>
      </c>
      <c r="J11" s="120">
        <v>3</v>
      </c>
      <c r="K11" s="155">
        <f t="shared" si="4"/>
        <v>6.971334709922738</v>
      </c>
      <c r="L11" s="120">
        <v>0</v>
      </c>
      <c r="M11" s="119">
        <f t="shared" si="2"/>
        <v>0</v>
      </c>
      <c r="N11" s="120">
        <v>1</v>
      </c>
      <c r="O11" s="119">
        <v>5</v>
      </c>
      <c r="P11" s="120">
        <v>4</v>
      </c>
      <c r="Q11" s="175">
        <f>AB11-AA11</f>
        <v>5739418.4</v>
      </c>
      <c r="R11" s="120">
        <v>0</v>
      </c>
      <c r="S11" s="167">
        <v>6</v>
      </c>
      <c r="T11" s="169">
        <v>0</v>
      </c>
      <c r="U11" s="150">
        <f>'бюджетное планирование'!U10</f>
        <v>268783605.32</v>
      </c>
      <c r="V11" s="150">
        <f>'бюджетное планирование'!V10</f>
        <v>268783605.32</v>
      </c>
      <c r="W11" s="150">
        <f t="shared" si="3"/>
        <v>268783605.32</v>
      </c>
      <c r="X11" s="151">
        <v>10440.27</v>
      </c>
      <c r="Y11" s="146">
        <f>'бюджетное планирование'!Z10</f>
        <v>0</v>
      </c>
      <c r="Z11" s="126">
        <f>'бюджетное планирование'!Y10</f>
        <v>267601940</v>
      </c>
      <c r="AA11" s="152">
        <v>5384316.51</v>
      </c>
      <c r="AB11" s="152">
        <v>11123734.91</v>
      </c>
      <c r="AC11" s="152">
        <v>240883877.03</v>
      </c>
      <c r="AD11" s="152">
        <v>0</v>
      </c>
      <c r="AE11" s="152">
        <v>16792821.33</v>
      </c>
      <c r="AF11" s="13"/>
    </row>
    <row r="12" spans="1:33" ht="38.25" customHeight="1">
      <c r="A12" s="94">
        <v>7</v>
      </c>
      <c r="B12" s="7" t="s">
        <v>109</v>
      </c>
      <c r="C12" s="121">
        <v>107</v>
      </c>
      <c r="D12" s="120">
        <v>5</v>
      </c>
      <c r="E12" s="168">
        <v>107</v>
      </c>
      <c r="F12" s="120">
        <v>5</v>
      </c>
      <c r="G12" s="153">
        <f t="shared" si="0"/>
        <v>0.020521061236780977</v>
      </c>
      <c r="H12" s="120">
        <v>5</v>
      </c>
      <c r="I12" s="119">
        <f t="shared" si="1"/>
        <v>0</v>
      </c>
      <c r="J12" s="154">
        <v>3</v>
      </c>
      <c r="K12" s="155">
        <f t="shared" si="4"/>
        <v>11.990866028655514</v>
      </c>
      <c r="L12" s="120">
        <v>1</v>
      </c>
      <c r="M12" s="119">
        <f t="shared" si="2"/>
        <v>0.0015418378771534578</v>
      </c>
      <c r="N12" s="120">
        <v>1</v>
      </c>
      <c r="O12" s="119">
        <v>7</v>
      </c>
      <c r="P12" s="120">
        <v>3</v>
      </c>
      <c r="Q12" s="175">
        <f t="shared" si="5"/>
        <v>-11525169.83</v>
      </c>
      <c r="R12" s="120">
        <v>5</v>
      </c>
      <c r="S12" s="167">
        <v>3</v>
      </c>
      <c r="T12" s="169">
        <v>2</v>
      </c>
      <c r="U12" s="150">
        <f>'бюджетное планирование'!U11</f>
        <v>1808923203.93</v>
      </c>
      <c r="V12" s="150">
        <f>'бюджетное планирование'!V11</f>
        <v>1808923203.93</v>
      </c>
      <c r="W12" s="150">
        <f t="shared" si="3"/>
        <v>1808923203.93</v>
      </c>
      <c r="X12" s="151">
        <v>36860</v>
      </c>
      <c r="Y12" s="146">
        <f>'бюджетное планирование'!Z11</f>
        <v>27575.87</v>
      </c>
      <c r="Z12" s="126">
        <f>'бюджетное планирование'!Y11</f>
        <v>1788506457.69</v>
      </c>
      <c r="AA12" s="152">
        <v>26430097.3</v>
      </c>
      <c r="AB12" s="152">
        <v>14904927.47</v>
      </c>
      <c r="AC12" s="152">
        <v>179620340.17</v>
      </c>
      <c r="AD12" s="152">
        <v>0</v>
      </c>
      <c r="AE12" s="152">
        <v>21538034.35</v>
      </c>
      <c r="AF12" s="13"/>
      <c r="AG12" s="10" t="s">
        <v>136</v>
      </c>
    </row>
    <row r="13" spans="1:32" ht="64.5">
      <c r="A13" s="9">
        <v>8</v>
      </c>
      <c r="B13" s="4" t="s">
        <v>110</v>
      </c>
      <c r="C13" s="119">
        <v>102</v>
      </c>
      <c r="D13" s="120">
        <v>5</v>
      </c>
      <c r="E13" s="167">
        <v>99</v>
      </c>
      <c r="F13" s="120">
        <v>5</v>
      </c>
      <c r="G13" s="153">
        <f t="shared" si="0"/>
        <v>0</v>
      </c>
      <c r="H13" s="120">
        <v>5</v>
      </c>
      <c r="I13" s="119">
        <f t="shared" si="1"/>
        <v>0</v>
      </c>
      <c r="J13" s="120">
        <v>3</v>
      </c>
      <c r="K13" s="155">
        <f t="shared" si="4"/>
        <v>0</v>
      </c>
      <c r="L13" s="156">
        <v>3</v>
      </c>
      <c r="M13" s="119">
        <f t="shared" si="2"/>
        <v>0</v>
      </c>
      <c r="N13" s="120">
        <v>1</v>
      </c>
      <c r="O13" s="119">
        <v>35</v>
      </c>
      <c r="P13" s="120">
        <v>0</v>
      </c>
      <c r="Q13" s="175">
        <f t="shared" si="5"/>
        <v>166831784.28</v>
      </c>
      <c r="R13" s="120">
        <v>0</v>
      </c>
      <c r="S13" s="167">
        <v>2</v>
      </c>
      <c r="T13" s="169">
        <v>3</v>
      </c>
      <c r="U13" s="150">
        <f>'бюджетное планирование'!U12</f>
        <v>2753804652.65</v>
      </c>
      <c r="V13" s="150">
        <f>'бюджетное планирование'!V12</f>
        <v>2753804652.65</v>
      </c>
      <c r="W13" s="150">
        <f t="shared" si="3"/>
        <v>2753804652.65</v>
      </c>
      <c r="X13" s="151">
        <v>0</v>
      </c>
      <c r="Y13" s="146">
        <f>'бюджетное планирование'!Z12</f>
        <v>0</v>
      </c>
      <c r="Z13" s="126">
        <f>'бюджетное планирование'!Y12</f>
        <v>1750550404.62</v>
      </c>
      <c r="AA13" s="152">
        <v>14328478.21</v>
      </c>
      <c r="AB13" s="152">
        <v>181160262.49</v>
      </c>
      <c r="AC13" s="152">
        <v>0</v>
      </c>
      <c r="AD13" s="152">
        <v>0</v>
      </c>
      <c r="AE13" s="166">
        <v>0</v>
      </c>
      <c r="AF13" s="13"/>
    </row>
    <row r="14" spans="1:31" ht="1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47"/>
      <c r="U14" s="102">
        <f aca="true" t="shared" si="6" ref="U14:AC14">SUM(U6:U13)</f>
        <v>12159657673.359999</v>
      </c>
      <c r="V14" s="102">
        <f t="shared" si="6"/>
        <v>12159657673.359999</v>
      </c>
      <c r="W14" s="102">
        <f t="shared" si="6"/>
        <v>12159657673.359999</v>
      </c>
      <c r="X14" s="102">
        <f t="shared" si="6"/>
        <v>20869700.94</v>
      </c>
      <c r="Y14" s="103">
        <f t="shared" si="6"/>
        <v>5945234.600000001</v>
      </c>
      <c r="Z14" s="103">
        <f t="shared" si="6"/>
        <v>11046729265.650002</v>
      </c>
      <c r="AA14" s="102">
        <f t="shared" si="6"/>
        <v>262777961.85</v>
      </c>
      <c r="AB14" s="104">
        <f t="shared" si="6"/>
        <v>402388032.71000004</v>
      </c>
      <c r="AC14" s="105">
        <f t="shared" si="6"/>
        <v>5470774246.15</v>
      </c>
      <c r="AD14" s="105"/>
      <c r="AE14" s="103">
        <f>SUM(AE6:AE13)</f>
        <v>302594322.76</v>
      </c>
    </row>
    <row r="15" spans="1:31" ht="15">
      <c r="A15" s="14"/>
      <c r="B15" s="24" t="s">
        <v>84</v>
      </c>
      <c r="C15" s="23"/>
      <c r="D15" s="2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18">
        <f>SUM(O6:O14)</f>
        <v>184</v>
      </c>
      <c r="P15" s="15"/>
      <c r="Q15" s="15"/>
      <c r="R15" s="15"/>
      <c r="S15" s="47"/>
      <c r="T15" s="16" t="s">
        <v>96</v>
      </c>
      <c r="U15" s="102">
        <v>12159657673.36</v>
      </c>
      <c r="V15" s="102">
        <v>12159657673.36</v>
      </c>
      <c r="W15" s="102">
        <f>V15</f>
        <v>12159657673.36</v>
      </c>
      <c r="X15" s="102">
        <v>20869700.94</v>
      </c>
      <c r="Y15" s="106">
        <v>5945234.6</v>
      </c>
      <c r="Z15" s="106">
        <v>11046729265.65</v>
      </c>
      <c r="AA15" s="102">
        <v>360115562.85</v>
      </c>
      <c r="AB15" s="108">
        <v>492859702.87</v>
      </c>
      <c r="AC15" s="102">
        <v>5470774246.15</v>
      </c>
      <c r="AD15" s="107"/>
      <c r="AE15" s="103">
        <v>302594322.76</v>
      </c>
    </row>
    <row r="16" spans="1:31" ht="15">
      <c r="A16" s="14"/>
      <c r="B16" s="23" t="s">
        <v>85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47"/>
      <c r="T16" s="16" t="s">
        <v>97</v>
      </c>
      <c r="U16" s="102">
        <f>U14-U15</f>
        <v>0</v>
      </c>
      <c r="V16" s="102">
        <f>V14-V15</f>
        <v>0</v>
      </c>
      <c r="W16" s="102">
        <f aca="true" t="shared" si="7" ref="W16:AE16">W15-W14</f>
        <v>0</v>
      </c>
      <c r="X16" s="102">
        <f t="shared" si="7"/>
        <v>0</v>
      </c>
      <c r="Y16" s="102">
        <f t="shared" si="7"/>
        <v>0</v>
      </c>
      <c r="Z16" s="102">
        <f t="shared" si="7"/>
        <v>0</v>
      </c>
      <c r="AA16" s="102">
        <f t="shared" si="7"/>
        <v>97337601.00000003</v>
      </c>
      <c r="AB16" s="131">
        <f t="shared" si="7"/>
        <v>90471670.15999997</v>
      </c>
      <c r="AC16" s="102">
        <f t="shared" si="7"/>
        <v>0</v>
      </c>
      <c r="AD16" s="102">
        <f t="shared" si="7"/>
        <v>0</v>
      </c>
      <c r="AE16" s="102">
        <f t="shared" si="7"/>
        <v>0</v>
      </c>
    </row>
    <row r="17" spans="1:29" ht="15">
      <c r="A17" s="14"/>
      <c r="B17" s="25" t="s">
        <v>137</v>
      </c>
      <c r="C17" s="112"/>
      <c r="D17" s="11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47"/>
      <c r="AB17" s="131"/>
      <c r="AC17" s="16"/>
    </row>
    <row r="18" spans="1:28" ht="15">
      <c r="A18" s="1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66"/>
      <c r="AB18" s="131"/>
    </row>
    <row r="19" spans="1:27" ht="1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47"/>
      <c r="AA19" s="13"/>
    </row>
    <row r="28" spans="24:25" ht="15">
      <c r="X28" s="13"/>
      <c r="Y28" s="13"/>
    </row>
    <row r="29" spans="24:25" ht="15">
      <c r="X29" s="13"/>
      <c r="Y29" s="13"/>
    </row>
    <row r="30" spans="24:25" ht="15">
      <c r="X30" s="13"/>
      <c r="Y30" s="13"/>
    </row>
    <row r="31" spans="24:25" ht="15">
      <c r="X31" s="13"/>
      <c r="Y31" s="13"/>
    </row>
    <row r="32" spans="24:25" ht="15">
      <c r="X32" s="13"/>
      <c r="Y32" s="13"/>
    </row>
  </sheetData>
  <sheetProtection/>
  <mergeCells count="12">
    <mergeCell ref="I3:I4"/>
    <mergeCell ref="A3:A4"/>
    <mergeCell ref="B3:B4"/>
    <mergeCell ref="C3:C4"/>
    <mergeCell ref="E3:E4"/>
    <mergeCell ref="G3:G4"/>
    <mergeCell ref="T3:T4"/>
    <mergeCell ref="K3:K4"/>
    <mergeCell ref="M3:M4"/>
    <mergeCell ref="O3:O4"/>
    <mergeCell ref="Q3:Q4"/>
    <mergeCell ref="S3:S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13" max="255" man="1"/>
  </rowBreaks>
  <colBreaks count="1" manualBreakCount="1"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9.140625" style="68" customWidth="1"/>
    <col min="2" max="2" width="39.421875" style="68" customWidth="1"/>
    <col min="3" max="3" width="17.8515625" style="68" customWidth="1"/>
    <col min="4" max="4" width="11.57421875" style="68" customWidth="1"/>
    <col min="5" max="5" width="18.7109375" style="68" customWidth="1"/>
    <col min="6" max="6" width="9.28125" style="68" customWidth="1"/>
    <col min="7" max="7" width="18.8515625" style="68" customWidth="1"/>
    <col min="8" max="16384" width="9.140625" style="68" customWidth="1"/>
  </cols>
  <sheetData>
    <row r="1" spans="1:10" ht="26.25" customHeight="1">
      <c r="A1" s="76" t="s">
        <v>111</v>
      </c>
      <c r="B1" s="77" t="s">
        <v>25</v>
      </c>
      <c r="C1" s="78"/>
      <c r="D1" s="79"/>
      <c r="E1" s="77"/>
      <c r="F1" s="77"/>
      <c r="G1" s="10" t="s">
        <v>162</v>
      </c>
      <c r="H1" s="80"/>
      <c r="I1" s="78"/>
      <c r="J1" s="78"/>
    </row>
    <row r="2" spans="1:8" ht="15" customHeight="1">
      <c r="A2" s="277" t="s">
        <v>0</v>
      </c>
      <c r="B2" s="279" t="s">
        <v>1</v>
      </c>
      <c r="C2" s="281" t="s">
        <v>29</v>
      </c>
      <c r="D2" s="273"/>
      <c r="E2" s="281" t="s">
        <v>30</v>
      </c>
      <c r="F2" s="275"/>
      <c r="G2" s="283" t="s">
        <v>158</v>
      </c>
      <c r="H2" s="275"/>
    </row>
    <row r="3" spans="1:10" ht="192" customHeight="1">
      <c r="A3" s="278"/>
      <c r="B3" s="280"/>
      <c r="C3" s="282"/>
      <c r="D3" s="274"/>
      <c r="E3" s="282"/>
      <c r="F3" s="276"/>
      <c r="G3" s="284"/>
      <c r="H3" s="276"/>
      <c r="I3" s="69" t="s">
        <v>52</v>
      </c>
      <c r="J3" s="69" t="s">
        <v>56</v>
      </c>
    </row>
    <row r="4" spans="1:10" ht="15">
      <c r="A4" s="70"/>
      <c r="B4" s="70"/>
      <c r="C4" s="71" t="s">
        <v>26</v>
      </c>
      <c r="D4" s="72" t="s">
        <v>51</v>
      </c>
      <c r="E4" s="71" t="s">
        <v>27</v>
      </c>
      <c r="F4" s="72" t="s">
        <v>51</v>
      </c>
      <c r="G4" s="71" t="s">
        <v>28</v>
      </c>
      <c r="H4" s="72" t="s">
        <v>51</v>
      </c>
      <c r="I4" s="69"/>
      <c r="J4" s="69"/>
    </row>
    <row r="5" spans="1:10" ht="17.25" customHeight="1">
      <c r="A5" s="70">
        <v>1</v>
      </c>
      <c r="B5" s="1" t="s">
        <v>112</v>
      </c>
      <c r="C5" s="176">
        <v>0</v>
      </c>
      <c r="D5" s="123">
        <v>4</v>
      </c>
      <c r="E5" s="176">
        <v>1</v>
      </c>
      <c r="F5" s="123">
        <v>1</v>
      </c>
      <c r="G5" s="193">
        <v>0</v>
      </c>
      <c r="H5" s="123">
        <v>4</v>
      </c>
      <c r="I5" s="124">
        <v>0</v>
      </c>
      <c r="J5" s="124">
        <v>0</v>
      </c>
    </row>
    <row r="6" spans="1:20" ht="23.25" customHeight="1">
      <c r="A6" s="70">
        <v>2</v>
      </c>
      <c r="B6" s="2" t="s">
        <v>113</v>
      </c>
      <c r="C6" s="176">
        <v>0</v>
      </c>
      <c r="D6" s="123">
        <v>4</v>
      </c>
      <c r="E6" s="176">
        <v>1</v>
      </c>
      <c r="F6" s="123">
        <v>1</v>
      </c>
      <c r="G6" s="193">
        <f>J6/I6*100</f>
        <v>71.42857142857143</v>
      </c>
      <c r="H6" s="123">
        <v>0</v>
      </c>
      <c r="I6" s="124">
        <v>7</v>
      </c>
      <c r="J6" s="124">
        <v>5</v>
      </c>
      <c r="N6" s="73" t="s">
        <v>56</v>
      </c>
      <c r="O6" s="271" t="s">
        <v>57</v>
      </c>
      <c r="P6" s="272"/>
      <c r="Q6" s="272"/>
      <c r="R6" s="272"/>
      <c r="S6" s="272"/>
      <c r="T6" s="272"/>
    </row>
    <row r="7" spans="1:15" ht="33" customHeight="1">
      <c r="A7" s="70">
        <v>3</v>
      </c>
      <c r="B7" s="2" t="s">
        <v>114</v>
      </c>
      <c r="C7" s="176">
        <v>0</v>
      </c>
      <c r="D7" s="123">
        <v>4</v>
      </c>
      <c r="E7" s="176">
        <v>1</v>
      </c>
      <c r="F7" s="123">
        <v>1</v>
      </c>
      <c r="G7" s="193">
        <v>0</v>
      </c>
      <c r="H7" s="123">
        <v>4</v>
      </c>
      <c r="I7" s="124">
        <v>0</v>
      </c>
      <c r="J7" s="124">
        <v>0</v>
      </c>
      <c r="N7" s="8" t="s">
        <v>141</v>
      </c>
      <c r="O7" s="8"/>
    </row>
    <row r="8" spans="1:10" ht="43.5" customHeight="1">
      <c r="A8" s="70">
        <v>4</v>
      </c>
      <c r="B8" s="2" t="s">
        <v>115</v>
      </c>
      <c r="C8" s="176">
        <v>0</v>
      </c>
      <c r="D8" s="123">
        <v>4</v>
      </c>
      <c r="E8" s="176">
        <v>1</v>
      </c>
      <c r="F8" s="123">
        <v>1</v>
      </c>
      <c r="G8" s="193">
        <f>J8/I8*100</f>
        <v>0</v>
      </c>
      <c r="H8" s="123">
        <v>0</v>
      </c>
      <c r="I8" s="124">
        <v>1</v>
      </c>
      <c r="J8" s="124">
        <v>0</v>
      </c>
    </row>
    <row r="9" spans="1:10" ht="29.25" customHeight="1">
      <c r="A9" s="70">
        <v>5</v>
      </c>
      <c r="B9" s="2" t="s">
        <v>116</v>
      </c>
      <c r="C9" s="176">
        <v>0</v>
      </c>
      <c r="D9" s="123">
        <v>4</v>
      </c>
      <c r="E9" s="176">
        <v>1</v>
      </c>
      <c r="F9" s="123">
        <v>1</v>
      </c>
      <c r="G9" s="193">
        <f>I9/J9*100</f>
        <v>235.71428571428572</v>
      </c>
      <c r="H9" s="123">
        <v>0</v>
      </c>
      <c r="I9" s="124">
        <v>33</v>
      </c>
      <c r="J9" s="124">
        <v>14</v>
      </c>
    </row>
    <row r="10" spans="1:10" ht="46.5" customHeight="1">
      <c r="A10" s="70">
        <v>6</v>
      </c>
      <c r="B10" s="2" t="s">
        <v>117</v>
      </c>
      <c r="C10" s="176">
        <v>0</v>
      </c>
      <c r="D10" s="123">
        <v>4</v>
      </c>
      <c r="E10" s="176">
        <v>1</v>
      </c>
      <c r="F10" s="123">
        <v>1</v>
      </c>
      <c r="G10" s="193">
        <f>J10/I10*100</f>
        <v>66.66666666666666</v>
      </c>
      <c r="H10" s="123">
        <v>0</v>
      </c>
      <c r="I10" s="124">
        <v>3</v>
      </c>
      <c r="J10" s="124">
        <v>2</v>
      </c>
    </row>
    <row r="11" spans="1:10" ht="43.5" customHeight="1">
      <c r="A11" s="74">
        <v>7</v>
      </c>
      <c r="B11" s="5" t="s">
        <v>144</v>
      </c>
      <c r="C11" s="177">
        <v>0</v>
      </c>
      <c r="D11" s="178">
        <v>4</v>
      </c>
      <c r="E11" s="177">
        <v>1</v>
      </c>
      <c r="F11" s="178">
        <v>1</v>
      </c>
      <c r="G11" s="193">
        <f>J11/I11*100</f>
        <v>66.66666666666666</v>
      </c>
      <c r="H11" s="178">
        <v>0</v>
      </c>
      <c r="I11" s="173">
        <v>3</v>
      </c>
      <c r="J11" s="124">
        <v>2</v>
      </c>
    </row>
    <row r="12" spans="1:10" ht="46.5" customHeight="1">
      <c r="A12" s="70">
        <v>8</v>
      </c>
      <c r="B12" s="2" t="s">
        <v>118</v>
      </c>
      <c r="C12" s="176">
        <v>0</v>
      </c>
      <c r="D12" s="123">
        <v>4</v>
      </c>
      <c r="E12" s="176">
        <v>1</v>
      </c>
      <c r="F12" s="123">
        <v>1</v>
      </c>
      <c r="G12" s="193">
        <f>J12/I12*100</f>
        <v>0</v>
      </c>
      <c r="H12" s="123">
        <v>0</v>
      </c>
      <c r="I12" s="124">
        <v>1</v>
      </c>
      <c r="J12" s="124">
        <v>0</v>
      </c>
    </row>
    <row r="13" ht="13.5" customHeight="1">
      <c r="J13" s="68">
        <f>SUM(J5:J12)</f>
        <v>23</v>
      </c>
    </row>
    <row r="14" ht="15" hidden="1"/>
    <row r="15" ht="15">
      <c r="J15" s="75">
        <v>48</v>
      </c>
    </row>
  </sheetData>
  <sheetProtection/>
  <mergeCells count="9">
    <mergeCell ref="O6:T6"/>
    <mergeCell ref="D2:D3"/>
    <mergeCell ref="F2:F3"/>
    <mergeCell ref="H2:H3"/>
    <mergeCell ref="A2:A3"/>
    <mergeCell ref="B2:B3"/>
    <mergeCell ref="C2:C3"/>
    <mergeCell ref="E2:E3"/>
    <mergeCell ref="G2:G3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8"/>
  <sheetViews>
    <sheetView view="pageBreakPreview" zoomScale="70" zoomScaleNormal="70" zoomScaleSheetLayoutView="70" zoomScalePageLayoutView="0" workbookViewId="0" topLeftCell="B1">
      <pane xSplit="5" ySplit="7" topLeftCell="G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J10" sqref="J10"/>
    </sheetView>
  </sheetViews>
  <sheetFormatPr defaultColWidth="9.140625" defaultRowHeight="15"/>
  <cols>
    <col min="1" max="1" width="4.28125" style="68" customWidth="1"/>
    <col min="2" max="2" width="26.421875" style="68" customWidth="1"/>
    <col min="3" max="3" width="18.7109375" style="68" customWidth="1"/>
    <col min="4" max="4" width="8.28125" style="68" customWidth="1"/>
    <col min="5" max="5" width="16.7109375" style="68" customWidth="1"/>
    <col min="6" max="6" width="7.421875" style="68" customWidth="1"/>
    <col min="7" max="7" width="16.8515625" style="68" customWidth="1"/>
    <col min="8" max="8" width="8.00390625" style="68" customWidth="1"/>
    <col min="9" max="9" width="17.140625" style="68" customWidth="1"/>
    <col min="10" max="10" width="8.28125" style="68" customWidth="1"/>
    <col min="11" max="11" width="18.57421875" style="68" customWidth="1"/>
    <col min="12" max="12" width="7.7109375" style="68" customWidth="1"/>
    <col min="13" max="13" width="19.8515625" style="68" customWidth="1"/>
    <col min="14" max="14" width="7.7109375" style="68" customWidth="1"/>
    <col min="15" max="15" width="11.57421875" style="159" customWidth="1"/>
    <col min="16" max="16" width="10.8515625" style="159" customWidth="1"/>
    <col min="17" max="17" width="9.140625" style="159" customWidth="1"/>
    <col min="18" max="18" width="10.57421875" style="159" customWidth="1"/>
    <col min="19" max="19" width="10.421875" style="159" customWidth="1"/>
    <col min="20" max="16384" width="9.140625" style="68" customWidth="1"/>
  </cols>
  <sheetData>
    <row r="1" spans="1:18" ht="21.75" customHeight="1">
      <c r="A1" s="85" t="s">
        <v>53</v>
      </c>
      <c r="B1" s="89" t="s">
        <v>163</v>
      </c>
      <c r="D1" s="86"/>
      <c r="E1" s="286" t="s">
        <v>31</v>
      </c>
      <c r="F1" s="286"/>
      <c r="G1" s="286"/>
      <c r="H1" s="286"/>
      <c r="I1" s="286"/>
      <c r="J1" s="87"/>
      <c r="K1" s="67">
        <v>24</v>
      </c>
      <c r="L1" s="67"/>
      <c r="M1" s="10">
        <v>27</v>
      </c>
      <c r="O1" s="285" t="s">
        <v>1</v>
      </c>
      <c r="P1" s="285"/>
      <c r="Q1" s="285" t="s">
        <v>165</v>
      </c>
      <c r="R1" s="285"/>
    </row>
    <row r="2" spans="1:19" ht="20.25" customHeight="1">
      <c r="A2" s="277" t="s">
        <v>0</v>
      </c>
      <c r="B2" s="279" t="s">
        <v>1</v>
      </c>
      <c r="C2" s="283" t="s">
        <v>166</v>
      </c>
      <c r="D2" s="113"/>
      <c r="E2" s="283" t="s">
        <v>58</v>
      </c>
      <c r="F2" s="113"/>
      <c r="G2" s="283" t="s">
        <v>167</v>
      </c>
      <c r="H2" s="113"/>
      <c r="I2" s="283" t="s">
        <v>159</v>
      </c>
      <c r="J2" s="113"/>
      <c r="K2" s="283" t="s">
        <v>32</v>
      </c>
      <c r="L2" s="113"/>
      <c r="M2" s="283" t="s">
        <v>33</v>
      </c>
      <c r="N2" s="275" t="s">
        <v>83</v>
      </c>
      <c r="O2" s="159">
        <v>19</v>
      </c>
      <c r="P2" s="159">
        <v>18</v>
      </c>
      <c r="Q2" s="159">
        <v>22</v>
      </c>
      <c r="R2" s="160">
        <v>21</v>
      </c>
      <c r="S2" s="160">
        <v>23</v>
      </c>
    </row>
    <row r="3" spans="1:19" ht="263.25" customHeight="1">
      <c r="A3" s="278"/>
      <c r="B3" s="280"/>
      <c r="C3" s="284"/>
      <c r="D3" s="114" t="s">
        <v>78</v>
      </c>
      <c r="E3" s="284"/>
      <c r="F3" s="114" t="s">
        <v>79</v>
      </c>
      <c r="G3" s="284"/>
      <c r="H3" s="114" t="s">
        <v>80</v>
      </c>
      <c r="I3" s="284"/>
      <c r="J3" s="114" t="s">
        <v>81</v>
      </c>
      <c r="K3" s="284"/>
      <c r="L3" s="114" t="s">
        <v>82</v>
      </c>
      <c r="M3" s="284"/>
      <c r="N3" s="276"/>
      <c r="O3" s="161" t="s">
        <v>59</v>
      </c>
      <c r="P3" s="161" t="s">
        <v>60</v>
      </c>
      <c r="Q3" s="161" t="s">
        <v>61</v>
      </c>
      <c r="R3" s="162" t="s">
        <v>62</v>
      </c>
      <c r="S3" s="161" t="s">
        <v>71</v>
      </c>
    </row>
    <row r="4" spans="1:19" ht="15" customHeight="1">
      <c r="A4" s="70"/>
      <c r="B4" s="70"/>
      <c r="C4" s="88" t="s">
        <v>67</v>
      </c>
      <c r="D4" s="72" t="s">
        <v>51</v>
      </c>
      <c r="E4" s="88" t="s">
        <v>65</v>
      </c>
      <c r="F4" s="72" t="s">
        <v>51</v>
      </c>
      <c r="G4" s="88" t="s">
        <v>66</v>
      </c>
      <c r="H4" s="72" t="s">
        <v>51</v>
      </c>
      <c r="I4" s="88" t="s">
        <v>119</v>
      </c>
      <c r="J4" s="72" t="s">
        <v>51</v>
      </c>
      <c r="K4" s="88" t="s">
        <v>63</v>
      </c>
      <c r="L4" s="72" t="s">
        <v>51</v>
      </c>
      <c r="M4" s="88" t="s">
        <v>64</v>
      </c>
      <c r="N4" s="72" t="s">
        <v>51</v>
      </c>
      <c r="O4" s="161"/>
      <c r="P4" s="161"/>
      <c r="Q4" s="161"/>
      <c r="R4" s="161"/>
      <c r="S4" s="161"/>
    </row>
    <row r="5" spans="1:19" ht="34.5" customHeight="1">
      <c r="A5" s="70">
        <v>1</v>
      </c>
      <c r="B5" s="3" t="s">
        <v>103</v>
      </c>
      <c r="C5" s="172">
        <f aca="true" t="shared" si="0" ref="C5:C12">_xlfn.IFERROR(O5/P5*100,0)</f>
        <v>0</v>
      </c>
      <c r="D5" s="174">
        <v>3</v>
      </c>
      <c r="E5" s="172" t="s">
        <v>77</v>
      </c>
      <c r="F5" s="174">
        <v>3</v>
      </c>
      <c r="G5" s="172">
        <f>_xlfn.IFERROR(Q5/R5*100,0)</f>
        <v>0</v>
      </c>
      <c r="H5" s="174">
        <v>3</v>
      </c>
      <c r="I5" s="182">
        <f aca="true" t="shared" si="1" ref="I5:I12">S5</f>
        <v>0</v>
      </c>
      <c r="J5" s="174">
        <v>3</v>
      </c>
      <c r="K5" s="172">
        <v>0</v>
      </c>
      <c r="L5" s="174">
        <v>3</v>
      </c>
      <c r="M5" s="172" t="s">
        <v>129</v>
      </c>
      <c r="N5" s="174">
        <v>0</v>
      </c>
      <c r="O5" s="194">
        <v>0</v>
      </c>
      <c r="P5" s="194">
        <v>0</v>
      </c>
      <c r="Q5" s="201">
        <v>0</v>
      </c>
      <c r="R5" s="201">
        <v>0</v>
      </c>
      <c r="S5" s="170">
        <v>0</v>
      </c>
    </row>
    <row r="6" spans="1:19" ht="29.25" customHeight="1">
      <c r="A6" s="70">
        <v>2</v>
      </c>
      <c r="B6" s="4" t="s">
        <v>104</v>
      </c>
      <c r="C6" s="172">
        <f t="shared" si="0"/>
        <v>100</v>
      </c>
      <c r="D6" s="174">
        <v>0</v>
      </c>
      <c r="E6" s="172" t="s">
        <v>77</v>
      </c>
      <c r="F6" s="174">
        <v>3</v>
      </c>
      <c r="G6" s="182">
        <f>_xlfn.IFERROR(Q6/R6*100,0)</f>
        <v>100</v>
      </c>
      <c r="H6" s="174">
        <v>0</v>
      </c>
      <c r="I6" s="182">
        <f t="shared" si="1"/>
        <v>0</v>
      </c>
      <c r="J6" s="174">
        <v>3</v>
      </c>
      <c r="K6" s="172">
        <v>0</v>
      </c>
      <c r="L6" s="174">
        <v>3</v>
      </c>
      <c r="M6" s="172" t="s">
        <v>129</v>
      </c>
      <c r="N6" s="174">
        <v>0</v>
      </c>
      <c r="O6" s="195">
        <v>2</v>
      </c>
      <c r="P6" s="195">
        <v>2</v>
      </c>
      <c r="Q6" s="197">
        <v>4</v>
      </c>
      <c r="R6" s="198">
        <v>4</v>
      </c>
      <c r="S6" s="170">
        <v>0</v>
      </c>
    </row>
    <row r="7" spans="1:19" ht="50.25" customHeight="1">
      <c r="A7" s="70">
        <v>3</v>
      </c>
      <c r="B7" s="4" t="s">
        <v>105</v>
      </c>
      <c r="C7" s="179">
        <f t="shared" si="0"/>
        <v>0</v>
      </c>
      <c r="D7" s="174">
        <v>3</v>
      </c>
      <c r="E7" s="172" t="s">
        <v>77</v>
      </c>
      <c r="F7" s="174">
        <v>3</v>
      </c>
      <c r="G7" s="179">
        <f aca="true" t="shared" si="2" ref="G7:G12">_xlfn.IFERROR(Q7/R7*100,0)</f>
        <v>0</v>
      </c>
      <c r="H7" s="174">
        <v>3</v>
      </c>
      <c r="I7" s="182">
        <f t="shared" si="1"/>
        <v>0</v>
      </c>
      <c r="J7" s="174">
        <v>3</v>
      </c>
      <c r="K7" s="172">
        <v>0</v>
      </c>
      <c r="L7" s="174">
        <v>3</v>
      </c>
      <c r="M7" s="172" t="s">
        <v>129</v>
      </c>
      <c r="N7" s="174">
        <v>0</v>
      </c>
      <c r="O7" s="194">
        <v>0</v>
      </c>
      <c r="P7" s="194">
        <v>0</v>
      </c>
      <c r="Q7" s="201">
        <v>0</v>
      </c>
      <c r="R7" s="201">
        <v>0</v>
      </c>
      <c r="S7" s="170">
        <v>0</v>
      </c>
    </row>
    <row r="8" spans="1:19" ht="43.5" customHeight="1">
      <c r="A8" s="70">
        <v>4</v>
      </c>
      <c r="B8" s="4" t="s">
        <v>106</v>
      </c>
      <c r="C8" s="179">
        <f t="shared" si="0"/>
        <v>50</v>
      </c>
      <c r="D8" s="174">
        <v>1</v>
      </c>
      <c r="E8" s="172" t="s">
        <v>77</v>
      </c>
      <c r="F8" s="174">
        <v>3</v>
      </c>
      <c r="G8" s="179">
        <f>_xlfn.IFERROR(Q8/R8*100,0)</f>
        <v>0</v>
      </c>
      <c r="H8" s="174">
        <v>3</v>
      </c>
      <c r="I8" s="182">
        <f t="shared" si="1"/>
        <v>0</v>
      </c>
      <c r="J8" s="174">
        <v>3</v>
      </c>
      <c r="K8" s="172">
        <v>0</v>
      </c>
      <c r="L8" s="174">
        <v>3</v>
      </c>
      <c r="M8" s="172" t="s">
        <v>130</v>
      </c>
      <c r="N8" s="174">
        <v>1</v>
      </c>
      <c r="O8" s="195">
        <v>1</v>
      </c>
      <c r="P8" s="195">
        <v>2</v>
      </c>
      <c r="Q8" s="199">
        <v>0</v>
      </c>
      <c r="R8" s="199">
        <v>1</v>
      </c>
      <c r="S8" s="170">
        <v>0</v>
      </c>
    </row>
    <row r="9" spans="1:19" ht="45" customHeight="1">
      <c r="A9" s="70">
        <v>5</v>
      </c>
      <c r="B9" s="4" t="s">
        <v>107</v>
      </c>
      <c r="C9" s="180">
        <f t="shared" si="0"/>
        <v>84.61538461538461</v>
      </c>
      <c r="D9" s="174">
        <v>0</v>
      </c>
      <c r="E9" s="172" t="s">
        <v>77</v>
      </c>
      <c r="F9" s="174">
        <v>3</v>
      </c>
      <c r="G9" s="180">
        <f t="shared" si="2"/>
        <v>100</v>
      </c>
      <c r="H9" s="174">
        <v>0</v>
      </c>
      <c r="I9" s="182">
        <f t="shared" si="1"/>
        <v>0</v>
      </c>
      <c r="J9" s="174">
        <v>3</v>
      </c>
      <c r="K9" s="172">
        <v>0</v>
      </c>
      <c r="L9" s="174">
        <v>3</v>
      </c>
      <c r="M9" s="172" t="s">
        <v>130</v>
      </c>
      <c r="N9" s="174">
        <v>1</v>
      </c>
      <c r="O9" s="195">
        <v>11</v>
      </c>
      <c r="P9" s="195">
        <v>13</v>
      </c>
      <c r="Q9" s="197">
        <v>3</v>
      </c>
      <c r="R9" s="198">
        <v>3</v>
      </c>
      <c r="S9" s="170">
        <v>0</v>
      </c>
    </row>
    <row r="10" spans="1:19" ht="66" customHeight="1">
      <c r="A10" s="70">
        <v>6</v>
      </c>
      <c r="B10" s="4" t="s">
        <v>108</v>
      </c>
      <c r="C10" s="172">
        <f t="shared" si="0"/>
        <v>100</v>
      </c>
      <c r="D10" s="174">
        <v>0</v>
      </c>
      <c r="E10" s="172" t="s">
        <v>77</v>
      </c>
      <c r="F10" s="174">
        <v>3</v>
      </c>
      <c r="G10" s="182">
        <f>_xlfn.IFERROR(Q10/R10*100,0)</f>
        <v>0</v>
      </c>
      <c r="H10" s="174">
        <v>0</v>
      </c>
      <c r="I10" s="182">
        <f t="shared" si="1"/>
        <v>0</v>
      </c>
      <c r="J10" s="174">
        <v>3</v>
      </c>
      <c r="K10" s="172">
        <v>0</v>
      </c>
      <c r="L10" s="174">
        <v>3</v>
      </c>
      <c r="M10" s="172" t="s">
        <v>130</v>
      </c>
      <c r="N10" s="174">
        <v>1</v>
      </c>
      <c r="O10" s="195">
        <v>3</v>
      </c>
      <c r="P10" s="195">
        <v>3</v>
      </c>
      <c r="Q10" s="170">
        <v>0</v>
      </c>
      <c r="R10" s="171">
        <v>0</v>
      </c>
      <c r="S10" s="170">
        <v>0</v>
      </c>
    </row>
    <row r="11" spans="1:19" ht="42.75" customHeight="1">
      <c r="A11" s="70">
        <v>8</v>
      </c>
      <c r="B11" s="4" t="s">
        <v>143</v>
      </c>
      <c r="C11" s="172">
        <f t="shared" si="0"/>
        <v>0</v>
      </c>
      <c r="D11" s="174">
        <v>3</v>
      </c>
      <c r="E11" s="172" t="s">
        <v>77</v>
      </c>
      <c r="F11" s="174">
        <v>3</v>
      </c>
      <c r="G11" s="182">
        <f t="shared" si="2"/>
        <v>0</v>
      </c>
      <c r="H11" s="174">
        <v>0</v>
      </c>
      <c r="I11" s="182">
        <f t="shared" si="1"/>
        <v>0</v>
      </c>
      <c r="J11" s="174">
        <v>3</v>
      </c>
      <c r="K11" s="172">
        <v>0</v>
      </c>
      <c r="L11" s="174">
        <v>3</v>
      </c>
      <c r="M11" s="172" t="s">
        <v>129</v>
      </c>
      <c r="N11" s="174">
        <v>0</v>
      </c>
      <c r="O11" s="196">
        <v>0</v>
      </c>
      <c r="P11" s="196">
        <v>13</v>
      </c>
      <c r="Q11" s="170">
        <v>0</v>
      </c>
      <c r="R11" s="171">
        <v>0</v>
      </c>
      <c r="S11" s="170">
        <v>0</v>
      </c>
    </row>
    <row r="12" spans="1:19" ht="54" customHeight="1">
      <c r="A12" s="70">
        <v>9</v>
      </c>
      <c r="B12" s="4" t="s">
        <v>110</v>
      </c>
      <c r="C12" s="172">
        <f t="shared" si="0"/>
        <v>0</v>
      </c>
      <c r="D12" s="174">
        <v>3</v>
      </c>
      <c r="E12" s="172" t="s">
        <v>77</v>
      </c>
      <c r="F12" s="174">
        <v>3</v>
      </c>
      <c r="G12" s="172">
        <f t="shared" si="2"/>
        <v>0</v>
      </c>
      <c r="H12" s="174">
        <v>3</v>
      </c>
      <c r="I12" s="182">
        <f t="shared" si="1"/>
        <v>0</v>
      </c>
      <c r="J12" s="174">
        <v>3</v>
      </c>
      <c r="K12" s="172">
        <v>0</v>
      </c>
      <c r="L12" s="174">
        <v>3</v>
      </c>
      <c r="M12" s="172" t="s">
        <v>129</v>
      </c>
      <c r="N12" s="174">
        <v>0</v>
      </c>
      <c r="O12" s="196">
        <v>0</v>
      </c>
      <c r="P12" s="196">
        <v>1</v>
      </c>
      <c r="Q12" s="199">
        <v>0</v>
      </c>
      <c r="R12" s="200">
        <v>1</v>
      </c>
      <c r="S12" s="170">
        <v>0</v>
      </c>
    </row>
    <row r="13" spans="1:13" ht="15.75">
      <c r="A13" s="81"/>
      <c r="B13" s="82"/>
      <c r="C13" s="82"/>
      <c r="D13" s="82"/>
      <c r="E13" s="181"/>
      <c r="F13" s="82"/>
      <c r="G13" s="82"/>
      <c r="H13" s="82"/>
      <c r="I13" s="82"/>
      <c r="J13" s="82"/>
      <c r="K13" s="82"/>
      <c r="L13" s="82"/>
      <c r="M13" s="82"/>
    </row>
    <row r="14" spans="1:13" ht="15.75">
      <c r="A14" s="81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</row>
    <row r="15" spans="1:13" ht="15.75">
      <c r="A15" s="81"/>
      <c r="B15" s="82"/>
      <c r="C15" s="82"/>
      <c r="D15" s="82"/>
      <c r="E15" s="82"/>
      <c r="F15" s="82"/>
      <c r="G15" s="82"/>
      <c r="H15" s="82"/>
      <c r="I15" s="95"/>
      <c r="J15" s="82"/>
      <c r="K15" s="82"/>
      <c r="L15" s="82"/>
      <c r="M15" s="82"/>
    </row>
    <row r="16" spans="1:13" ht="15.75">
      <c r="A16" s="81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</row>
    <row r="17" spans="1:13" ht="15.75">
      <c r="A17" s="83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</row>
    <row r="18" spans="1:13" ht="15.75">
      <c r="A18" s="81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</sheetData>
  <sheetProtection/>
  <mergeCells count="12">
    <mergeCell ref="A2:A3"/>
    <mergeCell ref="B2:B3"/>
    <mergeCell ref="C2:C3"/>
    <mergeCell ref="E2:E3"/>
    <mergeCell ref="G2:G3"/>
    <mergeCell ref="I2:I3"/>
    <mergeCell ref="O1:P1"/>
    <mergeCell ref="Q1:R1"/>
    <mergeCell ref="N2:N3"/>
    <mergeCell ref="K2:K3"/>
    <mergeCell ref="M2:M3"/>
    <mergeCell ref="E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4" r:id="rId1"/>
  <colBreaks count="1" manualBreakCount="1">
    <brk id="19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"/>
  <sheetViews>
    <sheetView zoomScale="80" zoomScaleNormal="80" zoomScalePageLayoutView="0" workbookViewId="0" topLeftCell="A1">
      <selection activeCell="J10" sqref="J10"/>
    </sheetView>
  </sheetViews>
  <sheetFormatPr defaultColWidth="9.140625" defaultRowHeight="15"/>
  <cols>
    <col min="1" max="1" width="9.140625" style="68" customWidth="1"/>
    <col min="2" max="2" width="38.57421875" style="68" customWidth="1"/>
    <col min="3" max="3" width="24.8515625" style="68" customWidth="1"/>
    <col min="4" max="4" width="13.421875" style="68" customWidth="1"/>
    <col min="5" max="5" width="27.28125" style="68" customWidth="1"/>
    <col min="6" max="6" width="14.7109375" style="68" customWidth="1"/>
    <col min="7" max="7" width="9.140625" style="68" customWidth="1"/>
    <col min="8" max="8" width="14.7109375" style="68" customWidth="1"/>
    <col min="9" max="9" width="14.57421875" style="68" customWidth="1"/>
    <col min="10" max="16384" width="9.140625" style="68" customWidth="1"/>
  </cols>
  <sheetData>
    <row r="1" spans="1:6" ht="30.75" customHeight="1">
      <c r="A1" s="85" t="s">
        <v>54</v>
      </c>
      <c r="B1" s="67" t="s">
        <v>34</v>
      </c>
      <c r="D1" s="86"/>
      <c r="E1" s="10" t="s">
        <v>164</v>
      </c>
      <c r="F1" s="67"/>
    </row>
    <row r="2" spans="1:6" ht="15" customHeight="1">
      <c r="A2" s="277" t="s">
        <v>0</v>
      </c>
      <c r="B2" s="279" t="s">
        <v>1</v>
      </c>
      <c r="C2" s="283" t="s">
        <v>35</v>
      </c>
      <c r="D2" s="275" t="s">
        <v>75</v>
      </c>
      <c r="E2" s="283" t="s">
        <v>160</v>
      </c>
      <c r="F2" s="275" t="s">
        <v>120</v>
      </c>
    </row>
    <row r="3" spans="1:9" ht="139.5" customHeight="1">
      <c r="A3" s="278"/>
      <c r="B3" s="280"/>
      <c r="C3" s="287"/>
      <c r="D3" s="276"/>
      <c r="E3" s="284"/>
      <c r="F3" s="276"/>
      <c r="G3" s="90" t="s">
        <v>36</v>
      </c>
      <c r="H3" s="90" t="s">
        <v>68</v>
      </c>
      <c r="I3" s="90" t="s">
        <v>69</v>
      </c>
    </row>
    <row r="4" spans="1:9" ht="15">
      <c r="A4" s="70"/>
      <c r="B4" s="70"/>
      <c r="C4" s="91" t="s">
        <v>36</v>
      </c>
      <c r="D4" s="92" t="s">
        <v>76</v>
      </c>
      <c r="E4" s="71" t="s">
        <v>37</v>
      </c>
      <c r="F4" s="92" t="s">
        <v>76</v>
      </c>
      <c r="G4" s="69"/>
      <c r="H4" s="69"/>
      <c r="I4" s="69"/>
    </row>
    <row r="5" spans="1:18" ht="23.25" customHeight="1">
      <c r="A5" s="70">
        <v>1</v>
      </c>
      <c r="B5" s="1" t="s">
        <v>112</v>
      </c>
      <c r="C5" s="122">
        <f>G5</f>
        <v>0</v>
      </c>
      <c r="D5" s="123">
        <v>2</v>
      </c>
      <c r="E5" s="140">
        <f aca="true" t="shared" si="0" ref="E5:E12">_xlfn.IFERROR(H5/I5*100,0)</f>
        <v>0</v>
      </c>
      <c r="F5" s="123">
        <v>3</v>
      </c>
      <c r="G5" s="124">
        <v>0</v>
      </c>
      <c r="H5" s="125">
        <v>0</v>
      </c>
      <c r="I5" s="126">
        <v>54975688.25</v>
      </c>
      <c r="M5" s="6" t="s">
        <v>138</v>
      </c>
      <c r="N5" s="6"/>
      <c r="O5" s="6"/>
      <c r="P5" s="6"/>
      <c r="Q5" s="6"/>
      <c r="R5" s="6"/>
    </row>
    <row r="6" spans="1:18" ht="33" customHeight="1">
      <c r="A6" s="70">
        <v>2</v>
      </c>
      <c r="B6" s="2" t="s">
        <v>113</v>
      </c>
      <c r="C6" s="122">
        <v>16</v>
      </c>
      <c r="D6" s="123">
        <v>0</v>
      </c>
      <c r="E6" s="140">
        <f t="shared" si="0"/>
        <v>64.2196926929787</v>
      </c>
      <c r="F6" s="123">
        <v>0</v>
      </c>
      <c r="G6" s="124">
        <v>9</v>
      </c>
      <c r="H6" s="125">
        <v>35305218.05</v>
      </c>
      <c r="I6" s="126">
        <v>54975688.25</v>
      </c>
      <c r="M6" s="6" t="s">
        <v>139</v>
      </c>
      <c r="N6" s="6"/>
      <c r="O6" s="6"/>
      <c r="P6" s="6"/>
      <c r="Q6" s="6"/>
      <c r="R6" s="6"/>
    </row>
    <row r="7" spans="1:9" ht="60" customHeight="1">
      <c r="A7" s="70">
        <v>3</v>
      </c>
      <c r="B7" s="2" t="s">
        <v>114</v>
      </c>
      <c r="C7" s="122">
        <v>1</v>
      </c>
      <c r="D7" s="123">
        <v>0</v>
      </c>
      <c r="E7" s="140">
        <f t="shared" si="0"/>
        <v>4.847597337719551</v>
      </c>
      <c r="F7" s="123">
        <v>1</v>
      </c>
      <c r="G7" s="124">
        <v>0</v>
      </c>
      <c r="H7" s="125">
        <v>2665000</v>
      </c>
      <c r="I7" s="126">
        <v>54975688.25</v>
      </c>
    </row>
    <row r="8" spans="1:9" ht="62.25" customHeight="1">
      <c r="A8" s="70">
        <v>4</v>
      </c>
      <c r="B8" s="2" t="s">
        <v>115</v>
      </c>
      <c r="C8" s="122">
        <v>20</v>
      </c>
      <c r="D8" s="123">
        <v>0</v>
      </c>
      <c r="E8" s="140">
        <f t="shared" si="0"/>
        <v>24.11088541488155</v>
      </c>
      <c r="F8" s="123">
        <v>1</v>
      </c>
      <c r="G8" s="124">
        <v>17</v>
      </c>
      <c r="H8" s="127">
        <v>13255125.2</v>
      </c>
      <c r="I8" s="126">
        <v>54975688.25</v>
      </c>
    </row>
    <row r="9" spans="1:9" ht="51.75" customHeight="1">
      <c r="A9" s="70">
        <v>5</v>
      </c>
      <c r="B9" s="2" t="s">
        <v>116</v>
      </c>
      <c r="C9" s="122">
        <v>2</v>
      </c>
      <c r="D9" s="123">
        <v>0</v>
      </c>
      <c r="E9" s="140">
        <f t="shared" si="0"/>
        <v>0.058856925724799815</v>
      </c>
      <c r="F9" s="123">
        <v>1</v>
      </c>
      <c r="G9" s="124">
        <v>2</v>
      </c>
      <c r="H9" s="125">
        <v>32357</v>
      </c>
      <c r="I9" s="126">
        <v>54975688.25</v>
      </c>
    </row>
    <row r="10" spans="1:9" ht="79.5" customHeight="1">
      <c r="A10" s="70">
        <v>6</v>
      </c>
      <c r="B10" s="2" t="s">
        <v>117</v>
      </c>
      <c r="C10" s="122">
        <f>G10</f>
        <v>0</v>
      </c>
      <c r="D10" s="123">
        <v>2</v>
      </c>
      <c r="E10" s="140">
        <f t="shared" si="0"/>
        <v>0</v>
      </c>
      <c r="F10" s="123">
        <v>3</v>
      </c>
      <c r="G10" s="124">
        <v>0</v>
      </c>
      <c r="H10" s="125">
        <v>0</v>
      </c>
      <c r="I10" s="126">
        <v>54975688.25</v>
      </c>
    </row>
    <row r="11" spans="1:9" ht="63" customHeight="1">
      <c r="A11" s="70">
        <v>7</v>
      </c>
      <c r="B11" s="2" t="s">
        <v>121</v>
      </c>
      <c r="C11" s="122">
        <v>2</v>
      </c>
      <c r="D11" s="123">
        <v>0</v>
      </c>
      <c r="E11" s="140">
        <f t="shared" si="0"/>
        <v>0.10186320859748399</v>
      </c>
      <c r="F11" s="123">
        <v>1</v>
      </c>
      <c r="G11" s="124">
        <v>2</v>
      </c>
      <c r="H11" s="125">
        <v>56000</v>
      </c>
      <c r="I11" s="126">
        <v>54975688.25</v>
      </c>
    </row>
    <row r="12" spans="1:9" ht="46.5" customHeight="1">
      <c r="A12" s="70">
        <v>8</v>
      </c>
      <c r="B12" s="2" t="s">
        <v>118</v>
      </c>
      <c r="C12" s="122">
        <v>3</v>
      </c>
      <c r="D12" s="123">
        <v>0</v>
      </c>
      <c r="E12" s="140">
        <f t="shared" si="0"/>
        <v>6.661104420097915</v>
      </c>
      <c r="F12" s="123">
        <v>1</v>
      </c>
      <c r="G12" s="124">
        <v>1</v>
      </c>
      <c r="H12" s="125">
        <v>3661988</v>
      </c>
      <c r="I12" s="126">
        <v>54975688.25</v>
      </c>
    </row>
    <row r="13" spans="1:8" ht="15">
      <c r="A13" s="81"/>
      <c r="B13" s="82"/>
      <c r="C13" s="82">
        <f>SUM(C5:C12)</f>
        <v>44</v>
      </c>
      <c r="D13" s="82"/>
      <c r="E13" s="82"/>
      <c r="F13" s="82"/>
      <c r="H13" s="93">
        <f>SUM(H5:H12)</f>
        <v>54975688.25</v>
      </c>
    </row>
    <row r="15" ht="15">
      <c r="A15" s="68" t="s">
        <v>70</v>
      </c>
    </row>
    <row r="16" ht="15">
      <c r="A16" s="68" t="s">
        <v>122</v>
      </c>
    </row>
    <row r="18" ht="15">
      <c r="A18" s="68" t="s">
        <v>131</v>
      </c>
    </row>
  </sheetData>
  <sheetProtection/>
  <mergeCells count="6">
    <mergeCell ref="F2:F3"/>
    <mergeCell ref="A2:A3"/>
    <mergeCell ref="B2:B3"/>
    <mergeCell ref="C2:C3"/>
    <mergeCell ref="E2:E3"/>
    <mergeCell ref="D2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2023-04-06T01:18:29Z</dcterms:modified>
  <cp:category/>
  <cp:version/>
  <cp:contentType/>
  <cp:contentStatus/>
</cp:coreProperties>
</file>