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64" i="1"/>
  <c r="H364"/>
  <c r="G364"/>
  <c r="I362"/>
  <c r="H362"/>
  <c r="G362"/>
  <c r="I360"/>
  <c r="H360"/>
  <c r="G360"/>
  <c r="I358"/>
  <c r="H358"/>
  <c r="G358"/>
  <c r="I346"/>
  <c r="H346"/>
  <c r="H337" s="1"/>
  <c r="G346"/>
  <c r="I344"/>
  <c r="H344"/>
  <c r="G344"/>
  <c r="I342"/>
  <c r="H342"/>
  <c r="G342"/>
  <c r="I338"/>
  <c r="H338"/>
  <c r="G338"/>
  <c r="I337"/>
  <c r="I335"/>
  <c r="H335"/>
  <c r="H334" s="1"/>
  <c r="G335"/>
  <c r="G334" s="1"/>
  <c r="I334"/>
  <c r="I332"/>
  <c r="H332"/>
  <c r="G332"/>
  <c r="I330"/>
  <c r="I329" s="1"/>
  <c r="H330"/>
  <c r="G330"/>
  <c r="G329" s="1"/>
  <c r="I326"/>
  <c r="I325" s="1"/>
  <c r="I324" s="1"/>
  <c r="H326"/>
  <c r="H325" s="1"/>
  <c r="H324" s="1"/>
  <c r="G326"/>
  <c r="G325" s="1"/>
  <c r="G324" s="1"/>
  <c r="I322"/>
  <c r="I321" s="1"/>
  <c r="I320" s="1"/>
  <c r="H322"/>
  <c r="H321" s="1"/>
  <c r="H320" s="1"/>
  <c r="G322"/>
  <c r="G321" s="1"/>
  <c r="G320" s="1"/>
  <c r="G318"/>
  <c r="I316"/>
  <c r="I315" s="1"/>
  <c r="H316"/>
  <c r="H315" s="1"/>
  <c r="G316"/>
  <c r="G315" s="1"/>
  <c r="I313"/>
  <c r="H313"/>
  <c r="G313"/>
  <c r="I310"/>
  <c r="H310"/>
  <c r="H309" s="1"/>
  <c r="G310"/>
  <c r="G309" s="1"/>
  <c r="G306"/>
  <c r="G305" s="1"/>
  <c r="I303"/>
  <c r="H303"/>
  <c r="G303"/>
  <c r="I301"/>
  <c r="H301"/>
  <c r="G301"/>
  <c r="I299"/>
  <c r="H299"/>
  <c r="G299"/>
  <c r="I296"/>
  <c r="H296"/>
  <c r="I293"/>
  <c r="H293"/>
  <c r="G293"/>
  <c r="I290"/>
  <c r="H290"/>
  <c r="G290"/>
  <c r="I287"/>
  <c r="H287"/>
  <c r="G287"/>
  <c r="I285"/>
  <c r="H285"/>
  <c r="G285"/>
  <c r="I283"/>
  <c r="H283"/>
  <c r="G283"/>
  <c r="G280"/>
  <c r="I278"/>
  <c r="H278"/>
  <c r="G278"/>
  <c r="I276"/>
  <c r="I275" s="1"/>
  <c r="H276"/>
  <c r="G276"/>
  <c r="H275"/>
  <c r="I273"/>
  <c r="I272" s="1"/>
  <c r="H273"/>
  <c r="H272" s="1"/>
  <c r="G273"/>
  <c r="G272"/>
  <c r="I265"/>
  <c r="H265"/>
  <c r="G265"/>
  <c r="I259"/>
  <c r="I258" s="1"/>
  <c r="H259"/>
  <c r="G259"/>
  <c r="G258" s="1"/>
  <c r="G256"/>
  <c r="G254"/>
  <c r="J253"/>
  <c r="G252"/>
  <c r="G250"/>
  <c r="I248"/>
  <c r="H248"/>
  <c r="G248"/>
  <c r="I246"/>
  <c r="H246"/>
  <c r="G246"/>
  <c r="I244"/>
  <c r="H244"/>
  <c r="G244"/>
  <c r="I240"/>
  <c r="H240"/>
  <c r="G240"/>
  <c r="I238"/>
  <c r="H238"/>
  <c r="G238"/>
  <c r="I236"/>
  <c r="H236"/>
  <c r="G236"/>
  <c r="I230"/>
  <c r="H230"/>
  <c r="G230"/>
  <c r="G226"/>
  <c r="I221"/>
  <c r="H221"/>
  <c r="G221"/>
  <c r="I214"/>
  <c r="H214"/>
  <c r="G214"/>
  <c r="I212"/>
  <c r="H212"/>
  <c r="G212"/>
  <c r="I209"/>
  <c r="H209"/>
  <c r="G209"/>
  <c r="I207"/>
  <c r="H207"/>
  <c r="G207"/>
  <c r="I205"/>
  <c r="H205"/>
  <c r="G205"/>
  <c r="I203"/>
  <c r="H203"/>
  <c r="G203"/>
  <c r="I201"/>
  <c r="H201"/>
  <c r="G201"/>
  <c r="I199"/>
  <c r="H199"/>
  <c r="G199"/>
  <c r="G195"/>
  <c r="G193" s="1"/>
  <c r="I193"/>
  <c r="H193"/>
  <c r="G190"/>
  <c r="I188"/>
  <c r="H188"/>
  <c r="G188"/>
  <c r="G186"/>
  <c r="I184"/>
  <c r="H184"/>
  <c r="G184"/>
  <c r="I182"/>
  <c r="H182"/>
  <c r="G182"/>
  <c r="I180"/>
  <c r="H180"/>
  <c r="G180"/>
  <c r="I178"/>
  <c r="H178"/>
  <c r="G178"/>
  <c r="I176"/>
  <c r="H176"/>
  <c r="G176"/>
  <c r="I174"/>
  <c r="H174"/>
  <c r="G174"/>
  <c r="I172"/>
  <c r="H172"/>
  <c r="G172"/>
  <c r="I170"/>
  <c r="H170"/>
  <c r="G170"/>
  <c r="I169"/>
  <c r="I168" s="1"/>
  <c r="H169"/>
  <c r="H168" s="1"/>
  <c r="G168"/>
  <c r="I165"/>
  <c r="H165"/>
  <c r="G165"/>
  <c r="G163"/>
  <c r="I161"/>
  <c r="H161"/>
  <c r="G161"/>
  <c r="G159"/>
  <c r="I157"/>
  <c r="H157"/>
  <c r="G157"/>
  <c r="I155"/>
  <c r="I154" s="1"/>
  <c r="H155"/>
  <c r="H154" s="1"/>
  <c r="G155"/>
  <c r="G151"/>
  <c r="I149"/>
  <c r="H149"/>
  <c r="G149"/>
  <c r="I147"/>
  <c r="I146" s="1"/>
  <c r="H147"/>
  <c r="H146" s="1"/>
  <c r="G147"/>
  <c r="I144"/>
  <c r="H144"/>
  <c r="G144"/>
  <c r="G140"/>
  <c r="I138"/>
  <c r="I137" s="1"/>
  <c r="H138"/>
  <c r="H137" s="1"/>
  <c r="G138"/>
  <c r="G137" s="1"/>
  <c r="G135"/>
  <c r="G134" s="1"/>
  <c r="G132"/>
  <c r="I130"/>
  <c r="H130"/>
  <c r="G130"/>
  <c r="I128"/>
  <c r="H128"/>
  <c r="G128"/>
  <c r="I126"/>
  <c r="H126"/>
  <c r="G126"/>
  <c r="G121"/>
  <c r="I119"/>
  <c r="H119"/>
  <c r="G119"/>
  <c r="I115"/>
  <c r="I114" s="1"/>
  <c r="I113" s="1"/>
  <c r="H115"/>
  <c r="G115"/>
  <c r="G114" s="1"/>
  <c r="G113" s="1"/>
  <c r="G111"/>
  <c r="G109"/>
  <c r="G107"/>
  <c r="G105"/>
  <c r="G103"/>
  <c r="G101"/>
  <c r="G99"/>
  <c r="G97"/>
  <c r="G95"/>
  <c r="G93"/>
  <c r="G90"/>
  <c r="I88"/>
  <c r="H88"/>
  <c r="G88"/>
  <c r="I86"/>
  <c r="H86"/>
  <c r="G86"/>
  <c r="I79"/>
  <c r="H79"/>
  <c r="G79"/>
  <c r="G76"/>
  <c r="G75" s="1"/>
  <c r="I75"/>
  <c r="H75"/>
  <c r="I72"/>
  <c r="H72"/>
  <c r="G72"/>
  <c r="I71"/>
  <c r="H71"/>
  <c r="G71"/>
  <c r="I69"/>
  <c r="I68" s="1"/>
  <c r="H69"/>
  <c r="H68" s="1"/>
  <c r="G69"/>
  <c r="G68" s="1"/>
  <c r="G65"/>
  <c r="I62"/>
  <c r="H62"/>
  <c r="G62"/>
  <c r="I56"/>
  <c r="H56"/>
  <c r="G56"/>
  <c r="I49"/>
  <c r="H49"/>
  <c r="G49"/>
  <c r="I46"/>
  <c r="I45" s="1"/>
  <c r="H46"/>
  <c r="H45" s="1"/>
  <c r="G46"/>
  <c r="G45" s="1"/>
  <c r="I42"/>
  <c r="H42"/>
  <c r="G42"/>
  <c r="I38"/>
  <c r="H38"/>
  <c r="G38"/>
  <c r="I36"/>
  <c r="H36"/>
  <c r="G36"/>
  <c r="I32"/>
  <c r="H32"/>
  <c r="G32"/>
  <c r="G27"/>
  <c r="G25"/>
  <c r="I24"/>
  <c r="H24"/>
  <c r="I20"/>
  <c r="H20"/>
  <c r="G20"/>
  <c r="I17"/>
  <c r="H17"/>
  <c r="H16" s="1"/>
  <c r="G17"/>
  <c r="G16" s="1"/>
  <c r="I13"/>
  <c r="H13"/>
  <c r="G13"/>
  <c r="I10"/>
  <c r="I9" s="1"/>
  <c r="H10"/>
  <c r="G10"/>
  <c r="G24" l="1"/>
  <c r="G23" s="1"/>
  <c r="H9"/>
  <c r="I16"/>
  <c r="I74"/>
  <c r="H243"/>
  <c r="I309"/>
  <c r="I308" s="1"/>
  <c r="H74"/>
  <c r="G192"/>
  <c r="H192"/>
  <c r="G308"/>
  <c r="I48"/>
  <c r="I192"/>
  <c r="H211"/>
  <c r="H125"/>
  <c r="H124" s="1"/>
  <c r="G146"/>
  <c r="H167"/>
  <c r="H153" s="1"/>
  <c r="I211"/>
  <c r="G211"/>
  <c r="G275"/>
  <c r="H282"/>
  <c r="H271" s="1"/>
  <c r="H23"/>
  <c r="H48"/>
  <c r="G9"/>
  <c r="G125"/>
  <c r="G124" s="1"/>
  <c r="I125"/>
  <c r="I124" s="1"/>
  <c r="G167"/>
  <c r="I243"/>
  <c r="I242" s="1"/>
  <c r="G243"/>
  <c r="G242" s="1"/>
  <c r="H329"/>
  <c r="H328" s="1"/>
  <c r="G337"/>
  <c r="I328"/>
  <c r="I23"/>
  <c r="I8" s="1"/>
  <c r="G48"/>
  <c r="H114"/>
  <c r="H113" s="1"/>
  <c r="I167"/>
  <c r="I153" s="1"/>
  <c r="H258"/>
  <c r="H242" s="1"/>
  <c r="I271"/>
  <c r="I282"/>
  <c r="G328"/>
  <c r="G74"/>
  <c r="G8" s="1"/>
  <c r="H308"/>
  <c r="G298"/>
  <c r="G296" s="1"/>
  <c r="G154"/>
  <c r="H8" l="1"/>
  <c r="H366"/>
  <c r="G153"/>
  <c r="G282"/>
  <c r="G271" s="1"/>
  <c r="I366"/>
  <c r="G366" l="1"/>
</calcChain>
</file>

<file path=xl/sharedStrings.xml><?xml version="1.0" encoding="utf-8"?>
<sst xmlns="http://schemas.openxmlformats.org/spreadsheetml/2006/main" count="2137" uniqueCount="340">
  <si>
    <t xml:space="preserve">Приложение № 15 </t>
  </si>
  <si>
    <t xml:space="preserve">к Решению Совета МР "Чернышевский район" </t>
  </si>
  <si>
    <t>"О бюджете муниципального района "Чернышевский район" на 2025 год и плановый период 2026 и 2027 годов"</t>
  </si>
  <si>
    <t>Распределение бюджетных ассигнований  по разделам, подразделам, целевым статьям и видам расходов классификации расходов   бюджета муниципального района "Чернышевский район"  на 2025 год и плановый период 2026 и 2027 годов.</t>
  </si>
  <si>
    <t>Документ, учреждение</t>
  </si>
  <si>
    <t>Вед.</t>
  </si>
  <si>
    <t>Разд.</t>
  </si>
  <si>
    <t>Подр.</t>
  </si>
  <si>
    <t>Ц.ст.</t>
  </si>
  <si>
    <t>Расх.</t>
  </si>
  <si>
    <t>Сумма на 2025 год</t>
  </si>
  <si>
    <t>Сумма на 2026 год</t>
  </si>
  <si>
    <t>Сумма на 2027 год</t>
  </si>
  <si>
    <t xml:space="preserve">  Общегосударственные вопросы</t>
  </si>
  <si>
    <t>000</t>
  </si>
  <si>
    <t>01</t>
  </si>
  <si>
    <t>00</t>
  </si>
  <si>
    <t>0000000000</t>
  </si>
  <si>
    <t xml:space="preserve">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</si>
  <si>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</si>
  <si>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Глава муниципального образования</t>
  </si>
  <si>
    <t>0000020300</t>
  </si>
  <si>
    <t xml:space="preserve">        Фонд оплаты труда государственных (муниципальных) органов</t>
  </si>
  <si>
    <t>121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</si>
  <si>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</si>
  <si>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</si>
  <si>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Субсидии в целях софинансирования расходных обязательств бюджета муниципального района (городского округа) по оплате труда работников учреждений бюджетной сферы, финансируемых за счет средств муниципального района (городского округа)</t>
  </si>
  <si>
    <t>00000S8180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</si>
  <si>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</si>
  <si>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</si>
  <si>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 xml:space="preserve">      Председатель представительного органа муниципального образования</t>
  </si>
  <si>
    <t>0000021100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</si>
  <si>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</si>
  <si>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</si>
  <si>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Центральный аппарат</t>
  </si>
  <si>
    <t>0000020400</t>
  </si>
  <si>
    <t xml:space="preserve">        Иные выплаты персоналу государственных (муниципальных) органов, за исключением фонда оплаты труда</t>
  </si>
  <si>
    <t>122</t>
  </si>
  <si>
    <t xml:space="preserve">        Закупка товаров, работ, услуг в сфере информационно-коммуникационных технологий</t>
  </si>
  <si>
    <t>242</t>
  </si>
  <si>
    <t xml:space="preserve">        Прочая закупка товаров, работ и услуг</t>
  </si>
  <si>
    <t>244</t>
  </si>
  <si>
    <t xml:space="preserve">        Уплата налога на имущество организаций и земельного налога</t>
  </si>
  <si>
    <t>851</t>
  </si>
  <si>
    <t xml:space="preserve">        Уплата прочих налогов, сборов</t>
  </si>
  <si>
    <t>852</t>
  </si>
  <si>
    <t xml:space="preserve">      Осуществление государственных полномочий в сфере труда</t>
  </si>
  <si>
    <t>0000079206</t>
  </si>
  <si>
    <t xml:space="preserve">      Осуществление государственного полномочия по созданию административных комиссий в Забайкальском крае</t>
  </si>
  <si>
    <t>0000079207</t>
  </si>
  <si>
    <t xml:space="preserve">      Осуществление государственных полномочий в сфере государственного управления</t>
  </si>
  <si>
    <t>0000079202</t>
  </si>
  <si>
    <t xml:space="preserve">    Судебная система</t>
  </si>
  <si>
    <t>05</t>
  </si>
  <si>
    <t xml:space="preserve">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</si>
  <si>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</si>
  <si>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</si>
  <si>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</si>
  <si>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Закупка энергетических ресурсов</t>
  </si>
  <si>
    <t>247</t>
  </si>
  <si>
    <t xml:space="preserve">      Руководитель контрольно-счетной палаты муниципального образования</t>
  </si>
  <si>
    <t>0000022400</t>
  </si>
  <si>
    <t xml:space="preserve">      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</si>
  <si>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 xml:space="preserve">    Обеспечение проведения выборов и референдумов</t>
  </si>
  <si>
    <t>07</t>
  </si>
  <si>
    <t xml:space="preserve">      Выборы главы муниципального образования</t>
  </si>
  <si>
    <t>0000002003</t>
  </si>
  <si>
    <t xml:space="preserve">        Специальные расходы</t>
  </si>
  <si>
    <t>880</t>
  </si>
  <si>
    <t xml:space="preserve">    Резервные фонды</t>
  </si>
  <si>
    <t>11</t>
  </si>
  <si>
    <t xml:space="preserve">      Резервный фонд администрации муниципального образования</t>
  </si>
  <si>
    <t>0000007005</t>
  </si>
  <si>
    <t xml:space="preserve">        Резервные средства</t>
  </si>
  <si>
    <t>870</t>
  </si>
  <si>
    <t xml:space="preserve">    Другие общегосударственные вопросы</t>
  </si>
  <si>
    <t>13</t>
  </si>
  <si>
    <t xml:space="preserve">      Обеспечение деятельности подведомственных учреждений</t>
  </si>
  <si>
    <t>0000009399</t>
  </si>
  <si>
    <t xml:space="preserve">        Фонд оплаты труда учреждений</t>
  </si>
  <si>
    <t>111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</si>
  <si>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</si>
  <si>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</si>
  <si>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Учебно-методические кабинеты централизованные бухгалтерии, группы хозяйственного обслуживания</t>
  </si>
  <si>
    <t>0000045299</t>
  </si>
  <si>
    <t xml:space="preserve">        Иные выплаты персоналу учреждений, за исключением фонда оплаты труда</t>
  </si>
  <si>
    <t>112</t>
  </si>
  <si>
    <t>Создание резерва на реализацию мероприятий по муниципальным программам планового периода</t>
  </si>
  <si>
    <t>0000079500</t>
  </si>
  <si>
    <t xml:space="preserve">      Выполнение других обязательств государства</t>
  </si>
  <si>
    <t>0000092305</t>
  </si>
  <si>
    <t xml:space="preserve">      Реализация мероприятий муниципальной программы "Улучшение условий и охраны труда в муниципальном районе "Чернышевский район" на 2021-2025 годы"</t>
  </si>
  <si>
    <t>0100079500</t>
  </si>
  <si>
    <t xml:space="preserve">      Реализация мероприятий муниципальной программы "Управление земельно-имущественным комплексом муниципального района "Чернышевский район" на 2021-2025 годы"</t>
  </si>
  <si>
    <t>0200079500</t>
  </si>
  <si>
    <t xml:space="preserve">      Реализация мероприятий муниципальной программы "Гармонизация межнациональных и межконфессиональных отношений на территории муниципального района "Чернышевский район" на 2021-2025 годы"</t>
  </si>
  <si>
    <t>0300079500</t>
  </si>
  <si>
    <t xml:space="preserve">      Реализация мероприятий муниципальной программы "Профилактика и предупреждение употребления наркотических средств, алкоголизма, пьянства, табакокурения в муниципальном районе "Чернышевский район"</t>
  </si>
  <si>
    <t>0400079500</t>
  </si>
  <si>
    <t xml:space="preserve">      Реализация мероприятий муниципальной программы "Профилактика терроризма и экстремизма на территории муниципального района "Чернышевский район" на 2021-2025 годы"</t>
  </si>
  <si>
    <t>0500079500</t>
  </si>
  <si>
    <t xml:space="preserve">      Реализация мероприятий муниципальной программы "Профилактика правонарушений на территории муниципального района "Чернышевский район" на 2021-2025 годы"</t>
  </si>
  <si>
    <t>0600079500</t>
  </si>
  <si>
    <t xml:space="preserve">      Реализация мероприятий муниципальной программы "Территориальное планирование и обеспечение градостроительной деятельности" на территории Чернышевского района на 2021-2025 годы"</t>
  </si>
  <si>
    <t>0700079500</t>
  </si>
  <si>
    <t xml:space="preserve">      Муниципальная программа "Энергосбережение и повышение энергитической эффективности в муниципальном районе "Чернышевский район" на 2021-2025 годы"</t>
  </si>
  <si>
    <t>0900079500</t>
  </si>
  <si>
    <t xml:space="preserve">      Реализация мероприятий муниципальной программы "Укрепеление общественного здоровья в  МР "Чернышевский район" на 2021-2025 годы"</t>
  </si>
  <si>
    <t>Муниципальная программа "Обеспечение экологической безопасности окружающей среды и населения МР "Чернышевский район" при обращении с отходами производства и потребеления на 2021-2025 годы"</t>
  </si>
  <si>
    <t>0800079500</t>
  </si>
  <si>
    <t xml:space="preserve">  Национальная безопасность и правоохранительная деятельность</t>
  </si>
  <si>
    <t xml:space="preserve">    Гражданская оборона</t>
  </si>
  <si>
    <t>09</t>
  </si>
  <si>
    <t xml:space="preserve">      Расходы на оплату труда и начисления работников единой диспетчерской дежурной службы Администрации МР "Чернышевский район"</t>
  </si>
  <si>
    <t>0000021800</t>
  </si>
  <si>
    <t xml:space="preserve">      Предупреждение и ликвидация последствий чрезвычайных ситуаций и стихийных бедствий природного и техногенного характера</t>
  </si>
  <si>
    <t>0000021801</t>
  </si>
  <si>
    <t xml:space="preserve">  Национальная экономика</t>
  </si>
  <si>
    <t xml:space="preserve">    Сельское хозяйство и рыболовство</t>
  </si>
  <si>
    <t xml:space="preserve">      Организация мероприятий при осуществлении деятельности по обращению с животными без владельцев</t>
  </si>
  <si>
    <t>0000077265</t>
  </si>
  <si>
    <t xml:space="preserve">      Субвенция на администрирование государственного полномочия по организации проведения мероприятий мероприятий при осуществлении деятельности по обращению с животными без владельцев</t>
  </si>
  <si>
    <t>0000079265</t>
  </si>
  <si>
    <t xml:space="preserve">              Субсидии бюджетам муниципальных районов, муниципальных и городских округов на реализацию мероприятий на проведение кадастровых работ по образованию земельных участков, занятых скотомогильниками (биотермическими ямами) и изготовление технических планов на бесхозяйные скотомогильники (биотермические ямы)</t>
  </si>
  <si>
    <t>00000S7267</t>
  </si>
  <si>
    <t xml:space="preserve">      Реализация мероприятий по комплексному развитию сельских территорий</t>
  </si>
  <si>
    <t>Водное хозяйство</t>
  </si>
  <si>
    <t>Воспроизводство и использование природных ресурсов</t>
  </si>
  <si>
    <t>00000L0652</t>
  </si>
  <si>
    <t xml:space="preserve">    Дорожное хозяйство (дорожные фонды)</t>
  </si>
  <si>
    <t xml:space="preserve">      Содержание, ремонт автомобильных дорог и технических сооружений на них за счет средств дорожного фонда Чернышевского района</t>
  </si>
  <si>
    <t>0000031512</t>
  </si>
  <si>
    <t xml:space="preserve">      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</si>
  <si>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00000S4315</t>
  </si>
  <si>
    <t xml:space="preserve">      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</si>
  <si>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00000S4317</t>
  </si>
  <si>
    <t>Строительство, реконструкция, капитальный ремонт и ремонт автомобильных дорог</t>
  </si>
  <si>
    <t xml:space="preserve">    Другие вопросы в области национальной экономики</t>
  </si>
  <si>
    <t>12</t>
  </si>
  <si>
    <t xml:space="preserve">      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</si>
  <si>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0000079502</t>
  </si>
  <si>
    <t>Проведение комплексных кадастровых работ</t>
  </si>
  <si>
    <t>00000L5110</t>
  </si>
  <si>
    <t xml:space="preserve">      Реализация мероприятий муниципальной программы "Развитие малого и среднего предпринимательства на территории Чернышевского района на 2021-2025 годы"</t>
  </si>
  <si>
    <t>1000079500</t>
  </si>
  <si>
    <t xml:space="preserve">      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</si>
  <si>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</si>
  <si>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 xml:space="preserve">  Образование</t>
  </si>
  <si>
    <t xml:space="preserve">    Дошкольное образование</t>
  </si>
  <si>
    <t xml:space="preserve">      Муниципальные дошкольные детские учреждения</t>
  </si>
  <si>
    <t>0000042099</t>
  </si>
  <si>
    <t xml:space="preserve">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</si>
  <si>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</si>
  <si>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 xml:space="preserve">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</si>
  <si>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0000071201</t>
  </si>
  <si>
    <t xml:space="preserve">        Субсидии бюджетным учреждениям на иные цели</t>
  </si>
  <si>
    <t>612</t>
  </si>
  <si>
    <t xml:space="preserve">      Дополнительная мера социальной поддержки отдельной категории граждан Российской Федерации в виде невзимания платы за присмотр и уход за их детьми, осваивающимими образовательные программы в муниципальных дошкольных образовательных организациях Забайкальского края</t>
  </si>
  <si>
    <t>0000071231</t>
  </si>
  <si>
    <t xml:space="preserve">      Реализация мероприятий муниципальной подпрограммы "Повышение качества и доступности дошкольного образования" муниципальной программы "Развитие образования в Чернышевском районе на 2021-2025 годы"</t>
  </si>
  <si>
    <t>1110079500</t>
  </si>
  <si>
    <t>проведение капитального ремонта и оснащения зданий муниципальных образовательных организаций</t>
  </si>
  <si>
    <t>0000053150</t>
  </si>
  <si>
    <t xml:space="preserve">    Общее образование</t>
  </si>
  <si>
    <t xml:space="preserve">      Муниципальные общеобразовательные школы</t>
  </si>
  <si>
    <t>0000042199</t>
  </si>
  <si>
    <t xml:space="preserve">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</si>
  <si>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0000053030</t>
  </si>
  <si>
    <t xml:space="preserve">      Обеспечение выплаты ежемесячного денежного вознаграждения за  классное руководство педагогическим работникам муниципальных образовательных организаций</t>
  </si>
  <si>
    <t>0000071031</t>
  </si>
  <si>
    <t>0000071202</t>
  </si>
  <si>
    <t xml:space="preserve">      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</si>
  <si>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0000071218</t>
  </si>
  <si>
    <t xml:space="preserve">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</si>
  <si>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00000L3040</t>
  </si>
  <si>
    <t xml:space="preserve">      Дополнительная мера социальной поддержки отдельной категории граждан Российской Федерации в виде обеспечения льготным питанием их детей, обучающихся в 5-11 классах в муниципальных общеобразовательных организациях Забайкальского края</t>
  </si>
  <si>
    <t>0000071219</t>
  </si>
  <si>
    <t>обеспечение бесплатным питанием в учебное время обучающихся в 5-11 классах в муниципальных общеобразовательных организациях Забайкальского края детей из многодетных семей</t>
  </si>
  <si>
    <t>0000071217</t>
  </si>
  <si>
    <t>Субсидии на 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</si>
  <si>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00000S1445</t>
  </si>
  <si>
    <t>Субсидии  на 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</si>
  <si>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00000S1446</t>
  </si>
  <si>
    <t xml:space="preserve">      Реализация мероприятий муниципальной подпрограммы "Повышение качества и доступности общего образования" муниципальной программы "Развитие образования в Чернышевском районе на 2021-2025 годы"</t>
  </si>
  <si>
    <t>1120079500</t>
  </si>
  <si>
    <t xml:space="preserve">    Дополнительное образование детей</t>
  </si>
  <si>
    <t xml:space="preserve">      Внедрение и обеспечение функционирования модели персонифицированного финансирования дополнительного образования детей</t>
  </si>
  <si>
    <t>0000001140</t>
  </si>
  <si>
    <t xml:space="preserve">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в рамках социального заказа</t>
  </si>
  <si>
    <t>0000042399</t>
  </si>
  <si>
    <t xml:space="preserve">        Гранты в форме субсидии автономным учреждениям</t>
  </si>
  <si>
    <t>623</t>
  </si>
  <si>
    <t xml:space="preserve">        Субсидии (гранты в форме субсидий), не подлежащие казначейскому сопровождению</t>
  </si>
  <si>
    <t>633</t>
  </si>
  <si>
    <t xml:space="preserve">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</si>
  <si>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</si>
  <si>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 xml:space="preserve">      Муниципальные учреждения дополнительного образования</t>
  </si>
  <si>
    <t>ДШИ</t>
  </si>
  <si>
    <t xml:space="preserve">      Обеспечение деятельности подведомственных учреждений (ФОК "Олимп")</t>
  </si>
  <si>
    <t>0000048299</t>
  </si>
  <si>
    <t>Реализация мероприятий муниципальной подпрограммы "Повышение качества и доступности дополнительного образования" муниципальной программы "Развитие образования в Чернышевском районе на 2021-2025 годы"</t>
  </si>
  <si>
    <t xml:space="preserve"> Субсидии бюджетным учреждениям на иные цели</t>
  </si>
  <si>
    <t>Реализация мероприятий муниципальной подпрограммы "Развитие дополнительного образования детей в сфере культуры" муниципальной программы "Развитие культуры и спорта в Чернышевском районе"</t>
  </si>
  <si>
    <t xml:space="preserve">      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</si>
  <si>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00000S1101</t>
  </si>
  <si>
    <t xml:space="preserve">      Реализация мероприятий муниципальной подпрограммы "Повышение качества и доступности учреждений дополнительного образования" муниципальной программы "Развитие образования в Чернышевском районе на 2021-2025 годы"</t>
  </si>
  <si>
    <t xml:space="preserve">    Другие вопросы в области образования</t>
  </si>
  <si>
    <t xml:space="preserve">      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</si>
  <si>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0000071432</t>
  </si>
  <si>
    <t xml:space="preserve">      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</si>
  <si>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0000079211</t>
  </si>
  <si>
    <t xml:space="preserve">      Осуществление государственных полномочий в области образования</t>
  </si>
  <si>
    <t xml:space="preserve">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</si>
  <si>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000EВ51790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</si>
  <si>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</t>
  </si>
  <si>
    <t>0000050500</t>
  </si>
  <si>
    <t xml:space="preserve">  Культура,  кинематография</t>
  </si>
  <si>
    <t>08</t>
  </si>
  <si>
    <t xml:space="preserve">    Культура</t>
  </si>
  <si>
    <t xml:space="preserve">      Учреждения в сфере сохранения объектов культурного наследия</t>
  </si>
  <si>
    <t>0000044099</t>
  </si>
  <si>
    <t xml:space="preserve">      Музеи и постоянные выставки</t>
  </si>
  <si>
    <t>0000044199</t>
  </si>
  <si>
    <t xml:space="preserve">      Библиотеки</t>
  </si>
  <si>
    <t>0000044299</t>
  </si>
  <si>
    <t xml:space="preserve">      Реализация мероприятий муниципальной подпрограммы "Обеспечение сохранности историко-культурного наследия, традиционной народной культуры" муниципальной программы "Развитие культуры и спорта в Чернышевском районе"</t>
  </si>
  <si>
    <t>1210079500</t>
  </si>
  <si>
    <t xml:space="preserve">      Реализация мероприятий муниципальной подпрограммы "Развитие музея" программы "Развитие культуры и спорта в Чернышевском районе"</t>
  </si>
  <si>
    <t xml:space="preserve">      Реализация мероприятий муниципальной подпрограммы "Сохранение и развитие библиотечных учреждений" муниципальной программы "Развитие культуры и спорта в Чернышевском районе"</t>
  </si>
  <si>
    <t>1230079500</t>
  </si>
  <si>
    <t xml:space="preserve">    Другие вопросы в области культуры, кинематографии</t>
  </si>
  <si>
    <t xml:space="preserve">  Социальная политика</t>
  </si>
  <si>
    <t>10</t>
  </si>
  <si>
    <t xml:space="preserve">    Пенсионное обеспечение</t>
  </si>
  <si>
    <t xml:space="preserve">      Доплаты к пенсиям государственных служащих</t>
  </si>
  <si>
    <t>0000049101</t>
  </si>
  <si>
    <t xml:space="preserve">        Пособия, компенсации и иные социальные выплаты гражданам, кроме публичных нормативных обязательств</t>
  </si>
  <si>
    <t>321</t>
  </si>
  <si>
    <t xml:space="preserve">    Социальное обеспечение населения</t>
  </si>
  <si>
    <t xml:space="preserve">      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</si>
  <si>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0000074505</t>
  </si>
  <si>
    <t xml:space="preserve">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</si>
  <si>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</si>
  <si>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 xml:space="preserve">      Реализация мероприятий муниципальной подпрограммы "Содействие занятости населения" муниципальной программы "Развитие образования в Чернышевском районе на 2021-2025 годы"</t>
  </si>
  <si>
    <t>1140079500</t>
  </si>
  <si>
    <t xml:space="preserve">      Реализация мероприятий муниципальной программы "Муниципальная поддержка социально ориентированных некоммерческих организаций в Чернышевском районе"</t>
  </si>
  <si>
    <t>1600079500</t>
  </si>
  <si>
    <t xml:space="preserve">    Охрана семьи и детства</t>
  </si>
  <si>
    <t xml:space="preserve">      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</si>
  <si>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0000071228</t>
  </si>
  <si>
    <t xml:space="preserve">      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</si>
  <si>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0000071230</t>
  </si>
  <si>
    <t xml:space="preserve">      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организациях</t>
  </si>
  <si>
    <t>0000072403</t>
  </si>
  <si>
    <t xml:space="preserve">        Пособия, компенсации, меры социальной поддержки по публичным нормативным обязательствам</t>
  </si>
  <si>
    <t>313</t>
  </si>
  <si>
    <t xml:space="preserve">      Субвенции на назначение и выплату ежемесячных денежных средств на содержание детей в приемных семьях</t>
  </si>
  <si>
    <t>0000072411</t>
  </si>
  <si>
    <t xml:space="preserve">      Субвенции на назначение и выплату вознаграждения приемным родителям</t>
  </si>
  <si>
    <t>0000072421</t>
  </si>
  <si>
    <t xml:space="preserve">        Приобретение товаров, работ, услуг в пользу граждан в целях их социального обеспечения</t>
  </si>
  <si>
    <t>323</t>
  </si>
  <si>
    <t xml:space="preserve">      Субвенции на назначение и выплату ежемесячных средств на содержание детей-сирот и детей, оставшихся без попечения родителей, в семьях опекунов</t>
  </si>
  <si>
    <t>0000072431</t>
  </si>
  <si>
    <t>Обеспечение приобретения (строительства)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</si>
  <si>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0000074580</t>
  </si>
  <si>
    <t xml:space="preserve">        Субсидии гражданам на приобретение жилья</t>
  </si>
  <si>
    <t>322</t>
  </si>
  <si>
    <t xml:space="preserve">      Реализация мероприятий по обеспечению жильем молодых семей</t>
  </si>
  <si>
    <t>00000L4970</t>
  </si>
  <si>
    <t xml:space="preserve">      Реализация мероприятий муниципальной программы "Обеспечение жильем молодых семей, проживающих на территории МР "Чернышевский район" на 2021-2025 годы"</t>
  </si>
  <si>
    <t>1400079500</t>
  </si>
  <si>
    <t xml:space="preserve">    Другие вопросы в области социальной политики</t>
  </si>
  <si>
    <t xml:space="preserve">      Реализация мероприятий муниципальной программы "Доступная среда" муниципального района "Чернышевыский район" на 2021-2025 годы</t>
  </si>
  <si>
    <t>1500079500</t>
  </si>
  <si>
    <t xml:space="preserve">  Физическая культура и спорт</t>
  </si>
  <si>
    <t xml:space="preserve">    Физическая культура</t>
  </si>
  <si>
    <t xml:space="preserve">      Мероприятия в области физической культуры и спорта</t>
  </si>
  <si>
    <t>0000051297</t>
  </si>
  <si>
    <t xml:space="preserve">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</si>
  <si>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</si>
  <si>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Реализация мероприятий муниципальной подпрограммы "Развитие физкультуры и спорта" муниципальной программы "Развитие культуры и спорта в Чернышевском районе"</t>
  </si>
  <si>
    <t xml:space="preserve">    Массовый спорт</t>
  </si>
  <si>
    <t>СРЕДСТВА МАССОВОЙ ИНФОРМАЦИИ</t>
  </si>
  <si>
    <t>Периодическая печать и издательства</t>
  </si>
  <si>
    <t>0000045799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</si>
  <si>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</si>
  <si>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Обслуживание государственного (муниципального) долга</t>
  </si>
  <si>
    <t xml:space="preserve">    Обслуживание государственного (муниципального) внутреннего долга</t>
  </si>
  <si>
    <t xml:space="preserve">      Процентные платежи по муниципальному долгу</t>
  </si>
  <si>
    <t>0000006065</t>
  </si>
  <si>
    <t xml:space="preserve">        Обслуживание муниципального долга</t>
  </si>
  <si>
    <t>730</t>
  </si>
  <si>
    <t xml:space="preserve">  Межбюджетные трансферты общего характера бюджетам бюджетной системы Российской Федерации</t>
  </si>
  <si>
    <t>14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</si>
  <si>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</si>
  <si>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 xml:space="preserve">      Выравнивание бюджетной обеспеченности поселений из районного фонда финансовой поддержки</t>
  </si>
  <si>
    <t>0000000130</t>
  </si>
  <si>
    <t xml:space="preserve">        Дотации на выравнивание бюджетной обеспеченности</t>
  </si>
  <si>
    <t>511</t>
  </si>
  <si>
    <t xml:space="preserve">      Субвенция на предоставление дотаций поселениям на выравнивание бюджетной обеспеченности</t>
  </si>
  <si>
    <t>0000078060</t>
  </si>
  <si>
    <t xml:space="preserve">        Иные дотации</t>
  </si>
  <si>
    <t>0000004927</t>
  </si>
  <si>
    <t>512</t>
  </si>
  <si>
    <t xml:space="preserve">      Дотации бюджетам муниципальных районов, муниципальных и городских округов Забайкальского края на финансовое обеспечение реализации мероприятий по проведению капитального ремонта жилых помещений отдельных категорий граждан</t>
  </si>
  <si>
    <t xml:space="preserve">    Прочие межбюджетные трансферты общего характера</t>
  </si>
  <si>
    <t xml:space="preserve">      Межбюджетные трансферты на осуществление полномочий по решению вопросов местного значения в соответствии с заключенными соглашениями (на содержание водокачек)</t>
  </si>
  <si>
    <t>0000052161</t>
  </si>
  <si>
    <t xml:space="preserve">        Иные межбюджетные трансферты</t>
  </si>
  <si>
    <t>540</t>
  </si>
  <si>
    <t xml:space="preserve">      Межбюджетные трансферты на осуществление полномочий по решению вопросов местного значения в соответствии с заключенными соглашениями (профилактика терроризма и экстремизма)</t>
  </si>
  <si>
    <t>0000052162</t>
  </si>
  <si>
    <t xml:space="preserve">      Межбюджетные трансферты на осуществление полномочий по решению вопросов местного значения в соответствии с заключенными соглашениями (предупреждение ЧС)</t>
  </si>
  <si>
    <t>0000052163</t>
  </si>
  <si>
    <t xml:space="preserve">      Межбюджетные трансферты на осуществление полномочий по решению вопросов местного значения в соответствии с заключенными соглашениями (вывоз мусора)</t>
  </si>
  <si>
    <t>0000052164</t>
  </si>
  <si>
    <t xml:space="preserve">      Межбюджетные трансферты на осуществление полномочий по решению вопросов местного значения в соответствии с заключенными соглашениями (на содержание мест захоронения)</t>
  </si>
  <si>
    <t>0000052165</t>
  </si>
  <si>
    <t xml:space="preserve">      Межбюджетные трансферты на осуществление полномочий по решению вопросов местного значения в соответствии с заключенными соглашениями (на противодействие коррупции)</t>
  </si>
  <si>
    <t>0000052166</t>
  </si>
  <si>
    <t xml:space="preserve">      Межбюджетные трансферты на осуществление части полномочий по решению вопросов местного значения в соответствии с заключенными соглашениями (на укрепление межнационального и межконфессионального согласия)</t>
  </si>
  <si>
    <t>0000052167</t>
  </si>
  <si>
    <t xml:space="preserve">      Межбюджетные трансферты на осуществление части полномочий по решению вопросов местного значения в соответствии с заключенными соглашениями (на развития местного традиционного народного художественного творчества)</t>
  </si>
  <si>
    <t>0000052168</t>
  </si>
  <si>
    <t xml:space="preserve">      Межбюджетные трансферты на осуществление части полномочий по решению вопросов местного значения в соответствии с заключенными соглашениями (на создание условий для массового отдыха)</t>
  </si>
  <si>
    <t>0000052169</t>
  </si>
  <si>
    <t xml:space="preserve">      Межбюджетные трансферты на осуществление части полномочий по решению вопросов местного значения в соответствии с заключенными соглашениями (на территориальную оборону и гражданскую)</t>
  </si>
  <si>
    <t>0000052170</t>
  </si>
  <si>
    <t>Субсидии на реализацию мероприятий по подготовке объектов ЖКХ к осенне-зимнему периоду</t>
  </si>
  <si>
    <t>00000S4905</t>
  </si>
  <si>
    <t xml:space="preserve">        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</si>
  <si>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</si>
  <si>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0000052160</t>
  </si>
  <si>
    <t>Реализация мероприятий по благоустройству сельских территорий</t>
  </si>
  <si>
    <t>00000S5760</t>
  </si>
  <si>
    <t xml:space="preserve">Региональный проект "Формирования комфортной городской среды" </t>
  </si>
  <si>
    <t>000F255550</t>
  </si>
  <si>
    <t xml:space="preserve"> </t>
  </si>
  <si>
    <t>от   23  декабря 2024 года №184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</si>
</sst>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 Cyr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>
      <alignment horizontal="right"/>
    </xf>
    <xf numFmtId="0" fontId="6" fillId="0" borderId="1">
      <alignment horizontal="center" vertical="center" wrapText="1"/>
    </xf>
    <xf numFmtId="0" fontId="8" fillId="0" borderId="1">
      <alignment vertical="top" wrapText="1"/>
    </xf>
    <xf numFmtId="1" fontId="6" fillId="0" borderId="1">
      <alignment horizontal="center" vertical="top" shrinkToFit="1"/>
    </xf>
    <xf numFmtId="0" fontId="8" fillId="3" borderId="1">
      <alignment horizontal="right" vertical="top" shrinkToFit="1"/>
    </xf>
    <xf numFmtId="0" fontId="8" fillId="4" borderId="1">
      <alignment horizontal="right" vertical="top" shrinkToFit="1"/>
    </xf>
    <xf numFmtId="0" fontId="8" fillId="0" borderId="5">
      <alignment horizontal="right"/>
    </xf>
    <xf numFmtId="0" fontId="8" fillId="3" borderId="5">
      <alignment horizontal="right" vertical="top" shrinkToFit="1"/>
    </xf>
    <xf numFmtId="0" fontId="8" fillId="4" borderId="5">
      <alignment horizontal="right" vertical="top" shrinkToFit="1"/>
    </xf>
  </cellStyleXfs>
  <cellXfs count="42">
    <xf numFmtId="0" fontId="0" fillId="0" borderId="0" xfId="0"/>
    <xf numFmtId="0" fontId="2" fillId="2" borderId="0" xfId="0" applyFont="1" applyFill="1" applyBorder="1" applyAlignment="1">
      <alignment wrapText="1"/>
    </xf>
    <xf numFmtId="0" fontId="4" fillId="0" borderId="0" xfId="0" applyFont="1" applyProtection="1">
      <protection locked="0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3" fillId="0" borderId="0" xfId="2" applyNumberFormat="1" applyFont="1" applyProtection="1"/>
    <xf numFmtId="164" fontId="3" fillId="0" borderId="0" xfId="2" applyNumberFormat="1" applyFont="1" applyProtection="1"/>
    <xf numFmtId="164" fontId="4" fillId="0" borderId="0" xfId="0" applyNumberFormat="1" applyFont="1" applyProtection="1">
      <protection locked="0"/>
    </xf>
    <xf numFmtId="0" fontId="9" fillId="0" borderId="1" xfId="5" applyNumberFormat="1" applyFont="1" applyFill="1" applyProtection="1">
      <alignment vertical="top" wrapText="1"/>
    </xf>
    <xf numFmtId="0" fontId="10" fillId="0" borderId="3" xfId="0" applyFont="1" applyFill="1" applyBorder="1" applyAlignment="1">
      <alignment horizontal="justify" vertical="center" wrapText="1"/>
    </xf>
    <xf numFmtId="0" fontId="9" fillId="0" borderId="1" xfId="5" applyNumberFormat="1" applyFont="1" applyProtection="1">
      <alignment vertical="top" wrapText="1"/>
    </xf>
    <xf numFmtId="43" fontId="3" fillId="0" borderId="0" xfId="1" applyFont="1" applyProtection="1"/>
    <xf numFmtId="43" fontId="4" fillId="0" borderId="0" xfId="0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0" fontId="3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3" fillId="0" borderId="0" xfId="3" applyNumberFormat="1" applyFont="1" applyProtection="1">
      <alignment horizontal="right"/>
    </xf>
    <xf numFmtId="0" fontId="3" fillId="0" borderId="0" xfId="3" applyFont="1">
      <alignment horizontal="right"/>
    </xf>
    <xf numFmtId="0" fontId="11" fillId="0" borderId="1" xfId="4" applyNumberFormat="1" applyFont="1" applyProtection="1">
      <alignment horizontal="center" vertical="center" wrapText="1"/>
    </xf>
    <xf numFmtId="1" fontId="11" fillId="0" borderId="1" xfId="6" applyNumberFormat="1" applyFont="1" applyProtection="1">
      <alignment horizontal="center" vertical="top" shrinkToFit="1"/>
    </xf>
    <xf numFmtId="164" fontId="9" fillId="0" borderId="1" xfId="7" applyNumberFormat="1" applyFont="1" applyFill="1" applyProtection="1">
      <alignment horizontal="right" vertical="top" shrinkToFit="1"/>
    </xf>
    <xf numFmtId="49" fontId="11" fillId="0" borderId="1" xfId="6" applyNumberFormat="1" applyFont="1" applyProtection="1">
      <alignment horizontal="center" vertical="top" shrinkToFit="1"/>
    </xf>
    <xf numFmtId="164" fontId="9" fillId="0" borderId="2" xfId="7" applyNumberFormat="1" applyFont="1" applyFill="1" applyBorder="1" applyProtection="1">
      <alignment horizontal="right" vertical="top" shrinkToFit="1"/>
    </xf>
    <xf numFmtId="4" fontId="12" fillId="0" borderId="3" xfId="0" applyNumberFormat="1" applyFont="1" applyBorder="1"/>
    <xf numFmtId="4" fontId="12" fillId="0" borderId="0" xfId="0" applyNumberFormat="1" applyFont="1"/>
    <xf numFmtId="164" fontId="9" fillId="0" borderId="4" xfId="7" applyNumberFormat="1" applyFont="1" applyFill="1" applyBorder="1" applyProtection="1">
      <alignment horizontal="right" vertical="top" shrinkToFit="1"/>
    </xf>
    <xf numFmtId="1" fontId="11" fillId="0" borderId="1" xfId="6" applyNumberFormat="1" applyFont="1" applyFill="1" applyProtection="1">
      <alignment horizontal="center" vertical="top" shrinkToFit="1"/>
    </xf>
    <xf numFmtId="0" fontId="9" fillId="0" borderId="3" xfId="0" applyFont="1" applyBorder="1" applyAlignment="1">
      <alignment vertical="center" wrapText="1"/>
    </xf>
    <xf numFmtId="49" fontId="11" fillId="0" borderId="1" xfId="6" applyNumberFormat="1" applyFont="1" applyFill="1" applyProtection="1">
      <alignment horizontal="center" vertical="top" shrinkToFit="1"/>
    </xf>
    <xf numFmtId="0" fontId="12" fillId="5" borderId="3" xfId="0" applyFont="1" applyFill="1" applyBorder="1" applyAlignment="1">
      <alignment vertical="center" wrapText="1"/>
    </xf>
    <xf numFmtId="49" fontId="13" fillId="5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2" fillId="5" borderId="3" xfId="0" applyFont="1" applyFill="1" applyBorder="1" applyAlignment="1">
      <alignment horizontal="left" wrapText="1"/>
    </xf>
    <xf numFmtId="49" fontId="13" fillId="5" borderId="3" xfId="0" applyNumberFormat="1" applyFont="1" applyFill="1" applyBorder="1" applyAlignment="1">
      <alignment horizontal="center" vertical="center" wrapText="1"/>
    </xf>
    <xf numFmtId="1" fontId="11" fillId="0" borderId="2" xfId="6" applyNumberFormat="1" applyFont="1" applyBorder="1" applyProtection="1">
      <alignment horizontal="center" vertical="top" shrinkToFit="1"/>
    </xf>
    <xf numFmtId="0" fontId="9" fillId="6" borderId="3" xfId="9" applyNumberFormat="1" applyFont="1" applyFill="1" applyBorder="1" applyProtection="1">
      <alignment horizontal="right"/>
    </xf>
    <xf numFmtId="0" fontId="9" fillId="6" borderId="3" xfId="9" applyFont="1" applyFill="1" applyBorder="1">
      <alignment horizontal="right"/>
    </xf>
    <xf numFmtId="164" fontId="9" fillId="6" borderId="3" xfId="10" applyNumberFormat="1" applyFont="1" applyFill="1" applyBorder="1" applyProtection="1">
      <alignment horizontal="right" vertical="top" shrinkToFit="1"/>
    </xf>
  </cellXfs>
  <cellStyles count="12">
    <cellStyle name="st24" xfId="10"/>
    <cellStyle name="st25" xfId="11"/>
    <cellStyle name="st26" xfId="7"/>
    <cellStyle name="st27" xfId="8"/>
    <cellStyle name="xl22" xfId="4"/>
    <cellStyle name="xl23" xfId="2"/>
    <cellStyle name="xl25" xfId="9"/>
    <cellStyle name="xl29" xfId="3"/>
    <cellStyle name="xl31" xfId="5"/>
    <cellStyle name="xl33" xfId="6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2"/>
  <sheetViews>
    <sheetView tabSelected="1" workbookViewId="0">
      <selection activeCell="A360" sqref="A360:A361"/>
    </sheetView>
  </sheetViews>
  <sheetFormatPr defaultColWidth="11.140625" defaultRowHeight="23.25" customHeight="1"/>
  <cols>
    <col min="1" max="1" width="50.85546875" style="2" customWidth="1"/>
    <col min="2" max="8" width="11.140625" style="2"/>
    <col min="9" max="9" width="11.140625" style="2" customWidth="1"/>
    <col min="10" max="16384" width="11.140625" style="2"/>
  </cols>
  <sheetData>
    <row r="1" spans="1:11" ht="23.25" customHeight="1">
      <c r="A1" s="1"/>
      <c r="B1" s="1"/>
      <c r="C1" s="1"/>
      <c r="D1" s="1"/>
      <c r="E1" s="1"/>
      <c r="F1" s="14" t="s">
        <v>0</v>
      </c>
      <c r="G1" s="14"/>
      <c r="H1" s="14"/>
      <c r="I1" s="14"/>
    </row>
    <row r="2" spans="1:11" ht="23.25" customHeight="1">
      <c r="A2" s="3"/>
      <c r="B2" s="3"/>
      <c r="C2" s="3"/>
      <c r="D2" s="3"/>
      <c r="E2" s="3"/>
      <c r="F2" s="14" t="s">
        <v>1</v>
      </c>
      <c r="G2" s="14"/>
      <c r="H2" s="14"/>
      <c r="I2" s="14"/>
    </row>
    <row r="3" spans="1:11" ht="23.25" customHeight="1">
      <c r="A3" s="3"/>
      <c r="B3" s="3"/>
      <c r="C3" s="3"/>
      <c r="D3" s="3"/>
      <c r="E3" s="3"/>
      <c r="F3" s="14" t="s">
        <v>2</v>
      </c>
      <c r="G3" s="14"/>
      <c r="H3" s="14"/>
      <c r="I3" s="14"/>
    </row>
    <row r="4" spans="1:11" ht="23.25" customHeight="1">
      <c r="A4" s="4"/>
      <c r="B4" s="4"/>
      <c r="C4" s="4"/>
      <c r="D4" s="4"/>
      <c r="E4" s="4"/>
      <c r="F4" s="15" t="s">
        <v>339</v>
      </c>
      <c r="G4" s="15"/>
      <c r="H4" s="15"/>
      <c r="I4" s="15"/>
      <c r="J4" s="5"/>
    </row>
    <row r="5" spans="1:11" ht="23.25" customHeight="1">
      <c r="A5" s="16" t="s">
        <v>3</v>
      </c>
      <c r="B5" s="16"/>
      <c r="C5" s="16"/>
      <c r="D5" s="16"/>
      <c r="E5" s="16"/>
      <c r="F5" s="16"/>
      <c r="G5" s="16"/>
      <c r="H5" s="16"/>
      <c r="I5" s="16"/>
      <c r="J5" s="5"/>
    </row>
    <row r="6" spans="1:11" ht="15" customHeight="1">
      <c r="A6" s="17"/>
      <c r="B6" s="18"/>
      <c r="C6" s="18"/>
      <c r="D6" s="18"/>
      <c r="E6" s="18"/>
      <c r="F6" s="18"/>
      <c r="G6" s="18"/>
      <c r="H6" s="18"/>
      <c r="I6" s="18"/>
      <c r="J6" s="5"/>
    </row>
    <row r="7" spans="1:11" ht="30.75" customHeight="1">
      <c r="A7" s="19" t="s">
        <v>4</v>
      </c>
      <c r="B7" s="19" t="s">
        <v>5</v>
      </c>
      <c r="C7" s="19" t="s">
        <v>6</v>
      </c>
      <c r="D7" s="19" t="s">
        <v>7</v>
      </c>
      <c r="E7" s="19" t="s">
        <v>8</v>
      </c>
      <c r="F7" s="19" t="s">
        <v>9</v>
      </c>
      <c r="G7" s="19" t="s">
        <v>10</v>
      </c>
      <c r="H7" s="19" t="s">
        <v>11</v>
      </c>
      <c r="I7" s="19" t="s">
        <v>12</v>
      </c>
      <c r="J7" s="5"/>
    </row>
    <row r="8" spans="1:11" ht="28.5" customHeight="1">
      <c r="A8" s="10" t="s">
        <v>13</v>
      </c>
      <c r="B8" s="20" t="s">
        <v>14</v>
      </c>
      <c r="C8" s="20" t="s">
        <v>15</v>
      </c>
      <c r="D8" s="20" t="s">
        <v>16</v>
      </c>
      <c r="E8" s="20" t="s">
        <v>17</v>
      </c>
      <c r="F8" s="20" t="s">
        <v>14</v>
      </c>
      <c r="G8" s="21">
        <f>SUM(G9+G16+G23+G45+G48+G71+G74+G68)</f>
        <v>70721.899999999994</v>
      </c>
      <c r="H8" s="21">
        <f>SUM(H9+H16+H23+H45+H48+H71+H74)</f>
        <v>77014.5</v>
      </c>
      <c r="I8" s="21">
        <f>SUM(I9+I16+I23+I45+I48+I71+I74)</f>
        <v>77693.600000000006</v>
      </c>
      <c r="J8" s="5"/>
    </row>
    <row r="9" spans="1:11" ht="29.25" customHeight="1">
      <c r="A9" s="10" t="s">
        <v>18</v>
      </c>
      <c r="B9" s="20" t="s">
        <v>14</v>
      </c>
      <c r="C9" s="20" t="s">
        <v>15</v>
      </c>
      <c r="D9" s="20" t="s">
        <v>19</v>
      </c>
      <c r="E9" s="20" t="s">
        <v>17</v>
      </c>
      <c r="F9" s="20" t="s">
        <v>14</v>
      </c>
      <c r="G9" s="21">
        <f>SUM(G10+G13)</f>
        <v>1769.3000000000002</v>
      </c>
      <c r="H9" s="21">
        <f>SUM(H10+H13)</f>
        <v>1567.6</v>
      </c>
      <c r="I9" s="21">
        <f>SUM(I10+I13)</f>
        <v>1581.6</v>
      </c>
      <c r="J9" s="6"/>
      <c r="K9" s="7"/>
    </row>
    <row r="10" spans="1:11" ht="23.25" customHeight="1">
      <c r="A10" s="10" t="s">
        <v>20</v>
      </c>
      <c r="B10" s="20" t="s">
        <v>14</v>
      </c>
      <c r="C10" s="20" t="s">
        <v>15</v>
      </c>
      <c r="D10" s="20" t="s">
        <v>19</v>
      </c>
      <c r="E10" s="20" t="s">
        <v>21</v>
      </c>
      <c r="F10" s="20" t="s">
        <v>14</v>
      </c>
      <c r="G10" s="21">
        <f>SUM(G11:G12)</f>
        <v>1769.3000000000002</v>
      </c>
      <c r="H10" s="21">
        <f>SUM(H11:H12)</f>
        <v>1567.6</v>
      </c>
      <c r="I10" s="21">
        <f>SUM(I11:I12)</f>
        <v>1581.6</v>
      </c>
      <c r="J10" s="6"/>
    </row>
    <row r="11" spans="1:11" ht="23.25" customHeight="1">
      <c r="A11" s="10" t="s">
        <v>22</v>
      </c>
      <c r="B11" s="20" t="s">
        <v>14</v>
      </c>
      <c r="C11" s="20" t="s">
        <v>15</v>
      </c>
      <c r="D11" s="20" t="s">
        <v>19</v>
      </c>
      <c r="E11" s="20" t="s">
        <v>21</v>
      </c>
      <c r="F11" s="20" t="s">
        <v>23</v>
      </c>
      <c r="G11" s="21">
        <v>1358.9</v>
      </c>
      <c r="H11" s="21">
        <v>1204</v>
      </c>
      <c r="I11" s="21">
        <v>1214.8</v>
      </c>
      <c r="J11" s="5"/>
      <c r="K11" s="7"/>
    </row>
    <row r="12" spans="1:11" ht="27" customHeight="1">
      <c r="A12" s="10" t="s">
        <v>24</v>
      </c>
      <c r="B12" s="20" t="s">
        <v>14</v>
      </c>
      <c r="C12" s="20" t="s">
        <v>15</v>
      </c>
      <c r="D12" s="20" t="s">
        <v>19</v>
      </c>
      <c r="E12" s="20" t="s">
        <v>21</v>
      </c>
      <c r="F12" s="20" t="s">
        <v>25</v>
      </c>
      <c r="G12" s="21">
        <v>410.4</v>
      </c>
      <c r="H12" s="21">
        <v>363.6</v>
      </c>
      <c r="I12" s="21">
        <v>366.8</v>
      </c>
      <c r="J12" s="5"/>
    </row>
    <row r="13" spans="1:11" ht="25.5" customHeight="1">
      <c r="A13" s="10" t="s">
        <v>26</v>
      </c>
      <c r="B13" s="20" t="s">
        <v>14</v>
      </c>
      <c r="C13" s="20" t="s">
        <v>15</v>
      </c>
      <c r="D13" s="20" t="s">
        <v>19</v>
      </c>
      <c r="E13" s="20" t="s">
        <v>27</v>
      </c>
      <c r="F13" s="20" t="s">
        <v>14</v>
      </c>
      <c r="G13" s="21">
        <f>SUM(G14:G15)</f>
        <v>0</v>
      </c>
      <c r="H13" s="21">
        <f>SUM(H14:H15)</f>
        <v>0</v>
      </c>
      <c r="I13" s="21">
        <f>SUM(I14:I15)</f>
        <v>0</v>
      </c>
      <c r="J13" s="5"/>
    </row>
    <row r="14" spans="1:11" ht="23.25" customHeight="1">
      <c r="A14" s="10" t="s">
        <v>22</v>
      </c>
      <c r="B14" s="20" t="s">
        <v>14</v>
      </c>
      <c r="C14" s="20" t="s">
        <v>15</v>
      </c>
      <c r="D14" s="20" t="s">
        <v>19</v>
      </c>
      <c r="E14" s="20" t="s">
        <v>27</v>
      </c>
      <c r="F14" s="20" t="s">
        <v>23</v>
      </c>
      <c r="G14" s="21"/>
      <c r="H14" s="21">
        <v>0</v>
      </c>
      <c r="I14" s="21">
        <v>0</v>
      </c>
      <c r="J14" s="5"/>
      <c r="K14" s="7"/>
    </row>
    <row r="15" spans="1:11" ht="41.25" customHeight="1">
      <c r="A15" s="10" t="s">
        <v>24</v>
      </c>
      <c r="B15" s="20" t="s">
        <v>14</v>
      </c>
      <c r="C15" s="20" t="s">
        <v>15</v>
      </c>
      <c r="D15" s="20" t="s">
        <v>19</v>
      </c>
      <c r="E15" s="20" t="s">
        <v>27</v>
      </c>
      <c r="F15" s="20" t="s">
        <v>25</v>
      </c>
      <c r="G15" s="21"/>
      <c r="H15" s="21">
        <v>0</v>
      </c>
      <c r="I15" s="21">
        <v>0</v>
      </c>
      <c r="J15" s="5"/>
    </row>
    <row r="16" spans="1:11" ht="34.5" customHeight="1">
      <c r="A16" s="10" t="s">
        <v>28</v>
      </c>
      <c r="B16" s="20" t="s">
        <v>14</v>
      </c>
      <c r="C16" s="20" t="s">
        <v>15</v>
      </c>
      <c r="D16" s="20" t="s">
        <v>29</v>
      </c>
      <c r="E16" s="20" t="s">
        <v>17</v>
      </c>
      <c r="F16" s="20" t="s">
        <v>14</v>
      </c>
      <c r="G16" s="21">
        <f>SUM(G17+G20)</f>
        <v>1682.5</v>
      </c>
      <c r="H16" s="21">
        <f>SUM(H17+H20)</f>
        <v>1381.9</v>
      </c>
      <c r="I16" s="21">
        <f>SUM(I17+I20)</f>
        <v>1394.4</v>
      </c>
      <c r="J16" s="5"/>
    </row>
    <row r="17" spans="1:10" ht="30" customHeight="1">
      <c r="A17" s="10" t="s">
        <v>30</v>
      </c>
      <c r="B17" s="20" t="s">
        <v>14</v>
      </c>
      <c r="C17" s="20" t="s">
        <v>15</v>
      </c>
      <c r="D17" s="20" t="s">
        <v>29</v>
      </c>
      <c r="E17" s="20" t="s">
        <v>31</v>
      </c>
      <c r="F17" s="20" t="s">
        <v>14</v>
      </c>
      <c r="G17" s="21">
        <f>SUM(G18:G19)</f>
        <v>1682.5</v>
      </c>
      <c r="H17" s="21">
        <f>SUM(H18:H19)</f>
        <v>1381.9</v>
      </c>
      <c r="I17" s="21">
        <f>SUM(I18:I19)</f>
        <v>1394.4</v>
      </c>
      <c r="J17" s="5"/>
    </row>
    <row r="18" spans="1:10" ht="23.25" customHeight="1">
      <c r="A18" s="10" t="s">
        <v>22</v>
      </c>
      <c r="B18" s="20" t="s">
        <v>14</v>
      </c>
      <c r="C18" s="20" t="s">
        <v>15</v>
      </c>
      <c r="D18" s="20" t="s">
        <v>29</v>
      </c>
      <c r="E18" s="20" t="s">
        <v>31</v>
      </c>
      <c r="F18" s="20" t="s">
        <v>23</v>
      </c>
      <c r="G18" s="21">
        <v>1292.2</v>
      </c>
      <c r="H18" s="21">
        <v>1061.4000000000001</v>
      </c>
      <c r="I18" s="21">
        <v>1071</v>
      </c>
      <c r="J18" s="5"/>
    </row>
    <row r="19" spans="1:10" ht="37.5" customHeight="1">
      <c r="A19" s="10" t="s">
        <v>24</v>
      </c>
      <c r="B19" s="20" t="s">
        <v>14</v>
      </c>
      <c r="C19" s="20" t="s">
        <v>15</v>
      </c>
      <c r="D19" s="20" t="s">
        <v>29</v>
      </c>
      <c r="E19" s="20" t="s">
        <v>31</v>
      </c>
      <c r="F19" s="20" t="s">
        <v>25</v>
      </c>
      <c r="G19" s="21">
        <v>390.3</v>
      </c>
      <c r="H19" s="21">
        <v>320.5</v>
      </c>
      <c r="I19" s="21">
        <v>323.39999999999998</v>
      </c>
      <c r="J19" s="5"/>
    </row>
    <row r="20" spans="1:10" ht="60" customHeight="1">
      <c r="A20" s="10" t="s">
        <v>26</v>
      </c>
      <c r="B20" s="20" t="s">
        <v>14</v>
      </c>
      <c r="C20" s="20" t="s">
        <v>15</v>
      </c>
      <c r="D20" s="20" t="s">
        <v>29</v>
      </c>
      <c r="E20" s="20" t="s">
        <v>27</v>
      </c>
      <c r="F20" s="20" t="s">
        <v>14</v>
      </c>
      <c r="G20" s="21">
        <f>SUM(G21:G22)</f>
        <v>0</v>
      </c>
      <c r="H20" s="21">
        <f>SUM(H21:H22)</f>
        <v>0</v>
      </c>
      <c r="I20" s="21">
        <f>SUM(I21:I22)</f>
        <v>0</v>
      </c>
      <c r="J20" s="5"/>
    </row>
    <row r="21" spans="1:10" ht="34.5" customHeight="1">
      <c r="A21" s="10" t="s">
        <v>22</v>
      </c>
      <c r="B21" s="20" t="s">
        <v>14</v>
      </c>
      <c r="C21" s="20" t="s">
        <v>15</v>
      </c>
      <c r="D21" s="20" t="s">
        <v>29</v>
      </c>
      <c r="E21" s="20" t="s">
        <v>27</v>
      </c>
      <c r="F21" s="20" t="s">
        <v>23</v>
      </c>
      <c r="G21" s="21"/>
      <c r="H21" s="21">
        <v>0</v>
      </c>
      <c r="I21" s="21">
        <v>0</v>
      </c>
      <c r="J21" s="5"/>
    </row>
    <row r="22" spans="1:10" ht="48.75" customHeight="1">
      <c r="A22" s="10" t="s">
        <v>24</v>
      </c>
      <c r="B22" s="20" t="s">
        <v>14</v>
      </c>
      <c r="C22" s="20" t="s">
        <v>15</v>
      </c>
      <c r="D22" s="20" t="s">
        <v>29</v>
      </c>
      <c r="E22" s="20" t="s">
        <v>27</v>
      </c>
      <c r="F22" s="20" t="s">
        <v>25</v>
      </c>
      <c r="G22" s="21"/>
      <c r="H22" s="21">
        <v>0</v>
      </c>
      <c r="I22" s="21">
        <v>0</v>
      </c>
      <c r="J22" s="5"/>
    </row>
    <row r="23" spans="1:10" ht="42" customHeight="1">
      <c r="A23" s="10" t="s">
        <v>32</v>
      </c>
      <c r="B23" s="20" t="s">
        <v>14</v>
      </c>
      <c r="C23" s="20" t="s">
        <v>15</v>
      </c>
      <c r="D23" s="20" t="s">
        <v>33</v>
      </c>
      <c r="E23" s="20" t="s">
        <v>17</v>
      </c>
      <c r="F23" s="20" t="s">
        <v>14</v>
      </c>
      <c r="G23" s="21">
        <f>SUM(G24+G32+G36+G38+G42)</f>
        <v>27541.199999999997</v>
      </c>
      <c r="H23" s="21">
        <f>SUM(H24+H32+H36+H38+H42)</f>
        <v>22948.899999999998</v>
      </c>
      <c r="I23" s="21">
        <f>SUM(I24+I32+I36+I38+I42)</f>
        <v>23182.1</v>
      </c>
      <c r="J23" s="5"/>
    </row>
    <row r="24" spans="1:10" ht="23.25" customHeight="1">
      <c r="A24" s="10" t="s">
        <v>34</v>
      </c>
      <c r="B24" s="20" t="s">
        <v>14</v>
      </c>
      <c r="C24" s="20" t="s">
        <v>15</v>
      </c>
      <c r="D24" s="20" t="s">
        <v>33</v>
      </c>
      <c r="E24" s="20" t="s">
        <v>35</v>
      </c>
      <c r="F24" s="20" t="s">
        <v>14</v>
      </c>
      <c r="G24" s="21">
        <f>SUM(G25:G31)</f>
        <v>24924.7</v>
      </c>
      <c r="H24" s="21">
        <f>SUM(H25:H31)</f>
        <v>20411.399999999998</v>
      </c>
      <c r="I24" s="21">
        <f>SUM(I25:I31)</f>
        <v>20596.099999999999</v>
      </c>
      <c r="J24" s="5"/>
    </row>
    <row r="25" spans="1:10" ht="23.25" customHeight="1">
      <c r="A25" s="10" t="s">
        <v>22</v>
      </c>
      <c r="B25" s="20" t="s">
        <v>14</v>
      </c>
      <c r="C25" s="20" t="s">
        <v>15</v>
      </c>
      <c r="D25" s="20" t="s">
        <v>33</v>
      </c>
      <c r="E25" s="20" t="s">
        <v>35</v>
      </c>
      <c r="F25" s="20" t="s">
        <v>23</v>
      </c>
      <c r="G25" s="21">
        <f>16716.8+1548.4</f>
        <v>18265.2</v>
      </c>
      <c r="H25" s="21">
        <v>14811.1</v>
      </c>
      <c r="I25" s="21">
        <v>14944.4</v>
      </c>
      <c r="J25" s="5"/>
    </row>
    <row r="26" spans="1:10" ht="41.25" customHeight="1">
      <c r="A26" s="10" t="s">
        <v>36</v>
      </c>
      <c r="B26" s="20" t="s">
        <v>14</v>
      </c>
      <c r="C26" s="20" t="s">
        <v>15</v>
      </c>
      <c r="D26" s="20" t="s">
        <v>33</v>
      </c>
      <c r="E26" s="20" t="s">
        <v>35</v>
      </c>
      <c r="F26" s="20" t="s">
        <v>37</v>
      </c>
      <c r="G26" s="21">
        <v>60</v>
      </c>
      <c r="H26" s="21">
        <v>119.6</v>
      </c>
      <c r="I26" s="21">
        <v>120.7</v>
      </c>
      <c r="J26" s="5"/>
    </row>
    <row r="27" spans="1:10" ht="42.75" customHeight="1">
      <c r="A27" s="10" t="s">
        <v>24</v>
      </c>
      <c r="B27" s="20" t="s">
        <v>14</v>
      </c>
      <c r="C27" s="20" t="s">
        <v>15</v>
      </c>
      <c r="D27" s="20" t="s">
        <v>33</v>
      </c>
      <c r="E27" s="20" t="s">
        <v>35</v>
      </c>
      <c r="F27" s="20" t="s">
        <v>25</v>
      </c>
      <c r="G27" s="21">
        <f>5048.5+467.6</f>
        <v>5516.1</v>
      </c>
      <c r="H27" s="21">
        <v>4472.8999999999996</v>
      </c>
      <c r="I27" s="21">
        <v>4513.2</v>
      </c>
      <c r="J27" s="5"/>
    </row>
    <row r="28" spans="1:10" ht="23.25" customHeight="1">
      <c r="A28" s="10" t="s">
        <v>38</v>
      </c>
      <c r="B28" s="20" t="s">
        <v>14</v>
      </c>
      <c r="C28" s="20" t="s">
        <v>15</v>
      </c>
      <c r="D28" s="20" t="s">
        <v>33</v>
      </c>
      <c r="E28" s="20" t="s">
        <v>35</v>
      </c>
      <c r="F28" s="20" t="s">
        <v>39</v>
      </c>
      <c r="G28" s="21">
        <v>280.60000000000002</v>
      </c>
      <c r="H28" s="21">
        <v>278.2</v>
      </c>
      <c r="I28" s="21">
        <v>280.7</v>
      </c>
      <c r="J28" s="5"/>
    </row>
    <row r="29" spans="1:10" ht="23.25" customHeight="1">
      <c r="A29" s="10" t="s">
        <v>40</v>
      </c>
      <c r="B29" s="20" t="s">
        <v>14</v>
      </c>
      <c r="C29" s="20" t="s">
        <v>15</v>
      </c>
      <c r="D29" s="20" t="s">
        <v>33</v>
      </c>
      <c r="E29" s="20" t="s">
        <v>35</v>
      </c>
      <c r="F29" s="20" t="s">
        <v>41</v>
      </c>
      <c r="G29" s="21">
        <v>532.79999999999995</v>
      </c>
      <c r="H29" s="21">
        <v>491.3</v>
      </c>
      <c r="I29" s="21">
        <v>495.7</v>
      </c>
      <c r="J29" s="5"/>
    </row>
    <row r="30" spans="1:10" ht="23.25" customHeight="1">
      <c r="A30" s="10" t="s">
        <v>42</v>
      </c>
      <c r="B30" s="20" t="s">
        <v>14</v>
      </c>
      <c r="C30" s="20" t="s">
        <v>15</v>
      </c>
      <c r="D30" s="20" t="s">
        <v>33</v>
      </c>
      <c r="E30" s="20" t="s">
        <v>35</v>
      </c>
      <c r="F30" s="20" t="s">
        <v>43</v>
      </c>
      <c r="G30" s="21">
        <v>150</v>
      </c>
      <c r="H30" s="21">
        <v>132</v>
      </c>
      <c r="I30" s="21">
        <v>134.1</v>
      </c>
      <c r="J30" s="5"/>
    </row>
    <row r="31" spans="1:10" ht="23.25" customHeight="1">
      <c r="A31" s="10" t="s">
        <v>44</v>
      </c>
      <c r="B31" s="20" t="s">
        <v>14</v>
      </c>
      <c r="C31" s="20" t="s">
        <v>15</v>
      </c>
      <c r="D31" s="20" t="s">
        <v>33</v>
      </c>
      <c r="E31" s="20" t="s">
        <v>35</v>
      </c>
      <c r="F31" s="20" t="s">
        <v>45</v>
      </c>
      <c r="G31" s="21">
        <v>120</v>
      </c>
      <c r="H31" s="21">
        <v>106.3</v>
      </c>
      <c r="I31" s="21">
        <v>107.3</v>
      </c>
      <c r="J31" s="5"/>
    </row>
    <row r="32" spans="1:10" ht="23.25" customHeight="1">
      <c r="A32" s="10" t="s">
        <v>46</v>
      </c>
      <c r="B32" s="20" t="s">
        <v>14</v>
      </c>
      <c r="C32" s="20" t="s">
        <v>15</v>
      </c>
      <c r="D32" s="20" t="s">
        <v>33</v>
      </c>
      <c r="E32" s="22" t="s">
        <v>47</v>
      </c>
      <c r="F32" s="20" t="s">
        <v>14</v>
      </c>
      <c r="G32" s="21">
        <f>SUM(G33:G35)</f>
        <v>886.1</v>
      </c>
      <c r="H32" s="21">
        <f>SUM(H33:H35)</f>
        <v>888.2</v>
      </c>
      <c r="I32" s="21">
        <f>SUM(I33:I35)</f>
        <v>890.2</v>
      </c>
      <c r="J32" s="5"/>
    </row>
    <row r="33" spans="1:10" ht="23.25" customHeight="1">
      <c r="A33" s="10" t="s">
        <v>22</v>
      </c>
      <c r="B33" s="20" t="s">
        <v>14</v>
      </c>
      <c r="C33" s="20" t="s">
        <v>15</v>
      </c>
      <c r="D33" s="20" t="s">
        <v>33</v>
      </c>
      <c r="E33" s="22" t="s">
        <v>47</v>
      </c>
      <c r="F33" s="20" t="s">
        <v>23</v>
      </c>
      <c r="G33" s="21">
        <v>594.5</v>
      </c>
      <c r="H33" s="21">
        <v>596.1</v>
      </c>
      <c r="I33" s="21">
        <v>597.6</v>
      </c>
      <c r="J33" s="5"/>
    </row>
    <row r="34" spans="1:10" ht="23.25" customHeight="1">
      <c r="A34" s="10" t="s">
        <v>24</v>
      </c>
      <c r="B34" s="20" t="s">
        <v>14</v>
      </c>
      <c r="C34" s="20" t="s">
        <v>15</v>
      </c>
      <c r="D34" s="20" t="s">
        <v>33</v>
      </c>
      <c r="E34" s="22" t="s">
        <v>47</v>
      </c>
      <c r="F34" s="20" t="s">
        <v>25</v>
      </c>
      <c r="G34" s="21">
        <v>179.5</v>
      </c>
      <c r="H34" s="21">
        <v>180</v>
      </c>
      <c r="I34" s="21">
        <v>180.5</v>
      </c>
      <c r="J34" s="5"/>
    </row>
    <row r="35" spans="1:10" ht="23.25" customHeight="1">
      <c r="A35" s="10" t="s">
        <v>40</v>
      </c>
      <c r="B35" s="20" t="s">
        <v>14</v>
      </c>
      <c r="C35" s="20" t="s">
        <v>15</v>
      </c>
      <c r="D35" s="20" t="s">
        <v>33</v>
      </c>
      <c r="E35" s="22" t="s">
        <v>47</v>
      </c>
      <c r="F35" s="20" t="s">
        <v>41</v>
      </c>
      <c r="G35" s="21">
        <v>112.1</v>
      </c>
      <c r="H35" s="21">
        <v>112.1</v>
      </c>
      <c r="I35" s="21">
        <v>112.1</v>
      </c>
      <c r="J35" s="5"/>
    </row>
    <row r="36" spans="1:10" ht="23.25" customHeight="1">
      <c r="A36" s="10" t="s">
        <v>48</v>
      </c>
      <c r="B36" s="20" t="s">
        <v>14</v>
      </c>
      <c r="C36" s="20" t="s">
        <v>15</v>
      </c>
      <c r="D36" s="20" t="s">
        <v>33</v>
      </c>
      <c r="E36" s="20" t="s">
        <v>49</v>
      </c>
      <c r="F36" s="20" t="s">
        <v>14</v>
      </c>
      <c r="G36" s="21">
        <f>SUM(G37)</f>
        <v>3.8</v>
      </c>
      <c r="H36" s="21">
        <f>SUM(H37)</f>
        <v>3.8</v>
      </c>
      <c r="I36" s="21">
        <f>SUM(I37)</f>
        <v>3.8</v>
      </c>
      <c r="J36" s="5"/>
    </row>
    <row r="37" spans="1:10" ht="23.25" customHeight="1">
      <c r="A37" s="10" t="s">
        <v>40</v>
      </c>
      <c r="B37" s="20" t="s">
        <v>14</v>
      </c>
      <c r="C37" s="20" t="s">
        <v>15</v>
      </c>
      <c r="D37" s="20" t="s">
        <v>33</v>
      </c>
      <c r="E37" s="20" t="s">
        <v>49</v>
      </c>
      <c r="F37" s="20" t="s">
        <v>41</v>
      </c>
      <c r="G37" s="21">
        <v>3.8</v>
      </c>
      <c r="H37" s="21">
        <v>3.8</v>
      </c>
      <c r="I37" s="21">
        <v>3.8</v>
      </c>
      <c r="J37" s="5"/>
    </row>
    <row r="38" spans="1:10" ht="23.25" customHeight="1">
      <c r="A38" s="10" t="s">
        <v>50</v>
      </c>
      <c r="B38" s="20" t="s">
        <v>14</v>
      </c>
      <c r="C38" s="20" t="s">
        <v>15</v>
      </c>
      <c r="D38" s="20" t="s">
        <v>33</v>
      </c>
      <c r="E38" s="22" t="s">
        <v>51</v>
      </c>
      <c r="F38" s="20" t="s">
        <v>14</v>
      </c>
      <c r="G38" s="21">
        <f>SUM(G39:G41)</f>
        <v>1726.6</v>
      </c>
      <c r="H38" s="21">
        <f>SUM(H39:H41)</f>
        <v>1645.5</v>
      </c>
      <c r="I38" s="21">
        <f>SUM(I39:I41)</f>
        <v>1692</v>
      </c>
      <c r="J38" s="5"/>
    </row>
    <row r="39" spans="1:10" ht="23.25" customHeight="1">
      <c r="A39" s="10" t="s">
        <v>22</v>
      </c>
      <c r="B39" s="20" t="s">
        <v>14</v>
      </c>
      <c r="C39" s="20" t="s">
        <v>15</v>
      </c>
      <c r="D39" s="20" t="s">
        <v>33</v>
      </c>
      <c r="E39" s="22" t="s">
        <v>51</v>
      </c>
      <c r="F39" s="20" t="s">
        <v>23</v>
      </c>
      <c r="G39" s="21">
        <v>1029</v>
      </c>
      <c r="H39" s="21">
        <v>980.6</v>
      </c>
      <c r="I39" s="21">
        <v>1003.1</v>
      </c>
      <c r="J39" s="5"/>
    </row>
    <row r="40" spans="1:10" ht="23.25" customHeight="1">
      <c r="A40" s="10" t="s">
        <v>24</v>
      </c>
      <c r="B40" s="20" t="s">
        <v>14</v>
      </c>
      <c r="C40" s="20" t="s">
        <v>15</v>
      </c>
      <c r="D40" s="20" t="s">
        <v>33</v>
      </c>
      <c r="E40" s="22" t="s">
        <v>51</v>
      </c>
      <c r="F40" s="20" t="s">
        <v>25</v>
      </c>
      <c r="G40" s="21">
        <v>310.7</v>
      </c>
      <c r="H40" s="21">
        <v>296.2</v>
      </c>
      <c r="I40" s="21">
        <v>302.89999999999998</v>
      </c>
      <c r="J40" s="5"/>
    </row>
    <row r="41" spans="1:10" ht="23.25" customHeight="1">
      <c r="A41" s="10" t="s">
        <v>40</v>
      </c>
      <c r="B41" s="20" t="s">
        <v>14</v>
      </c>
      <c r="C41" s="20" t="s">
        <v>15</v>
      </c>
      <c r="D41" s="20" t="s">
        <v>33</v>
      </c>
      <c r="E41" s="22" t="s">
        <v>51</v>
      </c>
      <c r="F41" s="20" t="s">
        <v>41</v>
      </c>
      <c r="G41" s="21">
        <v>386.9</v>
      </c>
      <c r="H41" s="21">
        <v>368.7</v>
      </c>
      <c r="I41" s="21">
        <v>386</v>
      </c>
      <c r="J41" s="5"/>
    </row>
    <row r="42" spans="1:10" ht="64.5" customHeight="1">
      <c r="A42" s="10" t="s">
        <v>26</v>
      </c>
      <c r="B42" s="20" t="s">
        <v>14</v>
      </c>
      <c r="C42" s="20" t="s">
        <v>15</v>
      </c>
      <c r="D42" s="20" t="s">
        <v>33</v>
      </c>
      <c r="E42" s="20" t="s">
        <v>27</v>
      </c>
      <c r="F42" s="20" t="s">
        <v>14</v>
      </c>
      <c r="G42" s="21">
        <f>SUM(G43:G44)</f>
        <v>0</v>
      </c>
      <c r="H42" s="21">
        <f>SUM(H43:H44)</f>
        <v>0</v>
      </c>
      <c r="I42" s="21">
        <f>SUM(I43:I44)</f>
        <v>0</v>
      </c>
      <c r="J42" s="5"/>
    </row>
    <row r="43" spans="1:10" ht="23.25" customHeight="1">
      <c r="A43" s="10" t="s">
        <v>22</v>
      </c>
      <c r="B43" s="20" t="s">
        <v>14</v>
      </c>
      <c r="C43" s="20" t="s">
        <v>15</v>
      </c>
      <c r="D43" s="20" t="s">
        <v>33</v>
      </c>
      <c r="E43" s="20" t="s">
        <v>27</v>
      </c>
      <c r="F43" s="20" t="s">
        <v>23</v>
      </c>
      <c r="G43" s="21"/>
      <c r="H43" s="21">
        <v>0</v>
      </c>
      <c r="I43" s="21">
        <v>0</v>
      </c>
      <c r="J43" s="5"/>
    </row>
    <row r="44" spans="1:10" ht="46.5" customHeight="1">
      <c r="A44" s="10" t="s">
        <v>24</v>
      </c>
      <c r="B44" s="20" t="s">
        <v>14</v>
      </c>
      <c r="C44" s="20" t="s">
        <v>15</v>
      </c>
      <c r="D44" s="20" t="s">
        <v>33</v>
      </c>
      <c r="E44" s="20" t="s">
        <v>27</v>
      </c>
      <c r="F44" s="20" t="s">
        <v>25</v>
      </c>
      <c r="G44" s="21"/>
      <c r="H44" s="21">
        <v>0</v>
      </c>
      <c r="I44" s="21">
        <v>0</v>
      </c>
      <c r="J44" s="5"/>
    </row>
    <row r="45" spans="1:10" ht="23.25" customHeight="1">
      <c r="A45" s="10" t="s">
        <v>52</v>
      </c>
      <c r="B45" s="20" t="s">
        <v>14</v>
      </c>
      <c r="C45" s="20" t="s">
        <v>15</v>
      </c>
      <c r="D45" s="20" t="s">
        <v>53</v>
      </c>
      <c r="E45" s="20" t="s">
        <v>17</v>
      </c>
      <c r="F45" s="20" t="s">
        <v>14</v>
      </c>
      <c r="G45" s="21">
        <f t="shared" ref="G45:I46" si="0">SUM(G46)</f>
        <v>11.1</v>
      </c>
      <c r="H45" s="21">
        <f t="shared" si="0"/>
        <v>63.2</v>
      </c>
      <c r="I45" s="21">
        <f t="shared" si="0"/>
        <v>10.6</v>
      </c>
      <c r="J45" s="5"/>
    </row>
    <row r="46" spans="1:10" ht="42" customHeight="1">
      <c r="A46" s="10" t="s">
        <v>54</v>
      </c>
      <c r="B46" s="20" t="s">
        <v>14</v>
      </c>
      <c r="C46" s="20" t="s">
        <v>15</v>
      </c>
      <c r="D46" s="20" t="s">
        <v>53</v>
      </c>
      <c r="E46" s="20" t="s">
        <v>55</v>
      </c>
      <c r="F46" s="20" t="s">
        <v>14</v>
      </c>
      <c r="G46" s="21">
        <f t="shared" si="0"/>
        <v>11.1</v>
      </c>
      <c r="H46" s="21">
        <f t="shared" si="0"/>
        <v>63.2</v>
      </c>
      <c r="I46" s="21">
        <f t="shared" si="0"/>
        <v>10.6</v>
      </c>
      <c r="J46" s="5"/>
    </row>
    <row r="47" spans="1:10" ht="23.25" customHeight="1">
      <c r="A47" s="10" t="s">
        <v>40</v>
      </c>
      <c r="B47" s="20" t="s">
        <v>14</v>
      </c>
      <c r="C47" s="20" t="s">
        <v>15</v>
      </c>
      <c r="D47" s="20" t="s">
        <v>53</v>
      </c>
      <c r="E47" s="20" t="s">
        <v>55</v>
      </c>
      <c r="F47" s="20" t="s">
        <v>41</v>
      </c>
      <c r="G47" s="21">
        <v>11.1</v>
      </c>
      <c r="H47" s="21">
        <v>63.2</v>
      </c>
      <c r="I47" s="21">
        <v>10.6</v>
      </c>
      <c r="J47" s="5"/>
    </row>
    <row r="48" spans="1:10" ht="23.25" customHeight="1">
      <c r="A48" s="10" t="s">
        <v>56</v>
      </c>
      <c r="B48" s="20" t="s">
        <v>14</v>
      </c>
      <c r="C48" s="20" t="s">
        <v>15</v>
      </c>
      <c r="D48" s="20" t="s">
        <v>57</v>
      </c>
      <c r="E48" s="20" t="s">
        <v>17</v>
      </c>
      <c r="F48" s="20" t="s">
        <v>14</v>
      </c>
      <c r="G48" s="21">
        <f>SUM(G49+G56+G62+G65)</f>
        <v>13968.699999999997</v>
      </c>
      <c r="H48" s="21">
        <f>SUM(H49+H56+H62+H65)</f>
        <v>11978.4</v>
      </c>
      <c r="I48" s="21">
        <f>SUM(I49+I56+I62+I65)</f>
        <v>12100.5</v>
      </c>
      <c r="J48" s="5"/>
    </row>
    <row r="49" spans="1:10" ht="23.25" customHeight="1">
      <c r="A49" s="10" t="s">
        <v>34</v>
      </c>
      <c r="B49" s="20" t="s">
        <v>14</v>
      </c>
      <c r="C49" s="20" t="s">
        <v>15</v>
      </c>
      <c r="D49" s="20" t="s">
        <v>57</v>
      </c>
      <c r="E49" s="20" t="s">
        <v>35</v>
      </c>
      <c r="F49" s="20" t="s">
        <v>14</v>
      </c>
      <c r="G49" s="21">
        <f>SUM(G50:G55)</f>
        <v>11810.899999999998</v>
      </c>
      <c r="H49" s="21">
        <f>SUM(H50:H55)</f>
        <v>10054</v>
      </c>
      <c r="I49" s="21">
        <f>SUM(I50:I55)</f>
        <v>10149.6</v>
      </c>
      <c r="J49" s="5"/>
    </row>
    <row r="50" spans="1:10" ht="23.25" customHeight="1">
      <c r="A50" s="10" t="s">
        <v>22</v>
      </c>
      <c r="B50" s="20" t="s">
        <v>14</v>
      </c>
      <c r="C50" s="20" t="s">
        <v>15</v>
      </c>
      <c r="D50" s="20" t="s">
        <v>57</v>
      </c>
      <c r="E50" s="20" t="s">
        <v>35</v>
      </c>
      <c r="F50" s="20" t="s">
        <v>23</v>
      </c>
      <c r="G50" s="21">
        <v>8830.2999999999993</v>
      </c>
      <c r="H50" s="21">
        <v>7235.5</v>
      </c>
      <c r="I50" s="21">
        <v>7300.6</v>
      </c>
      <c r="J50" s="5"/>
    </row>
    <row r="51" spans="1:10" ht="40.5" customHeight="1">
      <c r="A51" s="10" t="s">
        <v>36</v>
      </c>
      <c r="B51" s="20" t="s">
        <v>14</v>
      </c>
      <c r="C51" s="20" t="s">
        <v>15</v>
      </c>
      <c r="D51" s="20" t="s">
        <v>57</v>
      </c>
      <c r="E51" s="20" t="s">
        <v>35</v>
      </c>
      <c r="F51" s="20" t="s">
        <v>37</v>
      </c>
      <c r="G51" s="21">
        <v>25</v>
      </c>
      <c r="H51" s="21">
        <v>53.2</v>
      </c>
      <c r="I51" s="21">
        <v>53.6</v>
      </c>
      <c r="J51" s="5"/>
    </row>
    <row r="52" spans="1:10" ht="45.75" customHeight="1">
      <c r="A52" s="10" t="s">
        <v>24</v>
      </c>
      <c r="B52" s="20" t="s">
        <v>14</v>
      </c>
      <c r="C52" s="20" t="s">
        <v>15</v>
      </c>
      <c r="D52" s="20" t="s">
        <v>57</v>
      </c>
      <c r="E52" s="20" t="s">
        <v>35</v>
      </c>
      <c r="F52" s="20" t="s">
        <v>25</v>
      </c>
      <c r="G52" s="21">
        <v>2666.8</v>
      </c>
      <c r="H52" s="21">
        <v>2185.1</v>
      </c>
      <c r="I52" s="21">
        <v>2204.8000000000002</v>
      </c>
      <c r="J52" s="5"/>
    </row>
    <row r="53" spans="1:10" ht="31.5" customHeight="1">
      <c r="A53" s="10" t="s">
        <v>38</v>
      </c>
      <c r="B53" s="20" t="s">
        <v>14</v>
      </c>
      <c r="C53" s="20" t="s">
        <v>15</v>
      </c>
      <c r="D53" s="20" t="s">
        <v>57</v>
      </c>
      <c r="E53" s="20" t="s">
        <v>35</v>
      </c>
      <c r="F53" s="20" t="s">
        <v>39</v>
      </c>
      <c r="G53" s="21">
        <v>213.8</v>
      </c>
      <c r="H53" s="21">
        <v>239.1</v>
      </c>
      <c r="I53" s="21">
        <v>246.4</v>
      </c>
      <c r="J53" s="5"/>
    </row>
    <row r="54" spans="1:10" ht="23.25" customHeight="1">
      <c r="A54" s="10" t="s">
        <v>40</v>
      </c>
      <c r="B54" s="20" t="s">
        <v>14</v>
      </c>
      <c r="C54" s="20" t="s">
        <v>15</v>
      </c>
      <c r="D54" s="20" t="s">
        <v>57</v>
      </c>
      <c r="E54" s="20" t="s">
        <v>35</v>
      </c>
      <c r="F54" s="20" t="s">
        <v>41</v>
      </c>
      <c r="G54" s="21">
        <v>75</v>
      </c>
      <c r="H54" s="21">
        <v>341.1</v>
      </c>
      <c r="I54" s="21">
        <v>344.2</v>
      </c>
      <c r="J54" s="5"/>
    </row>
    <row r="55" spans="1:10" ht="23.25" customHeight="1">
      <c r="A55" s="10" t="s">
        <v>58</v>
      </c>
      <c r="B55" s="20" t="s">
        <v>14</v>
      </c>
      <c r="C55" s="20" t="s">
        <v>15</v>
      </c>
      <c r="D55" s="20" t="s">
        <v>57</v>
      </c>
      <c r="E55" s="20" t="s">
        <v>35</v>
      </c>
      <c r="F55" s="20" t="s">
        <v>59</v>
      </c>
      <c r="G55" s="21"/>
      <c r="H55" s="21"/>
      <c r="I55" s="21"/>
      <c r="J55" s="5"/>
    </row>
    <row r="56" spans="1:10" ht="23.25" customHeight="1">
      <c r="A56" s="10" t="s">
        <v>60</v>
      </c>
      <c r="B56" s="20" t="s">
        <v>14</v>
      </c>
      <c r="C56" s="20" t="s">
        <v>15</v>
      </c>
      <c r="D56" s="20" t="s">
        <v>57</v>
      </c>
      <c r="E56" s="20" t="s">
        <v>61</v>
      </c>
      <c r="F56" s="20" t="s">
        <v>14</v>
      </c>
      <c r="G56" s="21">
        <f>SUM(G57:G61)</f>
        <v>1654.5</v>
      </c>
      <c r="H56" s="21">
        <f>SUM(H57:H61)</f>
        <v>1444.8</v>
      </c>
      <c r="I56" s="21">
        <f>SUM(I57:I61)</f>
        <v>1457.6999999999998</v>
      </c>
      <c r="J56" s="5"/>
    </row>
    <row r="57" spans="1:10" ht="23.25" customHeight="1">
      <c r="A57" s="10" t="s">
        <v>22</v>
      </c>
      <c r="B57" s="20" t="s">
        <v>14</v>
      </c>
      <c r="C57" s="20" t="s">
        <v>15</v>
      </c>
      <c r="D57" s="20" t="s">
        <v>57</v>
      </c>
      <c r="E57" s="20" t="s">
        <v>61</v>
      </c>
      <c r="F57" s="20" t="s">
        <v>23</v>
      </c>
      <c r="G57" s="21">
        <v>1127.8</v>
      </c>
      <c r="H57" s="21">
        <v>926.9</v>
      </c>
      <c r="I57" s="21">
        <v>935.3</v>
      </c>
      <c r="J57" s="5"/>
    </row>
    <row r="58" spans="1:10" ht="39" customHeight="1">
      <c r="A58" s="10" t="s">
        <v>36</v>
      </c>
      <c r="B58" s="20" t="s">
        <v>14</v>
      </c>
      <c r="C58" s="20" t="s">
        <v>15</v>
      </c>
      <c r="D58" s="20" t="s">
        <v>57</v>
      </c>
      <c r="E58" s="20" t="s">
        <v>61</v>
      </c>
      <c r="F58" s="20" t="s">
        <v>37</v>
      </c>
      <c r="G58" s="21"/>
      <c r="H58" s="21"/>
      <c r="I58" s="21"/>
      <c r="J58" s="5"/>
    </row>
    <row r="59" spans="1:10" ht="23.25" customHeight="1">
      <c r="A59" s="10" t="s">
        <v>24</v>
      </c>
      <c r="B59" s="20" t="s">
        <v>14</v>
      </c>
      <c r="C59" s="20" t="s">
        <v>15</v>
      </c>
      <c r="D59" s="20" t="s">
        <v>57</v>
      </c>
      <c r="E59" s="20" t="s">
        <v>61</v>
      </c>
      <c r="F59" s="20" t="s">
        <v>25</v>
      </c>
      <c r="G59" s="21">
        <v>340.6</v>
      </c>
      <c r="H59" s="21">
        <v>279.89999999999998</v>
      </c>
      <c r="I59" s="21">
        <v>282.39999999999998</v>
      </c>
      <c r="J59" s="5"/>
    </row>
    <row r="60" spans="1:10" ht="23.25" customHeight="1">
      <c r="A60" s="10" t="s">
        <v>38</v>
      </c>
      <c r="B60" s="20" t="s">
        <v>14</v>
      </c>
      <c r="C60" s="20" t="s">
        <v>15</v>
      </c>
      <c r="D60" s="20" t="s">
        <v>57</v>
      </c>
      <c r="E60" s="20" t="s">
        <v>61</v>
      </c>
      <c r="F60" s="20" t="s">
        <v>39</v>
      </c>
      <c r="G60" s="21">
        <v>171.1</v>
      </c>
      <c r="H60" s="21">
        <v>151.6</v>
      </c>
      <c r="I60" s="21">
        <v>152.9</v>
      </c>
      <c r="J60" s="5"/>
    </row>
    <row r="61" spans="1:10" ht="23.25" customHeight="1">
      <c r="A61" s="10" t="s">
        <v>40</v>
      </c>
      <c r="B61" s="20" t="s">
        <v>14</v>
      </c>
      <c r="C61" s="20" t="s">
        <v>15</v>
      </c>
      <c r="D61" s="20" t="s">
        <v>57</v>
      </c>
      <c r="E61" s="20" t="s">
        <v>61</v>
      </c>
      <c r="F61" s="20" t="s">
        <v>41</v>
      </c>
      <c r="G61" s="21">
        <v>15</v>
      </c>
      <c r="H61" s="21">
        <v>86.4</v>
      </c>
      <c r="I61" s="21">
        <v>87.1</v>
      </c>
      <c r="J61" s="5"/>
    </row>
    <row r="62" spans="1:10" ht="23.25" customHeight="1">
      <c r="A62" s="10" t="s">
        <v>62</v>
      </c>
      <c r="B62" s="20" t="s">
        <v>14</v>
      </c>
      <c r="C62" s="20" t="s">
        <v>15</v>
      </c>
      <c r="D62" s="20" t="s">
        <v>57</v>
      </c>
      <c r="E62" s="22" t="s">
        <v>51</v>
      </c>
      <c r="F62" s="20" t="s">
        <v>14</v>
      </c>
      <c r="G62" s="21">
        <f>SUM(G63:G64)</f>
        <v>503.3</v>
      </c>
      <c r="H62" s="21">
        <f>SUM(H63:H64)</f>
        <v>479.6</v>
      </c>
      <c r="I62" s="21">
        <f>SUM(I63:I64)</f>
        <v>493.2</v>
      </c>
      <c r="J62" s="5"/>
    </row>
    <row r="63" spans="1:10" ht="23.25" customHeight="1">
      <c r="A63" s="10" t="s">
        <v>38</v>
      </c>
      <c r="B63" s="20" t="s">
        <v>14</v>
      </c>
      <c r="C63" s="20" t="s">
        <v>15</v>
      </c>
      <c r="D63" s="20" t="s">
        <v>57</v>
      </c>
      <c r="E63" s="22" t="s">
        <v>51</v>
      </c>
      <c r="F63" s="20" t="s">
        <v>39</v>
      </c>
      <c r="G63" s="21">
        <v>52</v>
      </c>
      <c r="H63" s="21">
        <v>49</v>
      </c>
      <c r="I63" s="21">
        <v>51</v>
      </c>
      <c r="J63" s="5"/>
    </row>
    <row r="64" spans="1:10" ht="23.25" customHeight="1">
      <c r="A64" s="10" t="s">
        <v>40</v>
      </c>
      <c r="B64" s="20" t="s">
        <v>14</v>
      </c>
      <c r="C64" s="20" t="s">
        <v>15</v>
      </c>
      <c r="D64" s="20" t="s">
        <v>57</v>
      </c>
      <c r="E64" s="22" t="s">
        <v>51</v>
      </c>
      <c r="F64" s="20" t="s">
        <v>41</v>
      </c>
      <c r="G64" s="21">
        <v>451.3</v>
      </c>
      <c r="H64" s="21">
        <v>430.6</v>
      </c>
      <c r="I64" s="21">
        <v>442.2</v>
      </c>
      <c r="J64" s="5"/>
    </row>
    <row r="65" spans="1:10" ht="23.25" customHeight="1">
      <c r="A65" s="10" t="s">
        <v>26</v>
      </c>
      <c r="B65" s="20" t="s">
        <v>14</v>
      </c>
      <c r="C65" s="20" t="s">
        <v>15</v>
      </c>
      <c r="D65" s="20" t="s">
        <v>57</v>
      </c>
      <c r="E65" s="20" t="s">
        <v>27</v>
      </c>
      <c r="F65" s="20" t="s">
        <v>14</v>
      </c>
      <c r="G65" s="21">
        <f>SUM(G66:G67)</f>
        <v>0</v>
      </c>
      <c r="H65" s="21">
        <v>0</v>
      </c>
      <c r="I65" s="21">
        <v>0</v>
      </c>
      <c r="J65" s="5"/>
    </row>
    <row r="66" spans="1:10" ht="23.25" customHeight="1">
      <c r="A66" s="10" t="s">
        <v>22</v>
      </c>
      <c r="B66" s="20" t="s">
        <v>14</v>
      </c>
      <c r="C66" s="20" t="s">
        <v>15</v>
      </c>
      <c r="D66" s="20" t="s">
        <v>57</v>
      </c>
      <c r="E66" s="20" t="s">
        <v>27</v>
      </c>
      <c r="F66" s="20" t="s">
        <v>23</v>
      </c>
      <c r="G66" s="21"/>
      <c r="H66" s="21">
        <v>0</v>
      </c>
      <c r="I66" s="21">
        <v>0</v>
      </c>
      <c r="J66" s="5"/>
    </row>
    <row r="67" spans="1:10" ht="41.25" customHeight="1">
      <c r="A67" s="10" t="s">
        <v>24</v>
      </c>
      <c r="B67" s="20" t="s">
        <v>14</v>
      </c>
      <c r="C67" s="20" t="s">
        <v>15</v>
      </c>
      <c r="D67" s="20" t="s">
        <v>57</v>
      </c>
      <c r="E67" s="20" t="s">
        <v>27</v>
      </c>
      <c r="F67" s="20" t="s">
        <v>25</v>
      </c>
      <c r="G67" s="21"/>
      <c r="H67" s="21">
        <v>0</v>
      </c>
      <c r="I67" s="21">
        <v>0</v>
      </c>
      <c r="J67" s="5"/>
    </row>
    <row r="68" spans="1:10" ht="23.25" customHeight="1">
      <c r="A68" s="10" t="s">
        <v>63</v>
      </c>
      <c r="B68" s="20" t="s">
        <v>14</v>
      </c>
      <c r="C68" s="20" t="s">
        <v>15</v>
      </c>
      <c r="D68" s="20" t="s">
        <v>64</v>
      </c>
      <c r="E68" s="20" t="s">
        <v>17</v>
      </c>
      <c r="F68" s="20" t="s">
        <v>14</v>
      </c>
      <c r="G68" s="21">
        <f>SUM(G69)</f>
        <v>1500</v>
      </c>
      <c r="H68" s="21">
        <f>(H69)</f>
        <v>0</v>
      </c>
      <c r="I68" s="21">
        <f>(I69)</f>
        <v>0</v>
      </c>
      <c r="J68" s="5"/>
    </row>
    <row r="69" spans="1:10" ht="23.25" customHeight="1">
      <c r="A69" s="10" t="s">
        <v>65</v>
      </c>
      <c r="B69" s="20" t="s">
        <v>14</v>
      </c>
      <c r="C69" s="20" t="s">
        <v>15</v>
      </c>
      <c r="D69" s="20" t="s">
        <v>64</v>
      </c>
      <c r="E69" s="20" t="s">
        <v>66</v>
      </c>
      <c r="F69" s="20" t="s">
        <v>14</v>
      </c>
      <c r="G69" s="21">
        <f>SUBTOTAL(9,G70)</f>
        <v>1500</v>
      </c>
      <c r="H69" s="21">
        <f>SUBTOTAL(9,H70)</f>
        <v>0</v>
      </c>
      <c r="I69" s="21">
        <f>SUBTOTAL(9,I70)</f>
        <v>0</v>
      </c>
      <c r="J69" s="5"/>
    </row>
    <row r="70" spans="1:10" ht="23.25" customHeight="1">
      <c r="A70" s="10" t="s">
        <v>67</v>
      </c>
      <c r="B70" s="20" t="s">
        <v>14</v>
      </c>
      <c r="C70" s="20" t="s">
        <v>15</v>
      </c>
      <c r="D70" s="20" t="s">
        <v>64</v>
      </c>
      <c r="E70" s="20" t="s">
        <v>66</v>
      </c>
      <c r="F70" s="20" t="s">
        <v>68</v>
      </c>
      <c r="G70" s="21">
        <v>1500</v>
      </c>
      <c r="H70" s="21">
        <v>0</v>
      </c>
      <c r="I70" s="21">
        <v>0</v>
      </c>
      <c r="J70" s="5"/>
    </row>
    <row r="71" spans="1:10" ht="23.25" customHeight="1">
      <c r="A71" s="10" t="s">
        <v>69</v>
      </c>
      <c r="B71" s="20" t="s">
        <v>14</v>
      </c>
      <c r="C71" s="20" t="s">
        <v>15</v>
      </c>
      <c r="D71" s="20" t="s">
        <v>70</v>
      </c>
      <c r="E71" s="20" t="s">
        <v>17</v>
      </c>
      <c r="F71" s="20" t="s">
        <v>14</v>
      </c>
      <c r="G71" s="21">
        <f>SUM(G73)</f>
        <v>200</v>
      </c>
      <c r="H71" s="21">
        <f>SUM(H73)</f>
        <v>200</v>
      </c>
      <c r="I71" s="21">
        <f>SUM(I73)</f>
        <v>200</v>
      </c>
      <c r="J71" s="5"/>
    </row>
    <row r="72" spans="1:10" ht="23.25" customHeight="1">
      <c r="A72" s="10" t="s">
        <v>71</v>
      </c>
      <c r="B72" s="20" t="s">
        <v>14</v>
      </c>
      <c r="C72" s="20" t="s">
        <v>15</v>
      </c>
      <c r="D72" s="20" t="s">
        <v>70</v>
      </c>
      <c r="E72" s="20" t="s">
        <v>72</v>
      </c>
      <c r="F72" s="20" t="s">
        <v>14</v>
      </c>
      <c r="G72" s="21">
        <f>SUM(G73)</f>
        <v>200</v>
      </c>
      <c r="H72" s="21">
        <f>SUM(H73)</f>
        <v>200</v>
      </c>
      <c r="I72" s="21">
        <f>SUM(I73)</f>
        <v>200</v>
      </c>
      <c r="J72" s="5"/>
    </row>
    <row r="73" spans="1:10" ht="23.25" customHeight="1">
      <c r="A73" s="10" t="s">
        <v>73</v>
      </c>
      <c r="B73" s="20" t="s">
        <v>14</v>
      </c>
      <c r="C73" s="20" t="s">
        <v>15</v>
      </c>
      <c r="D73" s="20" t="s">
        <v>70</v>
      </c>
      <c r="E73" s="20" t="s">
        <v>72</v>
      </c>
      <c r="F73" s="20" t="s">
        <v>74</v>
      </c>
      <c r="G73" s="21">
        <v>200</v>
      </c>
      <c r="H73" s="21">
        <v>200</v>
      </c>
      <c r="I73" s="21">
        <v>200</v>
      </c>
      <c r="J73" s="5"/>
    </row>
    <row r="74" spans="1:10" ht="23.25" customHeight="1">
      <c r="A74" s="10" t="s">
        <v>75</v>
      </c>
      <c r="B74" s="20" t="s">
        <v>14</v>
      </c>
      <c r="C74" s="20" t="s">
        <v>15</v>
      </c>
      <c r="D74" s="20" t="s">
        <v>76</v>
      </c>
      <c r="E74" s="20" t="s">
        <v>17</v>
      </c>
      <c r="F74" s="20" t="s">
        <v>14</v>
      </c>
      <c r="G74" s="21">
        <f>SUM(G75+G79+G86+G88+G90+G93+G95+G97+G99+G101+G103+G105+G107+G109+G111)</f>
        <v>24049.1</v>
      </c>
      <c r="H74" s="21">
        <f>SUM(H75+H79+H86+H88+H90+H93+H95+H97+H99+H101+H103+H105+H107+H109+H112)</f>
        <v>38874.5</v>
      </c>
      <c r="I74" s="21">
        <f>SUM(I75+I79+I86+I88+I90+I93+I95+I97+I99+I101+I103+I105+I107+I109+I112)</f>
        <v>39224.400000000001</v>
      </c>
      <c r="J74" s="5"/>
    </row>
    <row r="75" spans="1:10" ht="23.25" customHeight="1">
      <c r="A75" s="10" t="s">
        <v>77</v>
      </c>
      <c r="B75" s="20" t="s">
        <v>14</v>
      </c>
      <c r="C75" s="20" t="s">
        <v>15</v>
      </c>
      <c r="D75" s="20" t="s">
        <v>76</v>
      </c>
      <c r="E75" s="20" t="s">
        <v>78</v>
      </c>
      <c r="F75" s="20" t="s">
        <v>14</v>
      </c>
      <c r="G75" s="21">
        <f>SUM(G76:G78)</f>
        <v>2081.9</v>
      </c>
      <c r="H75" s="21">
        <f>SUM(H76:H78)</f>
        <v>1844.5</v>
      </c>
      <c r="I75" s="21">
        <f>SUM(I76:I78)</f>
        <v>1861.2</v>
      </c>
      <c r="J75" s="5"/>
    </row>
    <row r="76" spans="1:10" ht="23.25" customHeight="1">
      <c r="A76" s="10" t="s">
        <v>79</v>
      </c>
      <c r="B76" s="20" t="s">
        <v>14</v>
      </c>
      <c r="C76" s="20" t="s">
        <v>15</v>
      </c>
      <c r="D76" s="20" t="s">
        <v>76</v>
      </c>
      <c r="E76" s="20" t="s">
        <v>78</v>
      </c>
      <c r="F76" s="20" t="s">
        <v>80</v>
      </c>
      <c r="G76" s="21">
        <f>1599</f>
        <v>1599</v>
      </c>
      <c r="H76" s="21">
        <v>1416.7</v>
      </c>
      <c r="I76" s="21">
        <v>1429.5</v>
      </c>
      <c r="J76" s="5"/>
    </row>
    <row r="77" spans="1:10" ht="41.25" customHeight="1">
      <c r="A77" s="10" t="s">
        <v>81</v>
      </c>
      <c r="B77" s="20" t="s">
        <v>14</v>
      </c>
      <c r="C77" s="20" t="s">
        <v>15</v>
      </c>
      <c r="D77" s="20" t="s">
        <v>76</v>
      </c>
      <c r="E77" s="20" t="s">
        <v>78</v>
      </c>
      <c r="F77" s="20" t="s">
        <v>82</v>
      </c>
      <c r="G77" s="21">
        <v>482.9</v>
      </c>
      <c r="H77" s="21">
        <v>427.8</v>
      </c>
      <c r="I77" s="21">
        <v>431.7</v>
      </c>
      <c r="J77" s="5"/>
    </row>
    <row r="78" spans="1:10" ht="41.25" customHeight="1">
      <c r="A78" s="10" t="s">
        <v>36</v>
      </c>
      <c r="B78" s="20" t="s">
        <v>14</v>
      </c>
      <c r="C78" s="20" t="s">
        <v>15</v>
      </c>
      <c r="D78" s="20" t="s">
        <v>76</v>
      </c>
      <c r="E78" s="20" t="s">
        <v>78</v>
      </c>
      <c r="F78" s="20" t="s">
        <v>37</v>
      </c>
      <c r="G78" s="21"/>
      <c r="H78" s="21"/>
      <c r="I78" s="21"/>
      <c r="J78" s="5"/>
    </row>
    <row r="79" spans="1:10" ht="30" customHeight="1">
      <c r="A79" s="10" t="s">
        <v>83</v>
      </c>
      <c r="B79" s="20" t="s">
        <v>14</v>
      </c>
      <c r="C79" s="20" t="s">
        <v>15</v>
      </c>
      <c r="D79" s="20" t="s">
        <v>76</v>
      </c>
      <c r="E79" s="20" t="s">
        <v>84</v>
      </c>
      <c r="F79" s="20" t="s">
        <v>14</v>
      </c>
      <c r="G79" s="21">
        <f>SUM(G80:G85)</f>
        <v>18410.399999999998</v>
      </c>
      <c r="H79" s="21">
        <f>SUM(H80:H85)</f>
        <v>16412</v>
      </c>
      <c r="I79" s="21">
        <f>SUM(I80:I85)</f>
        <v>16559.8</v>
      </c>
      <c r="J79" s="5"/>
    </row>
    <row r="80" spans="1:10" ht="23.25" customHeight="1">
      <c r="A80" s="10" t="s">
        <v>79</v>
      </c>
      <c r="B80" s="20" t="s">
        <v>14</v>
      </c>
      <c r="C80" s="20" t="s">
        <v>15</v>
      </c>
      <c r="D80" s="20" t="s">
        <v>76</v>
      </c>
      <c r="E80" s="20" t="s">
        <v>84</v>
      </c>
      <c r="F80" s="20" t="s">
        <v>80</v>
      </c>
      <c r="G80" s="21">
        <v>8110.9</v>
      </c>
      <c r="H80" s="21">
        <v>6661.9</v>
      </c>
      <c r="I80" s="21">
        <v>6721.9</v>
      </c>
      <c r="J80" s="6"/>
    </row>
    <row r="81" spans="1:10" ht="29.25" customHeight="1">
      <c r="A81" s="10" t="s">
        <v>85</v>
      </c>
      <c r="B81" s="20" t="s">
        <v>14</v>
      </c>
      <c r="C81" s="20" t="s">
        <v>15</v>
      </c>
      <c r="D81" s="20" t="s">
        <v>76</v>
      </c>
      <c r="E81" s="20" t="s">
        <v>84</v>
      </c>
      <c r="F81" s="20" t="s">
        <v>86</v>
      </c>
      <c r="G81" s="21">
        <v>50</v>
      </c>
      <c r="H81" s="21">
        <v>88.6</v>
      </c>
      <c r="I81" s="21">
        <v>89.4</v>
      </c>
      <c r="J81" s="6"/>
    </row>
    <row r="82" spans="1:10" ht="39.75" customHeight="1">
      <c r="A82" s="10" t="s">
        <v>81</v>
      </c>
      <c r="B82" s="20" t="s">
        <v>14</v>
      </c>
      <c r="C82" s="20" t="s">
        <v>15</v>
      </c>
      <c r="D82" s="20" t="s">
        <v>76</v>
      </c>
      <c r="E82" s="20" t="s">
        <v>84</v>
      </c>
      <c r="F82" s="20" t="s">
        <v>82</v>
      </c>
      <c r="G82" s="21">
        <v>2449.5</v>
      </c>
      <c r="H82" s="21">
        <v>2011.9</v>
      </c>
      <c r="I82" s="21">
        <v>2030</v>
      </c>
      <c r="J82" s="6"/>
    </row>
    <row r="83" spans="1:10" ht="31.5" customHeight="1">
      <c r="A83" s="10" t="s">
        <v>38</v>
      </c>
      <c r="B83" s="20" t="s">
        <v>14</v>
      </c>
      <c r="C83" s="20" t="s">
        <v>15</v>
      </c>
      <c r="D83" s="20" t="s">
        <v>76</v>
      </c>
      <c r="E83" s="20" t="s">
        <v>84</v>
      </c>
      <c r="F83" s="20" t="s">
        <v>39</v>
      </c>
      <c r="G83" s="21">
        <v>1090</v>
      </c>
      <c r="H83" s="21">
        <v>1142.3</v>
      </c>
      <c r="I83" s="21">
        <v>1152.5999999999999</v>
      </c>
      <c r="J83" s="5"/>
    </row>
    <row r="84" spans="1:10" ht="23.25" customHeight="1">
      <c r="A84" s="10" t="s">
        <v>40</v>
      </c>
      <c r="B84" s="20" t="s">
        <v>14</v>
      </c>
      <c r="C84" s="20" t="s">
        <v>15</v>
      </c>
      <c r="D84" s="20" t="s">
        <v>76</v>
      </c>
      <c r="E84" s="20" t="s">
        <v>84</v>
      </c>
      <c r="F84" s="20" t="s">
        <v>41</v>
      </c>
      <c r="G84" s="21">
        <v>2912.2</v>
      </c>
      <c r="H84" s="21">
        <v>3438.9</v>
      </c>
      <c r="I84" s="21">
        <v>3469.9</v>
      </c>
      <c r="J84" s="5"/>
    </row>
    <row r="85" spans="1:10" ht="23.25" customHeight="1">
      <c r="A85" s="10" t="s">
        <v>58</v>
      </c>
      <c r="B85" s="20" t="s">
        <v>14</v>
      </c>
      <c r="C85" s="20" t="s">
        <v>15</v>
      </c>
      <c r="D85" s="20" t="s">
        <v>76</v>
      </c>
      <c r="E85" s="20" t="s">
        <v>84</v>
      </c>
      <c r="F85" s="20" t="s">
        <v>59</v>
      </c>
      <c r="G85" s="21">
        <v>3797.8</v>
      </c>
      <c r="H85" s="21">
        <v>3068.4</v>
      </c>
      <c r="I85" s="21">
        <v>3096</v>
      </c>
      <c r="J85" s="5"/>
    </row>
    <row r="86" spans="1:10" ht="33" customHeight="1">
      <c r="A86" s="10" t="s">
        <v>87</v>
      </c>
      <c r="B86" s="20" t="s">
        <v>14</v>
      </c>
      <c r="C86" s="20" t="s">
        <v>15</v>
      </c>
      <c r="D86" s="20" t="s">
        <v>76</v>
      </c>
      <c r="E86" s="22" t="s">
        <v>88</v>
      </c>
      <c r="F86" s="20" t="s">
        <v>14</v>
      </c>
      <c r="G86" s="23">
        <f>SUM(G87)</f>
        <v>0</v>
      </c>
      <c r="H86" s="23">
        <f>SUM(H87)</f>
        <v>20020</v>
      </c>
      <c r="I86" s="21">
        <f>SUM(I87)</f>
        <v>20200</v>
      </c>
      <c r="J86" s="5"/>
    </row>
    <row r="87" spans="1:10" ht="23.25" customHeight="1">
      <c r="A87" s="10" t="s">
        <v>40</v>
      </c>
      <c r="B87" s="20" t="s">
        <v>14</v>
      </c>
      <c r="C87" s="20" t="s">
        <v>15</v>
      </c>
      <c r="D87" s="20" t="s">
        <v>76</v>
      </c>
      <c r="E87" s="22" t="s">
        <v>88</v>
      </c>
      <c r="F87" s="20" t="s">
        <v>41</v>
      </c>
      <c r="G87" s="21">
        <v>0</v>
      </c>
      <c r="H87" s="24">
        <v>20020</v>
      </c>
      <c r="I87" s="25">
        <v>20200</v>
      </c>
      <c r="J87" s="5"/>
    </row>
    <row r="88" spans="1:10" ht="23.25" customHeight="1">
      <c r="A88" s="10" t="s">
        <v>89</v>
      </c>
      <c r="B88" s="20" t="s">
        <v>14</v>
      </c>
      <c r="C88" s="20" t="s">
        <v>15</v>
      </c>
      <c r="D88" s="20" t="s">
        <v>76</v>
      </c>
      <c r="E88" s="20" t="s">
        <v>90</v>
      </c>
      <c r="F88" s="20" t="s">
        <v>14</v>
      </c>
      <c r="G88" s="21">
        <f>SUM(G89)</f>
        <v>500</v>
      </c>
      <c r="H88" s="26">
        <f>SUM(H89)</f>
        <v>598</v>
      </c>
      <c r="I88" s="21">
        <f>SUM(I89)</f>
        <v>603.4</v>
      </c>
      <c r="J88" s="5"/>
    </row>
    <row r="89" spans="1:10" ht="23.25" customHeight="1">
      <c r="A89" s="10" t="s">
        <v>40</v>
      </c>
      <c r="B89" s="20" t="s">
        <v>14</v>
      </c>
      <c r="C89" s="20" t="s">
        <v>15</v>
      </c>
      <c r="D89" s="20" t="s">
        <v>76</v>
      </c>
      <c r="E89" s="20" t="s">
        <v>90</v>
      </c>
      <c r="F89" s="20" t="s">
        <v>41</v>
      </c>
      <c r="G89" s="21">
        <v>500</v>
      </c>
      <c r="H89" s="21">
        <v>598</v>
      </c>
      <c r="I89" s="21">
        <v>603.4</v>
      </c>
      <c r="J89" s="5"/>
    </row>
    <row r="90" spans="1:10" ht="62.25" customHeight="1">
      <c r="A90" s="10" t="s">
        <v>26</v>
      </c>
      <c r="B90" s="20" t="s">
        <v>14</v>
      </c>
      <c r="C90" s="20" t="s">
        <v>15</v>
      </c>
      <c r="D90" s="20" t="s">
        <v>76</v>
      </c>
      <c r="E90" s="20" t="s">
        <v>27</v>
      </c>
      <c r="F90" s="20" t="s">
        <v>14</v>
      </c>
      <c r="G90" s="21">
        <f>SUM(G91:G92)</f>
        <v>0</v>
      </c>
      <c r="H90" s="21">
        <v>0</v>
      </c>
      <c r="I90" s="21">
        <v>0</v>
      </c>
      <c r="J90" s="5"/>
    </row>
    <row r="91" spans="1:10" ht="23.25" customHeight="1">
      <c r="A91" s="10" t="s">
        <v>79</v>
      </c>
      <c r="B91" s="20" t="s">
        <v>14</v>
      </c>
      <c r="C91" s="20" t="s">
        <v>15</v>
      </c>
      <c r="D91" s="20" t="s">
        <v>76</v>
      </c>
      <c r="E91" s="20" t="s">
        <v>27</v>
      </c>
      <c r="F91" s="20" t="s">
        <v>80</v>
      </c>
      <c r="G91" s="21"/>
      <c r="H91" s="21">
        <v>0</v>
      </c>
      <c r="I91" s="21">
        <v>0</v>
      </c>
      <c r="J91" s="5"/>
    </row>
    <row r="92" spans="1:10" ht="36.75" customHeight="1">
      <c r="A92" s="10" t="s">
        <v>81</v>
      </c>
      <c r="B92" s="20" t="s">
        <v>14</v>
      </c>
      <c r="C92" s="20" t="s">
        <v>15</v>
      </c>
      <c r="D92" s="20" t="s">
        <v>76</v>
      </c>
      <c r="E92" s="20" t="s">
        <v>27</v>
      </c>
      <c r="F92" s="20" t="s">
        <v>82</v>
      </c>
      <c r="G92" s="21"/>
      <c r="H92" s="21">
        <v>0</v>
      </c>
      <c r="I92" s="21">
        <v>0</v>
      </c>
      <c r="J92" s="5"/>
    </row>
    <row r="93" spans="1:10" ht="43.5" customHeight="1">
      <c r="A93" s="10" t="s">
        <v>91</v>
      </c>
      <c r="B93" s="20" t="s">
        <v>14</v>
      </c>
      <c r="C93" s="20" t="s">
        <v>15</v>
      </c>
      <c r="D93" s="20" t="s">
        <v>76</v>
      </c>
      <c r="E93" s="20" t="s">
        <v>92</v>
      </c>
      <c r="F93" s="20" t="s">
        <v>14</v>
      </c>
      <c r="G93" s="21">
        <f>SUM(G94)</f>
        <v>520</v>
      </c>
      <c r="H93" s="21">
        <v>0</v>
      </c>
      <c r="I93" s="21">
        <v>0</v>
      </c>
      <c r="J93" s="5"/>
    </row>
    <row r="94" spans="1:10" ht="23.25" customHeight="1">
      <c r="A94" s="10" t="s">
        <v>40</v>
      </c>
      <c r="B94" s="20" t="s">
        <v>14</v>
      </c>
      <c r="C94" s="20" t="s">
        <v>15</v>
      </c>
      <c r="D94" s="20" t="s">
        <v>76</v>
      </c>
      <c r="E94" s="20" t="s">
        <v>92</v>
      </c>
      <c r="F94" s="20" t="s">
        <v>41</v>
      </c>
      <c r="G94" s="21">
        <v>520</v>
      </c>
      <c r="H94" s="21">
        <v>0</v>
      </c>
      <c r="I94" s="21">
        <v>0</v>
      </c>
      <c r="J94" s="5"/>
    </row>
    <row r="95" spans="1:10" ht="49.5" customHeight="1">
      <c r="A95" s="8" t="s">
        <v>93</v>
      </c>
      <c r="B95" s="27" t="s">
        <v>14</v>
      </c>
      <c r="C95" s="27" t="s">
        <v>15</v>
      </c>
      <c r="D95" s="27" t="s">
        <v>76</v>
      </c>
      <c r="E95" s="27" t="s">
        <v>94</v>
      </c>
      <c r="F95" s="27" t="s">
        <v>14</v>
      </c>
      <c r="G95" s="21">
        <f>SUM(G96)</f>
        <v>260</v>
      </c>
      <c r="H95" s="21">
        <v>0</v>
      </c>
      <c r="I95" s="21">
        <v>0</v>
      </c>
      <c r="J95" s="5"/>
    </row>
    <row r="96" spans="1:10" ht="23.25" customHeight="1">
      <c r="A96" s="8" t="s">
        <v>40</v>
      </c>
      <c r="B96" s="27" t="s">
        <v>14</v>
      </c>
      <c r="C96" s="27" t="s">
        <v>15</v>
      </c>
      <c r="D96" s="27" t="s">
        <v>76</v>
      </c>
      <c r="E96" s="27" t="s">
        <v>94</v>
      </c>
      <c r="F96" s="27" t="s">
        <v>41</v>
      </c>
      <c r="G96" s="21">
        <v>260</v>
      </c>
      <c r="H96" s="21">
        <v>0</v>
      </c>
      <c r="I96" s="21">
        <v>0</v>
      </c>
      <c r="J96" s="5"/>
    </row>
    <row r="97" spans="1:10" ht="51" customHeight="1">
      <c r="A97" s="8" t="s">
        <v>95</v>
      </c>
      <c r="B97" s="27" t="s">
        <v>14</v>
      </c>
      <c r="C97" s="27" t="s">
        <v>15</v>
      </c>
      <c r="D97" s="27" t="s">
        <v>76</v>
      </c>
      <c r="E97" s="27" t="s">
        <v>96</v>
      </c>
      <c r="F97" s="27" t="s">
        <v>14</v>
      </c>
      <c r="G97" s="21">
        <f>SUM(G98)</f>
        <v>20</v>
      </c>
      <c r="H97" s="21">
        <v>0</v>
      </c>
      <c r="I97" s="21">
        <v>0</v>
      </c>
      <c r="J97" s="5"/>
    </row>
    <row r="98" spans="1:10" ht="23.25" customHeight="1">
      <c r="A98" s="8" t="s">
        <v>40</v>
      </c>
      <c r="B98" s="27" t="s">
        <v>14</v>
      </c>
      <c r="C98" s="27" t="s">
        <v>15</v>
      </c>
      <c r="D98" s="27" t="s">
        <v>76</v>
      </c>
      <c r="E98" s="27" t="s">
        <v>96</v>
      </c>
      <c r="F98" s="27" t="s">
        <v>41</v>
      </c>
      <c r="G98" s="21">
        <v>20</v>
      </c>
      <c r="H98" s="21">
        <v>0</v>
      </c>
      <c r="I98" s="21">
        <v>0</v>
      </c>
      <c r="J98" s="5"/>
    </row>
    <row r="99" spans="1:10" ht="51" customHeight="1">
      <c r="A99" s="8" t="s">
        <v>97</v>
      </c>
      <c r="B99" s="27" t="s">
        <v>14</v>
      </c>
      <c r="C99" s="27" t="s">
        <v>15</v>
      </c>
      <c r="D99" s="27" t="s">
        <v>76</v>
      </c>
      <c r="E99" s="27" t="s">
        <v>98</v>
      </c>
      <c r="F99" s="27" t="s">
        <v>14</v>
      </c>
      <c r="G99" s="21">
        <f>SUM(G100)</f>
        <v>30</v>
      </c>
      <c r="H99" s="21">
        <v>0</v>
      </c>
      <c r="I99" s="21">
        <v>0</v>
      </c>
      <c r="J99" s="5"/>
    </row>
    <row r="100" spans="1:10" ht="23.25" customHeight="1">
      <c r="A100" s="8" t="s">
        <v>40</v>
      </c>
      <c r="B100" s="27" t="s">
        <v>14</v>
      </c>
      <c r="C100" s="27" t="s">
        <v>15</v>
      </c>
      <c r="D100" s="27" t="s">
        <v>76</v>
      </c>
      <c r="E100" s="27" t="s">
        <v>98</v>
      </c>
      <c r="F100" s="27" t="s">
        <v>41</v>
      </c>
      <c r="G100" s="21">
        <v>30</v>
      </c>
      <c r="H100" s="21">
        <v>0</v>
      </c>
      <c r="I100" s="21">
        <v>0</v>
      </c>
      <c r="J100" s="5"/>
    </row>
    <row r="101" spans="1:10" ht="45.75" customHeight="1">
      <c r="A101" s="8" t="s">
        <v>99</v>
      </c>
      <c r="B101" s="27" t="s">
        <v>14</v>
      </c>
      <c r="C101" s="27" t="s">
        <v>15</v>
      </c>
      <c r="D101" s="27" t="s">
        <v>76</v>
      </c>
      <c r="E101" s="27" t="s">
        <v>100</v>
      </c>
      <c r="F101" s="27" t="s">
        <v>14</v>
      </c>
      <c r="G101" s="21">
        <f>SUM(G102)</f>
        <v>30</v>
      </c>
      <c r="H101" s="21">
        <v>0</v>
      </c>
      <c r="I101" s="21">
        <v>0</v>
      </c>
      <c r="J101" s="5"/>
    </row>
    <row r="102" spans="1:10" ht="23.25" customHeight="1">
      <c r="A102" s="8" t="s">
        <v>40</v>
      </c>
      <c r="B102" s="27" t="s">
        <v>14</v>
      </c>
      <c r="C102" s="27" t="s">
        <v>15</v>
      </c>
      <c r="D102" s="27" t="s">
        <v>76</v>
      </c>
      <c r="E102" s="27" t="s">
        <v>100</v>
      </c>
      <c r="F102" s="27" t="s">
        <v>41</v>
      </c>
      <c r="G102" s="21">
        <v>30</v>
      </c>
      <c r="H102" s="21">
        <v>0</v>
      </c>
      <c r="I102" s="21">
        <v>0</v>
      </c>
      <c r="J102" s="5"/>
    </row>
    <row r="103" spans="1:10" ht="49.5" customHeight="1">
      <c r="A103" s="8" t="s">
        <v>101</v>
      </c>
      <c r="B103" s="27" t="s">
        <v>14</v>
      </c>
      <c r="C103" s="27" t="s">
        <v>15</v>
      </c>
      <c r="D103" s="27" t="s">
        <v>76</v>
      </c>
      <c r="E103" s="27" t="s">
        <v>102</v>
      </c>
      <c r="F103" s="27" t="s">
        <v>14</v>
      </c>
      <c r="G103" s="21">
        <f>SUM(G104)</f>
        <v>20</v>
      </c>
      <c r="H103" s="21">
        <v>0</v>
      </c>
      <c r="I103" s="21">
        <v>0</v>
      </c>
      <c r="J103" s="5"/>
    </row>
    <row r="104" spans="1:10" ht="23.25" customHeight="1">
      <c r="A104" s="8" t="s">
        <v>40</v>
      </c>
      <c r="B104" s="27" t="s">
        <v>14</v>
      </c>
      <c r="C104" s="27" t="s">
        <v>15</v>
      </c>
      <c r="D104" s="27" t="s">
        <v>76</v>
      </c>
      <c r="E104" s="27" t="s">
        <v>102</v>
      </c>
      <c r="F104" s="27" t="s">
        <v>41</v>
      </c>
      <c r="G104" s="21">
        <v>20</v>
      </c>
      <c r="H104" s="21">
        <v>0</v>
      </c>
      <c r="I104" s="21">
        <v>0</v>
      </c>
      <c r="J104" s="5"/>
    </row>
    <row r="105" spans="1:10" ht="55.5" customHeight="1">
      <c r="A105" s="8" t="s">
        <v>103</v>
      </c>
      <c r="B105" s="27" t="s">
        <v>14</v>
      </c>
      <c r="C105" s="27" t="s">
        <v>15</v>
      </c>
      <c r="D105" s="27" t="s">
        <v>76</v>
      </c>
      <c r="E105" s="27" t="s">
        <v>104</v>
      </c>
      <c r="F105" s="27" t="s">
        <v>14</v>
      </c>
      <c r="G105" s="21">
        <f>SUM(G106)</f>
        <v>0</v>
      </c>
      <c r="H105" s="21">
        <v>0</v>
      </c>
      <c r="I105" s="21">
        <v>0</v>
      </c>
      <c r="J105" s="5"/>
    </row>
    <row r="106" spans="1:10" ht="23.25" customHeight="1">
      <c r="A106" s="8" t="s">
        <v>40</v>
      </c>
      <c r="B106" s="27" t="s">
        <v>14</v>
      </c>
      <c r="C106" s="27" t="s">
        <v>15</v>
      </c>
      <c r="D106" s="27" t="s">
        <v>76</v>
      </c>
      <c r="E106" s="27" t="s">
        <v>104</v>
      </c>
      <c r="F106" s="27" t="s">
        <v>41</v>
      </c>
      <c r="G106" s="21">
        <v>0</v>
      </c>
      <c r="H106" s="21">
        <v>0</v>
      </c>
      <c r="I106" s="21">
        <v>0</v>
      </c>
      <c r="J106" s="5"/>
    </row>
    <row r="107" spans="1:10" ht="45.75" customHeight="1">
      <c r="A107" s="8" t="s">
        <v>105</v>
      </c>
      <c r="B107" s="27" t="s">
        <v>14</v>
      </c>
      <c r="C107" s="27" t="s">
        <v>15</v>
      </c>
      <c r="D107" s="27" t="s">
        <v>76</v>
      </c>
      <c r="E107" s="27" t="s">
        <v>106</v>
      </c>
      <c r="F107" s="27" t="s">
        <v>14</v>
      </c>
      <c r="G107" s="21">
        <f>SUM(G108)</f>
        <v>390</v>
      </c>
      <c r="H107" s="21">
        <v>0</v>
      </c>
      <c r="I107" s="21">
        <v>0</v>
      </c>
      <c r="J107" s="5"/>
    </row>
    <row r="108" spans="1:10" ht="23.25" customHeight="1">
      <c r="A108" s="8" t="s">
        <v>40</v>
      </c>
      <c r="B108" s="27" t="s">
        <v>14</v>
      </c>
      <c r="C108" s="27" t="s">
        <v>15</v>
      </c>
      <c r="D108" s="27" t="s">
        <v>76</v>
      </c>
      <c r="E108" s="27" t="s">
        <v>106</v>
      </c>
      <c r="F108" s="27" t="s">
        <v>41</v>
      </c>
      <c r="G108" s="21">
        <v>390</v>
      </c>
      <c r="H108" s="21">
        <v>0</v>
      </c>
      <c r="I108" s="21">
        <v>0</v>
      </c>
      <c r="J108" s="5"/>
    </row>
    <row r="109" spans="1:10" ht="38.25" customHeight="1">
      <c r="A109" s="8" t="s">
        <v>107</v>
      </c>
      <c r="B109" s="27" t="s">
        <v>14</v>
      </c>
      <c r="C109" s="27" t="s">
        <v>15</v>
      </c>
      <c r="D109" s="27" t="s">
        <v>76</v>
      </c>
      <c r="E109" s="27">
        <v>1700079500</v>
      </c>
      <c r="F109" s="27" t="s">
        <v>14</v>
      </c>
      <c r="G109" s="21">
        <f>SUM(G110)</f>
        <v>20</v>
      </c>
      <c r="H109" s="21">
        <v>0</v>
      </c>
      <c r="I109" s="21">
        <v>0</v>
      </c>
      <c r="J109" s="5"/>
    </row>
    <row r="110" spans="1:10" ht="23.25" customHeight="1">
      <c r="A110" s="8" t="s">
        <v>40</v>
      </c>
      <c r="B110" s="27" t="s">
        <v>14</v>
      </c>
      <c r="C110" s="27" t="s">
        <v>15</v>
      </c>
      <c r="D110" s="27" t="s">
        <v>76</v>
      </c>
      <c r="E110" s="27">
        <v>1700079500</v>
      </c>
      <c r="F110" s="27" t="s">
        <v>41</v>
      </c>
      <c r="G110" s="21">
        <v>20</v>
      </c>
      <c r="H110" s="21">
        <v>0</v>
      </c>
      <c r="I110" s="21">
        <v>0</v>
      </c>
      <c r="J110" s="5"/>
    </row>
    <row r="111" spans="1:10" ht="39" customHeight="1">
      <c r="A111" s="28" t="s">
        <v>108</v>
      </c>
      <c r="B111" s="27" t="s">
        <v>14</v>
      </c>
      <c r="C111" s="27" t="s">
        <v>15</v>
      </c>
      <c r="D111" s="27" t="s">
        <v>76</v>
      </c>
      <c r="E111" s="27" t="s">
        <v>109</v>
      </c>
      <c r="F111" s="27" t="s">
        <v>14</v>
      </c>
      <c r="G111" s="21">
        <f>SUM(G112)</f>
        <v>1766.8</v>
      </c>
      <c r="H111" s="21">
        <v>0</v>
      </c>
      <c r="I111" s="21">
        <v>0</v>
      </c>
      <c r="J111" s="5"/>
    </row>
    <row r="112" spans="1:10" ht="23.25" customHeight="1">
      <c r="A112" s="8" t="s">
        <v>40</v>
      </c>
      <c r="B112" s="27" t="s">
        <v>14</v>
      </c>
      <c r="C112" s="27" t="s">
        <v>15</v>
      </c>
      <c r="D112" s="27" t="s">
        <v>76</v>
      </c>
      <c r="E112" s="27" t="s">
        <v>109</v>
      </c>
      <c r="F112" s="27" t="s">
        <v>41</v>
      </c>
      <c r="G112" s="21">
        <v>1766.8</v>
      </c>
      <c r="H112" s="21">
        <v>0</v>
      </c>
      <c r="I112" s="21">
        <v>0</v>
      </c>
      <c r="J112" s="5"/>
    </row>
    <row r="113" spans="1:10" ht="23.25" customHeight="1">
      <c r="A113" s="8" t="s">
        <v>110</v>
      </c>
      <c r="B113" s="27" t="s">
        <v>14</v>
      </c>
      <c r="C113" s="27" t="s">
        <v>29</v>
      </c>
      <c r="D113" s="27" t="s">
        <v>16</v>
      </c>
      <c r="E113" s="27" t="s">
        <v>17</v>
      </c>
      <c r="F113" s="27" t="s">
        <v>14</v>
      </c>
      <c r="G113" s="21">
        <f>SUM(G114)</f>
        <v>4671</v>
      </c>
      <c r="H113" s="21">
        <f>SUM(H114)</f>
        <v>4032.3</v>
      </c>
      <c r="I113" s="21">
        <f>SUM(I114)</f>
        <v>4068.6</v>
      </c>
      <c r="J113" s="5"/>
    </row>
    <row r="114" spans="1:10" ht="23.25" customHeight="1">
      <c r="A114" s="8" t="s">
        <v>111</v>
      </c>
      <c r="B114" s="27" t="s">
        <v>14</v>
      </c>
      <c r="C114" s="27" t="s">
        <v>29</v>
      </c>
      <c r="D114" s="27" t="s">
        <v>112</v>
      </c>
      <c r="E114" s="27" t="s">
        <v>17</v>
      </c>
      <c r="F114" s="27" t="s">
        <v>14</v>
      </c>
      <c r="G114" s="21">
        <f>SUM(G115+G119+G121)</f>
        <v>4671</v>
      </c>
      <c r="H114" s="21">
        <f>SUM(H115+H119+H121)</f>
        <v>4032.3</v>
      </c>
      <c r="I114" s="21">
        <f>SUM(I115+I119+I121)</f>
        <v>4068.6</v>
      </c>
      <c r="J114" s="5"/>
    </row>
    <row r="115" spans="1:10" ht="42.75" customHeight="1">
      <c r="A115" s="8" t="s">
        <v>113</v>
      </c>
      <c r="B115" s="27" t="s">
        <v>14</v>
      </c>
      <c r="C115" s="27" t="s">
        <v>29</v>
      </c>
      <c r="D115" s="27" t="s">
        <v>112</v>
      </c>
      <c r="E115" s="27" t="s">
        <v>114</v>
      </c>
      <c r="F115" s="27" t="s">
        <v>14</v>
      </c>
      <c r="G115" s="21">
        <f>SUM(G116:G118)</f>
        <v>4521</v>
      </c>
      <c r="H115" s="21">
        <f>SUM(H116:H118)</f>
        <v>3713.3</v>
      </c>
      <c r="I115" s="21">
        <f>SUM(I116:I118)</f>
        <v>3746.7999999999997</v>
      </c>
      <c r="J115" s="5"/>
    </row>
    <row r="116" spans="1:10" ht="23.25" customHeight="1">
      <c r="A116" s="8" t="s">
        <v>79</v>
      </c>
      <c r="B116" s="27" t="s">
        <v>14</v>
      </c>
      <c r="C116" s="27" t="s">
        <v>29</v>
      </c>
      <c r="D116" s="27" t="s">
        <v>112</v>
      </c>
      <c r="E116" s="27" t="s">
        <v>114</v>
      </c>
      <c r="F116" s="27" t="s">
        <v>80</v>
      </c>
      <c r="G116" s="21">
        <v>3472.3</v>
      </c>
      <c r="H116" s="21">
        <v>2852</v>
      </c>
      <c r="I116" s="21">
        <v>2877.7</v>
      </c>
      <c r="J116" s="5"/>
    </row>
    <row r="117" spans="1:10" ht="39.75" customHeight="1">
      <c r="A117" s="8" t="s">
        <v>81</v>
      </c>
      <c r="B117" s="27" t="s">
        <v>14</v>
      </c>
      <c r="C117" s="27" t="s">
        <v>29</v>
      </c>
      <c r="D117" s="27" t="s">
        <v>112</v>
      </c>
      <c r="E117" s="27" t="s">
        <v>114</v>
      </c>
      <c r="F117" s="27" t="s">
        <v>82</v>
      </c>
      <c r="G117" s="21">
        <v>1048.7</v>
      </c>
      <c r="H117" s="21">
        <v>861.3</v>
      </c>
      <c r="I117" s="21">
        <v>869.1</v>
      </c>
      <c r="J117" s="5"/>
    </row>
    <row r="118" spans="1:10" ht="23.25" customHeight="1">
      <c r="A118" s="8" t="s">
        <v>40</v>
      </c>
      <c r="B118" s="27" t="s">
        <v>14</v>
      </c>
      <c r="C118" s="27" t="s">
        <v>29</v>
      </c>
      <c r="D118" s="27" t="s">
        <v>112</v>
      </c>
      <c r="E118" s="27" t="s">
        <v>114</v>
      </c>
      <c r="F118" s="27" t="s">
        <v>41</v>
      </c>
      <c r="G118" s="21">
        <v>0</v>
      </c>
      <c r="H118" s="21">
        <v>0</v>
      </c>
      <c r="I118" s="21">
        <v>0</v>
      </c>
      <c r="J118" s="5"/>
    </row>
    <row r="119" spans="1:10" ht="36.75" customHeight="1">
      <c r="A119" s="8" t="s">
        <v>115</v>
      </c>
      <c r="B119" s="27" t="s">
        <v>14</v>
      </c>
      <c r="C119" s="27" t="s">
        <v>29</v>
      </c>
      <c r="D119" s="27" t="s">
        <v>112</v>
      </c>
      <c r="E119" s="27" t="s">
        <v>116</v>
      </c>
      <c r="F119" s="27" t="s">
        <v>14</v>
      </c>
      <c r="G119" s="21">
        <f>SUM(G120)</f>
        <v>150</v>
      </c>
      <c r="H119" s="21">
        <f>SUM(H120)</f>
        <v>319</v>
      </c>
      <c r="I119" s="21">
        <f>SUM(I120)</f>
        <v>321.8</v>
      </c>
      <c r="J119" s="5"/>
    </row>
    <row r="120" spans="1:10" ht="23.25" customHeight="1">
      <c r="A120" s="8" t="s">
        <v>73</v>
      </c>
      <c r="B120" s="27" t="s">
        <v>14</v>
      </c>
      <c r="C120" s="27" t="s">
        <v>29</v>
      </c>
      <c r="D120" s="27" t="s">
        <v>112</v>
      </c>
      <c r="E120" s="27" t="s">
        <v>116</v>
      </c>
      <c r="F120" s="27" t="s">
        <v>74</v>
      </c>
      <c r="G120" s="21">
        <v>150</v>
      </c>
      <c r="H120" s="21">
        <v>319</v>
      </c>
      <c r="I120" s="21">
        <v>321.8</v>
      </c>
      <c r="J120" s="5"/>
    </row>
    <row r="121" spans="1:10" ht="61.5" customHeight="1">
      <c r="A121" s="8" t="s">
        <v>26</v>
      </c>
      <c r="B121" s="27" t="s">
        <v>14</v>
      </c>
      <c r="C121" s="27" t="s">
        <v>29</v>
      </c>
      <c r="D121" s="27" t="s">
        <v>112</v>
      </c>
      <c r="E121" s="27" t="s">
        <v>27</v>
      </c>
      <c r="F121" s="27" t="s">
        <v>14</v>
      </c>
      <c r="G121" s="21">
        <f>SUM(G122:G123)</f>
        <v>0</v>
      </c>
      <c r="H121" s="21">
        <v>0</v>
      </c>
      <c r="I121" s="21">
        <v>0</v>
      </c>
      <c r="J121" s="5"/>
    </row>
    <row r="122" spans="1:10" ht="23.25" customHeight="1">
      <c r="A122" s="8" t="s">
        <v>79</v>
      </c>
      <c r="B122" s="27" t="s">
        <v>14</v>
      </c>
      <c r="C122" s="27" t="s">
        <v>29</v>
      </c>
      <c r="D122" s="27" t="s">
        <v>112</v>
      </c>
      <c r="E122" s="27" t="s">
        <v>27</v>
      </c>
      <c r="F122" s="27" t="s">
        <v>80</v>
      </c>
      <c r="G122" s="21"/>
      <c r="H122" s="21">
        <v>0</v>
      </c>
      <c r="I122" s="21">
        <v>0</v>
      </c>
      <c r="J122" s="5"/>
    </row>
    <row r="123" spans="1:10" ht="37.5" customHeight="1">
      <c r="A123" s="8" t="s">
        <v>81</v>
      </c>
      <c r="B123" s="27" t="s">
        <v>14</v>
      </c>
      <c r="C123" s="27" t="s">
        <v>29</v>
      </c>
      <c r="D123" s="27" t="s">
        <v>112</v>
      </c>
      <c r="E123" s="27" t="s">
        <v>27</v>
      </c>
      <c r="F123" s="27" t="s">
        <v>82</v>
      </c>
      <c r="G123" s="21"/>
      <c r="H123" s="21">
        <v>0</v>
      </c>
      <c r="I123" s="21">
        <v>0</v>
      </c>
      <c r="J123" s="5"/>
    </row>
    <row r="124" spans="1:10" ht="23.25" customHeight="1">
      <c r="A124" s="8" t="s">
        <v>117</v>
      </c>
      <c r="B124" s="27" t="s">
        <v>14</v>
      </c>
      <c r="C124" s="27" t="s">
        <v>33</v>
      </c>
      <c r="D124" s="27" t="s">
        <v>16</v>
      </c>
      <c r="E124" s="27" t="s">
        <v>17</v>
      </c>
      <c r="F124" s="27" t="s">
        <v>14</v>
      </c>
      <c r="G124" s="21">
        <f>SUM(G125+G137+G146+G134)</f>
        <v>66290.5</v>
      </c>
      <c r="H124" s="21">
        <f>SUM(H125+H137+H146)</f>
        <v>26125.599999999999</v>
      </c>
      <c r="I124" s="21">
        <f>SUM(I125+I137+I146)</f>
        <v>69453.8</v>
      </c>
      <c r="J124" s="5"/>
    </row>
    <row r="125" spans="1:10" ht="23.25" customHeight="1">
      <c r="A125" s="8" t="s">
        <v>118</v>
      </c>
      <c r="B125" s="27" t="s">
        <v>14</v>
      </c>
      <c r="C125" s="27" t="s">
        <v>33</v>
      </c>
      <c r="D125" s="27" t="s">
        <v>53</v>
      </c>
      <c r="E125" s="27" t="s">
        <v>17</v>
      </c>
      <c r="F125" s="27" t="s">
        <v>14</v>
      </c>
      <c r="G125" s="21">
        <f>SUM(G126+G128+G132+G130)</f>
        <v>4244.7</v>
      </c>
      <c r="H125" s="21">
        <f>SUM(H126+H128+H132+H130)</f>
        <v>4472.5999999999995</v>
      </c>
      <c r="I125" s="21">
        <f>SUM(I126+I128+I132+I130)</f>
        <v>4598.5</v>
      </c>
      <c r="J125" s="5"/>
    </row>
    <row r="126" spans="1:10" ht="28.5" customHeight="1">
      <c r="A126" s="8" t="s">
        <v>119</v>
      </c>
      <c r="B126" s="27" t="s">
        <v>14</v>
      </c>
      <c r="C126" s="27" t="s">
        <v>33</v>
      </c>
      <c r="D126" s="27" t="s">
        <v>53</v>
      </c>
      <c r="E126" s="27" t="s">
        <v>120</v>
      </c>
      <c r="F126" s="27" t="s">
        <v>14</v>
      </c>
      <c r="G126" s="21">
        <f>SUM(G127)</f>
        <v>4104.3</v>
      </c>
      <c r="H126" s="21">
        <f>SUM(H127)</f>
        <v>4338.3999999999996</v>
      </c>
      <c r="I126" s="21">
        <f>SUM(I127)</f>
        <v>4460.5</v>
      </c>
      <c r="J126" s="5"/>
    </row>
    <row r="127" spans="1:10" ht="23.25" customHeight="1">
      <c r="A127" s="8" t="s">
        <v>40</v>
      </c>
      <c r="B127" s="27" t="s">
        <v>14</v>
      </c>
      <c r="C127" s="27" t="s">
        <v>33</v>
      </c>
      <c r="D127" s="27" t="s">
        <v>53</v>
      </c>
      <c r="E127" s="27" t="s">
        <v>120</v>
      </c>
      <c r="F127" s="27" t="s">
        <v>41</v>
      </c>
      <c r="G127" s="21">
        <v>4104.3</v>
      </c>
      <c r="H127" s="21">
        <v>4338.3999999999996</v>
      </c>
      <c r="I127" s="21">
        <v>4460.5</v>
      </c>
      <c r="J127" s="5"/>
    </row>
    <row r="128" spans="1:10" ht="51" customHeight="1">
      <c r="A128" s="8" t="s">
        <v>121</v>
      </c>
      <c r="B128" s="27" t="s">
        <v>14</v>
      </c>
      <c r="C128" s="27" t="s">
        <v>33</v>
      </c>
      <c r="D128" s="27" t="s">
        <v>53</v>
      </c>
      <c r="E128" s="27" t="s">
        <v>122</v>
      </c>
      <c r="F128" s="27" t="s">
        <v>14</v>
      </c>
      <c r="G128" s="21">
        <f>SUM(G129)</f>
        <v>140.4</v>
      </c>
      <c r="H128" s="21">
        <f>SUM(H129)</f>
        <v>134.19999999999999</v>
      </c>
      <c r="I128" s="21">
        <f>SUM(I129)</f>
        <v>138</v>
      </c>
      <c r="J128" s="5"/>
    </row>
    <row r="129" spans="1:10" ht="23.25" customHeight="1">
      <c r="A129" s="8" t="s">
        <v>40</v>
      </c>
      <c r="B129" s="27" t="s">
        <v>14</v>
      </c>
      <c r="C129" s="27" t="s">
        <v>33</v>
      </c>
      <c r="D129" s="27" t="s">
        <v>53</v>
      </c>
      <c r="E129" s="27" t="s">
        <v>122</v>
      </c>
      <c r="F129" s="27" t="s">
        <v>41</v>
      </c>
      <c r="G129" s="21">
        <v>140.4</v>
      </c>
      <c r="H129" s="21">
        <v>134.19999999999999</v>
      </c>
      <c r="I129" s="21">
        <v>138</v>
      </c>
      <c r="J129" s="5"/>
    </row>
    <row r="130" spans="1:10" ht="78.75" customHeight="1">
      <c r="A130" s="8" t="s">
        <v>123</v>
      </c>
      <c r="B130" s="27" t="s">
        <v>14</v>
      </c>
      <c r="C130" s="27" t="s">
        <v>33</v>
      </c>
      <c r="D130" s="27" t="s">
        <v>53</v>
      </c>
      <c r="E130" s="27" t="s">
        <v>124</v>
      </c>
      <c r="F130" s="27" t="s">
        <v>14</v>
      </c>
      <c r="G130" s="21">
        <f>SUM(G131)</f>
        <v>0</v>
      </c>
      <c r="H130" s="21">
        <f>SUM(H131)</f>
        <v>0</v>
      </c>
      <c r="I130" s="21">
        <f>SUM(I131)</f>
        <v>0</v>
      </c>
      <c r="J130" s="5"/>
    </row>
    <row r="131" spans="1:10" ht="23.25" customHeight="1">
      <c r="A131" s="8" t="s">
        <v>40</v>
      </c>
      <c r="B131" s="27" t="s">
        <v>14</v>
      </c>
      <c r="C131" s="27" t="s">
        <v>33</v>
      </c>
      <c r="D131" s="27" t="s">
        <v>53</v>
      </c>
      <c r="E131" s="27" t="s">
        <v>124</v>
      </c>
      <c r="F131" s="27">
        <v>244</v>
      </c>
      <c r="G131" s="21"/>
      <c r="H131" s="21"/>
      <c r="I131" s="21"/>
      <c r="J131" s="5"/>
    </row>
    <row r="132" spans="1:10" ht="30.75" customHeight="1">
      <c r="A132" s="8" t="s">
        <v>125</v>
      </c>
      <c r="B132" s="27" t="s">
        <v>14</v>
      </c>
      <c r="C132" s="27" t="s">
        <v>33</v>
      </c>
      <c r="D132" s="27" t="s">
        <v>53</v>
      </c>
      <c r="E132" s="27">
        <v>1300079500</v>
      </c>
      <c r="F132" s="27" t="s">
        <v>14</v>
      </c>
      <c r="G132" s="21">
        <f>SUM(G133)</f>
        <v>0</v>
      </c>
      <c r="H132" s="21">
        <v>0</v>
      </c>
      <c r="I132" s="21">
        <v>0</v>
      </c>
      <c r="J132" s="5"/>
    </row>
    <row r="133" spans="1:10" ht="23.25" customHeight="1">
      <c r="A133" s="8" t="s">
        <v>40</v>
      </c>
      <c r="B133" s="27" t="s">
        <v>14</v>
      </c>
      <c r="C133" s="27" t="s">
        <v>33</v>
      </c>
      <c r="D133" s="27" t="s">
        <v>53</v>
      </c>
      <c r="E133" s="27">
        <v>1300079500</v>
      </c>
      <c r="F133" s="27">
        <v>244</v>
      </c>
      <c r="G133" s="21"/>
      <c r="H133" s="21">
        <v>0</v>
      </c>
      <c r="I133" s="21">
        <v>0</v>
      </c>
      <c r="J133" s="5"/>
    </row>
    <row r="134" spans="1:10" ht="23.25" customHeight="1">
      <c r="A134" s="8" t="s">
        <v>126</v>
      </c>
      <c r="B134" s="27" t="s">
        <v>14</v>
      </c>
      <c r="C134" s="27" t="s">
        <v>33</v>
      </c>
      <c r="D134" s="29" t="s">
        <v>57</v>
      </c>
      <c r="E134" s="27" t="s">
        <v>17</v>
      </c>
      <c r="F134" s="27" t="s">
        <v>14</v>
      </c>
      <c r="G134" s="21">
        <f>SUM(G135)</f>
        <v>9664.2999999999993</v>
      </c>
      <c r="H134" s="21">
        <v>0</v>
      </c>
      <c r="I134" s="21">
        <v>0</v>
      </c>
      <c r="J134" s="5"/>
    </row>
    <row r="135" spans="1:10" ht="23.25" customHeight="1">
      <c r="A135" s="8" t="s">
        <v>127</v>
      </c>
      <c r="B135" s="27" t="s">
        <v>14</v>
      </c>
      <c r="C135" s="27" t="s">
        <v>33</v>
      </c>
      <c r="D135" s="29" t="s">
        <v>57</v>
      </c>
      <c r="E135" s="27" t="s">
        <v>128</v>
      </c>
      <c r="F135" s="27" t="s">
        <v>14</v>
      </c>
      <c r="G135" s="21">
        <f>SUBTOTAL(9,G136)</f>
        <v>9664.2999999999993</v>
      </c>
      <c r="H135" s="21">
        <v>0</v>
      </c>
      <c r="I135" s="21">
        <v>0</v>
      </c>
      <c r="J135" s="5"/>
    </row>
    <row r="136" spans="1:10" ht="23.25" customHeight="1">
      <c r="A136" s="8" t="s">
        <v>40</v>
      </c>
      <c r="B136" s="27" t="s">
        <v>14</v>
      </c>
      <c r="C136" s="27" t="s">
        <v>33</v>
      </c>
      <c r="D136" s="29" t="s">
        <v>57</v>
      </c>
      <c r="E136" s="27" t="s">
        <v>128</v>
      </c>
      <c r="F136" s="27" t="s">
        <v>41</v>
      </c>
      <c r="G136" s="21">
        <v>9664.2999999999993</v>
      </c>
      <c r="H136" s="21">
        <v>0</v>
      </c>
      <c r="I136" s="21">
        <v>0</v>
      </c>
      <c r="J136" s="5"/>
    </row>
    <row r="137" spans="1:10" ht="23.25" customHeight="1">
      <c r="A137" s="8" t="s">
        <v>129</v>
      </c>
      <c r="B137" s="27" t="s">
        <v>14</v>
      </c>
      <c r="C137" s="27" t="s">
        <v>33</v>
      </c>
      <c r="D137" s="27" t="s">
        <v>112</v>
      </c>
      <c r="E137" s="27" t="s">
        <v>17</v>
      </c>
      <c r="F137" s="27" t="s">
        <v>14</v>
      </c>
      <c r="G137" s="21">
        <f>SUM(G138+G140+G142+G144)</f>
        <v>52368.800000000003</v>
      </c>
      <c r="H137" s="21">
        <f>SUM(H138+H140+H142+H144)</f>
        <v>21650.3</v>
      </c>
      <c r="I137" s="21">
        <f>SUM(I138+I140+I142+I144)</f>
        <v>64852.600000000006</v>
      </c>
      <c r="J137" s="5"/>
    </row>
    <row r="138" spans="1:10" ht="41.25" customHeight="1">
      <c r="A138" s="8" t="s">
        <v>130</v>
      </c>
      <c r="B138" s="27" t="s">
        <v>14</v>
      </c>
      <c r="C138" s="27" t="s">
        <v>33</v>
      </c>
      <c r="D138" s="27" t="s">
        <v>112</v>
      </c>
      <c r="E138" s="27" t="s">
        <v>131</v>
      </c>
      <c r="F138" s="27" t="s">
        <v>14</v>
      </c>
      <c r="G138" s="21">
        <f>SUM(G139)</f>
        <v>21616.7</v>
      </c>
      <c r="H138" s="21">
        <f>SUM(H139)</f>
        <v>21650.3</v>
      </c>
      <c r="I138" s="21">
        <f>SUM(I139)</f>
        <v>22637.3</v>
      </c>
      <c r="J138" s="5"/>
    </row>
    <row r="139" spans="1:10" ht="23.25" customHeight="1">
      <c r="A139" s="8" t="s">
        <v>40</v>
      </c>
      <c r="B139" s="27" t="s">
        <v>14</v>
      </c>
      <c r="C139" s="27" t="s">
        <v>33</v>
      </c>
      <c r="D139" s="27" t="s">
        <v>112</v>
      </c>
      <c r="E139" s="27" t="s">
        <v>131</v>
      </c>
      <c r="F139" s="27" t="s">
        <v>41</v>
      </c>
      <c r="G139" s="21">
        <v>21616.7</v>
      </c>
      <c r="H139" s="21">
        <v>21650.3</v>
      </c>
      <c r="I139" s="21">
        <v>22637.3</v>
      </c>
      <c r="J139" s="5"/>
    </row>
    <row r="140" spans="1:10" ht="77.25" customHeight="1">
      <c r="A140" s="8" t="s">
        <v>132</v>
      </c>
      <c r="B140" s="27" t="s">
        <v>14</v>
      </c>
      <c r="C140" s="27" t="s">
        <v>33</v>
      </c>
      <c r="D140" s="27" t="s">
        <v>112</v>
      </c>
      <c r="E140" s="27" t="s">
        <v>133</v>
      </c>
      <c r="F140" s="27" t="s">
        <v>14</v>
      </c>
      <c r="G140" s="21">
        <f>SUM(G141)</f>
        <v>0</v>
      </c>
      <c r="H140" s="21">
        <v>0</v>
      </c>
      <c r="I140" s="21">
        <v>0</v>
      </c>
      <c r="J140" s="5"/>
    </row>
    <row r="141" spans="1:10" ht="23.25" customHeight="1">
      <c r="A141" s="8" t="s">
        <v>40</v>
      </c>
      <c r="B141" s="27" t="s">
        <v>14</v>
      </c>
      <c r="C141" s="27" t="s">
        <v>33</v>
      </c>
      <c r="D141" s="27" t="s">
        <v>112</v>
      </c>
      <c r="E141" s="27" t="s">
        <v>133</v>
      </c>
      <c r="F141" s="27" t="s">
        <v>41</v>
      </c>
      <c r="G141" s="21"/>
      <c r="H141" s="21">
        <v>0</v>
      </c>
      <c r="I141" s="21">
        <v>0</v>
      </c>
      <c r="J141" s="5"/>
    </row>
    <row r="142" spans="1:10" ht="66" customHeight="1">
      <c r="A142" s="8" t="s">
        <v>134</v>
      </c>
      <c r="B142" s="27" t="s">
        <v>14</v>
      </c>
      <c r="C142" s="27" t="s">
        <v>33</v>
      </c>
      <c r="D142" s="27" t="s">
        <v>112</v>
      </c>
      <c r="E142" s="27" t="s">
        <v>135</v>
      </c>
      <c r="F142" s="27" t="s">
        <v>14</v>
      </c>
      <c r="G142" s="21">
        <v>0</v>
      </c>
      <c r="H142" s="21">
        <v>0</v>
      </c>
      <c r="I142" s="21">
        <v>0</v>
      </c>
      <c r="J142" s="5"/>
    </row>
    <row r="143" spans="1:10" ht="23.25" customHeight="1">
      <c r="A143" s="8" t="s">
        <v>40</v>
      </c>
      <c r="B143" s="27" t="s">
        <v>14</v>
      </c>
      <c r="C143" s="27" t="s">
        <v>33</v>
      </c>
      <c r="D143" s="27" t="s">
        <v>112</v>
      </c>
      <c r="E143" s="27" t="s">
        <v>135</v>
      </c>
      <c r="F143" s="27" t="s">
        <v>41</v>
      </c>
      <c r="G143" s="21">
        <v>0</v>
      </c>
      <c r="H143" s="21">
        <v>0</v>
      </c>
      <c r="I143" s="21">
        <v>0</v>
      </c>
      <c r="J143" s="5"/>
    </row>
    <row r="144" spans="1:10" ht="33.75" customHeight="1">
      <c r="A144" s="8" t="s">
        <v>136</v>
      </c>
      <c r="B144" s="27" t="s">
        <v>14</v>
      </c>
      <c r="C144" s="27" t="s">
        <v>33</v>
      </c>
      <c r="D144" s="27" t="s">
        <v>112</v>
      </c>
      <c r="E144" s="27" t="s">
        <v>135</v>
      </c>
      <c r="F144" s="27" t="s">
        <v>14</v>
      </c>
      <c r="G144" s="21">
        <f>SUBTOTAL(9,G145)</f>
        <v>30752.1</v>
      </c>
      <c r="H144" s="21">
        <f>SUBTOTAL(9,H145)</f>
        <v>0</v>
      </c>
      <c r="I144" s="21">
        <f>SUBTOTAL(9,I145)</f>
        <v>42215.3</v>
      </c>
      <c r="J144" s="5"/>
    </row>
    <row r="145" spans="1:11" ht="23.25" customHeight="1">
      <c r="A145" s="8" t="s">
        <v>40</v>
      </c>
      <c r="B145" s="27" t="s">
        <v>14</v>
      </c>
      <c r="C145" s="27" t="s">
        <v>33</v>
      </c>
      <c r="D145" s="27" t="s">
        <v>112</v>
      </c>
      <c r="E145" s="27" t="s">
        <v>135</v>
      </c>
      <c r="F145" s="27" t="s">
        <v>41</v>
      </c>
      <c r="G145" s="21">
        <v>30752.1</v>
      </c>
      <c r="H145" s="21">
        <v>0</v>
      </c>
      <c r="I145" s="21">
        <v>42215.3</v>
      </c>
      <c r="J145" s="5"/>
    </row>
    <row r="146" spans="1:11" ht="23.25" customHeight="1">
      <c r="A146" s="8" t="s">
        <v>137</v>
      </c>
      <c r="B146" s="27" t="s">
        <v>14</v>
      </c>
      <c r="C146" s="27" t="s">
        <v>33</v>
      </c>
      <c r="D146" s="27" t="s">
        <v>138</v>
      </c>
      <c r="E146" s="27" t="s">
        <v>17</v>
      </c>
      <c r="F146" s="27" t="s">
        <v>14</v>
      </c>
      <c r="G146" s="21">
        <f>SUM(G147+G151+G149)</f>
        <v>12.7</v>
      </c>
      <c r="H146" s="21">
        <f>SUM(H147+H151)</f>
        <v>2.7</v>
      </c>
      <c r="I146" s="21">
        <f>SUM(I147+I151)</f>
        <v>2.7</v>
      </c>
      <c r="J146" s="5"/>
    </row>
    <row r="147" spans="1:11" ht="65.25" customHeight="1">
      <c r="A147" s="8" t="s">
        <v>139</v>
      </c>
      <c r="B147" s="27" t="s">
        <v>14</v>
      </c>
      <c r="C147" s="27" t="s">
        <v>33</v>
      </c>
      <c r="D147" s="27" t="s">
        <v>138</v>
      </c>
      <c r="E147" s="27" t="s">
        <v>140</v>
      </c>
      <c r="F147" s="27" t="s">
        <v>14</v>
      </c>
      <c r="G147" s="21">
        <f>SUM(G148)</f>
        <v>2.7</v>
      </c>
      <c r="H147" s="21">
        <f>SUM(H148)</f>
        <v>2.7</v>
      </c>
      <c r="I147" s="21">
        <f>SUM(I148)</f>
        <v>2.7</v>
      </c>
      <c r="J147" s="5"/>
    </row>
    <row r="148" spans="1:11" ht="23.25" customHeight="1">
      <c r="A148" s="8" t="s">
        <v>40</v>
      </c>
      <c r="B148" s="27" t="s">
        <v>14</v>
      </c>
      <c r="C148" s="27" t="s">
        <v>33</v>
      </c>
      <c r="D148" s="27" t="s">
        <v>138</v>
      </c>
      <c r="E148" s="27" t="s">
        <v>140</v>
      </c>
      <c r="F148" s="27" t="s">
        <v>41</v>
      </c>
      <c r="G148" s="21">
        <v>2.7</v>
      </c>
      <c r="H148" s="21">
        <v>2.7</v>
      </c>
      <c r="I148" s="21">
        <v>2.7</v>
      </c>
      <c r="J148" s="5"/>
    </row>
    <row r="149" spans="1:11" ht="23.25" customHeight="1">
      <c r="A149" s="30" t="s">
        <v>141</v>
      </c>
      <c r="B149" s="27" t="s">
        <v>14</v>
      </c>
      <c r="C149" s="27" t="s">
        <v>33</v>
      </c>
      <c r="D149" s="27" t="s">
        <v>138</v>
      </c>
      <c r="E149" s="31" t="s">
        <v>142</v>
      </c>
      <c r="F149" s="27" t="s">
        <v>14</v>
      </c>
      <c r="G149" s="21">
        <f>SUBTOTAL(9,G150)</f>
        <v>0</v>
      </c>
      <c r="H149" s="21">
        <f>SUBTOTAL(9,H150)</f>
        <v>0</v>
      </c>
      <c r="I149" s="21">
        <f>SUBTOTAL(9,I150)</f>
        <v>0</v>
      </c>
      <c r="J149" s="5"/>
    </row>
    <row r="150" spans="1:11" ht="23.25" customHeight="1">
      <c r="A150" s="8" t="s">
        <v>40</v>
      </c>
      <c r="B150" s="27" t="s">
        <v>14</v>
      </c>
      <c r="C150" s="27" t="s">
        <v>33</v>
      </c>
      <c r="D150" s="27" t="s">
        <v>138</v>
      </c>
      <c r="E150" s="31" t="s">
        <v>142</v>
      </c>
      <c r="F150" s="27" t="s">
        <v>41</v>
      </c>
      <c r="G150" s="21"/>
      <c r="H150" s="21">
        <v>0</v>
      </c>
      <c r="I150" s="21">
        <v>0</v>
      </c>
      <c r="J150" s="5"/>
    </row>
    <row r="151" spans="1:11" ht="49.5" customHeight="1">
      <c r="A151" s="8" t="s">
        <v>143</v>
      </c>
      <c r="B151" s="27" t="s">
        <v>14</v>
      </c>
      <c r="C151" s="27" t="s">
        <v>33</v>
      </c>
      <c r="D151" s="27" t="s">
        <v>138</v>
      </c>
      <c r="E151" s="27" t="s">
        <v>144</v>
      </c>
      <c r="F151" s="27" t="s">
        <v>14</v>
      </c>
      <c r="G151" s="21">
        <f>SUM(G152)</f>
        <v>10</v>
      </c>
      <c r="H151" s="21">
        <v>0</v>
      </c>
      <c r="I151" s="21">
        <v>0</v>
      </c>
      <c r="J151" s="5"/>
    </row>
    <row r="152" spans="1:11" ht="52.5" customHeight="1">
      <c r="A152" s="8" t="s">
        <v>145</v>
      </c>
      <c r="B152" s="27" t="s">
        <v>14</v>
      </c>
      <c r="C152" s="27" t="s">
        <v>33</v>
      </c>
      <c r="D152" s="27" t="s">
        <v>138</v>
      </c>
      <c r="E152" s="27" t="s">
        <v>144</v>
      </c>
      <c r="F152" s="27" t="s">
        <v>146</v>
      </c>
      <c r="G152" s="21">
        <v>10</v>
      </c>
      <c r="H152" s="21">
        <v>0</v>
      </c>
      <c r="I152" s="21">
        <v>0</v>
      </c>
      <c r="J152" s="5"/>
    </row>
    <row r="153" spans="1:11" ht="23.25" customHeight="1">
      <c r="A153" s="8" t="s">
        <v>147</v>
      </c>
      <c r="B153" s="27" t="s">
        <v>14</v>
      </c>
      <c r="C153" s="27" t="s">
        <v>64</v>
      </c>
      <c r="D153" s="27" t="s">
        <v>16</v>
      </c>
      <c r="E153" s="27" t="s">
        <v>17</v>
      </c>
      <c r="F153" s="27" t="s">
        <v>14</v>
      </c>
      <c r="G153" s="21">
        <f>SUM(G154+G167+G192+G211)</f>
        <v>1226629.1000000001</v>
      </c>
      <c r="H153" s="21">
        <f>SUM(H154+H167+H192+H211)</f>
        <v>1125543.6999999997</v>
      </c>
      <c r="I153" s="21">
        <f>SUM(I154+I167+I192+I211)</f>
        <v>1377856.9</v>
      </c>
      <c r="J153" s="5"/>
    </row>
    <row r="154" spans="1:11" ht="23.25" customHeight="1">
      <c r="A154" s="8" t="s">
        <v>148</v>
      </c>
      <c r="B154" s="27" t="s">
        <v>14</v>
      </c>
      <c r="C154" s="27" t="s">
        <v>64</v>
      </c>
      <c r="D154" s="27" t="s">
        <v>15</v>
      </c>
      <c r="E154" s="27" t="s">
        <v>17</v>
      </c>
      <c r="F154" s="27" t="s">
        <v>14</v>
      </c>
      <c r="G154" s="21">
        <f>SUM(G155+G157+G159+G163+G161+G165)</f>
        <v>336112.9</v>
      </c>
      <c r="H154" s="21">
        <f>SUM(H155+H157+H159+H163+H161+H165)</f>
        <v>316212.39999999997</v>
      </c>
      <c r="I154" s="21">
        <f>SUM(I155+I157+I159+I163+I161+I165)</f>
        <v>551395</v>
      </c>
      <c r="J154" s="5"/>
    </row>
    <row r="155" spans="1:11" ht="23.25" customHeight="1">
      <c r="A155" s="8" t="s">
        <v>149</v>
      </c>
      <c r="B155" s="27" t="s">
        <v>14</v>
      </c>
      <c r="C155" s="27" t="s">
        <v>64</v>
      </c>
      <c r="D155" s="27" t="s">
        <v>15</v>
      </c>
      <c r="E155" s="27" t="s">
        <v>150</v>
      </c>
      <c r="F155" s="27" t="s">
        <v>14</v>
      </c>
      <c r="G155" s="21">
        <f>SUM(G156)</f>
        <v>99061.2</v>
      </c>
      <c r="H155" s="21">
        <f>SUM(H156)</f>
        <v>85252.3</v>
      </c>
      <c r="I155" s="21">
        <f>SUM(I156)</f>
        <v>86019.6</v>
      </c>
      <c r="J155" s="6"/>
    </row>
    <row r="156" spans="1:11" ht="49.5" customHeight="1">
      <c r="A156" s="8" t="s">
        <v>151</v>
      </c>
      <c r="B156" s="27" t="s">
        <v>14</v>
      </c>
      <c r="C156" s="27" t="s">
        <v>64</v>
      </c>
      <c r="D156" s="27" t="s">
        <v>15</v>
      </c>
      <c r="E156" s="27" t="s">
        <v>150</v>
      </c>
      <c r="F156" s="27" t="s">
        <v>152</v>
      </c>
      <c r="G156" s="21">
        <v>99061.2</v>
      </c>
      <c r="H156" s="21">
        <v>85252.3</v>
      </c>
      <c r="I156" s="21">
        <v>86019.6</v>
      </c>
      <c r="J156" s="6"/>
    </row>
    <row r="157" spans="1:11" ht="105.75" customHeight="1">
      <c r="A157" s="8" t="s">
        <v>153</v>
      </c>
      <c r="B157" s="27" t="s">
        <v>14</v>
      </c>
      <c r="C157" s="27" t="s">
        <v>64</v>
      </c>
      <c r="D157" s="27" t="s">
        <v>15</v>
      </c>
      <c r="E157" s="27" t="s">
        <v>154</v>
      </c>
      <c r="F157" s="27" t="s">
        <v>14</v>
      </c>
      <c r="G157" s="21">
        <f>SUM(G158)</f>
        <v>168216.3</v>
      </c>
      <c r="H157" s="21">
        <f>SUM(H158)</f>
        <v>164497.5</v>
      </c>
      <c r="I157" s="21">
        <f>SUM(I158)</f>
        <v>168208.5</v>
      </c>
      <c r="J157" s="5"/>
    </row>
    <row r="158" spans="1:11" ht="55.5" customHeight="1">
      <c r="A158" s="10" t="s">
        <v>151</v>
      </c>
      <c r="B158" s="20" t="s">
        <v>14</v>
      </c>
      <c r="C158" s="20" t="s">
        <v>64</v>
      </c>
      <c r="D158" s="20" t="s">
        <v>15</v>
      </c>
      <c r="E158" s="20" t="s">
        <v>154</v>
      </c>
      <c r="F158" s="20" t="s">
        <v>152</v>
      </c>
      <c r="G158" s="21">
        <v>168216.3</v>
      </c>
      <c r="H158" s="21">
        <v>164497.5</v>
      </c>
      <c r="I158" s="21">
        <v>168208.5</v>
      </c>
      <c r="J158" s="6"/>
      <c r="K158" s="7"/>
    </row>
    <row r="159" spans="1:11" ht="67.5" customHeight="1">
      <c r="A159" s="10" t="s">
        <v>26</v>
      </c>
      <c r="B159" s="20" t="s">
        <v>14</v>
      </c>
      <c r="C159" s="20" t="s">
        <v>64</v>
      </c>
      <c r="D159" s="20" t="s">
        <v>15</v>
      </c>
      <c r="E159" s="20" t="s">
        <v>27</v>
      </c>
      <c r="F159" s="20" t="s">
        <v>14</v>
      </c>
      <c r="G159" s="21">
        <f>SUM(G160)</f>
        <v>0</v>
      </c>
      <c r="H159" s="21">
        <v>0</v>
      </c>
      <c r="I159" s="21">
        <v>0</v>
      </c>
      <c r="J159" s="5"/>
    </row>
    <row r="160" spans="1:11" ht="23.25" customHeight="1">
      <c r="A160" s="10" t="s">
        <v>155</v>
      </c>
      <c r="B160" s="20" t="s">
        <v>14</v>
      </c>
      <c r="C160" s="20" t="s">
        <v>64</v>
      </c>
      <c r="D160" s="20" t="s">
        <v>15</v>
      </c>
      <c r="E160" s="20" t="s">
        <v>27</v>
      </c>
      <c r="F160" s="20" t="s">
        <v>156</v>
      </c>
      <c r="G160" s="21"/>
      <c r="H160" s="21">
        <v>0</v>
      </c>
      <c r="I160" s="21">
        <v>0</v>
      </c>
      <c r="J160" s="6"/>
    </row>
    <row r="161" spans="1:10" ht="23.25" customHeight="1">
      <c r="A161" s="10" t="s">
        <v>157</v>
      </c>
      <c r="B161" s="20" t="s">
        <v>14</v>
      </c>
      <c r="C161" s="20" t="s">
        <v>64</v>
      </c>
      <c r="D161" s="20" t="s">
        <v>15</v>
      </c>
      <c r="E161" s="20" t="s">
        <v>158</v>
      </c>
      <c r="F161" s="20" t="s">
        <v>14</v>
      </c>
      <c r="G161" s="21">
        <f>SUM(G162)</f>
        <v>2762.7</v>
      </c>
      <c r="H161" s="21">
        <f>SUM(H162)</f>
        <v>2572</v>
      </c>
      <c r="I161" s="21">
        <f>SUM(I162)</f>
        <v>2641.5</v>
      </c>
      <c r="J161" s="6"/>
    </row>
    <row r="162" spans="1:10" ht="23.25" customHeight="1">
      <c r="A162" s="10" t="s">
        <v>155</v>
      </c>
      <c r="B162" s="20" t="s">
        <v>14</v>
      </c>
      <c r="C162" s="20" t="s">
        <v>64</v>
      </c>
      <c r="D162" s="20" t="s">
        <v>15</v>
      </c>
      <c r="E162" s="20" t="s">
        <v>158</v>
      </c>
      <c r="F162" s="20" t="s">
        <v>156</v>
      </c>
      <c r="G162" s="21">
        <v>2762.7</v>
      </c>
      <c r="H162" s="21">
        <v>2572</v>
      </c>
      <c r="I162" s="21">
        <v>2641.5</v>
      </c>
      <c r="J162" s="6"/>
    </row>
    <row r="163" spans="1:10" ht="23.25" customHeight="1">
      <c r="A163" s="10" t="s">
        <v>159</v>
      </c>
      <c r="B163" s="20" t="s">
        <v>14</v>
      </c>
      <c r="C163" s="20" t="s">
        <v>64</v>
      </c>
      <c r="D163" s="20" t="s">
        <v>15</v>
      </c>
      <c r="E163" s="20" t="s">
        <v>160</v>
      </c>
      <c r="F163" s="20" t="s">
        <v>14</v>
      </c>
      <c r="G163" s="21">
        <f>SUM(G164)</f>
        <v>2032.4</v>
      </c>
      <c r="H163" s="21">
        <v>0</v>
      </c>
      <c r="I163" s="21">
        <v>0</v>
      </c>
      <c r="J163" s="5"/>
    </row>
    <row r="164" spans="1:10" ht="23.25" customHeight="1">
      <c r="A164" s="10" t="s">
        <v>338</v>
      </c>
      <c r="B164" s="20" t="s">
        <v>14</v>
      </c>
      <c r="C164" s="20" t="s">
        <v>64</v>
      </c>
      <c r="D164" s="20" t="s">
        <v>15</v>
      </c>
      <c r="E164" s="20" t="s">
        <v>160</v>
      </c>
      <c r="F164" s="20" t="s">
        <v>156</v>
      </c>
      <c r="G164" s="21">
        <v>2032.4</v>
      </c>
      <c r="H164" s="21">
        <v>0</v>
      </c>
      <c r="I164" s="21">
        <v>0</v>
      </c>
      <c r="J164" s="5"/>
    </row>
    <row r="165" spans="1:10" ht="40.5" customHeight="1">
      <c r="A165" s="32" t="s">
        <v>161</v>
      </c>
      <c r="B165" s="20" t="s">
        <v>14</v>
      </c>
      <c r="C165" s="20" t="s">
        <v>64</v>
      </c>
      <c r="D165" s="20" t="s">
        <v>15</v>
      </c>
      <c r="E165" s="22" t="s">
        <v>162</v>
      </c>
      <c r="F165" s="20" t="s">
        <v>14</v>
      </c>
      <c r="G165" s="21">
        <f>SUBTOTAL(9,G166)</f>
        <v>64040.3</v>
      </c>
      <c r="H165" s="21">
        <f>SUBTOTAL(9,H166)</f>
        <v>63890.6</v>
      </c>
      <c r="I165" s="21">
        <f>SUBTOTAL(9,I166)</f>
        <v>294525.40000000002</v>
      </c>
      <c r="J165" s="5"/>
    </row>
    <row r="166" spans="1:10" ht="23.25" customHeight="1">
      <c r="A166" s="10" t="s">
        <v>155</v>
      </c>
      <c r="B166" s="20" t="s">
        <v>14</v>
      </c>
      <c r="C166" s="20" t="s">
        <v>64</v>
      </c>
      <c r="D166" s="20" t="s">
        <v>15</v>
      </c>
      <c r="E166" s="22" t="s">
        <v>162</v>
      </c>
      <c r="F166" s="20" t="s">
        <v>156</v>
      </c>
      <c r="G166" s="21">
        <v>64040.3</v>
      </c>
      <c r="H166" s="21">
        <v>63890.6</v>
      </c>
      <c r="I166" s="21">
        <v>294525.40000000002</v>
      </c>
      <c r="J166" s="5"/>
    </row>
    <row r="167" spans="1:10" ht="23.25" customHeight="1">
      <c r="A167" s="10" t="s">
        <v>163</v>
      </c>
      <c r="B167" s="20" t="s">
        <v>14</v>
      </c>
      <c r="C167" s="20" t="s">
        <v>64</v>
      </c>
      <c r="D167" s="20" t="s">
        <v>19</v>
      </c>
      <c r="E167" s="20" t="s">
        <v>17</v>
      </c>
      <c r="F167" s="20" t="s">
        <v>14</v>
      </c>
      <c r="G167" s="21">
        <f>SUM(G168+G170+G172+G174+G176+G178+G186+G190+G188+G182+G184+G180)</f>
        <v>739402.9</v>
      </c>
      <c r="H167" s="21">
        <f>SUM(H168+H170+H172+H174+H176+H178+H186+H190+H188+H182+H184+H180)</f>
        <v>678961.7</v>
      </c>
      <c r="I167" s="21">
        <f>SUM(I168+I170+I172+I174+I176+I178+I186+I190+I188+I182+I184+I180)</f>
        <v>694717.79999999993</v>
      </c>
      <c r="J167" s="5"/>
    </row>
    <row r="168" spans="1:10" ht="23.25" customHeight="1">
      <c r="A168" s="10" t="s">
        <v>164</v>
      </c>
      <c r="B168" s="20" t="s">
        <v>14</v>
      </c>
      <c r="C168" s="20" t="s">
        <v>64</v>
      </c>
      <c r="D168" s="20" t="s">
        <v>19</v>
      </c>
      <c r="E168" s="20" t="s">
        <v>165</v>
      </c>
      <c r="F168" s="20" t="s">
        <v>14</v>
      </c>
      <c r="G168" s="21">
        <f>SUM(G169)</f>
        <v>207982.1</v>
      </c>
      <c r="H168" s="21">
        <f>SUM(H169)</f>
        <v>177865.4</v>
      </c>
      <c r="I168" s="21">
        <f>SUM(I169)</f>
        <v>184293.69999999998</v>
      </c>
      <c r="J168" s="5"/>
    </row>
    <row r="169" spans="1:10" ht="53.25" customHeight="1">
      <c r="A169" s="10" t="s">
        <v>151</v>
      </c>
      <c r="B169" s="20" t="s">
        <v>14</v>
      </c>
      <c r="C169" s="20" t="s">
        <v>64</v>
      </c>
      <c r="D169" s="20" t="s">
        <v>19</v>
      </c>
      <c r="E169" s="20" t="s">
        <v>165</v>
      </c>
      <c r="F169" s="20" t="s">
        <v>152</v>
      </c>
      <c r="G169" s="21">
        <v>207982.1</v>
      </c>
      <c r="H169" s="21">
        <f>179989-3101.7+978.1</f>
        <v>177865.4</v>
      </c>
      <c r="I169" s="21">
        <f>181609.9+1704.5+979.3</f>
        <v>184293.69999999998</v>
      </c>
      <c r="J169" s="5"/>
    </row>
    <row r="170" spans="1:10" ht="39.75" customHeight="1">
      <c r="A170" s="10" t="s">
        <v>166</v>
      </c>
      <c r="B170" s="20" t="s">
        <v>14</v>
      </c>
      <c r="C170" s="20" t="s">
        <v>64</v>
      </c>
      <c r="D170" s="20" t="s">
        <v>19</v>
      </c>
      <c r="E170" s="20" t="s">
        <v>167</v>
      </c>
      <c r="F170" s="20" t="s">
        <v>14</v>
      </c>
      <c r="G170" s="21">
        <f>SUM(G171)</f>
        <v>62746</v>
      </c>
      <c r="H170" s="21">
        <f>SUM(H171)</f>
        <v>62996</v>
      </c>
      <c r="I170" s="21">
        <f>SUM(I171)</f>
        <v>62996</v>
      </c>
      <c r="J170" s="5"/>
    </row>
    <row r="171" spans="1:10" ht="23.25" customHeight="1">
      <c r="A171" s="10" t="s">
        <v>155</v>
      </c>
      <c r="B171" s="20" t="s">
        <v>14</v>
      </c>
      <c r="C171" s="20" t="s">
        <v>64</v>
      </c>
      <c r="D171" s="20" t="s">
        <v>19</v>
      </c>
      <c r="E171" s="20" t="s">
        <v>167</v>
      </c>
      <c r="F171" s="20" t="s">
        <v>156</v>
      </c>
      <c r="G171" s="21">
        <v>62746</v>
      </c>
      <c r="H171" s="21">
        <v>62996</v>
      </c>
      <c r="I171" s="21">
        <v>62996</v>
      </c>
      <c r="J171" s="5"/>
    </row>
    <row r="172" spans="1:10" ht="43.5" customHeight="1">
      <c r="A172" s="10" t="s">
        <v>168</v>
      </c>
      <c r="B172" s="20" t="s">
        <v>14</v>
      </c>
      <c r="C172" s="20" t="s">
        <v>64</v>
      </c>
      <c r="D172" s="20" t="s">
        <v>19</v>
      </c>
      <c r="E172" s="22" t="s">
        <v>169</v>
      </c>
      <c r="F172" s="20" t="s">
        <v>14</v>
      </c>
      <c r="G172" s="21">
        <f>SUM(G173)</f>
        <v>5019.6000000000004</v>
      </c>
      <c r="H172" s="21">
        <f>SUM(H173)</f>
        <v>4673.2</v>
      </c>
      <c r="I172" s="21">
        <f>SUM(I173)</f>
        <v>4799.3999999999996</v>
      </c>
      <c r="J172" s="5"/>
    </row>
    <row r="173" spans="1:10" ht="23.25" customHeight="1">
      <c r="A173" s="10" t="s">
        <v>155</v>
      </c>
      <c r="B173" s="20" t="s">
        <v>14</v>
      </c>
      <c r="C173" s="20" t="s">
        <v>64</v>
      </c>
      <c r="D173" s="20" t="s">
        <v>19</v>
      </c>
      <c r="E173" s="22" t="s">
        <v>169</v>
      </c>
      <c r="F173" s="20" t="s">
        <v>156</v>
      </c>
      <c r="G173" s="21">
        <v>5019.6000000000004</v>
      </c>
      <c r="H173" s="21">
        <v>4673.2</v>
      </c>
      <c r="I173" s="21">
        <v>4799.3999999999996</v>
      </c>
      <c r="J173" s="5"/>
    </row>
    <row r="174" spans="1:10" ht="104.25" customHeight="1">
      <c r="A174" s="10" t="s">
        <v>153</v>
      </c>
      <c r="B174" s="20" t="s">
        <v>14</v>
      </c>
      <c r="C174" s="20" t="s">
        <v>64</v>
      </c>
      <c r="D174" s="20" t="s">
        <v>19</v>
      </c>
      <c r="E174" s="22" t="s">
        <v>170</v>
      </c>
      <c r="F174" s="20" t="s">
        <v>14</v>
      </c>
      <c r="G174" s="21">
        <f>SUM(G175)</f>
        <v>413664.2</v>
      </c>
      <c r="H174" s="21">
        <f>SUM(H175)</f>
        <v>404557.9</v>
      </c>
      <c r="I174" s="21">
        <f>SUM(I175)</f>
        <v>413631.8</v>
      </c>
      <c r="J174" s="5"/>
    </row>
    <row r="175" spans="1:10" ht="23.25" customHeight="1">
      <c r="A175" s="10" t="s">
        <v>151</v>
      </c>
      <c r="B175" s="20" t="s">
        <v>14</v>
      </c>
      <c r="C175" s="20" t="s">
        <v>64</v>
      </c>
      <c r="D175" s="20" t="s">
        <v>19</v>
      </c>
      <c r="E175" s="22" t="s">
        <v>170</v>
      </c>
      <c r="F175" s="20" t="s">
        <v>152</v>
      </c>
      <c r="G175" s="21">
        <v>413664.2</v>
      </c>
      <c r="H175" s="21">
        <v>404557.9</v>
      </c>
      <c r="I175" s="21">
        <v>413631.8</v>
      </c>
      <c r="J175" s="5"/>
    </row>
    <row r="176" spans="1:10" ht="39.75" customHeight="1">
      <c r="A176" s="10" t="s">
        <v>171</v>
      </c>
      <c r="B176" s="20" t="s">
        <v>14</v>
      </c>
      <c r="C176" s="20" t="s">
        <v>64</v>
      </c>
      <c r="D176" s="20" t="s">
        <v>19</v>
      </c>
      <c r="E176" s="20" t="s">
        <v>172</v>
      </c>
      <c r="F176" s="20" t="s">
        <v>14</v>
      </c>
      <c r="G176" s="21">
        <f>SUM(G177)</f>
        <v>2211.3000000000002</v>
      </c>
      <c r="H176" s="21">
        <f>SUM(H177)</f>
        <v>2058.6999999999998</v>
      </c>
      <c r="I176" s="21">
        <f>SUM(I177)</f>
        <v>2114.3000000000002</v>
      </c>
      <c r="J176" s="5"/>
    </row>
    <row r="177" spans="1:10" ht="51" customHeight="1">
      <c r="A177" s="10" t="s">
        <v>151</v>
      </c>
      <c r="B177" s="20" t="s">
        <v>14</v>
      </c>
      <c r="C177" s="20" t="s">
        <v>64</v>
      </c>
      <c r="D177" s="20" t="s">
        <v>19</v>
      </c>
      <c r="E177" s="20" t="s">
        <v>172</v>
      </c>
      <c r="F177" s="20" t="s">
        <v>152</v>
      </c>
      <c r="G177" s="21">
        <v>2211.3000000000002</v>
      </c>
      <c r="H177" s="21">
        <v>2058.6999999999998</v>
      </c>
      <c r="I177" s="21">
        <v>2114.3000000000002</v>
      </c>
      <c r="J177" s="5"/>
    </row>
    <row r="178" spans="1:10" ht="43.5" customHeight="1">
      <c r="A178" s="10" t="s">
        <v>173</v>
      </c>
      <c r="B178" s="20" t="s">
        <v>14</v>
      </c>
      <c r="C178" s="20" t="s">
        <v>64</v>
      </c>
      <c r="D178" s="20" t="s">
        <v>19</v>
      </c>
      <c r="E178" s="20" t="s">
        <v>174</v>
      </c>
      <c r="F178" s="20" t="s">
        <v>14</v>
      </c>
      <c r="G178" s="21">
        <f>SUM(G179)</f>
        <v>29264.3</v>
      </c>
      <c r="H178" s="21">
        <f>SUM(H179)</f>
        <v>24782.3</v>
      </c>
      <c r="I178" s="21">
        <f>SUM(I179)</f>
        <v>24799.599999999999</v>
      </c>
      <c r="J178" s="5"/>
    </row>
    <row r="179" spans="1:10" ht="23.25" customHeight="1">
      <c r="A179" s="10" t="s">
        <v>155</v>
      </c>
      <c r="B179" s="20" t="s">
        <v>14</v>
      </c>
      <c r="C179" s="20" t="s">
        <v>64</v>
      </c>
      <c r="D179" s="20" t="s">
        <v>19</v>
      </c>
      <c r="E179" s="20" t="s">
        <v>174</v>
      </c>
      <c r="F179" s="20" t="s">
        <v>156</v>
      </c>
      <c r="G179" s="21">
        <v>29264.3</v>
      </c>
      <c r="H179" s="21">
        <v>24782.3</v>
      </c>
      <c r="I179" s="21">
        <v>24799.599999999999</v>
      </c>
      <c r="J179" s="5"/>
    </row>
    <row r="180" spans="1:10" ht="33" customHeight="1">
      <c r="A180" s="32" t="s">
        <v>161</v>
      </c>
      <c r="B180" s="20" t="s">
        <v>14</v>
      </c>
      <c r="C180" s="20" t="s">
        <v>64</v>
      </c>
      <c r="D180" s="20" t="s">
        <v>19</v>
      </c>
      <c r="E180" s="22" t="s">
        <v>162</v>
      </c>
      <c r="F180" s="20" t="s">
        <v>14</v>
      </c>
      <c r="G180" s="21">
        <f>SUBTOTAL(9,G181)</f>
        <v>0</v>
      </c>
      <c r="H180" s="21">
        <f>SUBTOTAL(9,H181)</f>
        <v>0</v>
      </c>
      <c r="I180" s="21">
        <f>SUBTOTAL(9,I181)</f>
        <v>0</v>
      </c>
      <c r="J180" s="5"/>
    </row>
    <row r="181" spans="1:10" ht="23.25" customHeight="1">
      <c r="A181" s="10" t="s">
        <v>155</v>
      </c>
      <c r="B181" s="20" t="s">
        <v>14</v>
      </c>
      <c r="C181" s="20" t="s">
        <v>64</v>
      </c>
      <c r="D181" s="20" t="s">
        <v>19</v>
      </c>
      <c r="E181" s="22" t="s">
        <v>162</v>
      </c>
      <c r="F181" s="20" t="s">
        <v>156</v>
      </c>
      <c r="G181" s="21"/>
      <c r="H181" s="21"/>
      <c r="I181" s="21"/>
      <c r="J181" s="5"/>
    </row>
    <row r="182" spans="1:10" ht="64.5" customHeight="1">
      <c r="A182" s="10" t="s">
        <v>175</v>
      </c>
      <c r="B182" s="20" t="s">
        <v>14</v>
      </c>
      <c r="C182" s="20" t="s">
        <v>64</v>
      </c>
      <c r="D182" s="20" t="s">
        <v>19</v>
      </c>
      <c r="E182" s="20" t="s">
        <v>176</v>
      </c>
      <c r="F182" s="20" t="s">
        <v>14</v>
      </c>
      <c r="G182" s="21">
        <f>SUM(G183)</f>
        <v>2178.5</v>
      </c>
      <c r="H182" s="21">
        <f>SUM(H183)</f>
        <v>2028.2</v>
      </c>
      <c r="I182" s="21">
        <f>SUM(I183)</f>
        <v>2083</v>
      </c>
      <c r="J182" s="5"/>
    </row>
    <row r="183" spans="1:10" ht="23.25" customHeight="1">
      <c r="A183" s="10" t="s">
        <v>155</v>
      </c>
      <c r="B183" s="20" t="s">
        <v>14</v>
      </c>
      <c r="C183" s="20" t="s">
        <v>64</v>
      </c>
      <c r="D183" s="20" t="s">
        <v>19</v>
      </c>
      <c r="E183" s="20" t="s">
        <v>176</v>
      </c>
      <c r="F183" s="20" t="s">
        <v>156</v>
      </c>
      <c r="G183" s="21">
        <v>2178.5</v>
      </c>
      <c r="H183" s="21">
        <v>2028.2</v>
      </c>
      <c r="I183" s="21">
        <v>2083</v>
      </c>
      <c r="J183" s="5"/>
    </row>
    <row r="184" spans="1:10" ht="52.5" customHeight="1">
      <c r="A184" s="33" t="s">
        <v>177</v>
      </c>
      <c r="B184" s="20" t="s">
        <v>14</v>
      </c>
      <c r="C184" s="20" t="s">
        <v>64</v>
      </c>
      <c r="D184" s="20" t="s">
        <v>19</v>
      </c>
      <c r="E184" s="22" t="s">
        <v>178</v>
      </c>
      <c r="F184" s="20" t="s">
        <v>14</v>
      </c>
      <c r="G184" s="21">
        <f>SUM(G185)</f>
        <v>11021.5</v>
      </c>
      <c r="H184" s="21">
        <f>SUM(H185)</f>
        <v>0</v>
      </c>
      <c r="I184" s="21">
        <f>SUM(I185)</f>
        <v>0</v>
      </c>
      <c r="J184" s="5"/>
    </row>
    <row r="185" spans="1:10" ht="23.25" customHeight="1">
      <c r="A185" s="10" t="s">
        <v>155</v>
      </c>
      <c r="B185" s="20" t="s">
        <v>14</v>
      </c>
      <c r="C185" s="20" t="s">
        <v>64</v>
      </c>
      <c r="D185" s="20" t="s">
        <v>19</v>
      </c>
      <c r="E185" s="22" t="s">
        <v>178</v>
      </c>
      <c r="F185" s="20" t="s">
        <v>156</v>
      </c>
      <c r="G185" s="21">
        <v>11021.5</v>
      </c>
      <c r="H185" s="21">
        <v>0</v>
      </c>
      <c r="I185" s="21">
        <v>0</v>
      </c>
      <c r="J185" s="5"/>
    </row>
    <row r="186" spans="1:10" ht="52.5" customHeight="1">
      <c r="A186" s="34" t="s">
        <v>179</v>
      </c>
      <c r="B186" s="20" t="s">
        <v>14</v>
      </c>
      <c r="C186" s="20" t="s">
        <v>64</v>
      </c>
      <c r="D186" s="20" t="s">
        <v>19</v>
      </c>
      <c r="E186" s="20" t="s">
        <v>180</v>
      </c>
      <c r="F186" s="20" t="s">
        <v>14</v>
      </c>
      <c r="G186" s="21">
        <f>SUM(G187)</f>
        <v>0</v>
      </c>
      <c r="H186" s="21">
        <v>0</v>
      </c>
      <c r="I186" s="21">
        <v>0</v>
      </c>
      <c r="J186" s="5"/>
    </row>
    <row r="187" spans="1:10" ht="23.25" customHeight="1">
      <c r="A187" s="10" t="s">
        <v>155</v>
      </c>
      <c r="B187" s="20" t="s">
        <v>14</v>
      </c>
      <c r="C187" s="20" t="s">
        <v>64</v>
      </c>
      <c r="D187" s="20" t="s">
        <v>19</v>
      </c>
      <c r="E187" s="20" t="s">
        <v>180</v>
      </c>
      <c r="F187" s="20" t="s">
        <v>156</v>
      </c>
      <c r="G187" s="21"/>
      <c r="H187" s="21">
        <v>0</v>
      </c>
      <c r="I187" s="21">
        <v>0</v>
      </c>
      <c r="J187" s="5"/>
    </row>
    <row r="188" spans="1:10" ht="62.25" customHeight="1">
      <c r="A188" s="34" t="s">
        <v>181</v>
      </c>
      <c r="B188" s="20" t="s">
        <v>14</v>
      </c>
      <c r="C188" s="20" t="s">
        <v>64</v>
      </c>
      <c r="D188" s="20" t="s">
        <v>19</v>
      </c>
      <c r="E188" s="20" t="s">
        <v>182</v>
      </c>
      <c r="F188" s="20" t="s">
        <v>14</v>
      </c>
      <c r="G188" s="21">
        <f>SUM(G189)</f>
        <v>0</v>
      </c>
      <c r="H188" s="21">
        <f>SUM(H189)</f>
        <v>0</v>
      </c>
      <c r="I188" s="21">
        <f>SUM(I189)</f>
        <v>0</v>
      </c>
      <c r="J188" s="5"/>
    </row>
    <row r="189" spans="1:10" ht="23.25" customHeight="1">
      <c r="A189" s="10" t="s">
        <v>155</v>
      </c>
      <c r="B189" s="20" t="s">
        <v>14</v>
      </c>
      <c r="C189" s="20" t="s">
        <v>64</v>
      </c>
      <c r="D189" s="20" t="s">
        <v>19</v>
      </c>
      <c r="E189" s="20" t="s">
        <v>182</v>
      </c>
      <c r="F189" s="20" t="s">
        <v>156</v>
      </c>
      <c r="G189" s="21"/>
      <c r="H189" s="21"/>
      <c r="I189" s="21"/>
      <c r="J189" s="5"/>
    </row>
    <row r="190" spans="1:10" ht="57.75" customHeight="1">
      <c r="A190" s="10" t="s">
        <v>183</v>
      </c>
      <c r="B190" s="20" t="s">
        <v>14</v>
      </c>
      <c r="C190" s="20" t="s">
        <v>64</v>
      </c>
      <c r="D190" s="20" t="s">
        <v>19</v>
      </c>
      <c r="E190" s="20" t="s">
        <v>184</v>
      </c>
      <c r="F190" s="20" t="s">
        <v>14</v>
      </c>
      <c r="G190" s="21">
        <f>SUM(G191)</f>
        <v>5315.4</v>
      </c>
      <c r="H190" s="21">
        <v>0</v>
      </c>
      <c r="I190" s="21">
        <v>0</v>
      </c>
      <c r="J190" s="5"/>
    </row>
    <row r="191" spans="1:10" ht="23.25" customHeight="1">
      <c r="A191" s="10" t="s">
        <v>155</v>
      </c>
      <c r="B191" s="20" t="s">
        <v>14</v>
      </c>
      <c r="C191" s="20" t="s">
        <v>64</v>
      </c>
      <c r="D191" s="20" t="s">
        <v>19</v>
      </c>
      <c r="E191" s="20" t="s">
        <v>184</v>
      </c>
      <c r="F191" s="20" t="s">
        <v>156</v>
      </c>
      <c r="G191" s="21">
        <v>5315.4</v>
      </c>
      <c r="H191" s="21">
        <v>0</v>
      </c>
      <c r="I191" s="21">
        <v>0</v>
      </c>
      <c r="J191" s="5"/>
    </row>
    <row r="192" spans="1:10" ht="23.25" customHeight="1">
      <c r="A192" s="10" t="s">
        <v>185</v>
      </c>
      <c r="B192" s="20" t="s">
        <v>14</v>
      </c>
      <c r="C192" s="20" t="s">
        <v>64</v>
      </c>
      <c r="D192" s="20" t="s">
        <v>29</v>
      </c>
      <c r="E192" s="20" t="s">
        <v>17</v>
      </c>
      <c r="F192" s="20" t="s">
        <v>14</v>
      </c>
      <c r="G192" s="21">
        <f>SUM(G193+G199+G207+G205+G203+G201+G209)</f>
        <v>98456.2</v>
      </c>
      <c r="H192" s="21">
        <f>SUM(H193+H199+H207+H205+H203+H201)</f>
        <v>83198.899999999994</v>
      </c>
      <c r="I192" s="21">
        <f>SUM(I193+I199+I207+I205+I203+I201)</f>
        <v>84104.099999999991</v>
      </c>
      <c r="J192" s="5"/>
    </row>
    <row r="193" spans="1:10" ht="39.75" customHeight="1">
      <c r="A193" s="10" t="s">
        <v>186</v>
      </c>
      <c r="B193" s="20" t="s">
        <v>14</v>
      </c>
      <c r="C193" s="20" t="s">
        <v>64</v>
      </c>
      <c r="D193" s="20" t="s">
        <v>29</v>
      </c>
      <c r="E193" s="20" t="s">
        <v>187</v>
      </c>
      <c r="F193" s="20" t="s">
        <v>14</v>
      </c>
      <c r="G193" s="21">
        <f>SUM(G194:G198)</f>
        <v>70429.8</v>
      </c>
      <c r="H193" s="21">
        <f>SUM(H194:H198)</f>
        <v>59029.4</v>
      </c>
      <c r="I193" s="21">
        <f>SUM(I194:I198)</f>
        <v>59560.7</v>
      </c>
      <c r="J193" s="5"/>
    </row>
    <row r="194" spans="1:10" ht="52.5" customHeight="1">
      <c r="A194" s="10" t="s">
        <v>188</v>
      </c>
      <c r="B194" s="20" t="s">
        <v>14</v>
      </c>
      <c r="C194" s="20" t="s">
        <v>64</v>
      </c>
      <c r="D194" s="20" t="s">
        <v>29</v>
      </c>
      <c r="E194" s="20" t="s">
        <v>187</v>
      </c>
      <c r="F194" s="20">
        <v>614</v>
      </c>
      <c r="G194" s="21">
        <v>29115.3</v>
      </c>
      <c r="H194" s="21">
        <v>28812.7</v>
      </c>
      <c r="I194" s="21">
        <v>29072</v>
      </c>
      <c r="J194" s="5"/>
    </row>
    <row r="195" spans="1:10" ht="58.5" customHeight="1">
      <c r="A195" s="10" t="s">
        <v>188</v>
      </c>
      <c r="B195" s="20" t="s">
        <v>14</v>
      </c>
      <c r="C195" s="20" t="s">
        <v>64</v>
      </c>
      <c r="D195" s="20" t="s">
        <v>29</v>
      </c>
      <c r="E195" s="20" t="s">
        <v>189</v>
      </c>
      <c r="F195" s="20">
        <v>614</v>
      </c>
      <c r="G195" s="21">
        <f>39728.7-63.2</f>
        <v>39665.5</v>
      </c>
      <c r="H195" s="21">
        <v>30216.7</v>
      </c>
      <c r="I195" s="21">
        <v>30488.7</v>
      </c>
      <c r="J195" s="5"/>
    </row>
    <row r="196" spans="1:10" ht="23.25" customHeight="1">
      <c r="A196" s="10" t="s">
        <v>190</v>
      </c>
      <c r="B196" s="20" t="s">
        <v>14</v>
      </c>
      <c r="C196" s="20" t="s">
        <v>64</v>
      </c>
      <c r="D196" s="20" t="s">
        <v>29</v>
      </c>
      <c r="E196" s="20" t="s">
        <v>187</v>
      </c>
      <c r="F196" s="20" t="s">
        <v>191</v>
      </c>
      <c r="G196" s="21">
        <v>549.70000000000005</v>
      </c>
      <c r="H196" s="21"/>
      <c r="I196" s="21"/>
      <c r="J196" s="5"/>
    </row>
    <row r="197" spans="1:10" ht="27.75" customHeight="1">
      <c r="A197" s="10" t="s">
        <v>192</v>
      </c>
      <c r="B197" s="20" t="s">
        <v>14</v>
      </c>
      <c r="C197" s="20" t="s">
        <v>64</v>
      </c>
      <c r="D197" s="20" t="s">
        <v>29</v>
      </c>
      <c r="E197" s="20" t="s">
        <v>187</v>
      </c>
      <c r="F197" s="20" t="s">
        <v>193</v>
      </c>
      <c r="G197" s="21">
        <v>549.70000000000005</v>
      </c>
      <c r="H197" s="21"/>
      <c r="I197" s="21"/>
      <c r="J197" s="5"/>
    </row>
    <row r="198" spans="1:10" ht="53.25" customHeight="1">
      <c r="A198" s="10" t="s">
        <v>194</v>
      </c>
      <c r="B198" s="20" t="s">
        <v>14</v>
      </c>
      <c r="C198" s="20" t="s">
        <v>64</v>
      </c>
      <c r="D198" s="20" t="s">
        <v>29</v>
      </c>
      <c r="E198" s="20" t="s">
        <v>187</v>
      </c>
      <c r="F198" s="20" t="s">
        <v>195</v>
      </c>
      <c r="G198" s="21">
        <v>549.6</v>
      </c>
      <c r="H198" s="21"/>
      <c r="I198" s="21"/>
      <c r="J198" s="5"/>
    </row>
    <row r="199" spans="1:10" ht="23.25" customHeight="1">
      <c r="A199" s="10" t="s">
        <v>196</v>
      </c>
      <c r="B199" s="20" t="s">
        <v>14</v>
      </c>
      <c r="C199" s="20" t="s">
        <v>64</v>
      </c>
      <c r="D199" s="20" t="s">
        <v>29</v>
      </c>
      <c r="E199" s="20" t="s">
        <v>189</v>
      </c>
      <c r="F199" s="20" t="s">
        <v>14</v>
      </c>
      <c r="G199" s="21">
        <f>SUM(G200)</f>
        <v>18697.5</v>
      </c>
      <c r="H199" s="21">
        <f>SUM(H200)</f>
        <v>15484.3</v>
      </c>
      <c r="I199" s="21">
        <f>SUM(I200)</f>
        <v>15623.7</v>
      </c>
      <c r="J199" s="5"/>
    </row>
    <row r="200" spans="1:10" ht="54" customHeight="1">
      <c r="A200" s="10" t="s">
        <v>151</v>
      </c>
      <c r="B200" s="20" t="s">
        <v>14</v>
      </c>
      <c r="C200" s="20" t="s">
        <v>64</v>
      </c>
      <c r="D200" s="20" t="s">
        <v>29</v>
      </c>
      <c r="E200" s="20" t="s">
        <v>189</v>
      </c>
      <c r="F200" s="20" t="s">
        <v>152</v>
      </c>
      <c r="G200" s="21">
        <v>18697.5</v>
      </c>
      <c r="H200" s="21">
        <v>15484.3</v>
      </c>
      <c r="I200" s="21">
        <v>15623.7</v>
      </c>
      <c r="J200" s="5" t="s">
        <v>197</v>
      </c>
    </row>
    <row r="201" spans="1:10" ht="30.75" customHeight="1">
      <c r="A201" s="10" t="s">
        <v>198</v>
      </c>
      <c r="B201" s="20" t="s">
        <v>14</v>
      </c>
      <c r="C201" s="20" t="s">
        <v>64</v>
      </c>
      <c r="D201" s="20" t="s">
        <v>29</v>
      </c>
      <c r="E201" s="22" t="s">
        <v>199</v>
      </c>
      <c r="F201" s="20" t="s">
        <v>14</v>
      </c>
      <c r="G201" s="21">
        <f>SUM(G202)</f>
        <v>0</v>
      </c>
      <c r="H201" s="21">
        <f>SUM(H202)</f>
        <v>0</v>
      </c>
      <c r="I201" s="21">
        <f>SUM(I202)</f>
        <v>0</v>
      </c>
      <c r="J201" s="5"/>
    </row>
    <row r="202" spans="1:10" ht="50.25" customHeight="1">
      <c r="A202" s="10" t="s">
        <v>151</v>
      </c>
      <c r="B202" s="20" t="s">
        <v>14</v>
      </c>
      <c r="C202" s="20" t="s">
        <v>64</v>
      </c>
      <c r="D202" s="20" t="s">
        <v>29</v>
      </c>
      <c r="E202" s="22" t="s">
        <v>199</v>
      </c>
      <c r="F202" s="20" t="s">
        <v>152</v>
      </c>
      <c r="G202" s="21"/>
      <c r="H202" s="21"/>
      <c r="I202" s="21"/>
      <c r="J202" s="5"/>
    </row>
    <row r="203" spans="1:10" ht="63" customHeight="1">
      <c r="A203" s="35" t="s">
        <v>200</v>
      </c>
      <c r="B203" s="20" t="s">
        <v>14</v>
      </c>
      <c r="C203" s="20" t="s">
        <v>64</v>
      </c>
      <c r="D203" s="20" t="s">
        <v>29</v>
      </c>
      <c r="E203" s="20">
        <v>1130079500</v>
      </c>
      <c r="F203" s="20" t="s">
        <v>14</v>
      </c>
      <c r="G203" s="21">
        <f>SUM(G204)</f>
        <v>0</v>
      </c>
      <c r="H203" s="21">
        <f>SUM(H204)</f>
        <v>0</v>
      </c>
      <c r="I203" s="21">
        <f>SUM(I204)</f>
        <v>0</v>
      </c>
      <c r="J203" s="5"/>
    </row>
    <row r="204" spans="1:10" ht="23.25" customHeight="1">
      <c r="A204" s="10" t="s">
        <v>201</v>
      </c>
      <c r="B204" s="20" t="s">
        <v>14</v>
      </c>
      <c r="C204" s="20" t="s">
        <v>64</v>
      </c>
      <c r="D204" s="20" t="s">
        <v>29</v>
      </c>
      <c r="E204" s="20">
        <v>1130079500</v>
      </c>
      <c r="F204" s="20" t="s">
        <v>156</v>
      </c>
      <c r="G204" s="21"/>
      <c r="H204" s="21">
        <v>0</v>
      </c>
      <c r="I204" s="21">
        <v>0</v>
      </c>
      <c r="J204" s="5"/>
    </row>
    <row r="205" spans="1:10" ht="52.5" customHeight="1">
      <c r="A205" s="35" t="s">
        <v>202</v>
      </c>
      <c r="B205" s="20" t="s">
        <v>14</v>
      </c>
      <c r="C205" s="20" t="s">
        <v>64</v>
      </c>
      <c r="D205" s="20" t="s">
        <v>29</v>
      </c>
      <c r="E205" s="20">
        <v>1240079500</v>
      </c>
      <c r="F205" s="20" t="s">
        <v>14</v>
      </c>
      <c r="G205" s="21">
        <f>SUM(G206)</f>
        <v>0</v>
      </c>
      <c r="H205" s="21">
        <f>SUM(H206)</f>
        <v>0</v>
      </c>
      <c r="I205" s="21">
        <f>SUM(I206)</f>
        <v>0</v>
      </c>
      <c r="J205" s="5"/>
    </row>
    <row r="206" spans="1:10" ht="23.25" customHeight="1">
      <c r="A206" s="10" t="s">
        <v>155</v>
      </c>
      <c r="B206" s="20" t="s">
        <v>14</v>
      </c>
      <c r="C206" s="20" t="s">
        <v>64</v>
      </c>
      <c r="D206" s="20" t="s">
        <v>29</v>
      </c>
      <c r="E206" s="20">
        <v>1240079500</v>
      </c>
      <c r="F206" s="20" t="s">
        <v>156</v>
      </c>
      <c r="G206" s="21"/>
      <c r="H206" s="21">
        <v>0</v>
      </c>
      <c r="I206" s="21">
        <v>0</v>
      </c>
      <c r="J206" s="5"/>
    </row>
    <row r="207" spans="1:10" ht="90" customHeight="1">
      <c r="A207" s="10" t="s">
        <v>203</v>
      </c>
      <c r="B207" s="20" t="s">
        <v>14</v>
      </c>
      <c r="C207" s="20" t="s">
        <v>64</v>
      </c>
      <c r="D207" s="20" t="s">
        <v>29</v>
      </c>
      <c r="E207" s="20" t="s">
        <v>204</v>
      </c>
      <c r="F207" s="20" t="s">
        <v>14</v>
      </c>
      <c r="G207" s="21">
        <f>SUM(G208)</f>
        <v>9328.9</v>
      </c>
      <c r="H207" s="21">
        <f>SUM(H208)</f>
        <v>8685.2000000000007</v>
      </c>
      <c r="I207" s="21">
        <f>SUM(I208)</f>
        <v>8919.7000000000007</v>
      </c>
      <c r="J207" s="5"/>
    </row>
    <row r="208" spans="1:10" ht="23.25" customHeight="1">
      <c r="A208" s="10" t="s">
        <v>155</v>
      </c>
      <c r="B208" s="20" t="s">
        <v>14</v>
      </c>
      <c r="C208" s="20" t="s">
        <v>64</v>
      </c>
      <c r="D208" s="20" t="s">
        <v>29</v>
      </c>
      <c r="E208" s="20" t="s">
        <v>204</v>
      </c>
      <c r="F208" s="20" t="s">
        <v>156</v>
      </c>
      <c r="G208" s="21">
        <v>9328.9</v>
      </c>
      <c r="H208" s="21">
        <v>8685.2000000000007</v>
      </c>
      <c r="I208" s="21">
        <v>8919.7000000000007</v>
      </c>
      <c r="J208" s="5"/>
    </row>
    <row r="209" spans="1:10" ht="61.5" customHeight="1">
      <c r="A209" s="10" t="s">
        <v>205</v>
      </c>
      <c r="B209" s="20" t="s">
        <v>14</v>
      </c>
      <c r="C209" s="20" t="s">
        <v>64</v>
      </c>
      <c r="D209" s="20" t="s">
        <v>29</v>
      </c>
      <c r="E209" s="20">
        <v>1130079500</v>
      </c>
      <c r="F209" s="20" t="s">
        <v>14</v>
      </c>
      <c r="G209" s="21">
        <f>SUBTOTAL(9,G210)</f>
        <v>0</v>
      </c>
      <c r="H209" s="21">
        <f>SUBTOTAL(9,H210)</f>
        <v>0</v>
      </c>
      <c r="I209" s="21">
        <f>SUBTOTAL(9,I210)</f>
        <v>0</v>
      </c>
      <c r="J209" s="5"/>
    </row>
    <row r="210" spans="1:10" ht="23.25" customHeight="1">
      <c r="A210" s="10" t="s">
        <v>155</v>
      </c>
      <c r="B210" s="20" t="s">
        <v>14</v>
      </c>
      <c r="C210" s="20" t="s">
        <v>64</v>
      </c>
      <c r="D210" s="20" t="s">
        <v>29</v>
      </c>
      <c r="E210" s="20">
        <v>1130079500</v>
      </c>
      <c r="F210" s="20" t="s">
        <v>156</v>
      </c>
      <c r="G210" s="21">
        <v>0</v>
      </c>
      <c r="H210" s="21">
        <v>0</v>
      </c>
      <c r="I210" s="21">
        <v>0</v>
      </c>
      <c r="J210" s="5"/>
    </row>
    <row r="211" spans="1:10" ht="23.25" customHeight="1">
      <c r="A211" s="10" t="s">
        <v>206</v>
      </c>
      <c r="B211" s="20" t="s">
        <v>14</v>
      </c>
      <c r="C211" s="20" t="s">
        <v>64</v>
      </c>
      <c r="D211" s="20" t="s">
        <v>112</v>
      </c>
      <c r="E211" s="20" t="s">
        <v>17</v>
      </c>
      <c r="F211" s="20" t="s">
        <v>14</v>
      </c>
      <c r="G211" s="21">
        <f>(G212+G214+G221+G230+G236+G238+G240)</f>
        <v>52657.099999999991</v>
      </c>
      <c r="H211" s="21">
        <f>(H212+H214+H221+H230+H236+H238+H240)</f>
        <v>47170.700000000004</v>
      </c>
      <c r="I211" s="21">
        <f>(I212+I214+I221+I230+I236+I238+I240)</f>
        <v>47640</v>
      </c>
      <c r="J211" s="5"/>
    </row>
    <row r="212" spans="1:10" ht="42.75" customHeight="1">
      <c r="A212" s="10" t="s">
        <v>207</v>
      </c>
      <c r="B212" s="20" t="s">
        <v>14</v>
      </c>
      <c r="C212" s="20" t="s">
        <v>64</v>
      </c>
      <c r="D212" s="20" t="s">
        <v>112</v>
      </c>
      <c r="E212" s="20" t="s">
        <v>208</v>
      </c>
      <c r="F212" s="20" t="s">
        <v>14</v>
      </c>
      <c r="G212" s="21">
        <f>SUM(G213)</f>
        <v>4251.7</v>
      </c>
      <c r="H212" s="21">
        <f>SUM(H213)</f>
        <v>4064.3</v>
      </c>
      <c r="I212" s="21">
        <f>SUM(I213)</f>
        <v>4179.2</v>
      </c>
      <c r="J212" s="5"/>
    </row>
    <row r="213" spans="1:10" ht="23.25" customHeight="1">
      <c r="A213" s="10" t="s">
        <v>155</v>
      </c>
      <c r="B213" s="20" t="s">
        <v>14</v>
      </c>
      <c r="C213" s="20" t="s">
        <v>64</v>
      </c>
      <c r="D213" s="20" t="s">
        <v>112</v>
      </c>
      <c r="E213" s="20" t="s">
        <v>208</v>
      </c>
      <c r="F213" s="20" t="s">
        <v>156</v>
      </c>
      <c r="G213" s="21">
        <v>4251.7</v>
      </c>
      <c r="H213" s="21">
        <v>4064.3</v>
      </c>
      <c r="I213" s="21">
        <v>4179.2</v>
      </c>
      <c r="J213" s="5"/>
    </row>
    <row r="214" spans="1:10" ht="23.25" customHeight="1">
      <c r="A214" s="10" t="s">
        <v>34</v>
      </c>
      <c r="B214" s="20" t="s">
        <v>14</v>
      </c>
      <c r="C214" s="20" t="s">
        <v>64</v>
      </c>
      <c r="D214" s="20" t="s">
        <v>112</v>
      </c>
      <c r="E214" s="20" t="s">
        <v>35</v>
      </c>
      <c r="F214" s="20" t="s">
        <v>14</v>
      </c>
      <c r="G214" s="21">
        <f>SUM(G215:G220)</f>
        <v>4381.7</v>
      </c>
      <c r="H214" s="21">
        <f>SUM(H215:H220)</f>
        <v>3741.9</v>
      </c>
      <c r="I214" s="21">
        <f>SUM(I215:I220)</f>
        <v>3775.5999999999995</v>
      </c>
      <c r="J214" s="5"/>
    </row>
    <row r="215" spans="1:10" ht="29.25" customHeight="1">
      <c r="A215" s="10" t="s">
        <v>22</v>
      </c>
      <c r="B215" s="20" t="s">
        <v>14</v>
      </c>
      <c r="C215" s="20" t="s">
        <v>64</v>
      </c>
      <c r="D215" s="20" t="s">
        <v>112</v>
      </c>
      <c r="E215" s="20" t="s">
        <v>35</v>
      </c>
      <c r="F215" s="20" t="s">
        <v>23</v>
      </c>
      <c r="G215" s="21">
        <v>3288.9</v>
      </c>
      <c r="H215" s="21">
        <v>2701.4</v>
      </c>
      <c r="I215" s="21">
        <v>2725.7</v>
      </c>
      <c r="J215" s="5"/>
    </row>
    <row r="216" spans="1:10" ht="42" customHeight="1">
      <c r="A216" s="10" t="s">
        <v>36</v>
      </c>
      <c r="B216" s="20" t="s">
        <v>14</v>
      </c>
      <c r="C216" s="20" t="s">
        <v>64</v>
      </c>
      <c r="D216" s="20" t="s">
        <v>112</v>
      </c>
      <c r="E216" s="20" t="s">
        <v>35</v>
      </c>
      <c r="F216" s="20" t="s">
        <v>37</v>
      </c>
      <c r="G216" s="21">
        <v>25</v>
      </c>
      <c r="H216" s="21">
        <v>44.3</v>
      </c>
      <c r="I216" s="21">
        <v>44.7</v>
      </c>
      <c r="J216" s="5"/>
    </row>
    <row r="217" spans="1:10" ht="44.25" customHeight="1">
      <c r="A217" s="10" t="s">
        <v>24</v>
      </c>
      <c r="B217" s="20" t="s">
        <v>14</v>
      </c>
      <c r="C217" s="20" t="s">
        <v>64</v>
      </c>
      <c r="D217" s="20" t="s">
        <v>112</v>
      </c>
      <c r="E217" s="20" t="s">
        <v>35</v>
      </c>
      <c r="F217" s="20" t="s">
        <v>25</v>
      </c>
      <c r="G217" s="21">
        <v>993.3</v>
      </c>
      <c r="H217" s="21">
        <v>815.8</v>
      </c>
      <c r="I217" s="21">
        <v>823.2</v>
      </c>
      <c r="J217" s="5"/>
    </row>
    <row r="218" spans="1:10" ht="30.75" customHeight="1">
      <c r="A218" s="10" t="s">
        <v>38</v>
      </c>
      <c r="B218" s="20" t="s">
        <v>14</v>
      </c>
      <c r="C218" s="20" t="s">
        <v>64</v>
      </c>
      <c r="D218" s="20" t="s">
        <v>112</v>
      </c>
      <c r="E218" s="20" t="s">
        <v>35</v>
      </c>
      <c r="F218" s="20" t="s">
        <v>39</v>
      </c>
      <c r="G218" s="21">
        <v>49.5</v>
      </c>
      <c r="H218" s="21">
        <v>60.8</v>
      </c>
      <c r="I218" s="21">
        <v>61.3</v>
      </c>
      <c r="J218" s="5"/>
    </row>
    <row r="219" spans="1:10" ht="23.25" customHeight="1">
      <c r="A219" s="10" t="s">
        <v>40</v>
      </c>
      <c r="B219" s="20" t="s">
        <v>14</v>
      </c>
      <c r="C219" s="20" t="s">
        <v>64</v>
      </c>
      <c r="D219" s="20" t="s">
        <v>112</v>
      </c>
      <c r="E219" s="20" t="s">
        <v>35</v>
      </c>
      <c r="F219" s="20" t="s">
        <v>41</v>
      </c>
      <c r="G219" s="21">
        <v>25</v>
      </c>
      <c r="H219" s="21">
        <v>119.6</v>
      </c>
      <c r="I219" s="21">
        <v>120.7</v>
      </c>
      <c r="J219" s="5"/>
    </row>
    <row r="220" spans="1:10" ht="23.25" customHeight="1">
      <c r="A220" s="10" t="s">
        <v>58</v>
      </c>
      <c r="B220" s="20" t="s">
        <v>14</v>
      </c>
      <c r="C220" s="20" t="s">
        <v>64</v>
      </c>
      <c r="D220" s="20" t="s">
        <v>112</v>
      </c>
      <c r="E220" s="20" t="s">
        <v>35</v>
      </c>
      <c r="F220" s="20" t="s">
        <v>59</v>
      </c>
      <c r="G220" s="21"/>
      <c r="H220" s="21"/>
      <c r="I220" s="21"/>
      <c r="J220" s="5"/>
    </row>
    <row r="221" spans="1:10" ht="24">
      <c r="A221" s="10" t="s">
        <v>83</v>
      </c>
      <c r="B221" s="20" t="s">
        <v>14</v>
      </c>
      <c r="C221" s="20" t="s">
        <v>64</v>
      </c>
      <c r="D221" s="20" t="s">
        <v>112</v>
      </c>
      <c r="E221" s="20" t="s">
        <v>84</v>
      </c>
      <c r="F221" s="20" t="s">
        <v>14</v>
      </c>
      <c r="G221" s="21">
        <f>SUM(G222:G229)</f>
        <v>35964.499999999993</v>
      </c>
      <c r="H221" s="21">
        <f>SUM(H222:H229)</f>
        <v>31278.1</v>
      </c>
      <c r="I221" s="21">
        <f>SUM(I222:I229)</f>
        <v>31559.700000000004</v>
      </c>
      <c r="J221" s="5"/>
    </row>
    <row r="222" spans="1:10" ht="23.25" customHeight="1">
      <c r="A222" s="10" t="s">
        <v>79</v>
      </c>
      <c r="B222" s="20" t="s">
        <v>14</v>
      </c>
      <c r="C222" s="20" t="s">
        <v>64</v>
      </c>
      <c r="D222" s="20" t="s">
        <v>112</v>
      </c>
      <c r="E222" s="20" t="s">
        <v>84</v>
      </c>
      <c r="F222" s="20" t="s">
        <v>80</v>
      </c>
      <c r="G222" s="21">
        <v>22859.4</v>
      </c>
      <c r="H222" s="21">
        <v>18775.7</v>
      </c>
      <c r="I222" s="21">
        <v>18944.7</v>
      </c>
      <c r="J222" s="5"/>
    </row>
    <row r="223" spans="1:10" ht="30.75" customHeight="1">
      <c r="A223" s="10" t="s">
        <v>85</v>
      </c>
      <c r="B223" s="20" t="s">
        <v>14</v>
      </c>
      <c r="C223" s="20" t="s">
        <v>64</v>
      </c>
      <c r="D223" s="20" t="s">
        <v>112</v>
      </c>
      <c r="E223" s="20" t="s">
        <v>84</v>
      </c>
      <c r="F223" s="20" t="s">
        <v>86</v>
      </c>
      <c r="G223" s="21">
        <v>30</v>
      </c>
      <c r="H223" s="21">
        <v>66.400000000000006</v>
      </c>
      <c r="I223" s="21">
        <v>67</v>
      </c>
      <c r="J223" s="5"/>
    </row>
    <row r="224" spans="1:10" ht="42" customHeight="1">
      <c r="A224" s="10" t="s">
        <v>81</v>
      </c>
      <c r="B224" s="20" t="s">
        <v>14</v>
      </c>
      <c r="C224" s="20" t="s">
        <v>64</v>
      </c>
      <c r="D224" s="20" t="s">
        <v>112</v>
      </c>
      <c r="E224" s="20" t="s">
        <v>84</v>
      </c>
      <c r="F224" s="20" t="s">
        <v>82</v>
      </c>
      <c r="G224" s="21">
        <v>6903.5</v>
      </c>
      <c r="H224" s="21">
        <v>5670.3</v>
      </c>
      <c r="I224" s="21">
        <v>5721.3</v>
      </c>
      <c r="J224" s="5"/>
    </row>
    <row r="225" spans="1:10" ht="30" customHeight="1">
      <c r="A225" s="10" t="s">
        <v>38</v>
      </c>
      <c r="B225" s="20" t="s">
        <v>14</v>
      </c>
      <c r="C225" s="20" t="s">
        <v>64</v>
      </c>
      <c r="D225" s="20" t="s">
        <v>112</v>
      </c>
      <c r="E225" s="20" t="s">
        <v>84</v>
      </c>
      <c r="F225" s="20" t="s">
        <v>39</v>
      </c>
      <c r="G225" s="21">
        <v>922.1</v>
      </c>
      <c r="H225" s="21">
        <v>935.6</v>
      </c>
      <c r="I225" s="21">
        <v>944</v>
      </c>
      <c r="J225" s="5"/>
    </row>
    <row r="226" spans="1:10" ht="23.25" customHeight="1">
      <c r="A226" s="10" t="s">
        <v>40</v>
      </c>
      <c r="B226" s="20" t="s">
        <v>14</v>
      </c>
      <c r="C226" s="20" t="s">
        <v>64</v>
      </c>
      <c r="D226" s="20" t="s">
        <v>112</v>
      </c>
      <c r="E226" s="20" t="s">
        <v>84</v>
      </c>
      <c r="F226" s="20" t="s">
        <v>41</v>
      </c>
      <c r="G226" s="21">
        <f>3207.3+63.2</f>
        <v>3270.5</v>
      </c>
      <c r="H226" s="21">
        <v>4166.2</v>
      </c>
      <c r="I226" s="21">
        <v>4203.7</v>
      </c>
      <c r="J226" s="5"/>
    </row>
    <row r="227" spans="1:10" ht="23.25" customHeight="1">
      <c r="A227" s="10" t="s">
        <v>58</v>
      </c>
      <c r="B227" s="20" t="s">
        <v>14</v>
      </c>
      <c r="C227" s="20" t="s">
        <v>64</v>
      </c>
      <c r="D227" s="20" t="s">
        <v>112</v>
      </c>
      <c r="E227" s="20" t="s">
        <v>84</v>
      </c>
      <c r="F227" s="20" t="s">
        <v>59</v>
      </c>
      <c r="G227" s="21">
        <v>1740.2</v>
      </c>
      <c r="H227" s="21">
        <v>1452.3</v>
      </c>
      <c r="I227" s="21">
        <v>1465.4</v>
      </c>
      <c r="J227" s="5"/>
    </row>
    <row r="228" spans="1:10" ht="23.25" customHeight="1">
      <c r="A228" s="10" t="s">
        <v>42</v>
      </c>
      <c r="B228" s="20" t="s">
        <v>14</v>
      </c>
      <c r="C228" s="20" t="s">
        <v>64</v>
      </c>
      <c r="D228" s="20" t="s">
        <v>112</v>
      </c>
      <c r="E228" s="20" t="s">
        <v>84</v>
      </c>
      <c r="F228" s="20" t="s">
        <v>43</v>
      </c>
      <c r="G228" s="21">
        <v>237.6</v>
      </c>
      <c r="H228" s="21">
        <v>210.5</v>
      </c>
      <c r="I228" s="21">
        <v>212.4</v>
      </c>
      <c r="J228" s="5"/>
    </row>
    <row r="229" spans="1:10" ht="23.25" customHeight="1">
      <c r="A229" s="10" t="s">
        <v>44</v>
      </c>
      <c r="B229" s="20" t="s">
        <v>14</v>
      </c>
      <c r="C229" s="20" t="s">
        <v>64</v>
      </c>
      <c r="D229" s="20" t="s">
        <v>112</v>
      </c>
      <c r="E229" s="20" t="s">
        <v>84</v>
      </c>
      <c r="F229" s="20" t="s">
        <v>45</v>
      </c>
      <c r="G229" s="21">
        <v>1.2</v>
      </c>
      <c r="H229" s="21">
        <v>1.1000000000000001</v>
      </c>
      <c r="I229" s="21">
        <v>1.2</v>
      </c>
      <c r="J229" s="5"/>
    </row>
    <row r="230" spans="1:10" ht="38.25" customHeight="1">
      <c r="A230" s="10" t="s">
        <v>209</v>
      </c>
      <c r="B230" s="20" t="s">
        <v>14</v>
      </c>
      <c r="C230" s="20" t="s">
        <v>64</v>
      </c>
      <c r="D230" s="20" t="s">
        <v>112</v>
      </c>
      <c r="E230" s="20" t="s">
        <v>210</v>
      </c>
      <c r="F230" s="20" t="s">
        <v>14</v>
      </c>
      <c r="G230" s="21">
        <f>SUM(G231:G235)</f>
        <v>6181.9</v>
      </c>
      <c r="H230" s="21">
        <f>SUM(H231:H235)</f>
        <v>6193.9000000000005</v>
      </c>
      <c r="I230" s="21">
        <f>SUM(I231:I235)</f>
        <v>6206.2999999999993</v>
      </c>
      <c r="J230" s="5"/>
    </row>
    <row r="231" spans="1:10" ht="23.25" customHeight="1">
      <c r="A231" s="10" t="s">
        <v>22</v>
      </c>
      <c r="B231" s="20" t="s">
        <v>14</v>
      </c>
      <c r="C231" s="20" t="s">
        <v>64</v>
      </c>
      <c r="D231" s="20" t="s">
        <v>112</v>
      </c>
      <c r="E231" s="20" t="s">
        <v>210</v>
      </c>
      <c r="F231" s="20" t="s">
        <v>23</v>
      </c>
      <c r="G231" s="21">
        <v>3806</v>
      </c>
      <c r="H231" s="21">
        <v>3814</v>
      </c>
      <c r="I231" s="21">
        <v>3821.6</v>
      </c>
      <c r="J231" s="5"/>
    </row>
    <row r="232" spans="1:10" ht="40.5" customHeight="1">
      <c r="A232" s="10" t="s">
        <v>36</v>
      </c>
      <c r="B232" s="20" t="s">
        <v>14</v>
      </c>
      <c r="C232" s="20" t="s">
        <v>64</v>
      </c>
      <c r="D232" s="20" t="s">
        <v>112</v>
      </c>
      <c r="E232" s="20" t="s">
        <v>210</v>
      </c>
      <c r="F232" s="20" t="s">
        <v>37</v>
      </c>
      <c r="G232" s="21">
        <v>150</v>
      </c>
      <c r="H232" s="21">
        <v>150.30000000000001</v>
      </c>
      <c r="I232" s="21">
        <v>150.6</v>
      </c>
      <c r="J232" s="5"/>
    </row>
    <row r="233" spans="1:10" ht="43.5" customHeight="1">
      <c r="A233" s="10" t="s">
        <v>24</v>
      </c>
      <c r="B233" s="20" t="s">
        <v>14</v>
      </c>
      <c r="C233" s="20" t="s">
        <v>64</v>
      </c>
      <c r="D233" s="20" t="s">
        <v>112</v>
      </c>
      <c r="E233" s="20" t="s">
        <v>210</v>
      </c>
      <c r="F233" s="20" t="s">
        <v>25</v>
      </c>
      <c r="G233" s="21">
        <v>1149.4000000000001</v>
      </c>
      <c r="H233" s="21">
        <v>1151.8</v>
      </c>
      <c r="I233" s="21">
        <v>1154.0999999999999</v>
      </c>
      <c r="J233" s="5"/>
    </row>
    <row r="234" spans="1:10" ht="29.25" customHeight="1">
      <c r="A234" s="10" t="s">
        <v>38</v>
      </c>
      <c r="B234" s="20" t="s">
        <v>14</v>
      </c>
      <c r="C234" s="20" t="s">
        <v>64</v>
      </c>
      <c r="D234" s="20" t="s">
        <v>112</v>
      </c>
      <c r="E234" s="20" t="s">
        <v>210</v>
      </c>
      <c r="F234" s="20" t="s">
        <v>39</v>
      </c>
      <c r="G234" s="21">
        <v>49</v>
      </c>
      <c r="H234" s="21">
        <v>49</v>
      </c>
      <c r="I234" s="21">
        <v>49.2</v>
      </c>
      <c r="J234" s="5"/>
    </row>
    <row r="235" spans="1:10" ht="23.25" customHeight="1">
      <c r="A235" s="10" t="s">
        <v>40</v>
      </c>
      <c r="B235" s="20" t="s">
        <v>14</v>
      </c>
      <c r="C235" s="20" t="s">
        <v>64</v>
      </c>
      <c r="D235" s="20" t="s">
        <v>112</v>
      </c>
      <c r="E235" s="20" t="s">
        <v>210</v>
      </c>
      <c r="F235" s="20" t="s">
        <v>41</v>
      </c>
      <c r="G235" s="21">
        <v>1027.5</v>
      </c>
      <c r="H235" s="21">
        <v>1028.8</v>
      </c>
      <c r="I235" s="21">
        <v>1030.8</v>
      </c>
      <c r="J235" s="5"/>
    </row>
    <row r="236" spans="1:10" ht="23.25" customHeight="1">
      <c r="A236" s="10" t="s">
        <v>211</v>
      </c>
      <c r="B236" s="20" t="s">
        <v>14</v>
      </c>
      <c r="C236" s="20" t="s">
        <v>64</v>
      </c>
      <c r="D236" s="20" t="s">
        <v>112</v>
      </c>
      <c r="E236" s="22" t="s">
        <v>51</v>
      </c>
      <c r="F236" s="20" t="s">
        <v>14</v>
      </c>
      <c r="G236" s="21">
        <f>SUM(G237)</f>
        <v>100.2</v>
      </c>
      <c r="H236" s="21">
        <f>SUM(H237)</f>
        <v>95.5</v>
      </c>
      <c r="I236" s="21">
        <f>SUM(I237)</f>
        <v>98.2</v>
      </c>
      <c r="J236" s="5"/>
    </row>
    <row r="237" spans="1:10" ht="23.25" customHeight="1">
      <c r="A237" s="10" t="s">
        <v>40</v>
      </c>
      <c r="B237" s="20" t="s">
        <v>14</v>
      </c>
      <c r="C237" s="20" t="s">
        <v>64</v>
      </c>
      <c r="D237" s="20" t="s">
        <v>112</v>
      </c>
      <c r="E237" s="22" t="s">
        <v>51</v>
      </c>
      <c r="F237" s="20" t="s">
        <v>41</v>
      </c>
      <c r="G237" s="21">
        <v>100.2</v>
      </c>
      <c r="H237" s="21">
        <v>95.5</v>
      </c>
      <c r="I237" s="21">
        <v>98.2</v>
      </c>
      <c r="J237" s="5"/>
    </row>
    <row r="238" spans="1:10" ht="52.5" customHeight="1">
      <c r="A238" s="10" t="s">
        <v>212</v>
      </c>
      <c r="B238" s="20" t="s">
        <v>14</v>
      </c>
      <c r="C238" s="20" t="s">
        <v>64</v>
      </c>
      <c r="D238" s="20" t="s">
        <v>112</v>
      </c>
      <c r="E238" s="20" t="s">
        <v>213</v>
      </c>
      <c r="F238" s="20" t="s">
        <v>14</v>
      </c>
      <c r="G238" s="21">
        <f>SUBTOTAL(9,G239)</f>
        <v>1308.4000000000001</v>
      </c>
      <c r="H238" s="21">
        <f>SUBTOTAL(9,H239)</f>
        <v>1328.3</v>
      </c>
      <c r="I238" s="21">
        <f>SUBTOTAL(9,I239)</f>
        <v>1352.3</v>
      </c>
      <c r="J238" s="5"/>
    </row>
    <row r="239" spans="1:10" ht="23.25" customHeight="1">
      <c r="A239" s="10" t="s">
        <v>155</v>
      </c>
      <c r="B239" s="20" t="s">
        <v>14</v>
      </c>
      <c r="C239" s="20" t="s">
        <v>64</v>
      </c>
      <c r="D239" s="20" t="s">
        <v>112</v>
      </c>
      <c r="E239" s="20" t="s">
        <v>213</v>
      </c>
      <c r="F239" s="20" t="s">
        <v>156</v>
      </c>
      <c r="G239" s="21">
        <v>1308.4000000000001</v>
      </c>
      <c r="H239" s="21">
        <v>1328.3</v>
      </c>
      <c r="I239" s="21">
        <v>1352.3</v>
      </c>
      <c r="J239" s="5"/>
    </row>
    <row r="240" spans="1:10" ht="67.5" customHeight="1">
      <c r="A240" s="10" t="s">
        <v>214</v>
      </c>
      <c r="B240" s="20" t="s">
        <v>14</v>
      </c>
      <c r="C240" s="20" t="s">
        <v>64</v>
      </c>
      <c r="D240" s="20" t="s">
        <v>112</v>
      </c>
      <c r="E240" s="22" t="s">
        <v>215</v>
      </c>
      <c r="F240" s="20" t="s">
        <v>14</v>
      </c>
      <c r="G240" s="21">
        <f>SUM(G241)</f>
        <v>468.7</v>
      </c>
      <c r="H240" s="21">
        <f>SUM(H241)</f>
        <v>468.7</v>
      </c>
      <c r="I240" s="21">
        <f>SUM(I241)</f>
        <v>468.7</v>
      </c>
      <c r="J240" s="5"/>
    </row>
    <row r="241" spans="1:10" ht="23.25" customHeight="1">
      <c r="A241" s="10" t="s">
        <v>155</v>
      </c>
      <c r="B241" s="20" t="s">
        <v>14</v>
      </c>
      <c r="C241" s="20" t="s">
        <v>64</v>
      </c>
      <c r="D241" s="20" t="s">
        <v>112</v>
      </c>
      <c r="E241" s="22" t="s">
        <v>215</v>
      </c>
      <c r="F241" s="20" t="s">
        <v>156</v>
      </c>
      <c r="G241" s="21">
        <v>468.7</v>
      </c>
      <c r="H241" s="21">
        <v>468.7</v>
      </c>
      <c r="I241" s="21">
        <v>468.7</v>
      </c>
      <c r="J241" s="5"/>
    </row>
    <row r="242" spans="1:10" ht="23.25" customHeight="1">
      <c r="A242" s="10" t="s">
        <v>216</v>
      </c>
      <c r="B242" s="20" t="s">
        <v>14</v>
      </c>
      <c r="C242" s="20" t="s">
        <v>217</v>
      </c>
      <c r="D242" s="20" t="s">
        <v>16</v>
      </c>
      <c r="E242" s="20" t="s">
        <v>17</v>
      </c>
      <c r="F242" s="20" t="s">
        <v>14</v>
      </c>
      <c r="G242" s="21">
        <f>SUM(G243+G258)</f>
        <v>67426.900000000009</v>
      </c>
      <c r="H242" s="21">
        <f>SUM(H243+H258)</f>
        <v>57169.599999999999</v>
      </c>
      <c r="I242" s="21">
        <f>SUM(I243+I258)</f>
        <v>57684.599999999991</v>
      </c>
      <c r="J242" s="5"/>
    </row>
    <row r="243" spans="1:10" ht="23.25" customHeight="1">
      <c r="A243" s="10" t="s">
        <v>218</v>
      </c>
      <c r="B243" s="20" t="s">
        <v>14</v>
      </c>
      <c r="C243" s="20" t="s">
        <v>217</v>
      </c>
      <c r="D243" s="20" t="s">
        <v>15</v>
      </c>
      <c r="E243" s="20" t="s">
        <v>17</v>
      </c>
      <c r="F243" s="20" t="s">
        <v>14</v>
      </c>
      <c r="G243" s="21">
        <f>SUM(G244+G246+G248+G250+G253+G256+G254)</f>
        <v>57241.700000000004</v>
      </c>
      <c r="H243" s="21">
        <f>SUM(H244+H246+H248+H250+H253+H256)</f>
        <v>48578.6</v>
      </c>
      <c r="I243" s="21">
        <f>SUM(I244+I246+I248+I250+I253+I256)</f>
        <v>49015.899999999994</v>
      </c>
      <c r="J243" s="5"/>
    </row>
    <row r="244" spans="1:10" ht="28.5" customHeight="1">
      <c r="A244" s="10" t="s">
        <v>219</v>
      </c>
      <c r="B244" s="20" t="s">
        <v>14</v>
      </c>
      <c r="C244" s="20" t="s">
        <v>217</v>
      </c>
      <c r="D244" s="20" t="s">
        <v>15</v>
      </c>
      <c r="E244" s="20" t="s">
        <v>220</v>
      </c>
      <c r="F244" s="20" t="s">
        <v>14</v>
      </c>
      <c r="G244" s="21">
        <f>SUM(G245)</f>
        <v>34402.9</v>
      </c>
      <c r="H244" s="21">
        <f>SUM(H245)</f>
        <v>29331.599999999999</v>
      </c>
      <c r="I244" s="21">
        <f>SUM(I245)</f>
        <v>29595.599999999999</v>
      </c>
      <c r="J244" s="5"/>
    </row>
    <row r="245" spans="1:10" ht="54" customHeight="1">
      <c r="A245" s="10" t="s">
        <v>151</v>
      </c>
      <c r="B245" s="20" t="s">
        <v>14</v>
      </c>
      <c r="C245" s="20" t="s">
        <v>217</v>
      </c>
      <c r="D245" s="20" t="s">
        <v>15</v>
      </c>
      <c r="E245" s="20" t="s">
        <v>220</v>
      </c>
      <c r="F245" s="20" t="s">
        <v>152</v>
      </c>
      <c r="G245" s="21">
        <v>34402.9</v>
      </c>
      <c r="H245" s="21">
        <v>29331.599999999999</v>
      </c>
      <c r="I245" s="21">
        <v>29595.599999999999</v>
      </c>
      <c r="J245" s="5"/>
    </row>
    <row r="246" spans="1:10" ht="23.25" customHeight="1">
      <c r="A246" s="10" t="s">
        <v>221</v>
      </c>
      <c r="B246" s="20" t="s">
        <v>14</v>
      </c>
      <c r="C246" s="20" t="s">
        <v>217</v>
      </c>
      <c r="D246" s="20" t="s">
        <v>15</v>
      </c>
      <c r="E246" s="20" t="s">
        <v>222</v>
      </c>
      <c r="F246" s="20" t="s">
        <v>14</v>
      </c>
      <c r="G246" s="21">
        <f>SUM(G247)</f>
        <v>3820.9</v>
      </c>
      <c r="H246" s="21">
        <f>SUM(H247)</f>
        <v>3270.7</v>
      </c>
      <c r="I246" s="21">
        <f>SUM(I247)</f>
        <v>3300.2</v>
      </c>
      <c r="J246" s="5"/>
    </row>
    <row r="247" spans="1:10" ht="54" customHeight="1">
      <c r="A247" s="10" t="s">
        <v>151</v>
      </c>
      <c r="B247" s="20" t="s">
        <v>14</v>
      </c>
      <c r="C247" s="20" t="s">
        <v>217</v>
      </c>
      <c r="D247" s="20" t="s">
        <v>15</v>
      </c>
      <c r="E247" s="20" t="s">
        <v>222</v>
      </c>
      <c r="F247" s="20" t="s">
        <v>152</v>
      </c>
      <c r="G247" s="21">
        <v>3820.9</v>
      </c>
      <c r="H247" s="21">
        <v>3270.7</v>
      </c>
      <c r="I247" s="21">
        <v>3300.2</v>
      </c>
      <c r="J247" s="5"/>
    </row>
    <row r="248" spans="1:10" ht="23.25" customHeight="1">
      <c r="A248" s="10" t="s">
        <v>223</v>
      </c>
      <c r="B248" s="20" t="s">
        <v>14</v>
      </c>
      <c r="C248" s="20" t="s">
        <v>217</v>
      </c>
      <c r="D248" s="20" t="s">
        <v>15</v>
      </c>
      <c r="E248" s="20" t="s">
        <v>224</v>
      </c>
      <c r="F248" s="20" t="s">
        <v>14</v>
      </c>
      <c r="G248" s="21">
        <f>SUM(G249)</f>
        <v>18581.400000000001</v>
      </c>
      <c r="H248" s="21">
        <f>SUM(H249)</f>
        <v>15976.3</v>
      </c>
      <c r="I248" s="21">
        <f>SUM(I249)</f>
        <v>16120.1</v>
      </c>
      <c r="J248" s="5"/>
    </row>
    <row r="249" spans="1:10" ht="54.75" customHeight="1">
      <c r="A249" s="10" t="s">
        <v>151</v>
      </c>
      <c r="B249" s="20" t="s">
        <v>14</v>
      </c>
      <c r="C249" s="20" t="s">
        <v>217</v>
      </c>
      <c r="D249" s="20" t="s">
        <v>15</v>
      </c>
      <c r="E249" s="20" t="s">
        <v>224</v>
      </c>
      <c r="F249" s="20" t="s">
        <v>152</v>
      </c>
      <c r="G249" s="21">
        <v>18581.400000000001</v>
      </c>
      <c r="H249" s="21">
        <v>15976.3</v>
      </c>
      <c r="I249" s="21">
        <v>16120.1</v>
      </c>
      <c r="J249" s="5"/>
    </row>
    <row r="250" spans="1:10" ht="63" customHeight="1">
      <c r="A250" s="10" t="s">
        <v>26</v>
      </c>
      <c r="B250" s="20" t="s">
        <v>14</v>
      </c>
      <c r="C250" s="20" t="s">
        <v>217</v>
      </c>
      <c r="D250" s="20" t="s">
        <v>15</v>
      </c>
      <c r="E250" s="20" t="s">
        <v>27</v>
      </c>
      <c r="F250" s="20" t="s">
        <v>14</v>
      </c>
      <c r="G250" s="21">
        <f>SUM(G251)</f>
        <v>0</v>
      </c>
      <c r="H250" s="21">
        <v>0</v>
      </c>
      <c r="I250" s="21">
        <v>0</v>
      </c>
      <c r="J250" s="5"/>
    </row>
    <row r="251" spans="1:10" ht="23.25" customHeight="1">
      <c r="A251" s="10" t="s">
        <v>155</v>
      </c>
      <c r="B251" s="20" t="s">
        <v>14</v>
      </c>
      <c r="C251" s="20" t="s">
        <v>217</v>
      </c>
      <c r="D251" s="20" t="s">
        <v>15</v>
      </c>
      <c r="E251" s="20" t="s">
        <v>27</v>
      </c>
      <c r="F251" s="20" t="s">
        <v>156</v>
      </c>
      <c r="G251" s="21"/>
      <c r="H251" s="21">
        <v>0</v>
      </c>
      <c r="I251" s="21">
        <v>0</v>
      </c>
      <c r="J251" s="5"/>
    </row>
    <row r="252" spans="1:10" ht="65.25" customHeight="1">
      <c r="A252" s="10" t="s">
        <v>225</v>
      </c>
      <c r="B252" s="20" t="s">
        <v>14</v>
      </c>
      <c r="C252" s="20" t="s">
        <v>217</v>
      </c>
      <c r="D252" s="20" t="s">
        <v>15</v>
      </c>
      <c r="E252" s="20" t="s">
        <v>226</v>
      </c>
      <c r="F252" s="20" t="s">
        <v>14</v>
      </c>
      <c r="G252" s="21">
        <f>SUM(G253)</f>
        <v>370</v>
      </c>
      <c r="H252" s="21">
        <v>0</v>
      </c>
      <c r="I252" s="21">
        <v>0</v>
      </c>
      <c r="J252" s="5"/>
    </row>
    <row r="253" spans="1:10" ht="23.25" customHeight="1">
      <c r="A253" s="10" t="s">
        <v>155</v>
      </c>
      <c r="B253" s="20" t="s">
        <v>14</v>
      </c>
      <c r="C253" s="20" t="s">
        <v>217</v>
      </c>
      <c r="D253" s="20" t="s">
        <v>15</v>
      </c>
      <c r="E253" s="20" t="s">
        <v>226</v>
      </c>
      <c r="F253" s="20" t="s">
        <v>156</v>
      </c>
      <c r="G253" s="21">
        <v>370</v>
      </c>
      <c r="H253" s="21">
        <v>0</v>
      </c>
      <c r="I253" s="21">
        <v>0</v>
      </c>
      <c r="J253" s="6">
        <f>SUM(G253+G255+G257)</f>
        <v>436.5</v>
      </c>
    </row>
    <row r="254" spans="1:10" ht="39.75" customHeight="1">
      <c r="A254" s="10" t="s">
        <v>227</v>
      </c>
      <c r="B254" s="20" t="s">
        <v>14</v>
      </c>
      <c r="C254" s="20" t="s">
        <v>217</v>
      </c>
      <c r="D254" s="20" t="s">
        <v>15</v>
      </c>
      <c r="E254" s="20">
        <v>1220079500</v>
      </c>
      <c r="F254" s="20" t="s">
        <v>14</v>
      </c>
      <c r="G254" s="21">
        <f>SUM(G255)</f>
        <v>0</v>
      </c>
      <c r="H254" s="21">
        <v>0</v>
      </c>
      <c r="I254" s="21">
        <v>0</v>
      </c>
      <c r="J254" s="5"/>
    </row>
    <row r="255" spans="1:10" ht="23.25" customHeight="1">
      <c r="A255" s="10" t="s">
        <v>155</v>
      </c>
      <c r="B255" s="20" t="s">
        <v>14</v>
      </c>
      <c r="C255" s="20" t="s">
        <v>217</v>
      </c>
      <c r="D255" s="20" t="s">
        <v>15</v>
      </c>
      <c r="E255" s="20">
        <v>1220079500</v>
      </c>
      <c r="F255" s="20" t="s">
        <v>156</v>
      </c>
      <c r="G255" s="21">
        <v>0</v>
      </c>
      <c r="H255" s="21">
        <v>0</v>
      </c>
      <c r="I255" s="21">
        <v>0</v>
      </c>
      <c r="J255" s="5"/>
    </row>
    <row r="256" spans="1:10" ht="53.25" customHeight="1">
      <c r="A256" s="10" t="s">
        <v>228</v>
      </c>
      <c r="B256" s="20" t="s">
        <v>14</v>
      </c>
      <c r="C256" s="20" t="s">
        <v>217</v>
      </c>
      <c r="D256" s="20" t="s">
        <v>15</v>
      </c>
      <c r="E256" s="20" t="s">
        <v>229</v>
      </c>
      <c r="F256" s="20" t="s">
        <v>14</v>
      </c>
      <c r="G256" s="21">
        <f>SUM(G257)</f>
        <v>66.5</v>
      </c>
      <c r="H256" s="21">
        <v>0</v>
      </c>
      <c r="I256" s="21">
        <v>0</v>
      </c>
      <c r="J256" s="5"/>
    </row>
    <row r="257" spans="1:10" ht="23.25" customHeight="1">
      <c r="A257" s="10" t="s">
        <v>155</v>
      </c>
      <c r="B257" s="20" t="s">
        <v>14</v>
      </c>
      <c r="C257" s="20" t="s">
        <v>217</v>
      </c>
      <c r="D257" s="20" t="s">
        <v>15</v>
      </c>
      <c r="E257" s="20" t="s">
        <v>229</v>
      </c>
      <c r="F257" s="20" t="s">
        <v>156</v>
      </c>
      <c r="G257" s="21">
        <v>66.5</v>
      </c>
      <c r="H257" s="21">
        <v>0</v>
      </c>
      <c r="I257" s="21">
        <v>0</v>
      </c>
      <c r="J257" s="5"/>
    </row>
    <row r="258" spans="1:10" ht="23.25" customHeight="1">
      <c r="A258" s="10" t="s">
        <v>230</v>
      </c>
      <c r="B258" s="20" t="s">
        <v>14</v>
      </c>
      <c r="C258" s="20" t="s">
        <v>217</v>
      </c>
      <c r="D258" s="20" t="s">
        <v>33</v>
      </c>
      <c r="E258" s="20" t="s">
        <v>17</v>
      </c>
      <c r="F258" s="20" t="s">
        <v>14</v>
      </c>
      <c r="G258" s="21">
        <f>SUM(G259+G265)</f>
        <v>10185.200000000001</v>
      </c>
      <c r="H258" s="21">
        <f>SUM(H259+H265)</f>
        <v>8591</v>
      </c>
      <c r="I258" s="21">
        <f>SUM(I259+I265)</f>
        <v>8668.7000000000007</v>
      </c>
      <c r="J258" s="5"/>
    </row>
    <row r="259" spans="1:10" ht="23.25" customHeight="1">
      <c r="A259" s="10" t="s">
        <v>34</v>
      </c>
      <c r="B259" s="20" t="s">
        <v>14</v>
      </c>
      <c r="C259" s="20" t="s">
        <v>217</v>
      </c>
      <c r="D259" s="20" t="s">
        <v>33</v>
      </c>
      <c r="E259" s="20" t="s">
        <v>35</v>
      </c>
      <c r="F259" s="20" t="s">
        <v>14</v>
      </c>
      <c r="G259" s="21">
        <f>SUM(G260:G264)</f>
        <v>2420.6999999999998</v>
      </c>
      <c r="H259" s="21">
        <f>SUM(H260:H264)</f>
        <v>2120.5</v>
      </c>
      <c r="I259" s="21">
        <f>SUM(I260:I264)</f>
        <v>2139.8000000000002</v>
      </c>
      <c r="J259" s="5"/>
    </row>
    <row r="260" spans="1:10" ht="23.25" customHeight="1">
      <c r="A260" s="10" t="s">
        <v>22</v>
      </c>
      <c r="B260" s="20" t="s">
        <v>14</v>
      </c>
      <c r="C260" s="20" t="s">
        <v>217</v>
      </c>
      <c r="D260" s="20" t="s">
        <v>33</v>
      </c>
      <c r="E260" s="20" t="s">
        <v>35</v>
      </c>
      <c r="F260" s="20" t="s">
        <v>23</v>
      </c>
      <c r="G260" s="21">
        <v>1793</v>
      </c>
      <c r="H260" s="21">
        <v>1472.7</v>
      </c>
      <c r="I260" s="21">
        <v>1486</v>
      </c>
      <c r="J260" s="5"/>
    </row>
    <row r="261" spans="1:10" ht="36.75" customHeight="1">
      <c r="A261" s="10" t="s">
        <v>36</v>
      </c>
      <c r="B261" s="20" t="s">
        <v>14</v>
      </c>
      <c r="C261" s="20" t="s">
        <v>217</v>
      </c>
      <c r="D261" s="20" t="s">
        <v>33</v>
      </c>
      <c r="E261" s="20" t="s">
        <v>35</v>
      </c>
      <c r="F261" s="20" t="s">
        <v>37</v>
      </c>
      <c r="G261" s="21">
        <v>10</v>
      </c>
      <c r="H261" s="21">
        <v>17.7</v>
      </c>
      <c r="I261" s="21">
        <v>17.899999999999999</v>
      </c>
      <c r="J261" s="5"/>
    </row>
    <row r="262" spans="1:10" ht="47.25" customHeight="1">
      <c r="A262" s="10" t="s">
        <v>24</v>
      </c>
      <c r="B262" s="20" t="s">
        <v>14</v>
      </c>
      <c r="C262" s="20" t="s">
        <v>217</v>
      </c>
      <c r="D262" s="20" t="s">
        <v>33</v>
      </c>
      <c r="E262" s="20" t="s">
        <v>35</v>
      </c>
      <c r="F262" s="20" t="s">
        <v>25</v>
      </c>
      <c r="G262" s="21">
        <v>541.5</v>
      </c>
      <c r="H262" s="21">
        <v>444.7</v>
      </c>
      <c r="I262" s="21">
        <v>448.7</v>
      </c>
      <c r="J262" s="5"/>
    </row>
    <row r="263" spans="1:10" ht="34.5" customHeight="1">
      <c r="A263" s="10" t="s">
        <v>38</v>
      </c>
      <c r="B263" s="20" t="s">
        <v>14</v>
      </c>
      <c r="C263" s="20" t="s">
        <v>217</v>
      </c>
      <c r="D263" s="20" t="s">
        <v>33</v>
      </c>
      <c r="E263" s="20" t="s">
        <v>35</v>
      </c>
      <c r="F263" s="20" t="s">
        <v>39</v>
      </c>
      <c r="G263" s="21">
        <v>47</v>
      </c>
      <c r="H263" s="21">
        <v>57.7</v>
      </c>
      <c r="I263" s="21">
        <v>58.3</v>
      </c>
      <c r="J263" s="5"/>
    </row>
    <row r="264" spans="1:10" ht="34.5" customHeight="1">
      <c r="A264" s="10" t="s">
        <v>40</v>
      </c>
      <c r="B264" s="20" t="s">
        <v>14</v>
      </c>
      <c r="C264" s="20" t="s">
        <v>217</v>
      </c>
      <c r="D264" s="20" t="s">
        <v>33</v>
      </c>
      <c r="E264" s="20" t="s">
        <v>35</v>
      </c>
      <c r="F264" s="20" t="s">
        <v>41</v>
      </c>
      <c r="G264" s="21">
        <v>29.2</v>
      </c>
      <c r="H264" s="21">
        <v>127.7</v>
      </c>
      <c r="I264" s="21">
        <v>128.9</v>
      </c>
      <c r="J264" s="5"/>
    </row>
    <row r="265" spans="1:10" ht="39" customHeight="1">
      <c r="A265" s="10" t="s">
        <v>83</v>
      </c>
      <c r="B265" s="20" t="s">
        <v>14</v>
      </c>
      <c r="C265" s="20" t="s">
        <v>217</v>
      </c>
      <c r="D265" s="20" t="s">
        <v>33</v>
      </c>
      <c r="E265" s="20" t="s">
        <v>84</v>
      </c>
      <c r="F265" s="20" t="s">
        <v>14</v>
      </c>
      <c r="G265" s="21">
        <f>SUM(G266:G270)</f>
        <v>7764.5</v>
      </c>
      <c r="H265" s="21">
        <f>SUM(H266:H270)</f>
        <v>6470.5</v>
      </c>
      <c r="I265" s="21">
        <f>SUM(I266:I270)</f>
        <v>6528.9000000000005</v>
      </c>
      <c r="J265" s="5"/>
    </row>
    <row r="266" spans="1:10" ht="23.25" customHeight="1">
      <c r="A266" s="10" t="s">
        <v>79</v>
      </c>
      <c r="B266" s="20" t="s">
        <v>14</v>
      </c>
      <c r="C266" s="20" t="s">
        <v>217</v>
      </c>
      <c r="D266" s="20" t="s">
        <v>33</v>
      </c>
      <c r="E266" s="20" t="s">
        <v>84</v>
      </c>
      <c r="F266" s="20" t="s">
        <v>80</v>
      </c>
      <c r="G266" s="21">
        <v>5759.6</v>
      </c>
      <c r="H266" s="21">
        <v>4730.7</v>
      </c>
      <c r="I266" s="21">
        <v>4773.3</v>
      </c>
      <c r="J266" s="5"/>
    </row>
    <row r="267" spans="1:10" ht="31.5" customHeight="1">
      <c r="A267" s="10" t="s">
        <v>85</v>
      </c>
      <c r="B267" s="20" t="s">
        <v>14</v>
      </c>
      <c r="C267" s="20" t="s">
        <v>217</v>
      </c>
      <c r="D267" s="20" t="s">
        <v>33</v>
      </c>
      <c r="E267" s="20" t="s">
        <v>84</v>
      </c>
      <c r="F267" s="20" t="s">
        <v>86</v>
      </c>
      <c r="G267" s="21">
        <v>15</v>
      </c>
      <c r="H267" s="21">
        <v>9.5</v>
      </c>
      <c r="I267" s="21">
        <v>9.8000000000000007</v>
      </c>
      <c r="J267" s="5"/>
    </row>
    <row r="268" spans="1:10" ht="41.25" customHeight="1">
      <c r="A268" s="10" t="s">
        <v>81</v>
      </c>
      <c r="B268" s="20" t="s">
        <v>14</v>
      </c>
      <c r="C268" s="20" t="s">
        <v>217</v>
      </c>
      <c r="D268" s="20" t="s">
        <v>33</v>
      </c>
      <c r="E268" s="20" t="s">
        <v>84</v>
      </c>
      <c r="F268" s="20" t="s">
        <v>82</v>
      </c>
      <c r="G268" s="21">
        <v>1739.4</v>
      </c>
      <c r="H268" s="21">
        <v>1428.7</v>
      </c>
      <c r="I268" s="21">
        <v>1441.5</v>
      </c>
      <c r="J268" s="5"/>
    </row>
    <row r="269" spans="1:10" ht="35.25" customHeight="1">
      <c r="A269" s="10" t="s">
        <v>38</v>
      </c>
      <c r="B269" s="20" t="s">
        <v>14</v>
      </c>
      <c r="C269" s="20" t="s">
        <v>217</v>
      </c>
      <c r="D269" s="20" t="s">
        <v>33</v>
      </c>
      <c r="E269" s="20" t="s">
        <v>84</v>
      </c>
      <c r="F269" s="20" t="s">
        <v>39</v>
      </c>
      <c r="G269" s="21">
        <v>158.69999999999999</v>
      </c>
      <c r="H269" s="21">
        <v>161.80000000000001</v>
      </c>
      <c r="I269" s="21">
        <v>163.19999999999999</v>
      </c>
      <c r="J269" s="5"/>
    </row>
    <row r="270" spans="1:10" ht="23.25" customHeight="1">
      <c r="A270" s="10" t="s">
        <v>40</v>
      </c>
      <c r="B270" s="20" t="s">
        <v>14</v>
      </c>
      <c r="C270" s="20" t="s">
        <v>217</v>
      </c>
      <c r="D270" s="20" t="s">
        <v>33</v>
      </c>
      <c r="E270" s="20" t="s">
        <v>84</v>
      </c>
      <c r="F270" s="20" t="s">
        <v>41</v>
      </c>
      <c r="G270" s="21">
        <v>91.8</v>
      </c>
      <c r="H270" s="21">
        <v>139.80000000000001</v>
      </c>
      <c r="I270" s="21">
        <v>141.1</v>
      </c>
      <c r="J270" s="5"/>
    </row>
    <row r="271" spans="1:10" ht="23.25" customHeight="1">
      <c r="A271" s="10" t="s">
        <v>231</v>
      </c>
      <c r="B271" s="20" t="s">
        <v>14</v>
      </c>
      <c r="C271" s="20" t="s">
        <v>232</v>
      </c>
      <c r="D271" s="20" t="s">
        <v>16</v>
      </c>
      <c r="E271" s="20" t="s">
        <v>17</v>
      </c>
      <c r="F271" s="20" t="s">
        <v>14</v>
      </c>
      <c r="G271" s="21">
        <f>SUM(G272+G275+G282+G305)</f>
        <v>40080.9</v>
      </c>
      <c r="H271" s="21">
        <f>SUM(H272+H275+H282+H305)</f>
        <v>31518.1</v>
      </c>
      <c r="I271" s="21">
        <f>SUM(I272+I275+I282+I305)</f>
        <v>33582.800000000003</v>
      </c>
      <c r="J271" s="5"/>
    </row>
    <row r="272" spans="1:10" ht="23.25" customHeight="1">
      <c r="A272" s="10" t="s">
        <v>233</v>
      </c>
      <c r="B272" s="20" t="s">
        <v>14</v>
      </c>
      <c r="C272" s="20" t="s">
        <v>232</v>
      </c>
      <c r="D272" s="20" t="s">
        <v>15</v>
      </c>
      <c r="E272" s="20" t="s">
        <v>17</v>
      </c>
      <c r="F272" s="20" t="s">
        <v>14</v>
      </c>
      <c r="G272" s="21">
        <f t="shared" ref="G272:I273" si="1">SUM(G273)</f>
        <v>5701</v>
      </c>
      <c r="H272" s="21">
        <f t="shared" si="1"/>
        <v>6061.3</v>
      </c>
      <c r="I272" s="21">
        <f t="shared" si="1"/>
        <v>6115.8</v>
      </c>
      <c r="J272" s="5"/>
    </row>
    <row r="273" spans="1:10" ht="23.25" customHeight="1">
      <c r="A273" s="10" t="s">
        <v>234</v>
      </c>
      <c r="B273" s="20" t="s">
        <v>14</v>
      </c>
      <c r="C273" s="20" t="s">
        <v>232</v>
      </c>
      <c r="D273" s="20" t="s">
        <v>15</v>
      </c>
      <c r="E273" s="20" t="s">
        <v>235</v>
      </c>
      <c r="F273" s="20" t="s">
        <v>14</v>
      </c>
      <c r="G273" s="21">
        <f t="shared" si="1"/>
        <v>5701</v>
      </c>
      <c r="H273" s="21">
        <f t="shared" si="1"/>
        <v>6061.3</v>
      </c>
      <c r="I273" s="21">
        <f t="shared" si="1"/>
        <v>6115.8</v>
      </c>
      <c r="J273" s="5"/>
    </row>
    <row r="274" spans="1:10" ht="23.25" customHeight="1">
      <c r="A274" s="10" t="s">
        <v>236</v>
      </c>
      <c r="B274" s="20" t="s">
        <v>14</v>
      </c>
      <c r="C274" s="20" t="s">
        <v>232</v>
      </c>
      <c r="D274" s="20" t="s">
        <v>15</v>
      </c>
      <c r="E274" s="20" t="s">
        <v>235</v>
      </c>
      <c r="F274" s="20" t="s">
        <v>237</v>
      </c>
      <c r="G274" s="21">
        <v>5701</v>
      </c>
      <c r="H274" s="21">
        <v>6061.3</v>
      </c>
      <c r="I274" s="21">
        <v>6115.8</v>
      </c>
      <c r="J274" s="5"/>
    </row>
    <row r="275" spans="1:10" ht="23.25" customHeight="1">
      <c r="A275" s="10" t="s">
        <v>238</v>
      </c>
      <c r="B275" s="20" t="s">
        <v>14</v>
      </c>
      <c r="C275" s="20" t="s">
        <v>232</v>
      </c>
      <c r="D275" s="20" t="s">
        <v>29</v>
      </c>
      <c r="E275" s="20" t="s">
        <v>17</v>
      </c>
      <c r="F275" s="20" t="s">
        <v>14</v>
      </c>
      <c r="G275" s="21">
        <f>SUM(G276+G278+G280)</f>
        <v>5924.2</v>
      </c>
      <c r="H275" s="21">
        <f>SUM(H276+H278+H280)</f>
        <v>4232.8999999999996</v>
      </c>
      <c r="I275" s="21">
        <f>SUM(I276+I278+I280)</f>
        <v>5578.7</v>
      </c>
      <c r="J275" s="5"/>
    </row>
    <row r="276" spans="1:10" ht="63.75" customHeight="1">
      <c r="A276" s="10" t="s">
        <v>239</v>
      </c>
      <c r="B276" s="20" t="s">
        <v>14</v>
      </c>
      <c r="C276" s="20" t="s">
        <v>232</v>
      </c>
      <c r="D276" s="20" t="s">
        <v>29</v>
      </c>
      <c r="E276" s="20" t="s">
        <v>240</v>
      </c>
      <c r="F276" s="20" t="s">
        <v>14</v>
      </c>
      <c r="G276" s="21">
        <f>SUM(G277)</f>
        <v>5624.2</v>
      </c>
      <c r="H276" s="21">
        <f>SUM(H277)</f>
        <v>4232.8999999999996</v>
      </c>
      <c r="I276" s="21">
        <f>SUM(I277)</f>
        <v>5578.7</v>
      </c>
      <c r="J276" s="5"/>
    </row>
    <row r="277" spans="1:10" ht="50.25" customHeight="1">
      <c r="A277" s="10" t="s">
        <v>241</v>
      </c>
      <c r="B277" s="20" t="s">
        <v>14</v>
      </c>
      <c r="C277" s="20" t="s">
        <v>232</v>
      </c>
      <c r="D277" s="20" t="s">
        <v>29</v>
      </c>
      <c r="E277" s="20" t="s">
        <v>240</v>
      </c>
      <c r="F277" s="20" t="s">
        <v>242</v>
      </c>
      <c r="G277" s="21">
        <v>5624.2</v>
      </c>
      <c r="H277" s="21">
        <v>4232.8999999999996</v>
      </c>
      <c r="I277" s="21">
        <v>5578.7</v>
      </c>
      <c r="J277" s="5"/>
    </row>
    <row r="278" spans="1:10" ht="49.5" customHeight="1">
      <c r="A278" s="10" t="s">
        <v>243</v>
      </c>
      <c r="B278" s="20" t="s">
        <v>14</v>
      </c>
      <c r="C278" s="20" t="s">
        <v>232</v>
      </c>
      <c r="D278" s="20" t="s">
        <v>29</v>
      </c>
      <c r="E278" s="20" t="s">
        <v>244</v>
      </c>
      <c r="F278" s="20" t="s">
        <v>14</v>
      </c>
      <c r="G278" s="21">
        <f>SUM(G279)</f>
        <v>300</v>
      </c>
      <c r="H278" s="21">
        <f>SUM(H279)</f>
        <v>0</v>
      </c>
      <c r="I278" s="21">
        <f>SUM(I279)</f>
        <v>0</v>
      </c>
      <c r="J278" s="5"/>
    </row>
    <row r="279" spans="1:10" ht="23.25" customHeight="1">
      <c r="A279" s="10" t="s">
        <v>155</v>
      </c>
      <c r="B279" s="20" t="s">
        <v>14</v>
      </c>
      <c r="C279" s="20" t="s">
        <v>232</v>
      </c>
      <c r="D279" s="20" t="s">
        <v>29</v>
      </c>
      <c r="E279" s="20" t="s">
        <v>244</v>
      </c>
      <c r="F279" s="20" t="s">
        <v>156</v>
      </c>
      <c r="G279" s="21">
        <v>300</v>
      </c>
      <c r="H279" s="21">
        <v>0</v>
      </c>
      <c r="I279" s="21">
        <v>0</v>
      </c>
      <c r="J279" s="5"/>
    </row>
    <row r="280" spans="1:10" ht="46.5" customHeight="1">
      <c r="A280" s="10" t="s">
        <v>245</v>
      </c>
      <c r="B280" s="20" t="s">
        <v>14</v>
      </c>
      <c r="C280" s="20" t="s">
        <v>232</v>
      </c>
      <c r="D280" s="20" t="s">
        <v>29</v>
      </c>
      <c r="E280" s="20" t="s">
        <v>246</v>
      </c>
      <c r="F280" s="20" t="s">
        <v>14</v>
      </c>
      <c r="G280" s="21">
        <f>SUM(G281)</f>
        <v>0</v>
      </c>
      <c r="H280" s="21">
        <v>0</v>
      </c>
      <c r="I280" s="21">
        <v>0</v>
      </c>
      <c r="J280" s="5"/>
    </row>
    <row r="281" spans="1:10" ht="30.75" customHeight="1">
      <c r="A281" s="10" t="s">
        <v>192</v>
      </c>
      <c r="B281" s="20" t="s">
        <v>14</v>
      </c>
      <c r="C281" s="20" t="s">
        <v>232</v>
      </c>
      <c r="D281" s="20" t="s">
        <v>29</v>
      </c>
      <c r="E281" s="20" t="s">
        <v>246</v>
      </c>
      <c r="F281" s="20" t="s">
        <v>193</v>
      </c>
      <c r="G281" s="21">
        <v>0</v>
      </c>
      <c r="H281" s="21">
        <v>0</v>
      </c>
      <c r="I281" s="21">
        <v>0</v>
      </c>
      <c r="J281" s="5"/>
    </row>
    <row r="282" spans="1:10" ht="23.25" customHeight="1">
      <c r="A282" s="10" t="s">
        <v>247</v>
      </c>
      <c r="B282" s="20" t="s">
        <v>14</v>
      </c>
      <c r="C282" s="20" t="s">
        <v>232</v>
      </c>
      <c r="D282" s="20" t="s">
        <v>33</v>
      </c>
      <c r="E282" s="20" t="s">
        <v>17</v>
      </c>
      <c r="F282" s="20" t="s">
        <v>14</v>
      </c>
      <c r="G282" s="21">
        <f>SUM(G283+G285+G287+G290+G293+G296+G301+G303+G299)</f>
        <v>28455.7</v>
      </c>
      <c r="H282" s="21">
        <f>SUM(H283+H285+H287+H290+H293+H296+H301+H303+H299)</f>
        <v>21223.899999999998</v>
      </c>
      <c r="I282" s="21">
        <f>SUM(I283+I285+I287+I290+I293+I296+I301+I303+I299)</f>
        <v>21888.3</v>
      </c>
      <c r="J282" s="5"/>
    </row>
    <row r="283" spans="1:10" ht="40.5" customHeight="1">
      <c r="A283" s="10" t="s">
        <v>248</v>
      </c>
      <c r="B283" s="20" t="s">
        <v>14</v>
      </c>
      <c r="C283" s="20" t="s">
        <v>232</v>
      </c>
      <c r="D283" s="20" t="s">
        <v>33</v>
      </c>
      <c r="E283" s="20" t="s">
        <v>249</v>
      </c>
      <c r="F283" s="20" t="s">
        <v>14</v>
      </c>
      <c r="G283" s="21">
        <f>SUM(G284)</f>
        <v>474.3</v>
      </c>
      <c r="H283" s="21">
        <f>SUM(H284)</f>
        <v>441.6</v>
      </c>
      <c r="I283" s="21">
        <f>SUM(I284)</f>
        <v>453.5</v>
      </c>
      <c r="J283" s="5"/>
    </row>
    <row r="284" spans="1:10" ht="36.75" customHeight="1">
      <c r="A284" s="10" t="s">
        <v>236</v>
      </c>
      <c r="B284" s="20" t="s">
        <v>14</v>
      </c>
      <c r="C284" s="20" t="s">
        <v>232</v>
      </c>
      <c r="D284" s="20" t="s">
        <v>33</v>
      </c>
      <c r="E284" s="20" t="s">
        <v>249</v>
      </c>
      <c r="F284" s="20" t="s">
        <v>237</v>
      </c>
      <c r="G284" s="21">
        <v>474.3</v>
      </c>
      <c r="H284" s="21">
        <v>441.6</v>
      </c>
      <c r="I284" s="21">
        <v>453.5</v>
      </c>
      <c r="J284" s="5"/>
    </row>
    <row r="285" spans="1:10" ht="57.75" customHeight="1">
      <c r="A285" s="10" t="s">
        <v>250</v>
      </c>
      <c r="B285" s="20" t="s">
        <v>14</v>
      </c>
      <c r="C285" s="20" t="s">
        <v>232</v>
      </c>
      <c r="D285" s="20" t="s">
        <v>33</v>
      </c>
      <c r="E285" s="20" t="s">
        <v>251</v>
      </c>
      <c r="F285" s="20" t="s">
        <v>14</v>
      </c>
      <c r="G285" s="21">
        <f>SUM(G286)</f>
        <v>337.7</v>
      </c>
      <c r="H285" s="21">
        <f>SUM(H286)</f>
        <v>314.39999999999998</v>
      </c>
      <c r="I285" s="21">
        <f>SUM(I286)</f>
        <v>322.89999999999998</v>
      </c>
      <c r="J285" s="5"/>
    </row>
    <row r="286" spans="1:10" ht="37.5" customHeight="1">
      <c r="A286" s="10" t="s">
        <v>236</v>
      </c>
      <c r="B286" s="20" t="s">
        <v>14</v>
      </c>
      <c r="C286" s="20" t="s">
        <v>232</v>
      </c>
      <c r="D286" s="20" t="s">
        <v>33</v>
      </c>
      <c r="E286" s="20" t="s">
        <v>251</v>
      </c>
      <c r="F286" s="20" t="s">
        <v>237</v>
      </c>
      <c r="G286" s="21">
        <v>337.7</v>
      </c>
      <c r="H286" s="21">
        <v>314.39999999999998</v>
      </c>
      <c r="I286" s="21">
        <v>322.89999999999998</v>
      </c>
      <c r="J286" s="5"/>
    </row>
    <row r="287" spans="1:10" ht="39.75" customHeight="1">
      <c r="A287" s="10" t="s">
        <v>252</v>
      </c>
      <c r="B287" s="20" t="s">
        <v>14</v>
      </c>
      <c r="C287" s="20" t="s">
        <v>232</v>
      </c>
      <c r="D287" s="20" t="s">
        <v>33</v>
      </c>
      <c r="E287" s="20" t="s">
        <v>253</v>
      </c>
      <c r="F287" s="20" t="s">
        <v>14</v>
      </c>
      <c r="G287" s="21">
        <f>SUM(G288:G289)</f>
        <v>71.099999999999994</v>
      </c>
      <c r="H287" s="21">
        <f>SUM(H288:H289)</f>
        <v>69.2</v>
      </c>
      <c r="I287" s="21">
        <f>SUM(I288:I289)</f>
        <v>71.599999999999994</v>
      </c>
      <c r="J287" s="5"/>
    </row>
    <row r="288" spans="1:10" ht="23.25" customHeight="1">
      <c r="A288" s="10" t="s">
        <v>40</v>
      </c>
      <c r="B288" s="20" t="s">
        <v>14</v>
      </c>
      <c r="C288" s="20" t="s">
        <v>232</v>
      </c>
      <c r="D288" s="20" t="s">
        <v>33</v>
      </c>
      <c r="E288" s="20" t="s">
        <v>253</v>
      </c>
      <c r="F288" s="20" t="s">
        <v>41</v>
      </c>
      <c r="G288" s="21">
        <v>0.5</v>
      </c>
      <c r="H288" s="21">
        <v>0.5</v>
      </c>
      <c r="I288" s="21">
        <v>0.5</v>
      </c>
      <c r="J288" s="5"/>
    </row>
    <row r="289" spans="1:15" ht="33" customHeight="1">
      <c r="A289" s="10" t="s">
        <v>254</v>
      </c>
      <c r="B289" s="20" t="s">
        <v>14</v>
      </c>
      <c r="C289" s="20" t="s">
        <v>232</v>
      </c>
      <c r="D289" s="20" t="s">
        <v>33</v>
      </c>
      <c r="E289" s="20" t="s">
        <v>253</v>
      </c>
      <c r="F289" s="20" t="s">
        <v>255</v>
      </c>
      <c r="G289" s="21">
        <v>70.599999999999994</v>
      </c>
      <c r="H289" s="21">
        <v>68.7</v>
      </c>
      <c r="I289" s="21">
        <v>71.099999999999994</v>
      </c>
      <c r="J289" s="5"/>
    </row>
    <row r="290" spans="1:15" ht="34.5" customHeight="1">
      <c r="A290" s="10" t="s">
        <v>256</v>
      </c>
      <c r="B290" s="20" t="s">
        <v>14</v>
      </c>
      <c r="C290" s="20" t="s">
        <v>232</v>
      </c>
      <c r="D290" s="20" t="s">
        <v>33</v>
      </c>
      <c r="E290" s="20" t="s">
        <v>257</v>
      </c>
      <c r="F290" s="20" t="s">
        <v>14</v>
      </c>
      <c r="G290" s="21">
        <f>SUM(G291:G292)</f>
        <v>2473</v>
      </c>
      <c r="H290" s="21">
        <f>SUM(H291:H292)</f>
        <v>2406.1999999999998</v>
      </c>
      <c r="I290" s="21">
        <f>SUM(I291:I292)</f>
        <v>2492.7999999999997</v>
      </c>
      <c r="J290" s="6"/>
      <c r="M290" s="2">
        <v>18007.900000000001</v>
      </c>
      <c r="N290" s="2">
        <v>17531.7</v>
      </c>
      <c r="O290" s="2">
        <v>18175.7</v>
      </c>
    </row>
    <row r="291" spans="1:15" ht="23.25" customHeight="1">
      <c r="A291" s="10" t="s">
        <v>40</v>
      </c>
      <c r="B291" s="20" t="s">
        <v>14</v>
      </c>
      <c r="C291" s="20" t="s">
        <v>232</v>
      </c>
      <c r="D291" s="20" t="s">
        <v>33</v>
      </c>
      <c r="E291" s="20" t="s">
        <v>257</v>
      </c>
      <c r="F291" s="20" t="s">
        <v>41</v>
      </c>
      <c r="G291" s="21">
        <v>14</v>
      </c>
      <c r="H291" s="21">
        <v>13.6</v>
      </c>
      <c r="I291" s="21">
        <v>14.1</v>
      </c>
      <c r="J291" s="6"/>
    </row>
    <row r="292" spans="1:15" ht="30.75" customHeight="1">
      <c r="A292" s="10" t="s">
        <v>254</v>
      </c>
      <c r="B292" s="20" t="s">
        <v>14</v>
      </c>
      <c r="C292" s="20" t="s">
        <v>232</v>
      </c>
      <c r="D292" s="20" t="s">
        <v>33</v>
      </c>
      <c r="E292" s="20" t="s">
        <v>257</v>
      </c>
      <c r="F292" s="20" t="s">
        <v>255</v>
      </c>
      <c r="G292" s="21">
        <v>2459</v>
      </c>
      <c r="H292" s="21">
        <v>2392.6</v>
      </c>
      <c r="I292" s="21">
        <v>2478.6999999999998</v>
      </c>
      <c r="J292" s="6"/>
    </row>
    <row r="293" spans="1:15" ht="23.25" customHeight="1">
      <c r="A293" s="10" t="s">
        <v>258</v>
      </c>
      <c r="B293" s="20" t="s">
        <v>14</v>
      </c>
      <c r="C293" s="20" t="s">
        <v>232</v>
      </c>
      <c r="D293" s="20" t="s">
        <v>33</v>
      </c>
      <c r="E293" s="20" t="s">
        <v>259</v>
      </c>
      <c r="F293" s="20" t="s">
        <v>14</v>
      </c>
      <c r="G293" s="21">
        <f>SUM(G294:G295)</f>
        <v>1909</v>
      </c>
      <c r="H293" s="21">
        <f>SUM(H294:H295)</f>
        <v>1857.3999999999999</v>
      </c>
      <c r="I293" s="21">
        <f>SUM(I294:I295)</f>
        <v>1924.3</v>
      </c>
      <c r="J293" s="5"/>
    </row>
    <row r="294" spans="1:15" ht="23.25" customHeight="1">
      <c r="A294" s="10" t="s">
        <v>40</v>
      </c>
      <c r="B294" s="20" t="s">
        <v>14</v>
      </c>
      <c r="C294" s="20" t="s">
        <v>232</v>
      </c>
      <c r="D294" s="20" t="s">
        <v>33</v>
      </c>
      <c r="E294" s="20" t="s">
        <v>259</v>
      </c>
      <c r="F294" s="20" t="s">
        <v>41</v>
      </c>
      <c r="G294" s="21">
        <v>7</v>
      </c>
      <c r="H294" s="21">
        <v>6.8</v>
      </c>
      <c r="I294" s="21">
        <v>7</v>
      </c>
      <c r="J294" s="5"/>
    </row>
    <row r="295" spans="1:15" ht="30" customHeight="1">
      <c r="A295" s="10" t="s">
        <v>260</v>
      </c>
      <c r="B295" s="20" t="s">
        <v>14</v>
      </c>
      <c r="C295" s="20" t="s">
        <v>232</v>
      </c>
      <c r="D295" s="20" t="s">
        <v>33</v>
      </c>
      <c r="E295" s="20" t="s">
        <v>259</v>
      </c>
      <c r="F295" s="20" t="s">
        <v>261</v>
      </c>
      <c r="G295" s="21">
        <v>1902</v>
      </c>
      <c r="H295" s="21">
        <v>1850.6</v>
      </c>
      <c r="I295" s="21">
        <v>1917.3</v>
      </c>
      <c r="J295" s="5"/>
    </row>
    <row r="296" spans="1:15" ht="40.5" customHeight="1">
      <c r="A296" s="10" t="s">
        <v>262</v>
      </c>
      <c r="B296" s="20" t="s">
        <v>14</v>
      </c>
      <c r="C296" s="20" t="s">
        <v>232</v>
      </c>
      <c r="D296" s="20" t="s">
        <v>33</v>
      </c>
      <c r="E296" s="20" t="s">
        <v>263</v>
      </c>
      <c r="F296" s="20" t="s">
        <v>14</v>
      </c>
      <c r="G296" s="21">
        <f>SUM(G297:G298)</f>
        <v>13554.800000000003</v>
      </c>
      <c r="H296" s="21">
        <f>SUM(H297:H298)</f>
        <v>13198.9</v>
      </c>
      <c r="I296" s="21">
        <f>SUM(I297:I298)</f>
        <v>13687</v>
      </c>
      <c r="J296" s="5"/>
    </row>
    <row r="297" spans="1:15" ht="23.25" customHeight="1">
      <c r="A297" s="10" t="s">
        <v>40</v>
      </c>
      <c r="B297" s="20" t="s">
        <v>14</v>
      </c>
      <c r="C297" s="20" t="s">
        <v>232</v>
      </c>
      <c r="D297" s="20" t="s">
        <v>33</v>
      </c>
      <c r="E297" s="20" t="s">
        <v>263</v>
      </c>
      <c r="F297" s="20" t="s">
        <v>41</v>
      </c>
      <c r="G297" s="21">
        <v>100</v>
      </c>
      <c r="H297" s="21">
        <v>97.3</v>
      </c>
      <c r="I297" s="21">
        <v>100.8</v>
      </c>
      <c r="J297" s="5"/>
    </row>
    <row r="298" spans="1:15" ht="33" customHeight="1">
      <c r="A298" s="10" t="s">
        <v>254</v>
      </c>
      <c r="B298" s="20" t="s">
        <v>14</v>
      </c>
      <c r="C298" s="20" t="s">
        <v>232</v>
      </c>
      <c r="D298" s="20" t="s">
        <v>33</v>
      </c>
      <c r="E298" s="20" t="s">
        <v>263</v>
      </c>
      <c r="F298" s="20" t="s">
        <v>255</v>
      </c>
      <c r="G298" s="21">
        <f>(M290-G288-G289-G290-G293-G297)</f>
        <v>13454.800000000003</v>
      </c>
      <c r="H298" s="21">
        <v>13101.6</v>
      </c>
      <c r="I298" s="21">
        <v>13586.2</v>
      </c>
      <c r="J298" s="5"/>
    </row>
    <row r="299" spans="1:15" ht="77.25" customHeight="1">
      <c r="A299" s="10" t="s">
        <v>264</v>
      </c>
      <c r="B299" s="20" t="s">
        <v>14</v>
      </c>
      <c r="C299" s="20" t="s">
        <v>232</v>
      </c>
      <c r="D299" s="20" t="s">
        <v>33</v>
      </c>
      <c r="E299" s="22" t="s">
        <v>265</v>
      </c>
      <c r="F299" s="20" t="s">
        <v>14</v>
      </c>
      <c r="G299" s="21">
        <f>SUM(G300)</f>
        <v>6120</v>
      </c>
      <c r="H299" s="21">
        <f>SUM(H300)</f>
        <v>0</v>
      </c>
      <c r="I299" s="21">
        <f>SUM(I300)</f>
        <v>0</v>
      </c>
      <c r="J299" s="5"/>
    </row>
    <row r="300" spans="1:15" ht="23.25" customHeight="1">
      <c r="A300" s="10" t="s">
        <v>266</v>
      </c>
      <c r="B300" s="20" t="s">
        <v>14</v>
      </c>
      <c r="C300" s="20" t="s">
        <v>232</v>
      </c>
      <c r="D300" s="20" t="s">
        <v>33</v>
      </c>
      <c r="E300" s="22" t="s">
        <v>265</v>
      </c>
      <c r="F300" s="20" t="s">
        <v>267</v>
      </c>
      <c r="G300" s="21">
        <v>6120</v>
      </c>
      <c r="H300" s="21">
        <v>0</v>
      </c>
      <c r="I300" s="21">
        <v>0</v>
      </c>
      <c r="J300" s="5"/>
    </row>
    <row r="301" spans="1:15" ht="23.25" customHeight="1">
      <c r="A301" s="10" t="s">
        <v>268</v>
      </c>
      <c r="B301" s="20" t="s">
        <v>14</v>
      </c>
      <c r="C301" s="20" t="s">
        <v>232</v>
      </c>
      <c r="D301" s="20" t="s">
        <v>33</v>
      </c>
      <c r="E301" s="20" t="s">
        <v>269</v>
      </c>
      <c r="F301" s="20" t="s">
        <v>14</v>
      </c>
      <c r="G301" s="21">
        <f>SUM(G302)</f>
        <v>2971.5</v>
      </c>
      <c r="H301" s="21">
        <f>SUM(H302)</f>
        <v>2936.2</v>
      </c>
      <c r="I301" s="21">
        <f>SUM(I302)</f>
        <v>2936.2</v>
      </c>
      <c r="J301" s="5"/>
    </row>
    <row r="302" spans="1:15" ht="23.25" customHeight="1">
      <c r="A302" s="10" t="s">
        <v>266</v>
      </c>
      <c r="B302" s="20" t="s">
        <v>14</v>
      </c>
      <c r="C302" s="20" t="s">
        <v>232</v>
      </c>
      <c r="D302" s="20" t="s">
        <v>33</v>
      </c>
      <c r="E302" s="20" t="s">
        <v>269</v>
      </c>
      <c r="F302" s="20" t="s">
        <v>267</v>
      </c>
      <c r="G302" s="21">
        <v>2971.5</v>
      </c>
      <c r="H302" s="21">
        <v>2936.2</v>
      </c>
      <c r="I302" s="21">
        <v>2936.2</v>
      </c>
      <c r="J302" s="5"/>
    </row>
    <row r="303" spans="1:15" ht="48.75" customHeight="1">
      <c r="A303" s="10" t="s">
        <v>270</v>
      </c>
      <c r="B303" s="20" t="s">
        <v>14</v>
      </c>
      <c r="C303" s="20" t="s">
        <v>232</v>
      </c>
      <c r="D303" s="20" t="s">
        <v>33</v>
      </c>
      <c r="E303" s="20" t="s">
        <v>271</v>
      </c>
      <c r="F303" s="20" t="s">
        <v>14</v>
      </c>
      <c r="G303" s="21">
        <f>SUM(G304)</f>
        <v>544.29999999999995</v>
      </c>
      <c r="H303" s="21">
        <f>SUM(H304)</f>
        <v>0</v>
      </c>
      <c r="I303" s="21">
        <f>SUM(I304)</f>
        <v>0</v>
      </c>
      <c r="J303" s="5"/>
    </row>
    <row r="304" spans="1:15" ht="23.25" customHeight="1">
      <c r="A304" s="10" t="s">
        <v>266</v>
      </c>
      <c r="B304" s="20" t="s">
        <v>14</v>
      </c>
      <c r="C304" s="20" t="s">
        <v>232</v>
      </c>
      <c r="D304" s="20" t="s">
        <v>33</v>
      </c>
      <c r="E304" s="20" t="s">
        <v>271</v>
      </c>
      <c r="F304" s="20" t="s">
        <v>267</v>
      </c>
      <c r="G304" s="21">
        <v>544.29999999999995</v>
      </c>
      <c r="H304" s="21">
        <v>0</v>
      </c>
      <c r="I304" s="21">
        <v>0</v>
      </c>
      <c r="J304" s="5"/>
    </row>
    <row r="305" spans="1:10" ht="23.25" customHeight="1">
      <c r="A305" s="10" t="s">
        <v>272</v>
      </c>
      <c r="B305" s="20" t="s">
        <v>14</v>
      </c>
      <c r="C305" s="20" t="s">
        <v>232</v>
      </c>
      <c r="D305" s="20" t="s">
        <v>57</v>
      </c>
      <c r="E305" s="20" t="s">
        <v>17</v>
      </c>
      <c r="F305" s="20" t="s">
        <v>14</v>
      </c>
      <c r="G305" s="21">
        <f>SUM(G306)</f>
        <v>0</v>
      </c>
      <c r="H305" s="21">
        <v>0</v>
      </c>
      <c r="I305" s="21">
        <v>0</v>
      </c>
      <c r="J305" s="5"/>
    </row>
    <row r="306" spans="1:10" ht="42" customHeight="1">
      <c r="A306" s="10" t="s">
        <v>273</v>
      </c>
      <c r="B306" s="20" t="s">
        <v>14</v>
      </c>
      <c r="C306" s="20" t="s">
        <v>232</v>
      </c>
      <c r="D306" s="20" t="s">
        <v>57</v>
      </c>
      <c r="E306" s="20" t="s">
        <v>274</v>
      </c>
      <c r="F306" s="20" t="s">
        <v>14</v>
      </c>
      <c r="G306" s="21">
        <f>SUM(G307)</f>
        <v>0</v>
      </c>
      <c r="H306" s="21">
        <v>0</v>
      </c>
      <c r="I306" s="21">
        <v>0</v>
      </c>
      <c r="J306" s="5"/>
    </row>
    <row r="307" spans="1:10" ht="23.25" customHeight="1">
      <c r="A307" s="10" t="s">
        <v>155</v>
      </c>
      <c r="B307" s="20" t="s">
        <v>14</v>
      </c>
      <c r="C307" s="20" t="s">
        <v>232</v>
      </c>
      <c r="D307" s="20" t="s">
        <v>57</v>
      </c>
      <c r="E307" s="20" t="s">
        <v>274</v>
      </c>
      <c r="F307" s="20">
        <v>244</v>
      </c>
      <c r="G307" s="21">
        <v>0</v>
      </c>
      <c r="H307" s="21">
        <v>0</v>
      </c>
      <c r="I307" s="21">
        <v>0</v>
      </c>
      <c r="J307" s="5"/>
    </row>
    <row r="308" spans="1:10" ht="23.25" customHeight="1">
      <c r="A308" s="10" t="s">
        <v>275</v>
      </c>
      <c r="B308" s="20" t="s">
        <v>14</v>
      </c>
      <c r="C308" s="20" t="s">
        <v>70</v>
      </c>
      <c r="D308" s="20" t="s">
        <v>16</v>
      </c>
      <c r="E308" s="20" t="s">
        <v>17</v>
      </c>
      <c r="F308" s="20" t="s">
        <v>14</v>
      </c>
      <c r="G308" s="21">
        <f>SUM(G309+G315)</f>
        <v>15105.900000000001</v>
      </c>
      <c r="H308" s="21">
        <f>SUM(H309+H315)</f>
        <v>14327</v>
      </c>
      <c r="I308" s="21">
        <f>SUM(I309+I315)</f>
        <v>14455.900000000001</v>
      </c>
      <c r="J308" s="5"/>
    </row>
    <row r="309" spans="1:10" ht="23.25" customHeight="1">
      <c r="A309" s="10" t="s">
        <v>276</v>
      </c>
      <c r="B309" s="20" t="s">
        <v>14</v>
      </c>
      <c r="C309" s="20" t="s">
        <v>70</v>
      </c>
      <c r="D309" s="20" t="s">
        <v>15</v>
      </c>
      <c r="E309" s="20" t="s">
        <v>17</v>
      </c>
      <c r="F309" s="20" t="s">
        <v>14</v>
      </c>
      <c r="G309" s="21">
        <f>SUM(G310+G313)</f>
        <v>336.7</v>
      </c>
      <c r="H309" s="21">
        <f>SUM(H310+H313)</f>
        <v>475.5</v>
      </c>
      <c r="I309" s="21">
        <f>SUM(I310+I313)</f>
        <v>479.7</v>
      </c>
      <c r="J309" s="5"/>
    </row>
    <row r="310" spans="1:10" ht="23.25" customHeight="1">
      <c r="A310" s="10" t="s">
        <v>277</v>
      </c>
      <c r="B310" s="20" t="s">
        <v>14</v>
      </c>
      <c r="C310" s="20" t="s">
        <v>70</v>
      </c>
      <c r="D310" s="20" t="s">
        <v>15</v>
      </c>
      <c r="E310" s="20" t="s">
        <v>278</v>
      </c>
      <c r="F310" s="20" t="s">
        <v>14</v>
      </c>
      <c r="G310" s="21">
        <f>SUM(G312)</f>
        <v>336.7</v>
      </c>
      <c r="H310" s="21">
        <f>SUM(H311:H312)</f>
        <v>475.5</v>
      </c>
      <c r="I310" s="21">
        <f>SUM(I311:I312)</f>
        <v>479.7</v>
      </c>
      <c r="J310" s="5"/>
    </row>
    <row r="311" spans="1:10" ht="45" customHeight="1">
      <c r="A311" s="10" t="s">
        <v>279</v>
      </c>
      <c r="B311" s="20" t="s">
        <v>14</v>
      </c>
      <c r="C311" s="20" t="s">
        <v>70</v>
      </c>
      <c r="D311" s="20" t="s">
        <v>15</v>
      </c>
      <c r="E311" s="20" t="s">
        <v>278</v>
      </c>
      <c r="F311" s="20" t="s">
        <v>280</v>
      </c>
      <c r="G311" s="21"/>
      <c r="H311" s="21"/>
      <c r="I311" s="21"/>
      <c r="J311" s="5"/>
    </row>
    <row r="312" spans="1:10" ht="23.25" customHeight="1">
      <c r="A312" s="10" t="s">
        <v>40</v>
      </c>
      <c r="B312" s="20" t="s">
        <v>14</v>
      </c>
      <c r="C312" s="20" t="s">
        <v>70</v>
      </c>
      <c r="D312" s="20" t="s">
        <v>15</v>
      </c>
      <c r="E312" s="20" t="s">
        <v>278</v>
      </c>
      <c r="F312" s="20" t="s">
        <v>41</v>
      </c>
      <c r="G312" s="21">
        <v>336.7</v>
      </c>
      <c r="H312" s="21">
        <v>475.5</v>
      </c>
      <c r="I312" s="21">
        <v>479.7</v>
      </c>
      <c r="J312" s="5"/>
    </row>
    <row r="313" spans="1:10" ht="44.25" customHeight="1">
      <c r="A313" s="35" t="s">
        <v>281</v>
      </c>
      <c r="B313" s="20" t="s">
        <v>14</v>
      </c>
      <c r="C313" s="20" t="s">
        <v>70</v>
      </c>
      <c r="D313" s="20" t="s">
        <v>15</v>
      </c>
      <c r="E313" s="20">
        <v>1250079500</v>
      </c>
      <c r="F313" s="20" t="s">
        <v>14</v>
      </c>
      <c r="G313" s="21">
        <f>SUM(G314)</f>
        <v>0</v>
      </c>
      <c r="H313" s="21">
        <f>SUM(H314)</f>
        <v>0</v>
      </c>
      <c r="I313" s="21">
        <f>SUM(I314)</f>
        <v>0</v>
      </c>
      <c r="J313" s="5"/>
    </row>
    <row r="314" spans="1:10" ht="23.25" customHeight="1">
      <c r="A314" s="10" t="s">
        <v>155</v>
      </c>
      <c r="B314" s="20" t="s">
        <v>14</v>
      </c>
      <c r="C314" s="20" t="s">
        <v>70</v>
      </c>
      <c r="D314" s="20" t="s">
        <v>15</v>
      </c>
      <c r="E314" s="20">
        <v>1250079500</v>
      </c>
      <c r="F314" s="20">
        <v>612</v>
      </c>
      <c r="G314" s="21">
        <v>0</v>
      </c>
      <c r="H314" s="21">
        <v>0</v>
      </c>
      <c r="I314" s="21">
        <v>0</v>
      </c>
      <c r="J314" s="5"/>
    </row>
    <row r="315" spans="1:10" ht="23.25" customHeight="1">
      <c r="A315" s="10" t="s">
        <v>282</v>
      </c>
      <c r="B315" s="20" t="s">
        <v>14</v>
      </c>
      <c r="C315" s="20" t="s">
        <v>70</v>
      </c>
      <c r="D315" s="20" t="s">
        <v>19</v>
      </c>
      <c r="E315" s="20" t="s">
        <v>17</v>
      </c>
      <c r="F315" s="20" t="s">
        <v>14</v>
      </c>
      <c r="G315" s="21">
        <f>SUM(G316+G318)</f>
        <v>14769.2</v>
      </c>
      <c r="H315" s="21">
        <f>SUM(H316+H318)</f>
        <v>13851.5</v>
      </c>
      <c r="I315" s="21">
        <f>SUM(I316+I318)</f>
        <v>13976.2</v>
      </c>
      <c r="J315" s="5"/>
    </row>
    <row r="316" spans="1:10" ht="23.25" customHeight="1">
      <c r="A316" s="10" t="s">
        <v>77</v>
      </c>
      <c r="B316" s="20" t="s">
        <v>14</v>
      </c>
      <c r="C316" s="20" t="s">
        <v>70</v>
      </c>
      <c r="D316" s="20" t="s">
        <v>19</v>
      </c>
      <c r="E316" s="20" t="s">
        <v>199</v>
      </c>
      <c r="F316" s="20" t="s">
        <v>14</v>
      </c>
      <c r="G316" s="21">
        <f>SUM(G317)</f>
        <v>14769.2</v>
      </c>
      <c r="H316" s="21">
        <f>SUM(H317)</f>
        <v>13851.5</v>
      </c>
      <c r="I316" s="21">
        <f>SUM(I317)</f>
        <v>13976.2</v>
      </c>
      <c r="J316" s="5"/>
    </row>
    <row r="317" spans="1:10" ht="38.25" customHeight="1">
      <c r="A317" s="10" t="s">
        <v>151</v>
      </c>
      <c r="B317" s="20" t="s">
        <v>14</v>
      </c>
      <c r="C317" s="20" t="s">
        <v>70</v>
      </c>
      <c r="D317" s="20" t="s">
        <v>19</v>
      </c>
      <c r="E317" s="20" t="s">
        <v>199</v>
      </c>
      <c r="F317" s="20" t="s">
        <v>152</v>
      </c>
      <c r="G317" s="21">
        <v>14769.2</v>
      </c>
      <c r="H317" s="21">
        <v>13851.5</v>
      </c>
      <c r="I317" s="21">
        <v>13976.2</v>
      </c>
      <c r="J317" s="5"/>
    </row>
    <row r="318" spans="1:10" ht="63" customHeight="1">
      <c r="A318" s="10" t="s">
        <v>26</v>
      </c>
      <c r="B318" s="20" t="s">
        <v>14</v>
      </c>
      <c r="C318" s="20" t="s">
        <v>70</v>
      </c>
      <c r="D318" s="20" t="s">
        <v>19</v>
      </c>
      <c r="E318" s="20" t="s">
        <v>27</v>
      </c>
      <c r="F318" s="20" t="s">
        <v>14</v>
      </c>
      <c r="G318" s="21">
        <f>SUM(G319)</f>
        <v>0</v>
      </c>
      <c r="H318" s="21">
        <v>0</v>
      </c>
      <c r="I318" s="21">
        <v>0</v>
      </c>
      <c r="J318" s="5"/>
    </row>
    <row r="319" spans="1:10" ht="23.25" customHeight="1">
      <c r="A319" s="10" t="s">
        <v>155</v>
      </c>
      <c r="B319" s="20" t="s">
        <v>14</v>
      </c>
      <c r="C319" s="20" t="s">
        <v>70</v>
      </c>
      <c r="D319" s="20" t="s">
        <v>19</v>
      </c>
      <c r="E319" s="20" t="s">
        <v>27</v>
      </c>
      <c r="F319" s="20" t="s">
        <v>156</v>
      </c>
      <c r="G319" s="21"/>
      <c r="H319" s="21">
        <v>0</v>
      </c>
      <c r="I319" s="21">
        <v>0</v>
      </c>
      <c r="J319" s="5"/>
    </row>
    <row r="320" spans="1:10" ht="23.25" customHeight="1">
      <c r="A320" s="9" t="s">
        <v>283</v>
      </c>
      <c r="B320" s="20" t="s">
        <v>14</v>
      </c>
      <c r="C320" s="20">
        <v>12</v>
      </c>
      <c r="D320" s="20" t="s">
        <v>16</v>
      </c>
      <c r="E320" s="22" t="s">
        <v>17</v>
      </c>
      <c r="F320" s="20" t="s">
        <v>14</v>
      </c>
      <c r="G320" s="21">
        <f>SUM(G321)</f>
        <v>1203.4000000000001</v>
      </c>
      <c r="H320" s="21">
        <f t="shared" ref="H320:I322" si="2">SUM(H321)</f>
        <v>1066.2</v>
      </c>
      <c r="I320" s="21">
        <f t="shared" si="2"/>
        <v>1075.8</v>
      </c>
      <c r="J320" s="5"/>
    </row>
    <row r="321" spans="1:10" ht="23.25" customHeight="1">
      <c r="A321" s="9" t="s">
        <v>284</v>
      </c>
      <c r="B321" s="20" t="s">
        <v>14</v>
      </c>
      <c r="C321" s="20">
        <v>12</v>
      </c>
      <c r="D321" s="20" t="s">
        <v>19</v>
      </c>
      <c r="E321" s="22" t="s">
        <v>285</v>
      </c>
      <c r="F321" s="20" t="s">
        <v>14</v>
      </c>
      <c r="G321" s="21">
        <f>SUM(G322)</f>
        <v>1203.4000000000001</v>
      </c>
      <c r="H321" s="21">
        <f t="shared" si="2"/>
        <v>1066.2</v>
      </c>
      <c r="I321" s="21">
        <f t="shared" si="2"/>
        <v>1075.8</v>
      </c>
      <c r="J321" s="5"/>
    </row>
    <row r="322" spans="1:10" ht="23.25" customHeight="1">
      <c r="A322" s="10" t="s">
        <v>77</v>
      </c>
      <c r="B322" s="20" t="s">
        <v>14</v>
      </c>
      <c r="C322" s="20">
        <v>12</v>
      </c>
      <c r="D322" s="20" t="s">
        <v>19</v>
      </c>
      <c r="E322" s="22" t="s">
        <v>285</v>
      </c>
      <c r="F322" s="20" t="s">
        <v>14</v>
      </c>
      <c r="G322" s="21">
        <f>SUM(G323)</f>
        <v>1203.4000000000001</v>
      </c>
      <c r="H322" s="21">
        <f t="shared" si="2"/>
        <v>1066.2</v>
      </c>
      <c r="I322" s="21">
        <f t="shared" si="2"/>
        <v>1075.8</v>
      </c>
      <c r="J322" s="5"/>
    </row>
    <row r="323" spans="1:10" ht="51.75" customHeight="1">
      <c r="A323" s="10" t="s">
        <v>286</v>
      </c>
      <c r="B323" s="20" t="s">
        <v>14</v>
      </c>
      <c r="C323" s="20">
        <v>12</v>
      </c>
      <c r="D323" s="20" t="s">
        <v>19</v>
      </c>
      <c r="E323" s="22" t="s">
        <v>285</v>
      </c>
      <c r="F323" s="20">
        <v>621</v>
      </c>
      <c r="G323" s="21">
        <v>1203.4000000000001</v>
      </c>
      <c r="H323" s="21">
        <v>1066.2</v>
      </c>
      <c r="I323" s="21">
        <v>1075.8</v>
      </c>
      <c r="J323" s="5"/>
    </row>
    <row r="324" spans="1:10" ht="23.25" customHeight="1">
      <c r="A324" s="10" t="s">
        <v>287</v>
      </c>
      <c r="B324" s="20" t="s">
        <v>14</v>
      </c>
      <c r="C324" s="20" t="s">
        <v>76</v>
      </c>
      <c r="D324" s="20" t="s">
        <v>16</v>
      </c>
      <c r="E324" s="20" t="s">
        <v>17</v>
      </c>
      <c r="F324" s="20" t="s">
        <v>14</v>
      </c>
      <c r="G324" s="21">
        <f>SUM(G325)</f>
        <v>27.4</v>
      </c>
      <c r="H324" s="21">
        <f t="shared" ref="H324:I326" si="3">SUM(H325)</f>
        <v>24.7</v>
      </c>
      <c r="I324" s="21">
        <f t="shared" si="3"/>
        <v>7.3</v>
      </c>
      <c r="J324" s="5"/>
    </row>
    <row r="325" spans="1:10" ht="23.25" customHeight="1">
      <c r="A325" s="10" t="s">
        <v>288</v>
      </c>
      <c r="B325" s="20" t="s">
        <v>14</v>
      </c>
      <c r="C325" s="20" t="s">
        <v>76</v>
      </c>
      <c r="D325" s="20" t="s">
        <v>15</v>
      </c>
      <c r="E325" s="20" t="s">
        <v>17</v>
      </c>
      <c r="F325" s="20" t="s">
        <v>14</v>
      </c>
      <c r="G325" s="21">
        <f>SUM(G326)</f>
        <v>27.4</v>
      </c>
      <c r="H325" s="21">
        <f t="shared" si="3"/>
        <v>24.7</v>
      </c>
      <c r="I325" s="21">
        <f t="shared" si="3"/>
        <v>7.3</v>
      </c>
      <c r="J325" s="5"/>
    </row>
    <row r="326" spans="1:10" ht="23.25" customHeight="1">
      <c r="A326" s="10" t="s">
        <v>289</v>
      </c>
      <c r="B326" s="20" t="s">
        <v>14</v>
      </c>
      <c r="C326" s="20" t="s">
        <v>76</v>
      </c>
      <c r="D326" s="20" t="s">
        <v>15</v>
      </c>
      <c r="E326" s="20" t="s">
        <v>290</v>
      </c>
      <c r="F326" s="20" t="s">
        <v>14</v>
      </c>
      <c r="G326" s="21">
        <f>SUM(G327)</f>
        <v>27.4</v>
      </c>
      <c r="H326" s="21">
        <f t="shared" si="3"/>
        <v>24.7</v>
      </c>
      <c r="I326" s="21">
        <f t="shared" si="3"/>
        <v>7.3</v>
      </c>
      <c r="J326" s="5"/>
    </row>
    <row r="327" spans="1:10" ht="23.25" customHeight="1">
      <c r="A327" s="10" t="s">
        <v>291</v>
      </c>
      <c r="B327" s="20" t="s">
        <v>14</v>
      </c>
      <c r="C327" s="20" t="s">
        <v>76</v>
      </c>
      <c r="D327" s="20" t="s">
        <v>15</v>
      </c>
      <c r="E327" s="20" t="s">
        <v>290</v>
      </c>
      <c r="F327" s="20" t="s">
        <v>292</v>
      </c>
      <c r="G327" s="21">
        <v>27.4</v>
      </c>
      <c r="H327" s="21">
        <v>24.7</v>
      </c>
      <c r="I327" s="21">
        <v>7.3</v>
      </c>
      <c r="J327" s="5"/>
    </row>
    <row r="328" spans="1:10" ht="31.5" customHeight="1">
      <c r="A328" s="10" t="s">
        <v>293</v>
      </c>
      <c r="B328" s="20" t="s">
        <v>14</v>
      </c>
      <c r="C328" s="20" t="s">
        <v>294</v>
      </c>
      <c r="D328" s="20" t="s">
        <v>16</v>
      </c>
      <c r="E328" s="20" t="s">
        <v>17</v>
      </c>
      <c r="F328" s="20" t="s">
        <v>14</v>
      </c>
      <c r="G328" s="21">
        <f>SUM(G329+G337+G334)</f>
        <v>110627.20000000001</v>
      </c>
      <c r="H328" s="21">
        <f>SUM(H329+H337+H334)</f>
        <v>91879.9</v>
      </c>
      <c r="I328" s="21">
        <f>SUM(I329+I337+I334)</f>
        <v>92258.200000000012</v>
      </c>
      <c r="J328" s="6"/>
    </row>
    <row r="329" spans="1:10" ht="39.75" customHeight="1">
      <c r="A329" s="10" t="s">
        <v>295</v>
      </c>
      <c r="B329" s="20" t="s">
        <v>14</v>
      </c>
      <c r="C329" s="20" t="s">
        <v>294</v>
      </c>
      <c r="D329" s="20" t="s">
        <v>15</v>
      </c>
      <c r="E329" s="20" t="s">
        <v>17</v>
      </c>
      <c r="F329" s="20" t="s">
        <v>14</v>
      </c>
      <c r="G329" s="21">
        <f>SUM(G330+G332)</f>
        <v>25327.4</v>
      </c>
      <c r="H329" s="21">
        <f>SUM(H330+H332)</f>
        <v>25327.4</v>
      </c>
      <c r="I329" s="21">
        <f>SUM(I330+I332)</f>
        <v>25327.4</v>
      </c>
      <c r="J329" s="5"/>
    </row>
    <row r="330" spans="1:10" ht="30" customHeight="1">
      <c r="A330" s="10" t="s">
        <v>296</v>
      </c>
      <c r="B330" s="20" t="s">
        <v>14</v>
      </c>
      <c r="C330" s="20" t="s">
        <v>294</v>
      </c>
      <c r="D330" s="20" t="s">
        <v>15</v>
      </c>
      <c r="E330" s="20" t="s">
        <v>297</v>
      </c>
      <c r="F330" s="20" t="s">
        <v>14</v>
      </c>
      <c r="G330" s="21">
        <f>SUM(G331)</f>
        <v>21000</v>
      </c>
      <c r="H330" s="21">
        <f>SUM(H331)</f>
        <v>21000</v>
      </c>
      <c r="I330" s="21">
        <f>SUM(I331)</f>
        <v>21000</v>
      </c>
      <c r="J330" s="5"/>
    </row>
    <row r="331" spans="1:10" ht="23.25" customHeight="1">
      <c r="A331" s="10" t="s">
        <v>298</v>
      </c>
      <c r="B331" s="20" t="s">
        <v>14</v>
      </c>
      <c r="C331" s="20" t="s">
        <v>294</v>
      </c>
      <c r="D331" s="20" t="s">
        <v>15</v>
      </c>
      <c r="E331" s="20" t="s">
        <v>297</v>
      </c>
      <c r="F331" s="20" t="s">
        <v>299</v>
      </c>
      <c r="G331" s="21">
        <v>21000</v>
      </c>
      <c r="H331" s="21">
        <v>21000</v>
      </c>
      <c r="I331" s="21">
        <v>21000</v>
      </c>
      <c r="J331" s="5"/>
    </row>
    <row r="332" spans="1:10" ht="31.5" customHeight="1">
      <c r="A332" s="10" t="s">
        <v>300</v>
      </c>
      <c r="B332" s="20" t="s">
        <v>14</v>
      </c>
      <c r="C332" s="20" t="s">
        <v>294</v>
      </c>
      <c r="D332" s="20" t="s">
        <v>15</v>
      </c>
      <c r="E332" s="20" t="s">
        <v>301</v>
      </c>
      <c r="F332" s="20" t="s">
        <v>14</v>
      </c>
      <c r="G332" s="21">
        <f>SUM(G333)</f>
        <v>4327.3999999999996</v>
      </c>
      <c r="H332" s="21">
        <f>SUM(H333)</f>
        <v>4327.3999999999996</v>
      </c>
      <c r="I332" s="21">
        <f>SUM(I333)</f>
        <v>4327.3999999999996</v>
      </c>
      <c r="J332" s="5"/>
    </row>
    <row r="333" spans="1:10" ht="23.25" customHeight="1">
      <c r="A333" s="10" t="s">
        <v>298</v>
      </c>
      <c r="B333" s="20" t="s">
        <v>14</v>
      </c>
      <c r="C333" s="20" t="s">
        <v>294</v>
      </c>
      <c r="D333" s="20" t="s">
        <v>15</v>
      </c>
      <c r="E333" s="20" t="s">
        <v>301</v>
      </c>
      <c r="F333" s="20" t="s">
        <v>299</v>
      </c>
      <c r="G333" s="21">
        <v>4327.3999999999996</v>
      </c>
      <c r="H333" s="21">
        <v>4327.3999999999996</v>
      </c>
      <c r="I333" s="21">
        <v>4327.3999999999996</v>
      </c>
      <c r="J333" s="5"/>
    </row>
    <row r="334" spans="1:10" ht="23.25" customHeight="1">
      <c r="A334" s="10" t="s">
        <v>302</v>
      </c>
      <c r="B334" s="20" t="s">
        <v>14</v>
      </c>
      <c r="C334" s="20" t="s">
        <v>294</v>
      </c>
      <c r="D334" s="20" t="s">
        <v>19</v>
      </c>
      <c r="E334" s="20" t="s">
        <v>303</v>
      </c>
      <c r="F334" s="20" t="s">
        <v>304</v>
      </c>
      <c r="G334" s="21">
        <f>SUM(G335)</f>
        <v>0</v>
      </c>
      <c r="H334" s="21">
        <f>SUM(H335)</f>
        <v>150</v>
      </c>
      <c r="I334" s="21">
        <f>SUM(I335)</f>
        <v>0</v>
      </c>
      <c r="J334" s="5"/>
    </row>
    <row r="335" spans="1:10" ht="63.75" customHeight="1">
      <c r="A335" s="10" t="s">
        <v>305</v>
      </c>
      <c r="B335" s="20" t="s">
        <v>14</v>
      </c>
      <c r="C335" s="20" t="s">
        <v>294</v>
      </c>
      <c r="D335" s="20" t="s">
        <v>19</v>
      </c>
      <c r="E335" s="20" t="s">
        <v>303</v>
      </c>
      <c r="F335" s="20" t="s">
        <v>14</v>
      </c>
      <c r="G335" s="21">
        <f t="shared" ref="G335:H335" si="4">SUM(G336)</f>
        <v>0</v>
      </c>
      <c r="H335" s="21">
        <f t="shared" si="4"/>
        <v>150</v>
      </c>
      <c r="I335" s="21">
        <f>SUM(I336)</f>
        <v>0</v>
      </c>
      <c r="J335" s="5"/>
    </row>
    <row r="336" spans="1:10" ht="23.25" customHeight="1">
      <c r="A336" s="10" t="s">
        <v>302</v>
      </c>
      <c r="B336" s="20" t="s">
        <v>14</v>
      </c>
      <c r="C336" s="20" t="s">
        <v>294</v>
      </c>
      <c r="D336" s="20" t="s">
        <v>19</v>
      </c>
      <c r="E336" s="20" t="s">
        <v>303</v>
      </c>
      <c r="F336" s="20" t="s">
        <v>304</v>
      </c>
      <c r="G336" s="21">
        <v>0</v>
      </c>
      <c r="H336" s="21">
        <v>150</v>
      </c>
      <c r="I336" s="21">
        <v>0</v>
      </c>
      <c r="J336" s="5"/>
    </row>
    <row r="337" spans="1:10" ht="23.25" customHeight="1">
      <c r="A337" s="10" t="s">
        <v>306</v>
      </c>
      <c r="B337" s="20" t="s">
        <v>14</v>
      </c>
      <c r="C337" s="20" t="s">
        <v>294</v>
      </c>
      <c r="D337" s="20" t="s">
        <v>29</v>
      </c>
      <c r="E337" s="20" t="s">
        <v>17</v>
      </c>
      <c r="F337" s="20" t="s">
        <v>14</v>
      </c>
      <c r="G337" s="21">
        <f>SUM(G338+G340+G342+G344+G346+G348+G350+G352+G354+G356+G360+G358+G364+G362)</f>
        <v>85299.8</v>
      </c>
      <c r="H337" s="21">
        <f>SUM(H338+H340+H342+H344+H346+H348+H350+H352+H354+H356+H360+H358)</f>
        <v>66402.5</v>
      </c>
      <c r="I337" s="21">
        <f>SUM(I338+I340+I342+I344+I346+I348+I350+I352+I354+I356+I360+I358)</f>
        <v>66930.8</v>
      </c>
      <c r="J337" s="5"/>
    </row>
    <row r="338" spans="1:10" ht="46.5" customHeight="1">
      <c r="A338" s="10" t="s">
        <v>307</v>
      </c>
      <c r="B338" s="20" t="s">
        <v>14</v>
      </c>
      <c r="C338" s="20" t="s">
        <v>294</v>
      </c>
      <c r="D338" s="20" t="s">
        <v>29</v>
      </c>
      <c r="E338" s="20" t="s">
        <v>308</v>
      </c>
      <c r="F338" s="20" t="s">
        <v>14</v>
      </c>
      <c r="G338" s="21">
        <f>SUM(G339)</f>
        <v>6315.5</v>
      </c>
      <c r="H338" s="21">
        <f>SUM(H339)</f>
        <v>5542.8</v>
      </c>
      <c r="I338" s="21">
        <f>SUM(I339)</f>
        <v>5542.8</v>
      </c>
      <c r="J338" s="6"/>
    </row>
    <row r="339" spans="1:10" ht="23.25" customHeight="1">
      <c r="A339" s="10" t="s">
        <v>309</v>
      </c>
      <c r="B339" s="20" t="s">
        <v>14</v>
      </c>
      <c r="C339" s="20" t="s">
        <v>294</v>
      </c>
      <c r="D339" s="20" t="s">
        <v>29</v>
      </c>
      <c r="E339" s="20" t="s">
        <v>308</v>
      </c>
      <c r="F339" s="20" t="s">
        <v>310</v>
      </c>
      <c r="G339" s="21">
        <v>6315.5</v>
      </c>
      <c r="H339" s="21">
        <v>5542.8</v>
      </c>
      <c r="I339" s="21">
        <v>5542.8</v>
      </c>
      <c r="J339" s="5"/>
    </row>
    <row r="340" spans="1:10" ht="51" customHeight="1">
      <c r="A340" s="10" t="s">
        <v>311</v>
      </c>
      <c r="B340" s="20" t="s">
        <v>14</v>
      </c>
      <c r="C340" s="20" t="s">
        <v>294</v>
      </c>
      <c r="D340" s="20" t="s">
        <v>29</v>
      </c>
      <c r="E340" s="20" t="s">
        <v>312</v>
      </c>
      <c r="F340" s="20" t="s">
        <v>14</v>
      </c>
      <c r="G340" s="21">
        <v>14</v>
      </c>
      <c r="H340" s="21">
        <v>14</v>
      </c>
      <c r="I340" s="21">
        <v>14</v>
      </c>
      <c r="J340" s="5"/>
    </row>
    <row r="341" spans="1:10" ht="23.25" customHeight="1">
      <c r="A341" s="10" t="s">
        <v>309</v>
      </c>
      <c r="B341" s="20" t="s">
        <v>14</v>
      </c>
      <c r="C341" s="20" t="s">
        <v>294</v>
      </c>
      <c r="D341" s="20" t="s">
        <v>29</v>
      </c>
      <c r="E341" s="20" t="s">
        <v>312</v>
      </c>
      <c r="F341" s="20" t="s">
        <v>310</v>
      </c>
      <c r="G341" s="21">
        <v>14</v>
      </c>
      <c r="H341" s="21">
        <v>14</v>
      </c>
      <c r="I341" s="21">
        <v>14</v>
      </c>
      <c r="J341" s="5"/>
    </row>
    <row r="342" spans="1:10" ht="43.5" customHeight="1">
      <c r="A342" s="10" t="s">
        <v>313</v>
      </c>
      <c r="B342" s="20" t="s">
        <v>14</v>
      </c>
      <c r="C342" s="20" t="s">
        <v>294</v>
      </c>
      <c r="D342" s="20" t="s">
        <v>29</v>
      </c>
      <c r="E342" s="20" t="s">
        <v>314</v>
      </c>
      <c r="F342" s="20" t="s">
        <v>14</v>
      </c>
      <c r="G342" s="21">
        <f>SUM(G343)</f>
        <v>1905</v>
      </c>
      <c r="H342" s="21">
        <f>SUM(H343)</f>
        <v>1905</v>
      </c>
      <c r="I342" s="21">
        <f>SUM(I343)</f>
        <v>1905</v>
      </c>
      <c r="J342" s="5"/>
    </row>
    <row r="343" spans="1:10" ht="23.25" customHeight="1">
      <c r="A343" s="10" t="s">
        <v>309</v>
      </c>
      <c r="B343" s="20" t="s">
        <v>14</v>
      </c>
      <c r="C343" s="20" t="s">
        <v>294</v>
      </c>
      <c r="D343" s="20" t="s">
        <v>29</v>
      </c>
      <c r="E343" s="20" t="s">
        <v>314</v>
      </c>
      <c r="F343" s="20" t="s">
        <v>310</v>
      </c>
      <c r="G343" s="21">
        <v>1905</v>
      </c>
      <c r="H343" s="21">
        <v>1905</v>
      </c>
      <c r="I343" s="21">
        <v>1905</v>
      </c>
      <c r="J343" s="5"/>
    </row>
    <row r="344" spans="1:10" ht="39.75" customHeight="1">
      <c r="A344" s="10" t="s">
        <v>315</v>
      </c>
      <c r="B344" s="20" t="s">
        <v>14</v>
      </c>
      <c r="C344" s="20" t="s">
        <v>294</v>
      </c>
      <c r="D344" s="20" t="s">
        <v>29</v>
      </c>
      <c r="E344" s="20" t="s">
        <v>316</v>
      </c>
      <c r="F344" s="20" t="s">
        <v>14</v>
      </c>
      <c r="G344" s="21">
        <f>SUBTOTAL(9,G345)</f>
        <v>84</v>
      </c>
      <c r="H344" s="21">
        <f>SUBTOTAL(9,H345)</f>
        <v>84</v>
      </c>
      <c r="I344" s="21">
        <f>SUBTOTAL(9,I345)</f>
        <v>84</v>
      </c>
      <c r="J344" s="5"/>
    </row>
    <row r="345" spans="1:10" ht="23.25" customHeight="1">
      <c r="A345" s="10" t="s">
        <v>309</v>
      </c>
      <c r="B345" s="20" t="s">
        <v>14</v>
      </c>
      <c r="C345" s="20" t="s">
        <v>294</v>
      </c>
      <c r="D345" s="20" t="s">
        <v>29</v>
      </c>
      <c r="E345" s="20" t="s">
        <v>316</v>
      </c>
      <c r="F345" s="20" t="s">
        <v>310</v>
      </c>
      <c r="G345" s="21">
        <v>84</v>
      </c>
      <c r="H345" s="21">
        <v>84</v>
      </c>
      <c r="I345" s="21">
        <v>84</v>
      </c>
      <c r="J345" s="5"/>
    </row>
    <row r="346" spans="1:10" ht="51" customHeight="1">
      <c r="A346" s="10" t="s">
        <v>317</v>
      </c>
      <c r="B346" s="20" t="s">
        <v>14</v>
      </c>
      <c r="C346" s="20" t="s">
        <v>294</v>
      </c>
      <c r="D346" s="20" t="s">
        <v>29</v>
      </c>
      <c r="E346" s="20" t="s">
        <v>318</v>
      </c>
      <c r="F346" s="20" t="s">
        <v>14</v>
      </c>
      <c r="G346" s="21">
        <f>SUBTOTAL(9,G347)</f>
        <v>88</v>
      </c>
      <c r="H346" s="21">
        <f>SUBTOTAL(9,H347)</f>
        <v>88</v>
      </c>
      <c r="I346" s="21">
        <f>SUBTOTAL(9,I347)</f>
        <v>88</v>
      </c>
      <c r="J346" s="5"/>
    </row>
    <row r="347" spans="1:10" ht="23.25" customHeight="1">
      <c r="A347" s="10" t="s">
        <v>309</v>
      </c>
      <c r="B347" s="20" t="s">
        <v>14</v>
      </c>
      <c r="C347" s="20" t="s">
        <v>294</v>
      </c>
      <c r="D347" s="20" t="s">
        <v>29</v>
      </c>
      <c r="E347" s="20" t="s">
        <v>318</v>
      </c>
      <c r="F347" s="20" t="s">
        <v>310</v>
      </c>
      <c r="G347" s="21">
        <v>88</v>
      </c>
      <c r="H347" s="21">
        <v>88</v>
      </c>
      <c r="I347" s="21">
        <v>88</v>
      </c>
      <c r="J347" s="5"/>
    </row>
    <row r="348" spans="1:10" ht="42.75" customHeight="1">
      <c r="A348" s="10" t="s">
        <v>319</v>
      </c>
      <c r="B348" s="20" t="s">
        <v>14</v>
      </c>
      <c r="C348" s="20" t="s">
        <v>294</v>
      </c>
      <c r="D348" s="20" t="s">
        <v>29</v>
      </c>
      <c r="E348" s="20" t="s">
        <v>320</v>
      </c>
      <c r="F348" s="20" t="s">
        <v>14</v>
      </c>
      <c r="G348" s="21">
        <v>14</v>
      </c>
      <c r="H348" s="21">
        <v>14</v>
      </c>
      <c r="I348" s="21">
        <v>14</v>
      </c>
      <c r="J348" s="5"/>
    </row>
    <row r="349" spans="1:10" ht="23.25" customHeight="1">
      <c r="A349" s="10" t="s">
        <v>309</v>
      </c>
      <c r="B349" s="20" t="s">
        <v>14</v>
      </c>
      <c r="C349" s="20" t="s">
        <v>294</v>
      </c>
      <c r="D349" s="20" t="s">
        <v>29</v>
      </c>
      <c r="E349" s="20" t="s">
        <v>320</v>
      </c>
      <c r="F349" s="20" t="s">
        <v>310</v>
      </c>
      <c r="G349" s="21">
        <v>14</v>
      </c>
      <c r="H349" s="21">
        <v>14</v>
      </c>
      <c r="I349" s="21">
        <v>14</v>
      </c>
      <c r="J349" s="5"/>
    </row>
    <row r="350" spans="1:10" ht="40.5" customHeight="1">
      <c r="A350" s="10" t="s">
        <v>321</v>
      </c>
      <c r="B350" s="20" t="s">
        <v>14</v>
      </c>
      <c r="C350" s="20" t="s">
        <v>294</v>
      </c>
      <c r="D350" s="20" t="s">
        <v>29</v>
      </c>
      <c r="E350" s="20" t="s">
        <v>322</v>
      </c>
      <c r="F350" s="20" t="s">
        <v>14</v>
      </c>
      <c r="G350" s="21">
        <v>7</v>
      </c>
      <c r="H350" s="21">
        <v>7</v>
      </c>
      <c r="I350" s="21">
        <v>7</v>
      </c>
      <c r="J350" s="5"/>
    </row>
    <row r="351" spans="1:10" ht="23.25" customHeight="1">
      <c r="A351" s="10" t="s">
        <v>309</v>
      </c>
      <c r="B351" s="20" t="s">
        <v>14</v>
      </c>
      <c r="C351" s="20" t="s">
        <v>294</v>
      </c>
      <c r="D351" s="20" t="s">
        <v>29</v>
      </c>
      <c r="E351" s="20" t="s">
        <v>322</v>
      </c>
      <c r="F351" s="20" t="s">
        <v>310</v>
      </c>
      <c r="G351" s="21">
        <v>7</v>
      </c>
      <c r="H351" s="21">
        <v>7</v>
      </c>
      <c r="I351" s="21">
        <v>7</v>
      </c>
      <c r="J351" s="5"/>
    </row>
    <row r="352" spans="1:10" ht="65.25" customHeight="1">
      <c r="A352" s="10" t="s">
        <v>323</v>
      </c>
      <c r="B352" s="20" t="s">
        <v>14</v>
      </c>
      <c r="C352" s="20" t="s">
        <v>294</v>
      </c>
      <c r="D352" s="20" t="s">
        <v>29</v>
      </c>
      <c r="E352" s="20" t="s">
        <v>324</v>
      </c>
      <c r="F352" s="20" t="s">
        <v>14</v>
      </c>
      <c r="G352" s="21">
        <v>7</v>
      </c>
      <c r="H352" s="21">
        <v>7</v>
      </c>
      <c r="I352" s="21">
        <v>7</v>
      </c>
      <c r="J352" s="5"/>
    </row>
    <row r="353" spans="1:12" ht="23.25" customHeight="1">
      <c r="A353" s="10" t="s">
        <v>309</v>
      </c>
      <c r="B353" s="20" t="s">
        <v>14</v>
      </c>
      <c r="C353" s="20" t="s">
        <v>294</v>
      </c>
      <c r="D353" s="20" t="s">
        <v>29</v>
      </c>
      <c r="E353" s="20" t="s">
        <v>324</v>
      </c>
      <c r="F353" s="20" t="s">
        <v>310</v>
      </c>
      <c r="G353" s="21">
        <v>7</v>
      </c>
      <c r="H353" s="21">
        <v>7</v>
      </c>
      <c r="I353" s="21">
        <v>7</v>
      </c>
      <c r="J353" s="5"/>
    </row>
    <row r="354" spans="1:12" ht="56.25" customHeight="1">
      <c r="A354" s="10" t="s">
        <v>325</v>
      </c>
      <c r="B354" s="20" t="s">
        <v>14</v>
      </c>
      <c r="C354" s="20" t="s">
        <v>294</v>
      </c>
      <c r="D354" s="20" t="s">
        <v>29</v>
      </c>
      <c r="E354" s="20" t="s">
        <v>326</v>
      </c>
      <c r="F354" s="20" t="s">
        <v>14</v>
      </c>
      <c r="G354" s="21">
        <v>14</v>
      </c>
      <c r="H354" s="21">
        <v>14</v>
      </c>
      <c r="I354" s="21">
        <v>14</v>
      </c>
      <c r="J354" s="5"/>
    </row>
    <row r="355" spans="1:12" ht="23.25" customHeight="1">
      <c r="A355" s="10" t="s">
        <v>309</v>
      </c>
      <c r="B355" s="20" t="s">
        <v>14</v>
      </c>
      <c r="C355" s="20" t="s">
        <v>294</v>
      </c>
      <c r="D355" s="20" t="s">
        <v>29</v>
      </c>
      <c r="E355" s="20" t="s">
        <v>326</v>
      </c>
      <c r="F355" s="20" t="s">
        <v>310</v>
      </c>
      <c r="G355" s="21">
        <v>14</v>
      </c>
      <c r="H355" s="21">
        <v>14</v>
      </c>
      <c r="I355" s="21">
        <v>14</v>
      </c>
      <c r="J355" s="6"/>
      <c r="K355" s="7"/>
      <c r="L355" s="7"/>
    </row>
    <row r="356" spans="1:12" ht="61.5" customHeight="1">
      <c r="A356" s="10" t="s">
        <v>327</v>
      </c>
      <c r="B356" s="20" t="s">
        <v>14</v>
      </c>
      <c r="C356" s="20" t="s">
        <v>294</v>
      </c>
      <c r="D356" s="20" t="s">
        <v>29</v>
      </c>
      <c r="E356" s="20" t="s">
        <v>328</v>
      </c>
      <c r="F356" s="20" t="s">
        <v>14</v>
      </c>
      <c r="G356" s="21">
        <v>7</v>
      </c>
      <c r="H356" s="21">
        <v>7</v>
      </c>
      <c r="I356" s="21">
        <v>7</v>
      </c>
      <c r="J356" s="5"/>
      <c r="K356" s="7"/>
      <c r="L356" s="7"/>
    </row>
    <row r="357" spans="1:12" ht="23.25" customHeight="1">
      <c r="A357" s="10" t="s">
        <v>309</v>
      </c>
      <c r="B357" s="20" t="s">
        <v>14</v>
      </c>
      <c r="C357" s="20" t="s">
        <v>294</v>
      </c>
      <c r="D357" s="20" t="s">
        <v>29</v>
      </c>
      <c r="E357" s="20" t="s">
        <v>328</v>
      </c>
      <c r="F357" s="20" t="s">
        <v>310</v>
      </c>
      <c r="G357" s="21">
        <v>7</v>
      </c>
      <c r="H357" s="21">
        <v>7</v>
      </c>
      <c r="I357" s="21">
        <v>7</v>
      </c>
      <c r="J357" s="5"/>
    </row>
    <row r="358" spans="1:12" ht="38.25" customHeight="1">
      <c r="A358" s="10" t="s">
        <v>329</v>
      </c>
      <c r="B358" s="20" t="s">
        <v>14</v>
      </c>
      <c r="C358" s="20" t="s">
        <v>294</v>
      </c>
      <c r="D358" s="20" t="s">
        <v>29</v>
      </c>
      <c r="E358" s="20" t="s">
        <v>330</v>
      </c>
      <c r="F358" s="20" t="s">
        <v>14</v>
      </c>
      <c r="G358" s="21">
        <f>SUM(G359)</f>
        <v>0</v>
      </c>
      <c r="H358" s="21">
        <f>SUM(H359)</f>
        <v>0</v>
      </c>
      <c r="I358" s="21">
        <f>SUM(I359)</f>
        <v>0</v>
      </c>
      <c r="J358" s="5"/>
    </row>
    <row r="359" spans="1:12" ht="46.5" customHeight="1">
      <c r="A359" s="10" t="s">
        <v>331</v>
      </c>
      <c r="B359" s="20" t="s">
        <v>14</v>
      </c>
      <c r="C359" s="20" t="s">
        <v>294</v>
      </c>
      <c r="D359" s="20" t="s">
        <v>29</v>
      </c>
      <c r="E359" s="20" t="s">
        <v>330</v>
      </c>
      <c r="F359" s="20" t="s">
        <v>332</v>
      </c>
      <c r="G359" s="21">
        <v>0</v>
      </c>
      <c r="H359" s="21">
        <v>0</v>
      </c>
      <c r="I359" s="21">
        <v>0</v>
      </c>
      <c r="J359" s="5"/>
    </row>
    <row r="360" spans="1:12" ht="63" customHeight="1">
      <c r="A360" s="10" t="s">
        <v>26</v>
      </c>
      <c r="B360" s="20" t="s">
        <v>14</v>
      </c>
      <c r="C360" s="20" t="s">
        <v>294</v>
      </c>
      <c r="D360" s="20" t="s">
        <v>29</v>
      </c>
      <c r="E360" s="22" t="s">
        <v>333</v>
      </c>
      <c r="F360" s="20" t="s">
        <v>14</v>
      </c>
      <c r="G360" s="21">
        <f>SUM(G361)</f>
        <v>66844.3</v>
      </c>
      <c r="H360" s="21">
        <f>SUM(H361)</f>
        <v>58719.7</v>
      </c>
      <c r="I360" s="21">
        <f>SUM(I361)</f>
        <v>59248</v>
      </c>
      <c r="J360" s="5"/>
    </row>
    <row r="361" spans="1:12" ht="46.5" customHeight="1">
      <c r="A361" s="10" t="s">
        <v>331</v>
      </c>
      <c r="B361" s="20" t="s">
        <v>14</v>
      </c>
      <c r="C361" s="20" t="s">
        <v>294</v>
      </c>
      <c r="D361" s="20" t="s">
        <v>29</v>
      </c>
      <c r="E361" s="22" t="s">
        <v>333</v>
      </c>
      <c r="F361" s="20" t="s">
        <v>332</v>
      </c>
      <c r="G361" s="21">
        <v>66844.3</v>
      </c>
      <c r="H361" s="21">
        <v>58719.7</v>
      </c>
      <c r="I361" s="21">
        <v>59248</v>
      </c>
      <c r="J361" s="5"/>
    </row>
    <row r="362" spans="1:12" ht="35.25" customHeight="1">
      <c r="A362" s="36" t="s">
        <v>334</v>
      </c>
      <c r="B362" s="20" t="s">
        <v>14</v>
      </c>
      <c r="C362" s="20" t="s">
        <v>294</v>
      </c>
      <c r="D362" s="20" t="s">
        <v>29</v>
      </c>
      <c r="E362" s="37" t="s">
        <v>335</v>
      </c>
      <c r="F362" s="20" t="s">
        <v>14</v>
      </c>
      <c r="G362" s="21">
        <f>SUBTOTAL(9,G363)</f>
        <v>0</v>
      </c>
      <c r="H362" s="21">
        <f>SUBTOTAL(9,H363)</f>
        <v>0</v>
      </c>
      <c r="I362" s="21">
        <f>SUBTOTAL(9,I363)</f>
        <v>0</v>
      </c>
      <c r="J362" s="5"/>
    </row>
    <row r="363" spans="1:12" ht="51" customHeight="1">
      <c r="A363" s="10" t="s">
        <v>331</v>
      </c>
      <c r="B363" s="20" t="s">
        <v>14</v>
      </c>
      <c r="C363" s="20" t="s">
        <v>294</v>
      </c>
      <c r="D363" s="20" t="s">
        <v>29</v>
      </c>
      <c r="E363" s="37" t="s">
        <v>335</v>
      </c>
      <c r="F363" s="20" t="s">
        <v>332</v>
      </c>
      <c r="G363" s="21"/>
      <c r="H363" s="21">
        <v>0</v>
      </c>
      <c r="I363" s="21">
        <v>0</v>
      </c>
      <c r="J363" s="5"/>
    </row>
    <row r="364" spans="1:12" ht="31.5" customHeight="1">
      <c r="A364" s="10" t="s">
        <v>336</v>
      </c>
      <c r="B364" s="20" t="s">
        <v>14</v>
      </c>
      <c r="C364" s="20" t="s">
        <v>294</v>
      </c>
      <c r="D364" s="20" t="s">
        <v>29</v>
      </c>
      <c r="E364" s="38" t="s">
        <v>337</v>
      </c>
      <c r="F364" s="20" t="s">
        <v>14</v>
      </c>
      <c r="G364" s="21">
        <f>SUBTOTAL(9,G365)</f>
        <v>10000</v>
      </c>
      <c r="H364" s="21">
        <f>SUBTOTAL(9,H365)</f>
        <v>0</v>
      </c>
      <c r="I364" s="21">
        <f>SUBTOTAL(9,I365)</f>
        <v>0</v>
      </c>
      <c r="J364" s="5"/>
    </row>
    <row r="365" spans="1:12" ht="48.75" customHeight="1">
      <c r="A365" s="10" t="s">
        <v>331</v>
      </c>
      <c r="B365" s="38" t="s">
        <v>14</v>
      </c>
      <c r="C365" s="38" t="s">
        <v>294</v>
      </c>
      <c r="D365" s="38" t="s">
        <v>29</v>
      </c>
      <c r="E365" s="38" t="s">
        <v>337</v>
      </c>
      <c r="F365" s="38">
        <v>521</v>
      </c>
      <c r="G365" s="21">
        <v>10000</v>
      </c>
      <c r="H365" s="21">
        <v>0</v>
      </c>
      <c r="I365" s="21">
        <v>0</v>
      </c>
      <c r="J365" s="5"/>
    </row>
    <row r="366" spans="1:12" ht="23.25" customHeight="1">
      <c r="A366" s="39"/>
      <c r="B366" s="40"/>
      <c r="C366" s="40"/>
      <c r="D366" s="40"/>
      <c r="E366" s="40"/>
      <c r="F366" s="40"/>
      <c r="G366" s="41">
        <f>SUM(G8+G113+G124+G153+G242+G271+G308+G324+G328+G320)</f>
        <v>1602784.1999999995</v>
      </c>
      <c r="H366" s="41">
        <f>SUM(H8+H113+H124+H153+H242+H271+H308+H324+H328+H320)</f>
        <v>1428701.5999999996</v>
      </c>
      <c r="I366" s="41">
        <f>SUM(I8+I113+I124+I153+I242+I271+I308+I324+I328+I320)</f>
        <v>1728137.5</v>
      </c>
      <c r="J366" s="5"/>
    </row>
    <row r="367" spans="1:12" ht="23.25" customHeight="1">
      <c r="A367" s="5"/>
      <c r="B367" s="5"/>
      <c r="C367" s="5"/>
      <c r="D367" s="5"/>
      <c r="E367" s="5"/>
      <c r="F367" s="5"/>
      <c r="G367" s="11"/>
      <c r="H367" s="11"/>
      <c r="I367" s="11"/>
      <c r="J367" s="5"/>
    </row>
    <row r="368" spans="1:12" ht="23.25" customHeight="1">
      <c r="G368" s="12"/>
      <c r="H368" s="12"/>
      <c r="I368" s="12"/>
    </row>
    <row r="369" spans="7:9" ht="23.25" customHeight="1">
      <c r="G369" s="13"/>
      <c r="H369" s="13"/>
      <c r="I369" s="13"/>
    </row>
    <row r="371" spans="7:9" ht="23.25" customHeight="1">
      <c r="G371" s="7"/>
      <c r="H371" s="7"/>
      <c r="I371" s="7"/>
    </row>
    <row r="372" spans="7:9" ht="23.25" customHeight="1">
      <c r="G372" s="7"/>
      <c r="H372" s="7"/>
      <c r="I372" s="7"/>
    </row>
  </sheetData>
  <mergeCells count="7">
    <mergeCell ref="A366:F366"/>
    <mergeCell ref="F1:I1"/>
    <mergeCell ref="F2:I2"/>
    <mergeCell ref="F3:I3"/>
    <mergeCell ref="F4:I4"/>
    <mergeCell ref="A5:I5"/>
    <mergeCell ref="A6:I6"/>
  </mergeCells>
  <pageMargins left="0.7" right="0.7" top="0.75" bottom="0.75" header="0.3" footer="0.3"/>
  <pageSetup paperSize="9" scale="5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2024-12-25T07:10:17Z</dcterms:modified>
</cp:coreProperties>
</file>