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9260" windowHeight="10905" tabRatio="952" activeTab="0"/>
  </bookViews>
  <sheets>
    <sheet name="Оценка" sheetId="1" r:id="rId1"/>
    <sheet name="U1.1" sheetId="2" r:id="rId2"/>
    <sheet name="U1.2." sheetId="3" r:id="rId3"/>
    <sheet name="U1.3." sheetId="4" r:id="rId4"/>
    <sheet name="U1.4." sheetId="5" r:id="rId5"/>
    <sheet name="U1.5." sheetId="6" r:id="rId6"/>
    <sheet name="U 2.1." sheetId="7" r:id="rId7"/>
    <sheet name="U 2.2." sheetId="8" r:id="rId8"/>
    <sheet name="U 2.3." sheetId="9" r:id="rId9"/>
    <sheet name="U 2.4." sheetId="10" r:id="rId10"/>
    <sheet name="U 2.5." sheetId="11" r:id="rId11"/>
    <sheet name="U 2.6." sheetId="12" r:id="rId12"/>
    <sheet name="U 2.7." sheetId="13" r:id="rId13"/>
    <sheet name="U 2.8." sheetId="14" r:id="rId14"/>
    <sheet name="U 2.9." sheetId="15" r:id="rId15"/>
    <sheet name="U 3.1." sheetId="16" r:id="rId16"/>
    <sheet name="U 3.2." sheetId="17" r:id="rId17"/>
    <sheet name="U 3.3" sheetId="18" r:id="rId18"/>
    <sheet name="u 3.4." sheetId="19" r:id="rId19"/>
    <sheet name="дефицит" sheetId="20" r:id="rId20"/>
    <sheet name="норматив" sheetId="21" r:id="rId21"/>
    <sheet name="выполнение условий согл по дота" sheetId="22" r:id="rId22"/>
    <sheet name="выполнение условий согл по субс" sheetId="23" r:id="rId23"/>
  </sheets>
  <externalReferences>
    <externalReference r:id="rId26"/>
    <externalReference r:id="rId27"/>
  </externalReferences>
  <definedNames>
    <definedName name="_xlnm.Print_Area" localSheetId="7">'U 2.2.'!$A$1:$F$22</definedName>
    <definedName name="_xlnm.Print_Area" localSheetId="11">'U 2.6.'!$A$1:$H$22</definedName>
    <definedName name="_xlnm.Print_Area" localSheetId="12">'U 2.7.'!$A$1:$G$22</definedName>
    <definedName name="_xlnm.Print_Area" localSheetId="1">'U1.1'!$A$1:$F$22</definedName>
    <definedName name="_xlnm.Print_Area" localSheetId="2">'U1.2.'!$A$1:$J$22</definedName>
    <definedName name="_xlnm.Print_Area" localSheetId="3">'U1.3.'!$A$1:$N$22</definedName>
    <definedName name="_xlnm.Print_Area" localSheetId="19">'дефицит'!$A$1:$F$21</definedName>
    <definedName name="_xlnm.Print_Area" localSheetId="0">'Оценка'!$A$1:$AH$23</definedName>
  </definedNames>
  <calcPr fullCalcOnLoad="1"/>
</workbook>
</file>

<file path=xl/sharedStrings.xml><?xml version="1.0" encoding="utf-8"?>
<sst xmlns="http://schemas.openxmlformats.org/spreadsheetml/2006/main" count="724" uniqueCount="171">
  <si>
    <t>1</t>
  </si>
  <si>
    <t>наименование должности</t>
  </si>
  <si>
    <t>сумма по сокр.</t>
  </si>
  <si>
    <t>утв. Числ-ть на начало 2015 года</t>
  </si>
  <si>
    <t>утв. Числ-ть на начало 2016 года</t>
  </si>
  <si>
    <t>кол-во сокращенных единиц* в 2016 году</t>
  </si>
  <si>
    <t>2</t>
  </si>
  <si>
    <t>3</t>
  </si>
  <si>
    <t>Аксёново-Зиловское</t>
  </si>
  <si>
    <t>Букачачинское</t>
  </si>
  <si>
    <t>Алеурское</t>
  </si>
  <si>
    <t>Байгульское</t>
  </si>
  <si>
    <t>Бушулейское</t>
  </si>
  <si>
    <t>Гаурское</t>
  </si>
  <si>
    <t>Икшицкое</t>
  </si>
  <si>
    <t>Комсомольское</t>
  </si>
  <si>
    <t>Курлыченское</t>
  </si>
  <si>
    <t>Мильгидунское</t>
  </si>
  <si>
    <t>Новоильинское</t>
  </si>
  <si>
    <t>Новооловское</t>
  </si>
  <si>
    <t>Старооловское</t>
  </si>
  <si>
    <t>Укурейское</t>
  </si>
  <si>
    <t>Урюмское</t>
  </si>
  <si>
    <t>Утанское</t>
  </si>
  <si>
    <t>Наименование поселения</t>
  </si>
  <si>
    <t>Объем первоначально утвержденных налоговых и неналоговых доходов поселения (Вi1)</t>
  </si>
  <si>
    <t>Объем уточненных налоговых и неналоговых доходов поселения (Вi2)</t>
  </si>
  <si>
    <t>4=(3-2)/2</t>
  </si>
  <si>
    <t>Жирекенское</t>
  </si>
  <si>
    <t>Чернышевское</t>
  </si>
  <si>
    <t>Расчет индикатора 1.1 приложения № 1 к Порядку осуществления мониторинга и оценки качества управления муниципальными финансами городских и сельских поселений Чернышевского района за 2019 год</t>
  </si>
  <si>
    <t>Расчет индикатора 1.2 приложения № 1 к Порядку осуществления мониторинга и оценки качества управления муниципальными финансами городских и сельских поселений Чернышевского района за 2019 год</t>
  </si>
  <si>
    <t>Объем первоначально утвержденных расходов (Сi) без федеральных и краевых средств МБТ</t>
  </si>
  <si>
    <t>Объем уточненных расходов поселения (Вi) без федеральных и краевых средств МБТ</t>
  </si>
  <si>
    <t>Расчет индикатора 1.3 приложения № 1 к Порядку осуществления мониторинга и оценки качества управления муниципальными финансами городских и сельских поселений Чернышевского района за 2019 год</t>
  </si>
  <si>
    <t>Объем уточненных налоговых и неналоговых доходов поселения (Сi)</t>
  </si>
  <si>
    <t>4=3/2</t>
  </si>
  <si>
    <t>В случае утверждения муниципальным правовым актом представительного органа муниципального образования о бюджете в составе источников финансирования дефицита местного бюджета поступлений от продажи акций и иных форм участия в капитале, находящихся в собственности муниципального образования, и (или) снижения остатков средств на счетах по учету средств местного бюджета дефицит местного бюджета может превысить ограничения, установленные настоящим пунктом, в пределах суммы указанных поступлений и снижения остатков средств на счетах по учету средств местного бюджета</t>
  </si>
  <si>
    <t>п.3 ст.92.1 БК РФ</t>
  </si>
  <si>
    <t>Расчет индикатора 1.4 приложения № 1 к Порядку осуществления мониторинга и оценки качества управления муниципальными финансами городских и сельских поселений Чернышевского района за 2019 год</t>
  </si>
  <si>
    <t>Доходы бюджета поселения (включая налоговые и неналоговые и дотацию на выраавнивание (Вi)</t>
  </si>
  <si>
    <t>Расходы на первоочередные расходные обязательства поселения (по оплате труда и коммунальных услуг) Сi</t>
  </si>
  <si>
    <t>4=2/3</t>
  </si>
  <si>
    <t>Расчет индикатора 1.5 приложения № 1 к Порядку осуществления мониторинга и оценки качества управления муниципальными финансами городских и сельских поселений Чернышевского района за 2019 год</t>
  </si>
  <si>
    <t>Обеспечение ведения реестра расходных обязательств городского (сельского) поселения в соответствии с установленным порядком представления финансовым органом МР сводов реестров расходных обязательств поселений, входящих в состав МР (1-обеспечено, 0- не обеспечено)</t>
  </si>
  <si>
    <t>Примечание</t>
  </si>
  <si>
    <t>Расчет индикатора 2.1 приложения № 1 к Порядку осуществления мониторинга и оценки качества управления муниципальными финансами городских и сельских поселений Чернышевского района за 2019 год</t>
  </si>
  <si>
    <t>Объем расходов бюджета поселения, осуществляемых за счет средств местных бюджетов Сi</t>
  </si>
  <si>
    <t>Объем просроченной кредиторской задолженности бюджета поселения по вопросам местного значения Bi</t>
  </si>
  <si>
    <t>Целевое значение индикатора U 2.1</t>
  </si>
  <si>
    <t>Расчет индикатора 2.2 приложения № 1 к Порядку осуществления мониторинга и оценки качества управления муниципальными финансами городских и сельских поселений Чернышевского района за 2019 год</t>
  </si>
  <si>
    <t>Целевое значение индикатора U 2.2</t>
  </si>
  <si>
    <t>Объем просроченной кредиторской задолженности бюджета поселения по выплате заработной платы и начислений на оплату труда Di</t>
  </si>
  <si>
    <t>Объем просроченной кредиторской задолженности бюджета поселения по коммунальным услугам Bi</t>
  </si>
  <si>
    <t>Объем просроченной кредиторской задолженности бюджета поселения по налогам Сi</t>
  </si>
  <si>
    <t>5=2+3+4</t>
  </si>
  <si>
    <t>Оценка значения индикатора (Х2=(Umax-Ui)/(Umax-Umin))</t>
  </si>
  <si>
    <t>Целевое значение индикатора U 1.1 i-того поселения (U1.1.i=(Bi2-Bi1)/Bi1)</t>
  </si>
  <si>
    <t>Целевое значение индикатора U 1.2i=(Bi-Ci)/Ci</t>
  </si>
  <si>
    <t>Целевое значение индикатора U 1.3=Bi/Ci</t>
  </si>
  <si>
    <t>Целевое значение индикатора               U 1.4=Bi/Ci</t>
  </si>
  <si>
    <t>Оценка значения индикатора (Х3=Ai) Ai=1 -соответствует,   Ai=0 - не соответствует</t>
  </si>
  <si>
    <t>Оценка значения индикатора (Х3=Ai)    Ai=1 -соответствует,   Ai=0 - не соответствует</t>
  </si>
  <si>
    <t>Объем фактически полученных собственных доходов (без учета субвенций) бюджета поселения  Сi</t>
  </si>
  <si>
    <t>Объем фактически полученных дотаций из других бюджетов Bi</t>
  </si>
  <si>
    <t>Целевое значение индикатора U 2.3</t>
  </si>
  <si>
    <t>Расчет индикатора 2.3 приложения № 1 к Порядку осуществления мониторинга и оценки качества управления муниципальными финансами городских и сельских поселений Чернышевского района за 2019 год</t>
  </si>
  <si>
    <t>Расчет индикатора 2.4 приложения № 1 к Порядку осуществления мониторинга и оценки качества управления муниципальными финансами городских и сельских поселений Чернышевского района за 2019 год</t>
  </si>
  <si>
    <t>Расчет индикатора 2.5 приложения № 1 к Порядку осуществления мониторинга и оценки качества управления муниципальными финансами городских и сельских поселений Чернышевского района за 2019 год</t>
  </si>
  <si>
    <t>Расчет индикатора 2.6 приложения № 1 к Порядку осуществления мониторинга и оценки качества управления муниципальными финансами городских и сельских поселений Чернышевского района за 2019 год</t>
  </si>
  <si>
    <t>Фактическое поступление по налоговым и неналоговым доходам в отчетном финансовом году в бюджет поселения (Вi)</t>
  </si>
  <si>
    <t>Фактическое поступление по налоговым и неналоговым доходам в году, предшествующем отчетному финансовому годуу в бюджет поселения (Сi)</t>
  </si>
  <si>
    <t>Целевое значение индикатора U 2.6 i-того поселения U2.6.=Bi/Сi</t>
  </si>
  <si>
    <t>Оценка значения индикатора (Х1=(Ui-Umin)/(Umax-Umin))</t>
  </si>
  <si>
    <t>Расчет индикатора 2.7 приложения № 1 к Порядку осуществления мониторинга и оценки качества управления муниципальными финансами городских и сельских поселений Чернышевского района за 2019 год</t>
  </si>
  <si>
    <t xml:space="preserve">Целевое значение индикатора U 2.7 </t>
  </si>
  <si>
    <t>Оценка значения индикатора Х3=Аi (Аi =1 - соответствует (снижение недоимки), Аi =0 - не соответствует)</t>
  </si>
  <si>
    <t>Состояние недоимки на начало отчетного периода</t>
  </si>
  <si>
    <t>Состояние недоимки на конец отчетного периода</t>
  </si>
  <si>
    <t>4=3-2</t>
  </si>
  <si>
    <t>Расчет индикатора 2.8 приложения № 1 к Порядку осуществления мониторинга и оценки качества управления муниципальными финансами городских и сельских поселений Чернышевского района за 2019 год</t>
  </si>
  <si>
    <t>Объем дополнительно поступивших налогов в результате работы межведомственных комиссий поселений Bi</t>
  </si>
  <si>
    <t>Объем недоимки на начало отчетного периода Ci</t>
  </si>
  <si>
    <t>Целевое значение индикатора U 2.8=  Bi/Ci</t>
  </si>
  <si>
    <t>Расчет индикатора 2.9 приложения № 1 к Порядку осуществления мониторинга и оценки качества управления муниципальными финансами городских и сельских поселений Чернышевского района за 2019 год</t>
  </si>
  <si>
    <t>Ведение бюджетного учета по исполнению поселения в программном комплексе Бюджет Смарт ПРО  U 2.8=Аi (Ai =1 - осуществляется, Аi= 0 - не осуществляется)</t>
  </si>
  <si>
    <t>Размещение на официальных сайтах органов местного самоуправления поселений решений о бюджете, ежеквартальных сведений о ходе исполнения бюджета  U 3.1=Аi (Ai =1 - осуществляется, Аi= 0 - не осуществляется)</t>
  </si>
  <si>
    <t>Расчет индикатора 3.1. приложения № 1 к Порядку осуществления мониторинга и оценки качества управления муниципальными финансами городских и сельских поселений Чернышевского района за 2019 год</t>
  </si>
  <si>
    <t>Расчет индикатора 3.2. приложения № 1 к Порядку осуществления мониторинга и оценки качества управления муниципальными финансами городских и сельских поселений Чернышевского района за 2019 год</t>
  </si>
  <si>
    <t>Проведение публичных слушаний по проекту бюджета поселений и размещение на официальных сайтах органов местного самоуправления поселений протоколов по результатам публичных слушаний  U 3.2=Аi (Ai =1 - осуществляется, Аi= 0 - не осуществляется)</t>
  </si>
  <si>
    <t>Расчет индикатора 3.3 приложения № 1 к Порядку осуществления мониторинга и оценки качества управления муниципальными финансами городских и сельских поселений Чернышевского района за 2019 год</t>
  </si>
  <si>
    <t>Целевое значение индикатора U 3.3=  1-Bi/12</t>
  </si>
  <si>
    <t>Количество месяцев в отчетном финансовом году, за которые бюджетная отчетность представлена позже установленного срока Bi</t>
  </si>
  <si>
    <t>Расчет индикатора 3.4 приложения № 1 к Порядку осуществления мониторинга и оценки качества управления муниципальными финансами городских и сельских поселений Чернышевского района за 2019 год</t>
  </si>
  <si>
    <t>Количество месяцев в отчетном финансовом году, за которые бюджетная отчетность представлена с ошибками Bi</t>
  </si>
  <si>
    <t>Целевое значение индикатора U 3.4=  1-Bi/12</t>
  </si>
  <si>
    <t>Объем дефицита бюджета поселения (Вi) (без учета остатков на начало года)</t>
  </si>
  <si>
    <t>Расчет индикатора 2 приложения № 2 к Порядку осуществления мониторинга и оценки качества управления муниципальными финансами городских и сельских поселений Чернышевского района за 2019 год</t>
  </si>
  <si>
    <t>Утвержденный норматив на содержание органов местного самоуправления Hi</t>
  </si>
  <si>
    <t>Фактическое исполнение по расходам на содержание органов местного самоуправления Pi</t>
  </si>
  <si>
    <t>Расчет индикатора 1 приложения № 2 к Порядку осуществления мониторинга и оценки качества управления муниципальными финансами городских и сельских поселений Чернышевского района за 2019 год</t>
  </si>
  <si>
    <t>Размер дефицита бюджета поселения (Аi)</t>
  </si>
  <si>
    <t xml:space="preserve">Объем поступлений от продажи акций и иных форм участия в капитале и объем остатков средств на счетах поселений на начало отчетного года (Вi) </t>
  </si>
  <si>
    <t>Объем доходов бюджета поселения (Ci)</t>
  </si>
  <si>
    <t>Объем безвозмездных поступлений бюджета поселения (Di)</t>
  </si>
  <si>
    <t>Формула расчета индикатора Р= (Аi-Bi)/(Ci-Di)</t>
  </si>
  <si>
    <t>Соблюдение норматива К=Рi/Hi (&lt; или=1,00)</t>
  </si>
  <si>
    <t>Значение индикатора 3 приложения № 2 к Порядку осуществления мониторинга и оценки качества управления муниципальными финансами городских и сельских поселений Чернышевского района за 2019 год</t>
  </si>
  <si>
    <t>Выполнение условий подписанного с адмиистрацией муниципального района "Чернышевский район" поселением соглашения по осуществлению мер, направленных на снижение дотационности поселений и увеличение налоговых и неналоговых доходов бюджетов поселений, а также на бюджетную консолидацию и повышение эффективности использования бюджетных средств (1-все условия соблюдены, 0 - не все условия соблюдены)</t>
  </si>
  <si>
    <t>Значение индикатора 4 приложения № 2 к Порядку осуществления мониторинга и оценки качества управления муниципальными финансами городских и сельских поселений Чернышевского района за 2019 год</t>
  </si>
  <si>
    <t>Выполнение условий подписанного с адмиистрацией муниципального района "Чернышевский район" поселением соглашения о предоставлении субсидий, выделяемых в 2019 году из бюджета муниципального района за счет средств краевого бюджета в целях софинансирования расходных обязательств бюджета поселения (1-все условия соблюдены, 0 - не все условия соблюдены)</t>
  </si>
  <si>
    <t>№ п/п</t>
  </si>
  <si>
    <t>ИТОГО СТЕПЕНЬ качества</t>
  </si>
  <si>
    <t>максимум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</si>
  <si>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</si>
  <si>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</si>
  <si>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</si>
  <si>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</si>
  <si>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</si>
  <si>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</si>
  <si>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</si>
  <si>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</si>
  <si>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</si>
  <si>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</si>
  <si>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</si>
  <si>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</si>
  <si>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</si>
  <si>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</si>
  <si>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</si>
  <si>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ИТОГОВАЯ ОЦЕНКА</t>
  </si>
  <si>
    <t>Оценка качества управления муниципальными финансами в гродских и сельских поселениях  муниципального района "Чернышевский район" за 2019 год</t>
  </si>
  <si>
    <t xml:space="preserve">Снижение оценки  1              (в %) </t>
  </si>
  <si>
    <t>Отсутствие заблокированных счетов на 1-ое число квартала отчетного финансового года U 2.4=Аi (Ai =1 - соответствует, Аi=0 - не соответствует)</t>
  </si>
  <si>
    <t>Отсутствие исполнительных документов с суммой до 10,0 тыс. рублей  на 1-ое число квартала отчетного финансового года U 2.5=Аi (Ai =1 - соответствует, Аi=0 - не соответствует)</t>
  </si>
  <si>
    <t>Отношение дефицита бюджета к общему годовому объему доходов бюджета без учета объема безвозмездных поступлений в отч. фин. году</t>
  </si>
  <si>
    <t>Собл. орг. мест.самоупр. поселений нормативов на содер. орг.мест.самоупр., утв. правовым актом МР</t>
  </si>
  <si>
    <t>Выполнение условий подписанного с МР соглашения по осущ. мер, направл. на снижение уровня дотац-ти  и увелич. налоговых и неналоговых доходов консолидированных бюджетов  поселений, а также на бюджет. консолидацию и повышение эфф-ти использ. бюджетных средств в 2019 году</t>
  </si>
  <si>
    <t>Выполнение условий подписанных соглашений о предоставлении субсидий, выделяемых в 2019 году из бюджета района за счет средств краевого бюджета, в целях софинан-я расходных обязательств бюджета поселения</t>
  </si>
  <si>
    <t xml:space="preserve">Снижение оценки  2            (в %) </t>
  </si>
  <si>
    <t xml:space="preserve">Снижение оценки  3            (в %) </t>
  </si>
  <si>
    <t xml:space="preserve">Снижение оценки  4              (в %) </t>
  </si>
  <si>
    <t>17,1313</t>
  </si>
  <si>
    <t>15,6415</t>
  </si>
  <si>
    <t>от 15,9971+2/3 8,4595  до 100</t>
  </si>
  <si>
    <t>15,9971+5,6396=21,6367</t>
  </si>
  <si>
    <t>промежуток от 21,6367 до 100 - 1 степень</t>
  </si>
  <si>
    <t>15,9971-5,6396=10,3575</t>
  </si>
  <si>
    <t>промежуток от 10,3575 до 21,6367 - 2 степень</t>
  </si>
  <si>
    <t>промежуток от 0 до 10,3575 - 3 степень</t>
  </si>
  <si>
    <t>Итоговая оценка после снижения</t>
  </si>
  <si>
    <t>Изм. бюджета пос. по налоговым и неналоговым доходам к первонач.утв.уровню</t>
  </si>
  <si>
    <t>Откл. ут. объема расх. бюдж. пос. за счет ср-в мест. бюдж. к первонач. утв. объему расх.</t>
  </si>
  <si>
    <t>Отношение дефицита бюд. пос. к доходам бюд. пос.</t>
  </si>
  <si>
    <t>Обеспечение первоочередн.обязат.в необходимом объеме в первоначально утвержд. бюджете посел.</t>
  </si>
  <si>
    <t>Обеспечение ведение реестра расходных обязательств</t>
  </si>
  <si>
    <t xml:space="preserve"> ИТОГО ПО I ГРУППЕ</t>
  </si>
  <si>
    <t>Доля просроч. КЗ по вопр. мест. знач. в объеме расходов бюд.пос., за счет средств бюд. пос.</t>
  </si>
  <si>
    <t>Объем просроч.КТЗ по первоочер.расход.обязат.</t>
  </si>
  <si>
    <t>Уровень финан.зависимости бюд.посел.</t>
  </si>
  <si>
    <t>Отсутствие заблокированных счетов на 1-е число квартала отчетного финансового года</t>
  </si>
  <si>
    <t>Отсутствие исполнительных документов с суммой до 10,0 тыс. рублей на 1-е число квартала отчетного финансового года</t>
  </si>
  <si>
    <t>Динамика поступлений по налоговым и неналоговым доходам в бюджет поселения</t>
  </si>
  <si>
    <t>Состояние недоимки</t>
  </si>
  <si>
    <t>Дополнительное поступление налогов в результате работы межведомственных комиссий поселений</t>
  </si>
  <si>
    <t>Ведение бюджетного учета по исполнению бюджета в программном комплексе Бюджет Смарт ПРО</t>
  </si>
  <si>
    <t>ИТОГО ПО II ГРУППЕ</t>
  </si>
  <si>
    <t>Размещение на офиц. сайте органов мест.самоупр. пос. решений пос. о бюджете, об исп. бюджета</t>
  </si>
  <si>
    <t>Проведение публичных слушаний по проекту бюджета пос. и проекту отчета об исп. бюджета в соот. с устан.порядком</t>
  </si>
  <si>
    <t xml:space="preserve">Своевременность  предоставления отчетности </t>
  </si>
  <si>
    <t xml:space="preserve">Кач-во предоставления отчетности </t>
  </si>
  <si>
    <t>ОЦЕНКА ПО III ГРУППЕ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</si>
</sst>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0_ ;\-#,##0.0000\ "/>
    <numFmt numFmtId="167" formatCode="#,##0.00_ ;\-#,##0.00\ "/>
    <numFmt numFmtId="168" formatCode="#,##0.0000"/>
    <numFmt numFmtId="169" formatCode="0.0000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sz val="10"/>
      <name val="Arial Cyr"/>
      <family val="0"/>
    </font>
    <font>
      <sz val="12"/>
      <name val="Times New Roman Cyr"/>
      <family val="1"/>
    </font>
    <font>
      <sz val="10"/>
      <name val="MS Sans Serif"/>
      <family val="2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63"/>
      <name val="Arial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sz val="10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medium"/>
    </border>
    <border>
      <left style="medium"/>
      <right style="medium"/>
      <top style="medium"/>
      <bottom style="thin">
        <color rgb="FF000000"/>
      </bottom>
    </border>
    <border>
      <left style="medium"/>
      <right/>
      <top style="thin"/>
      <bottom style="medium"/>
    </border>
    <border>
      <left style="medium"/>
      <right style="medium"/>
      <top/>
      <bottom style="thin">
        <color rgb="FF000000"/>
      </bottom>
    </border>
    <border>
      <left style="medium"/>
      <right style="medium"/>
      <top style="thin"/>
      <bottom style="medium"/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medium"/>
      <right/>
      <top/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/>
      <bottom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9" fillId="0" borderId="0">
      <alignment/>
      <protection/>
    </xf>
    <xf numFmtId="0" fontId="7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59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49" fontId="3" fillId="0" borderId="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8" fillId="33" borderId="10" xfId="34" applyFont="1" applyFill="1" applyBorder="1">
      <alignment/>
      <protection/>
    </xf>
    <xf numFmtId="164" fontId="60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vertical="center"/>
    </xf>
    <xf numFmtId="49" fontId="11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43" fontId="10" fillId="0" borderId="10" xfId="60" applyFont="1" applyFill="1" applyBorder="1" applyAlignment="1">
      <alignment horizontal="right" vertical="center" wrapText="1"/>
    </xf>
    <xf numFmtId="43" fontId="10" fillId="0" borderId="18" xfId="60" applyFont="1" applyFill="1" applyBorder="1" applyAlignment="1">
      <alignment horizontal="right" vertical="center" wrapText="1"/>
    </xf>
    <xf numFmtId="43" fontId="2" fillId="0" borderId="0" xfId="0" applyNumberFormat="1" applyFont="1" applyAlignment="1">
      <alignment/>
    </xf>
    <xf numFmtId="164" fontId="60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43" fontId="2" fillId="0" borderId="10" xfId="60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166" fontId="8" fillId="0" borderId="10" xfId="60" applyNumberFormat="1" applyFont="1" applyFill="1" applyBorder="1" applyAlignment="1">
      <alignment horizontal="center" vertical="center" wrapText="1"/>
    </xf>
    <xf numFmtId="166" fontId="10" fillId="0" borderId="10" xfId="60" applyNumberFormat="1" applyFont="1" applyFill="1" applyBorder="1" applyAlignment="1">
      <alignment horizontal="center" vertical="center"/>
    </xf>
    <xf numFmtId="43" fontId="10" fillId="0" borderId="10" xfId="60" applyFont="1" applyFill="1" applyBorder="1" applyAlignment="1">
      <alignment vertical="center"/>
    </xf>
    <xf numFmtId="166" fontId="10" fillId="0" borderId="10" xfId="60" applyNumberFormat="1" applyFont="1" applyFill="1" applyBorder="1" applyAlignment="1">
      <alignment horizontal="right" vertical="center" wrapText="1"/>
    </xf>
    <xf numFmtId="166" fontId="10" fillId="0" borderId="18" xfId="60" applyNumberFormat="1" applyFont="1" applyFill="1" applyBorder="1" applyAlignment="1">
      <alignment horizontal="right" vertical="center" wrapText="1"/>
    </xf>
    <xf numFmtId="167" fontId="8" fillId="0" borderId="10" xfId="6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0" fillId="0" borderId="10" xfId="60" applyNumberFormat="1" applyFont="1" applyFill="1" applyBorder="1" applyAlignment="1">
      <alignment horizontal="center" vertical="center" wrapText="1"/>
    </xf>
    <xf numFmtId="0" fontId="10" fillId="0" borderId="18" xfId="6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64" fontId="8" fillId="33" borderId="10" xfId="3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43" fontId="8" fillId="0" borderId="10" xfId="60" applyFont="1" applyFill="1" applyBorder="1" applyAlignment="1">
      <alignment horizontal="center" vertical="center" wrapText="1"/>
    </xf>
    <xf numFmtId="43" fontId="10" fillId="0" borderId="10" xfId="60" applyFont="1" applyFill="1" applyBorder="1" applyAlignment="1">
      <alignment horizontal="center" vertical="center"/>
    </xf>
    <xf numFmtId="43" fontId="2" fillId="0" borderId="10" xfId="60" applyFont="1" applyBorder="1" applyAlignment="1">
      <alignment horizontal="center" vertical="center"/>
    </xf>
    <xf numFmtId="43" fontId="2" fillId="0" borderId="10" xfId="60" applyFont="1" applyFill="1" applyBorder="1" applyAlignment="1">
      <alignment horizontal="center" vertical="center"/>
    </xf>
    <xf numFmtId="43" fontId="2" fillId="34" borderId="10" xfId="60" applyFont="1" applyFill="1" applyBorder="1" applyAlignment="1">
      <alignment horizontal="center" vertical="center"/>
    </xf>
    <xf numFmtId="0" fontId="61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/>
    </xf>
    <xf numFmtId="49" fontId="62" fillId="33" borderId="19" xfId="0" applyNumberFormat="1" applyFont="1" applyFill="1" applyBorder="1" applyAlignment="1">
      <alignment horizontal="center" vertical="center" wrapText="1"/>
    </xf>
    <xf numFmtId="49" fontId="62" fillId="33" borderId="20" xfId="0" applyNumberFormat="1" applyFont="1" applyFill="1" applyBorder="1" applyAlignment="1">
      <alignment horizontal="center" vertical="center" wrapText="1"/>
    </xf>
    <xf numFmtId="49" fontId="62" fillId="33" borderId="21" xfId="0" applyNumberFormat="1" applyFont="1" applyFill="1" applyBorder="1" applyAlignment="1">
      <alignment horizontal="center" vertical="center" wrapText="1"/>
    </xf>
    <xf numFmtId="49" fontId="63" fillId="33" borderId="19" xfId="0" applyNumberFormat="1" applyFont="1" applyFill="1" applyBorder="1" applyAlignment="1">
      <alignment horizontal="center" vertical="center" wrapText="1"/>
    </xf>
    <xf numFmtId="49" fontId="62" fillId="33" borderId="22" xfId="0" applyNumberFormat="1" applyFont="1" applyFill="1" applyBorder="1" applyAlignment="1">
      <alignment horizontal="center" vertical="center" wrapText="1"/>
    </xf>
    <xf numFmtId="0" fontId="64" fillId="33" borderId="0" xfId="0" applyFont="1" applyFill="1" applyAlignment="1">
      <alignment/>
    </xf>
    <xf numFmtId="0" fontId="6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5" fillId="33" borderId="0" xfId="0" applyFont="1" applyFill="1" applyAlignment="1">
      <alignment horizontal="center"/>
    </xf>
    <xf numFmtId="0" fontId="61" fillId="33" borderId="0" xfId="0" applyFont="1" applyFill="1" applyAlignment="1">
      <alignment/>
    </xf>
    <xf numFmtId="169" fontId="60" fillId="33" borderId="23" xfId="0" applyNumberFormat="1" applyFont="1" applyFill="1" applyBorder="1" applyAlignment="1">
      <alignment horizontal="center" vertical="center" wrapText="1"/>
    </xf>
    <xf numFmtId="165" fontId="60" fillId="33" borderId="24" xfId="0" applyNumberFormat="1" applyFont="1" applyFill="1" applyBorder="1" applyAlignment="1">
      <alignment horizontal="center"/>
    </xf>
    <xf numFmtId="165" fontId="60" fillId="33" borderId="25" xfId="0" applyNumberFormat="1" applyFont="1" applyFill="1" applyBorder="1" applyAlignment="1">
      <alignment horizontal="center"/>
    </xf>
    <xf numFmtId="165" fontId="60" fillId="33" borderId="26" xfId="0" applyNumberFormat="1" applyFont="1" applyFill="1" applyBorder="1" applyAlignment="1">
      <alignment horizontal="center"/>
    </xf>
    <xf numFmtId="169" fontId="10" fillId="33" borderId="27" xfId="0" applyNumberFormat="1" applyFont="1" applyFill="1" applyBorder="1" applyAlignment="1">
      <alignment horizontal="center"/>
    </xf>
    <xf numFmtId="0" fontId="66" fillId="33" borderId="0" xfId="0" applyFont="1" applyFill="1" applyAlignment="1">
      <alignment horizontal="center" vertical="center" wrapText="1"/>
    </xf>
    <xf numFmtId="169" fontId="60" fillId="33" borderId="23" xfId="60" applyNumberFormat="1" applyFont="1" applyFill="1" applyBorder="1" applyAlignment="1">
      <alignment horizontal="center" vertical="center" wrapText="1"/>
    </xf>
    <xf numFmtId="0" fontId="10" fillId="33" borderId="28" xfId="34" applyFont="1" applyFill="1" applyBorder="1">
      <alignment/>
      <protection/>
    </xf>
    <xf numFmtId="49" fontId="10" fillId="33" borderId="29" xfId="0" applyNumberFormat="1" applyFont="1" applyFill="1" applyBorder="1" applyAlignment="1">
      <alignment horizontal="center" wrapText="1"/>
    </xf>
    <xf numFmtId="0" fontId="65" fillId="33" borderId="25" xfId="0" applyFont="1" applyFill="1" applyBorder="1" applyAlignment="1">
      <alignment horizontal="center"/>
    </xf>
    <xf numFmtId="0" fontId="65" fillId="33" borderId="30" xfId="0" applyFont="1" applyFill="1" applyBorder="1" applyAlignment="1">
      <alignment horizontal="center"/>
    </xf>
    <xf numFmtId="169" fontId="60" fillId="33" borderId="31" xfId="60" applyNumberFormat="1" applyFont="1" applyFill="1" applyBorder="1" applyAlignment="1">
      <alignment horizontal="center" vertical="center" wrapText="1"/>
    </xf>
    <xf numFmtId="169" fontId="60" fillId="33" borderId="32" xfId="0" applyNumberFormat="1" applyFont="1" applyFill="1" applyBorder="1" applyAlignment="1">
      <alignment horizontal="center" vertical="center" wrapText="1"/>
    </xf>
    <xf numFmtId="169" fontId="10" fillId="33" borderId="29" xfId="0" applyNumberFormat="1" applyFont="1" applyFill="1" applyBorder="1" applyAlignment="1">
      <alignment horizontal="center"/>
    </xf>
    <xf numFmtId="49" fontId="62" fillId="16" borderId="20" xfId="0" applyNumberFormat="1" applyFont="1" applyFill="1" applyBorder="1" applyAlignment="1">
      <alignment horizontal="center" vertical="center" wrapText="1"/>
    </xf>
    <xf numFmtId="169" fontId="65" fillId="16" borderId="33" xfId="0" applyNumberFormat="1" applyFont="1" applyFill="1" applyBorder="1" applyAlignment="1">
      <alignment horizontal="center" vertical="center" wrapText="1"/>
    </xf>
    <xf numFmtId="165" fontId="60" fillId="16" borderId="30" xfId="0" applyNumberFormat="1" applyFont="1" applyFill="1" applyBorder="1" applyAlignment="1">
      <alignment horizontal="center"/>
    </xf>
    <xf numFmtId="49" fontId="62" fillId="16" borderId="34" xfId="0" applyNumberFormat="1" applyFont="1" applyFill="1" applyBorder="1" applyAlignment="1">
      <alignment horizontal="center" vertical="center" wrapText="1"/>
    </xf>
    <xf numFmtId="169" fontId="65" fillId="16" borderId="35" xfId="0" applyNumberFormat="1" applyFont="1" applyFill="1" applyBorder="1" applyAlignment="1">
      <alignment horizontal="center" vertical="center" wrapText="1"/>
    </xf>
    <xf numFmtId="169" fontId="67" fillId="16" borderId="36" xfId="0" applyNumberFormat="1" applyFont="1" applyFill="1" applyBorder="1" applyAlignment="1">
      <alignment horizontal="center"/>
    </xf>
    <xf numFmtId="165" fontId="60" fillId="16" borderId="37" xfId="0" applyNumberFormat="1" applyFont="1" applyFill="1" applyBorder="1" applyAlignment="1">
      <alignment horizontal="center"/>
    </xf>
    <xf numFmtId="49" fontId="62" fillId="16" borderId="38" xfId="0" applyNumberFormat="1" applyFont="1" applyFill="1" applyBorder="1" applyAlignment="1">
      <alignment horizontal="center" vertical="center" wrapText="1"/>
    </xf>
    <xf numFmtId="43" fontId="60" fillId="33" borderId="39" xfId="60" applyFont="1" applyFill="1" applyBorder="1" applyAlignment="1">
      <alignment horizontal="center"/>
    </xf>
    <xf numFmtId="43" fontId="60" fillId="33" borderId="37" xfId="60" applyFont="1" applyFill="1" applyBorder="1" applyAlignment="1">
      <alignment horizontal="center"/>
    </xf>
    <xf numFmtId="43" fontId="60" fillId="33" borderId="24" xfId="60" applyFont="1" applyFill="1" applyBorder="1" applyAlignment="1">
      <alignment horizontal="center"/>
    </xf>
    <xf numFmtId="166" fontId="65" fillId="16" borderId="40" xfId="60" applyNumberFormat="1" applyFont="1" applyFill="1" applyBorder="1" applyAlignment="1">
      <alignment horizontal="center" vertical="center" wrapText="1"/>
    </xf>
    <xf numFmtId="43" fontId="65" fillId="16" borderId="30" xfId="60" applyFont="1" applyFill="1" applyBorder="1" applyAlignment="1">
      <alignment horizontal="center"/>
    </xf>
    <xf numFmtId="43" fontId="65" fillId="16" borderId="41" xfId="60" applyFont="1" applyFill="1" applyBorder="1" applyAlignment="1">
      <alignment horizontal="center"/>
    </xf>
    <xf numFmtId="166" fontId="67" fillId="16" borderId="42" xfId="60" applyNumberFormat="1" applyFont="1" applyFill="1" applyBorder="1" applyAlignment="1">
      <alignment horizontal="center"/>
    </xf>
    <xf numFmtId="166" fontId="60" fillId="33" borderId="23" xfId="60" applyNumberFormat="1" applyFont="1" applyFill="1" applyBorder="1" applyAlignment="1">
      <alignment horizontal="center" vertical="center" wrapText="1"/>
    </xf>
    <xf numFmtId="166" fontId="65" fillId="16" borderId="33" xfId="60" applyNumberFormat="1" applyFont="1" applyFill="1" applyBorder="1" applyAlignment="1">
      <alignment horizontal="center" vertical="center" wrapText="1"/>
    </xf>
    <xf numFmtId="166" fontId="10" fillId="33" borderId="27" xfId="60" applyNumberFormat="1" applyFont="1" applyFill="1" applyBorder="1" applyAlignment="1">
      <alignment horizontal="center"/>
    </xf>
    <xf numFmtId="166" fontId="67" fillId="16" borderId="43" xfId="60" applyNumberFormat="1" applyFont="1" applyFill="1" applyBorder="1" applyAlignment="1">
      <alignment horizontal="center"/>
    </xf>
    <xf numFmtId="0" fontId="10" fillId="0" borderId="17" xfId="0" applyFont="1" applyBorder="1" applyAlignment="1">
      <alignment vertical="center" wrapText="1"/>
    </xf>
    <xf numFmtId="168" fontId="2" fillId="0" borderId="10" xfId="0" applyNumberFormat="1" applyFont="1" applyFill="1" applyBorder="1" applyAlignment="1">
      <alignment horizontal="center" vertical="center"/>
    </xf>
    <xf numFmtId="2" fontId="2" fillId="0" borderId="10" xfId="60" applyNumberFormat="1" applyFont="1" applyFill="1" applyBorder="1" applyAlignment="1">
      <alignment horizontal="center" vertical="center"/>
    </xf>
    <xf numFmtId="49" fontId="62" fillId="33" borderId="44" xfId="0" applyNumberFormat="1" applyFont="1" applyFill="1" applyBorder="1" applyAlignment="1">
      <alignment horizontal="center" vertical="center" wrapText="1"/>
    </xf>
    <xf numFmtId="2" fontId="60" fillId="0" borderId="10" xfId="0" applyNumberFormat="1" applyFont="1" applyFill="1" applyBorder="1" applyAlignment="1">
      <alignment horizontal="center" vertical="center" wrapText="1"/>
    </xf>
    <xf numFmtId="2" fontId="60" fillId="33" borderId="45" xfId="0" applyNumberFormat="1" applyFont="1" applyFill="1" applyBorder="1" applyAlignment="1">
      <alignment horizontal="center" vertical="center" wrapText="1"/>
    </xf>
    <xf numFmtId="2" fontId="10" fillId="33" borderId="46" xfId="0" applyNumberFormat="1" applyFont="1" applyFill="1" applyBorder="1" applyAlignment="1">
      <alignment horizontal="center"/>
    </xf>
    <xf numFmtId="49" fontId="68" fillId="33" borderId="47" xfId="0" applyNumberFormat="1" applyFont="1" applyFill="1" applyBorder="1" applyAlignment="1">
      <alignment horizontal="center" vertical="center" wrapText="1"/>
    </xf>
    <xf numFmtId="49" fontId="68" fillId="33" borderId="48" xfId="0" applyNumberFormat="1" applyFont="1" applyFill="1" applyBorder="1" applyAlignment="1">
      <alignment horizontal="center" vertical="center" wrapText="1"/>
    </xf>
    <xf numFmtId="2" fontId="69" fillId="33" borderId="49" xfId="0" applyNumberFormat="1" applyFont="1" applyFill="1" applyBorder="1" applyAlignment="1">
      <alignment horizontal="center" vertical="center" wrapText="1"/>
    </xf>
    <xf numFmtId="2" fontId="69" fillId="33" borderId="10" xfId="0" applyNumberFormat="1" applyFont="1" applyFill="1" applyBorder="1" applyAlignment="1">
      <alignment horizontal="center" vertical="center" wrapText="1"/>
    </xf>
    <xf numFmtId="2" fontId="69" fillId="0" borderId="10" xfId="0" applyNumberFormat="1" applyFont="1" applyFill="1" applyBorder="1" applyAlignment="1">
      <alignment horizontal="center" vertical="center" wrapText="1"/>
    </xf>
    <xf numFmtId="2" fontId="2" fillId="33" borderId="49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165" fontId="69" fillId="33" borderId="37" xfId="0" applyNumberFormat="1" applyFont="1" applyFill="1" applyBorder="1" applyAlignment="1">
      <alignment horizontal="center"/>
    </xf>
    <xf numFmtId="165" fontId="69" fillId="33" borderId="24" xfId="0" applyNumberFormat="1" applyFont="1" applyFill="1" applyBorder="1" applyAlignment="1">
      <alignment horizontal="center"/>
    </xf>
    <xf numFmtId="49" fontId="68" fillId="33" borderId="50" xfId="0" applyNumberFormat="1" applyFont="1" applyFill="1" applyBorder="1" applyAlignment="1">
      <alignment horizontal="center" vertical="center" wrapText="1"/>
    </xf>
    <xf numFmtId="49" fontId="62" fillId="35" borderId="51" xfId="0" applyNumberFormat="1" applyFont="1" applyFill="1" applyBorder="1" applyAlignment="1">
      <alignment horizontal="center" vertical="center" wrapText="1"/>
    </xf>
    <xf numFmtId="49" fontId="62" fillId="33" borderId="51" xfId="0" applyNumberFormat="1" applyFont="1" applyFill="1" applyBorder="1" applyAlignment="1">
      <alignment horizontal="center" vertical="center" wrapText="1"/>
    </xf>
    <xf numFmtId="49" fontId="65" fillId="33" borderId="52" xfId="0" applyNumberFormat="1" applyFont="1" applyFill="1" applyBorder="1" applyAlignment="1">
      <alignment horizontal="center" vertical="center" wrapText="1"/>
    </xf>
    <xf numFmtId="3" fontId="65" fillId="33" borderId="52" xfId="0" applyNumberFormat="1" applyFont="1" applyFill="1" applyBorder="1" applyAlignment="1">
      <alignment horizontal="center"/>
    </xf>
    <xf numFmtId="3" fontId="23" fillId="0" borderId="52" xfId="0" applyNumberFormat="1" applyFont="1" applyFill="1" applyBorder="1" applyAlignment="1">
      <alignment horizontal="center"/>
    </xf>
    <xf numFmtId="165" fontId="65" fillId="33" borderId="41" xfId="0" applyNumberFormat="1" applyFont="1" applyFill="1" applyBorder="1" applyAlignment="1">
      <alignment horizontal="center"/>
    </xf>
    <xf numFmtId="169" fontId="65" fillId="35" borderId="52" xfId="0" applyNumberFormat="1" applyFont="1" applyFill="1" applyBorder="1" applyAlignment="1">
      <alignment horizontal="center" vertical="center" wrapText="1"/>
    </xf>
    <xf numFmtId="169" fontId="67" fillId="35" borderId="52" xfId="0" applyNumberFormat="1" applyFont="1" applyFill="1" applyBorder="1" applyAlignment="1">
      <alignment horizontal="center"/>
    </xf>
    <xf numFmtId="49" fontId="60" fillId="33" borderId="29" xfId="0" applyNumberFormat="1" applyFont="1" applyFill="1" applyBorder="1" applyAlignment="1">
      <alignment horizontal="center" vertical="center" wrapText="1"/>
    </xf>
    <xf numFmtId="169" fontId="61" fillId="33" borderId="0" xfId="0" applyNumberFormat="1" applyFont="1" applyFill="1" applyAlignment="1">
      <alignment/>
    </xf>
    <xf numFmtId="169" fontId="60" fillId="33" borderId="0" xfId="0" applyNumberFormat="1" applyFont="1" applyFill="1" applyAlignment="1">
      <alignment/>
    </xf>
    <xf numFmtId="169" fontId="10" fillId="33" borderId="0" xfId="0" applyNumberFormat="1" applyFont="1" applyFill="1" applyAlignment="1">
      <alignment/>
    </xf>
    <xf numFmtId="169" fontId="65" fillId="33" borderId="0" xfId="0" applyNumberFormat="1" applyFont="1" applyFill="1" applyAlignment="1">
      <alignment horizontal="center"/>
    </xf>
    <xf numFmtId="169" fontId="65" fillId="35" borderId="41" xfId="0" applyNumberFormat="1" applyFont="1" applyFill="1" applyBorder="1" applyAlignment="1">
      <alignment horizontal="center"/>
    </xf>
    <xf numFmtId="169" fontId="66" fillId="33" borderId="0" xfId="0" applyNumberFormat="1" applyFont="1" applyFill="1" applyAlignment="1">
      <alignment horizontal="center"/>
    </xf>
    <xf numFmtId="0" fontId="66" fillId="33" borderId="0" xfId="0" applyFont="1" applyFill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70" fillId="0" borderId="57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60" fillId="0" borderId="49" xfId="0" applyNumberFormat="1" applyFont="1" applyBorder="1" applyAlignment="1">
      <alignment horizontal="center" vertical="center" wrapText="1"/>
    </xf>
    <xf numFmtId="3" fontId="60" fillId="0" borderId="56" xfId="0" applyNumberFormat="1" applyFont="1" applyBorder="1" applyAlignment="1">
      <alignment horizontal="center" vertical="center" wrapText="1"/>
    </xf>
    <xf numFmtId="3" fontId="60" fillId="0" borderId="17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49" fontId="5" fillId="0" borderId="5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2" fontId="68" fillId="33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own-reg-rev" xfId="33"/>
    <cellStyle name="Normal_Regional Data for IGR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55;&#1083;&#1072;&#1085;&#1086;&#1074;&#1099;&#1077;%20&#1087;&#1086;&#1082;&#1072;&#1079;&#1072;&#1090;&#1077;&#1083;&#1080;%20&#1085;&#1072;%202019%20&#1075;&#1086;&#1076;%20(2)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55;&#1083;&#1072;&#1085;&#1086;&#1074;&#1099;&#1077;%20&#1087;&#1086;&#1082;&#1072;&#1079;&#1072;&#1090;&#1077;&#1083;&#1080;%20&#1085;&#1072;%202019%20&#1075;&#1086;&#1076;%20(2)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показатели 2018"/>
      <sheetName val="Лист1 (2)"/>
      <sheetName val="За январь"/>
      <sheetName val="За февраль"/>
      <sheetName val="За март"/>
      <sheetName val="2019г"/>
      <sheetName val="Передаваемые полномочия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6">
        <row r="9">
          <cell r="AR9">
            <v>11257.7</v>
          </cell>
        </row>
        <row r="10">
          <cell r="AR10">
            <v>11226.199999999999</v>
          </cell>
        </row>
        <row r="11">
          <cell r="AR11">
            <v>15684.5</v>
          </cell>
        </row>
        <row r="12">
          <cell r="AR12">
            <v>61371.2</v>
          </cell>
        </row>
        <row r="14">
          <cell r="AR14">
            <v>3423.5</v>
          </cell>
        </row>
        <row r="15">
          <cell r="AR15">
            <v>4137.2</v>
          </cell>
        </row>
        <row r="16">
          <cell r="AR16">
            <v>1933.3</v>
          </cell>
        </row>
        <row r="17">
          <cell r="AR17">
            <v>3299.4</v>
          </cell>
        </row>
        <row r="18">
          <cell r="AR18">
            <v>2002.2</v>
          </cell>
        </row>
        <row r="19">
          <cell r="AR19">
            <v>8081.799999999999</v>
          </cell>
        </row>
        <row r="20">
          <cell r="AR20">
            <v>1359.6999999999998</v>
          </cell>
        </row>
        <row r="21">
          <cell r="AR21">
            <v>4787.7</v>
          </cell>
        </row>
        <row r="22">
          <cell r="AR22">
            <v>3249.1</v>
          </cell>
        </row>
        <row r="23">
          <cell r="AR23">
            <v>2678.2999999999997</v>
          </cell>
        </row>
        <row r="24">
          <cell r="AR24">
            <v>4242.400000000001</v>
          </cell>
        </row>
        <row r="25">
          <cell r="AR25">
            <v>4209.700000000001</v>
          </cell>
        </row>
        <row r="26">
          <cell r="AR26">
            <v>3042.1</v>
          </cell>
        </row>
        <row r="27">
          <cell r="AR27">
            <v>5631.700000000001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показатели 2018"/>
      <sheetName val="Лист1 (2)"/>
      <sheetName val="За январь"/>
      <sheetName val="За февраль"/>
      <sheetName val="За март"/>
      <sheetName val="2019г"/>
      <sheetName val="Передаваемые полномочия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6">
        <row r="9">
          <cell r="D9">
            <v>10801.9</v>
          </cell>
          <cell r="F9">
            <v>455.8</v>
          </cell>
          <cell r="AG9">
            <v>2904.9750000000004</v>
          </cell>
          <cell r="AI9">
            <v>67.5</v>
          </cell>
          <cell r="AJ9">
            <v>0</v>
          </cell>
        </row>
        <row r="10">
          <cell r="D10">
            <v>7311.5</v>
          </cell>
          <cell r="F10">
            <v>3914.7000000000003</v>
          </cell>
          <cell r="AG10">
            <v>4145.475</v>
          </cell>
          <cell r="AI10">
            <v>2274.75</v>
          </cell>
          <cell r="AJ10">
            <v>0</v>
          </cell>
        </row>
        <row r="11">
          <cell r="D11">
            <v>15015.8</v>
          </cell>
          <cell r="F11">
            <v>668.7</v>
          </cell>
          <cell r="AG11">
            <v>5641.575000000001</v>
          </cell>
          <cell r="AI11">
            <v>1576.5</v>
          </cell>
          <cell r="AJ11">
            <v>0</v>
          </cell>
        </row>
        <row r="12">
          <cell r="D12">
            <v>59470.1</v>
          </cell>
          <cell r="F12">
            <v>1901.1</v>
          </cell>
          <cell r="AG12">
            <v>11394.375</v>
          </cell>
          <cell r="AI12">
            <v>1234.875</v>
          </cell>
          <cell r="AJ12">
            <v>99.4</v>
          </cell>
        </row>
        <row r="14">
          <cell r="D14">
            <v>510.6</v>
          </cell>
          <cell r="F14">
            <v>860.7</v>
          </cell>
          <cell r="AG14">
            <v>2550.2250000000004</v>
          </cell>
          <cell r="AI14">
            <v>138.45</v>
          </cell>
          <cell r="AJ14">
            <v>45</v>
          </cell>
        </row>
        <row r="15">
          <cell r="D15">
            <v>126.8</v>
          </cell>
          <cell r="F15">
            <v>2898.2</v>
          </cell>
          <cell r="AG15">
            <v>2997.375</v>
          </cell>
          <cell r="AI15">
            <v>109.35000000000001</v>
          </cell>
          <cell r="AJ15">
            <v>201.8</v>
          </cell>
        </row>
        <row r="16">
          <cell r="C16">
            <v>286.3</v>
          </cell>
          <cell r="AG16">
            <v>1386.4499999999998</v>
          </cell>
          <cell r="AI16">
            <v>317.70000000000005</v>
          </cell>
          <cell r="AJ16">
            <v>84</v>
          </cell>
        </row>
        <row r="17">
          <cell r="C17">
            <v>382.5</v>
          </cell>
          <cell r="AG17">
            <v>2620.875</v>
          </cell>
          <cell r="AI17">
            <v>98.32499999999999</v>
          </cell>
          <cell r="AJ17">
            <v>192</v>
          </cell>
        </row>
        <row r="18">
          <cell r="C18">
            <v>102.5</v>
          </cell>
          <cell r="AG18">
            <v>1683.4499999999998</v>
          </cell>
          <cell r="AI18">
            <v>53.775000000000006</v>
          </cell>
          <cell r="AJ18">
            <v>180</v>
          </cell>
        </row>
        <row r="19">
          <cell r="C19">
            <v>4457.7</v>
          </cell>
          <cell r="AG19">
            <v>6105.674999999999</v>
          </cell>
          <cell r="AI19">
            <v>156.22500000000002</v>
          </cell>
          <cell r="AJ19">
            <v>690</v>
          </cell>
        </row>
        <row r="20">
          <cell r="C20">
            <v>763.3</v>
          </cell>
          <cell r="AG20">
            <v>889.0500000000001</v>
          </cell>
          <cell r="AI20">
            <v>18.299999999999997</v>
          </cell>
          <cell r="AJ20">
            <v>20</v>
          </cell>
        </row>
        <row r="21">
          <cell r="C21">
            <v>2858.7</v>
          </cell>
          <cell r="AG21">
            <v>3369.4500000000003</v>
          </cell>
          <cell r="AI21">
            <v>107.10000000000001</v>
          </cell>
          <cell r="AJ21">
            <v>388</v>
          </cell>
        </row>
        <row r="22">
          <cell r="C22">
            <v>393.79999999999995</v>
          </cell>
          <cell r="AG22">
            <v>2549.85</v>
          </cell>
          <cell r="AI22">
            <v>98.88</v>
          </cell>
          <cell r="AJ22">
            <v>224.8</v>
          </cell>
        </row>
        <row r="23">
          <cell r="C23">
            <v>1747.3</v>
          </cell>
          <cell r="AG23">
            <v>1644.45</v>
          </cell>
          <cell r="AI23">
            <v>11.55</v>
          </cell>
          <cell r="AJ23">
            <v>152</v>
          </cell>
        </row>
        <row r="24">
          <cell r="C24">
            <v>1177.8</v>
          </cell>
          <cell r="AG24">
            <v>3180.2250000000004</v>
          </cell>
          <cell r="AI24">
            <v>113.85000000000001</v>
          </cell>
          <cell r="AJ24">
            <v>282</v>
          </cell>
        </row>
        <row r="25">
          <cell r="C25">
            <v>525</v>
          </cell>
          <cell r="AG25">
            <v>3096.6</v>
          </cell>
          <cell r="AI25">
            <v>163.5</v>
          </cell>
          <cell r="AJ25">
            <v>349</v>
          </cell>
        </row>
        <row r="26">
          <cell r="C26">
            <v>1219.4</v>
          </cell>
          <cell r="AG26">
            <v>2412.525</v>
          </cell>
          <cell r="AI26">
            <v>188.4</v>
          </cell>
          <cell r="AJ26">
            <v>30</v>
          </cell>
        </row>
        <row r="27">
          <cell r="C27">
            <v>1435.2</v>
          </cell>
          <cell r="AG27">
            <v>4479.225</v>
          </cell>
          <cell r="AI27">
            <v>126.3</v>
          </cell>
          <cell r="AJ27">
            <v>360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"/>
  <sheetViews>
    <sheetView tabSelected="1" view="pageBreakPreview" zoomScale="80" zoomScaleSheetLayoutView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0" sqref="A20"/>
    </sheetView>
  </sheetViews>
  <sheetFormatPr defaultColWidth="9.140625" defaultRowHeight="12.75"/>
  <cols>
    <col min="1" max="1" width="8.7109375" style="59" customWidth="1"/>
    <col min="2" max="2" width="24.8515625" style="59" customWidth="1"/>
    <col min="3" max="3" width="13.7109375" style="59" customWidth="1"/>
    <col min="4" max="4" width="11.57421875" style="59" customWidth="1"/>
    <col min="5" max="5" width="12.140625" style="59" customWidth="1"/>
    <col min="6" max="6" width="14.28125" style="59" customWidth="1"/>
    <col min="7" max="7" width="12.140625" style="59" customWidth="1"/>
    <col min="8" max="8" width="12.421875" style="59" customWidth="1"/>
    <col min="9" max="9" width="12.8515625" style="59" customWidth="1"/>
    <col min="10" max="10" width="11.140625" style="59" customWidth="1"/>
    <col min="11" max="11" width="12.28125" style="59" customWidth="1"/>
    <col min="12" max="17" width="15.140625" style="59" customWidth="1"/>
    <col min="18" max="18" width="11.140625" style="59" customWidth="1"/>
    <col min="19" max="19" width="14.7109375" style="59" customWidth="1"/>
    <col min="20" max="20" width="15.421875" style="59" customWidth="1"/>
    <col min="21" max="21" width="13.00390625" style="59" customWidth="1"/>
    <col min="22" max="22" width="15.8515625" style="59" customWidth="1"/>
    <col min="23" max="23" width="12.00390625" style="59" customWidth="1"/>
    <col min="24" max="24" width="14.00390625" style="59" customWidth="1"/>
    <col min="25" max="25" width="19.28125" style="59" customWidth="1"/>
    <col min="26" max="26" width="18.8515625" style="59" customWidth="1"/>
    <col min="27" max="28" width="27.421875" style="59" customWidth="1"/>
    <col min="29" max="32" width="13.28125" style="59" customWidth="1"/>
    <col min="33" max="33" width="13.8515625" style="69" customWidth="1"/>
    <col min="34" max="34" width="14.140625" style="69" customWidth="1"/>
    <col min="35" max="35" width="15.57421875" style="59" customWidth="1"/>
    <col min="36" max="36" width="12.57421875" style="59" customWidth="1"/>
    <col min="37" max="16384" width="9.140625" style="59" customWidth="1"/>
  </cols>
  <sheetData>
    <row r="1" spans="1:35" ht="14.25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7"/>
      <c r="AH1" s="57"/>
      <c r="AI1" s="58"/>
    </row>
    <row r="2" spans="1:35" ht="41.25" customHeight="1" thickBot="1">
      <c r="A2" s="57"/>
      <c r="B2" s="135" t="s">
        <v>130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75"/>
      <c r="T2" s="75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7"/>
      <c r="AH2" s="57"/>
      <c r="AI2" s="58"/>
    </row>
    <row r="3" spans="1:34" s="65" customFormat="1" ht="130.5" customHeight="1">
      <c r="A3" s="62" t="s">
        <v>111</v>
      </c>
      <c r="B3" s="61" t="s">
        <v>24</v>
      </c>
      <c r="C3" s="62" t="s">
        <v>150</v>
      </c>
      <c r="D3" s="60" t="s">
        <v>151</v>
      </c>
      <c r="E3" s="60" t="s">
        <v>152</v>
      </c>
      <c r="F3" s="60" t="s">
        <v>153</v>
      </c>
      <c r="G3" s="60" t="s">
        <v>154</v>
      </c>
      <c r="H3" s="84" t="s">
        <v>155</v>
      </c>
      <c r="I3" s="64" t="s">
        <v>156</v>
      </c>
      <c r="J3" s="60" t="s">
        <v>157</v>
      </c>
      <c r="K3" s="60" t="s">
        <v>158</v>
      </c>
      <c r="L3" s="60" t="s">
        <v>159</v>
      </c>
      <c r="M3" s="60" t="s">
        <v>160</v>
      </c>
      <c r="N3" s="60" t="s">
        <v>161</v>
      </c>
      <c r="O3" s="60" t="s">
        <v>162</v>
      </c>
      <c r="P3" s="60" t="s">
        <v>163</v>
      </c>
      <c r="Q3" s="60" t="s">
        <v>164</v>
      </c>
      <c r="R3" s="87" t="s">
        <v>165</v>
      </c>
      <c r="S3" s="62" t="s">
        <v>166</v>
      </c>
      <c r="T3" s="63" t="s">
        <v>167</v>
      </c>
      <c r="U3" s="60" t="s">
        <v>168</v>
      </c>
      <c r="V3" s="60" t="s">
        <v>169</v>
      </c>
      <c r="W3" s="84" t="s">
        <v>170</v>
      </c>
      <c r="X3" s="91" t="s">
        <v>129</v>
      </c>
      <c r="Y3" s="62" t="s">
        <v>134</v>
      </c>
      <c r="Z3" s="106" t="s">
        <v>135</v>
      </c>
      <c r="AA3" s="159" t="s">
        <v>136</v>
      </c>
      <c r="AB3" s="110" t="s">
        <v>137</v>
      </c>
      <c r="AC3" s="111" t="s">
        <v>131</v>
      </c>
      <c r="AD3" s="111" t="s">
        <v>138</v>
      </c>
      <c r="AE3" s="111" t="s">
        <v>139</v>
      </c>
      <c r="AF3" s="119" t="s">
        <v>140</v>
      </c>
      <c r="AG3" s="120" t="s">
        <v>149</v>
      </c>
      <c r="AH3" s="121" t="s">
        <v>112</v>
      </c>
    </row>
    <row r="4" spans="1:36" s="66" customFormat="1" ht="21.75" customHeight="1">
      <c r="A4" s="128" t="s">
        <v>0</v>
      </c>
      <c r="B4" s="77" t="s">
        <v>8</v>
      </c>
      <c r="C4" s="82">
        <v>0.9236612920694444</v>
      </c>
      <c r="D4" s="40">
        <f>SUM('U1.2.'!E4)</f>
        <v>0.8014505409102837</v>
      </c>
      <c r="E4" s="70">
        <f>SUM('U1.3.'!E4)</f>
        <v>0</v>
      </c>
      <c r="F4" s="70">
        <f>SUM('U1.4.'!E4)</f>
        <v>1</v>
      </c>
      <c r="G4" s="70">
        <f>SUM('U1.5.'!B4)</f>
        <v>0</v>
      </c>
      <c r="H4" s="85">
        <f>SUM(C4:G4)*2</f>
        <v>5.450223665959456</v>
      </c>
      <c r="I4" s="81">
        <v>0</v>
      </c>
      <c r="J4" s="70">
        <v>0</v>
      </c>
      <c r="K4" s="70">
        <v>0.9725708081302945</v>
      </c>
      <c r="L4" s="76">
        <v>1</v>
      </c>
      <c r="M4" s="70">
        <v>1</v>
      </c>
      <c r="N4" s="70">
        <v>0.13722403873601566</v>
      </c>
      <c r="O4" s="70">
        <v>1</v>
      </c>
      <c r="P4" s="70">
        <v>9.112547098938713E-06</v>
      </c>
      <c r="Q4" s="70">
        <v>1</v>
      </c>
      <c r="R4" s="88">
        <f>SUM(I4:Q4)*2.5</f>
        <v>12.774509898533521</v>
      </c>
      <c r="S4" s="42">
        <v>0</v>
      </c>
      <c r="T4" s="42">
        <v>0</v>
      </c>
      <c r="U4" s="99">
        <v>0</v>
      </c>
      <c r="V4" s="99">
        <v>4.99975001250715E-05</v>
      </c>
      <c r="W4" s="100">
        <f>SUM(S4:V4)</f>
        <v>4.99975001250715E-05</v>
      </c>
      <c r="X4" s="95">
        <f>SUM(W4+R4+H4)</f>
        <v>18.224783561993103</v>
      </c>
      <c r="Y4" s="108">
        <v>0</v>
      </c>
      <c r="Z4" s="105">
        <v>1</v>
      </c>
      <c r="AA4" s="105">
        <v>1</v>
      </c>
      <c r="AB4" s="112">
        <v>0</v>
      </c>
      <c r="AC4" s="113">
        <v>0</v>
      </c>
      <c r="AD4" s="113">
        <v>5</v>
      </c>
      <c r="AE4" s="113">
        <v>0</v>
      </c>
      <c r="AF4" s="112">
        <v>1</v>
      </c>
      <c r="AG4" s="126" t="s">
        <v>141</v>
      </c>
      <c r="AH4" s="122" t="s">
        <v>6</v>
      </c>
      <c r="AI4" s="130">
        <f>SUM(AG4-AG25)</f>
        <v>1.1341666666666672</v>
      </c>
      <c r="AJ4" s="130">
        <f>SUM(AI4*AI4)</f>
        <v>1.286334027777779</v>
      </c>
    </row>
    <row r="5" spans="1:36" s="66" customFormat="1" ht="21.75" customHeight="1">
      <c r="A5" s="128" t="s">
        <v>6</v>
      </c>
      <c r="B5" s="77" t="s">
        <v>9</v>
      </c>
      <c r="C5" s="82">
        <v>0.9027963884365263</v>
      </c>
      <c r="D5" s="40">
        <f>SUM('U1.2.'!E5)</f>
        <v>0</v>
      </c>
      <c r="E5" s="70">
        <f>SUM('U1.3.'!E5)</f>
        <v>0</v>
      </c>
      <c r="F5" s="70">
        <f>SUM('U1.4.'!E5)</f>
        <v>1</v>
      </c>
      <c r="G5" s="70">
        <f>SUM('U1.5.'!B5)</f>
        <v>1</v>
      </c>
      <c r="H5" s="85">
        <f aca="true" t="shared" si="0" ref="H5:H22">SUM(C5:G5)*2</f>
        <v>5.805592776873053</v>
      </c>
      <c r="I5" s="81">
        <v>0</v>
      </c>
      <c r="J5" s="70">
        <v>0</v>
      </c>
      <c r="K5" s="70">
        <v>0.5233530434903954</v>
      </c>
      <c r="L5" s="76">
        <v>1</v>
      </c>
      <c r="M5" s="70">
        <v>1</v>
      </c>
      <c r="N5" s="70">
        <v>0.13430354505581077</v>
      </c>
      <c r="O5" s="70">
        <v>0</v>
      </c>
      <c r="P5" s="70">
        <v>0.27602631187082405</v>
      </c>
      <c r="Q5" s="70">
        <v>1</v>
      </c>
      <c r="R5" s="88">
        <f aca="true" t="shared" si="1" ref="R5:R22">SUM(I5:Q5)*2.5</f>
        <v>9.834207251042576</v>
      </c>
      <c r="S5" s="42">
        <v>1</v>
      </c>
      <c r="T5" s="42">
        <v>0</v>
      </c>
      <c r="U5" s="99">
        <v>0</v>
      </c>
      <c r="V5" s="99">
        <v>4.99975001250715E-05</v>
      </c>
      <c r="W5" s="100">
        <f aca="true" t="shared" si="2" ref="W5:W22">SUM(S5:V5)</f>
        <v>1.0000499975001251</v>
      </c>
      <c r="X5" s="95">
        <f aca="true" t="shared" si="3" ref="X5:X21">SUM(W5+R5+H5)</f>
        <v>16.639850025415754</v>
      </c>
      <c r="Y5" s="108">
        <v>0</v>
      </c>
      <c r="Z5" s="105">
        <v>1</v>
      </c>
      <c r="AA5" s="105">
        <v>1</v>
      </c>
      <c r="AB5" s="112">
        <v>0</v>
      </c>
      <c r="AC5" s="113">
        <v>0</v>
      </c>
      <c r="AD5" s="113">
        <v>5</v>
      </c>
      <c r="AE5" s="113">
        <v>0</v>
      </c>
      <c r="AF5" s="112">
        <v>1</v>
      </c>
      <c r="AG5" s="126" t="s">
        <v>142</v>
      </c>
      <c r="AH5" s="122" t="s">
        <v>6</v>
      </c>
      <c r="AI5" s="130">
        <f>SUM(AG5-AG25)</f>
        <v>-0.3556333333333317</v>
      </c>
      <c r="AJ5" s="130">
        <f aca="true" t="shared" si="4" ref="AJ5:AJ21">SUM(AI5*AI5)</f>
        <v>0.12647506777777662</v>
      </c>
    </row>
    <row r="6" spans="1:36" s="66" customFormat="1" ht="21.75" customHeight="1">
      <c r="A6" s="128" t="s">
        <v>7</v>
      </c>
      <c r="B6" s="77" t="s">
        <v>28</v>
      </c>
      <c r="C6" s="82">
        <v>0.7439761266307828</v>
      </c>
      <c r="D6" s="40">
        <f>SUM('U1.2.'!E6)</f>
        <v>0.5960309635097776</v>
      </c>
      <c r="E6" s="70">
        <f>SUM('U1.3.'!E6)</f>
        <v>0</v>
      </c>
      <c r="F6" s="70">
        <f>SUM('U1.4.'!E6)</f>
        <v>1</v>
      </c>
      <c r="G6" s="70">
        <f>SUM('U1.5.'!B6)</f>
        <v>0</v>
      </c>
      <c r="H6" s="85">
        <f t="shared" si="0"/>
        <v>4.680014180281121</v>
      </c>
      <c r="I6" s="81">
        <v>0</v>
      </c>
      <c r="J6" s="70">
        <v>0</v>
      </c>
      <c r="K6" s="70">
        <v>0.9999184472637309</v>
      </c>
      <c r="L6" s="76">
        <v>1</v>
      </c>
      <c r="M6" s="70">
        <v>1</v>
      </c>
      <c r="N6" s="70">
        <v>0.27621954935861986</v>
      </c>
      <c r="O6" s="70">
        <v>0</v>
      </c>
      <c r="P6" s="70">
        <v>0.9673836399905983</v>
      </c>
      <c r="Q6" s="70">
        <v>1</v>
      </c>
      <c r="R6" s="88">
        <f t="shared" si="1"/>
        <v>13.108804091532374</v>
      </c>
      <c r="S6" s="42">
        <v>1</v>
      </c>
      <c r="T6" s="42">
        <v>0</v>
      </c>
      <c r="U6" s="99">
        <v>1</v>
      </c>
      <c r="V6" s="99">
        <v>0.6250187490625468</v>
      </c>
      <c r="W6" s="100">
        <f t="shared" si="2"/>
        <v>2.625018749062547</v>
      </c>
      <c r="X6" s="95">
        <f t="shared" si="3"/>
        <v>20.41383702087604</v>
      </c>
      <c r="Y6" s="108">
        <v>0</v>
      </c>
      <c r="Z6" s="107">
        <v>0</v>
      </c>
      <c r="AA6" s="114">
        <v>1</v>
      </c>
      <c r="AB6" s="112">
        <v>0</v>
      </c>
      <c r="AC6" s="113">
        <v>0</v>
      </c>
      <c r="AD6" s="113">
        <v>0</v>
      </c>
      <c r="AE6" s="113">
        <v>0</v>
      </c>
      <c r="AF6" s="112">
        <v>1</v>
      </c>
      <c r="AG6" s="126">
        <v>20.2097</v>
      </c>
      <c r="AH6" s="122" t="s">
        <v>6</v>
      </c>
      <c r="AI6" s="130">
        <f>SUM(AG6-AG25)</f>
        <v>4.212566666666669</v>
      </c>
      <c r="AJ6" s="130">
        <f t="shared" si="4"/>
        <v>17.745717921111133</v>
      </c>
    </row>
    <row r="7" spans="1:36" s="66" customFormat="1" ht="21.75" customHeight="1">
      <c r="A7" s="128" t="s">
        <v>114</v>
      </c>
      <c r="B7" s="77" t="s">
        <v>29</v>
      </c>
      <c r="C7" s="82">
        <v>0.8814200713039166</v>
      </c>
      <c r="D7" s="40">
        <f>SUM('U1.2.'!E7)</f>
        <v>0.853379112474199</v>
      </c>
      <c r="E7" s="70">
        <f>SUM('U1.3.'!E7)</f>
        <v>0</v>
      </c>
      <c r="F7" s="70">
        <f>SUM('U1.4.'!E7)</f>
        <v>1</v>
      </c>
      <c r="G7" s="70">
        <f>SUM('U1.5.'!B7)</f>
        <v>0</v>
      </c>
      <c r="H7" s="85">
        <f t="shared" si="0"/>
        <v>5.469598367556231</v>
      </c>
      <c r="I7" s="81">
        <v>0</v>
      </c>
      <c r="J7" s="70">
        <v>0</v>
      </c>
      <c r="K7" s="70">
        <v>0.9551121228205401</v>
      </c>
      <c r="L7" s="76">
        <v>1</v>
      </c>
      <c r="M7" s="70">
        <v>1</v>
      </c>
      <c r="N7" s="70">
        <v>0.2614345456195908</v>
      </c>
      <c r="O7" s="70">
        <v>1</v>
      </c>
      <c r="P7" s="70">
        <v>0.04034195953874344</v>
      </c>
      <c r="Q7" s="70">
        <v>1</v>
      </c>
      <c r="R7" s="88">
        <f t="shared" si="1"/>
        <v>13.142221569947186</v>
      </c>
      <c r="S7" s="42">
        <v>1</v>
      </c>
      <c r="T7" s="42">
        <v>0</v>
      </c>
      <c r="U7" s="99">
        <v>1</v>
      </c>
      <c r="V7" s="99">
        <v>0.6250187490625468</v>
      </c>
      <c r="W7" s="100">
        <f t="shared" si="2"/>
        <v>2.625018749062547</v>
      </c>
      <c r="X7" s="95">
        <f t="shared" si="3"/>
        <v>21.236838686565964</v>
      </c>
      <c r="Y7" s="108">
        <v>0</v>
      </c>
      <c r="Z7" s="107">
        <v>0</v>
      </c>
      <c r="AA7" s="114">
        <v>1</v>
      </c>
      <c r="AB7" s="112">
        <v>0</v>
      </c>
      <c r="AC7" s="113">
        <v>0</v>
      </c>
      <c r="AD7" s="113">
        <v>0</v>
      </c>
      <c r="AE7" s="113">
        <v>0</v>
      </c>
      <c r="AF7" s="112">
        <v>1</v>
      </c>
      <c r="AG7" s="126">
        <v>21.0244</v>
      </c>
      <c r="AH7" s="122" t="s">
        <v>6</v>
      </c>
      <c r="AI7" s="130">
        <f>SUM(AG7-AG25)</f>
        <v>5.027266666666668</v>
      </c>
      <c r="AJ7" s="130">
        <f t="shared" si="4"/>
        <v>25.273410137777788</v>
      </c>
    </row>
    <row r="8" spans="1:36" s="66" customFormat="1" ht="21.75" customHeight="1">
      <c r="A8" s="128" t="s">
        <v>115</v>
      </c>
      <c r="B8" s="77" t="s">
        <v>10</v>
      </c>
      <c r="C8" s="82">
        <v>0.6354516448535429</v>
      </c>
      <c r="D8" s="40">
        <f>SUM('U1.2.'!E8)</f>
        <v>0.6574518252036079</v>
      </c>
      <c r="E8" s="70">
        <f>SUM('U1.3.'!E8)</f>
        <v>0</v>
      </c>
      <c r="F8" s="70">
        <f>SUM('U1.4.'!E8)</f>
        <v>0</v>
      </c>
      <c r="G8" s="70">
        <f>SUM('U1.5.'!B8)</f>
        <v>1</v>
      </c>
      <c r="H8" s="85">
        <f t="shared" si="0"/>
        <v>4.585806940114302</v>
      </c>
      <c r="I8" s="81">
        <v>0</v>
      </c>
      <c r="J8" s="70">
        <v>0</v>
      </c>
      <c r="K8" s="70">
        <v>0.2744513438111708</v>
      </c>
      <c r="L8" s="76">
        <v>1</v>
      </c>
      <c r="M8" s="70">
        <v>1</v>
      </c>
      <c r="N8" s="70">
        <v>0.6044423604954248</v>
      </c>
      <c r="O8" s="70">
        <v>0</v>
      </c>
      <c r="P8" s="70">
        <v>0.07800413251806987</v>
      </c>
      <c r="Q8" s="70">
        <v>1</v>
      </c>
      <c r="R8" s="88">
        <f t="shared" si="1"/>
        <v>9.892244592061664</v>
      </c>
      <c r="S8" s="43">
        <v>1</v>
      </c>
      <c r="T8" s="42">
        <v>0</v>
      </c>
      <c r="U8" s="99">
        <v>1</v>
      </c>
      <c r="V8" s="99">
        <v>0.7500124993750311</v>
      </c>
      <c r="W8" s="100">
        <f t="shared" si="2"/>
        <v>2.750012499375031</v>
      </c>
      <c r="X8" s="95">
        <f t="shared" si="3"/>
        <v>17.228064031550996</v>
      </c>
      <c r="Y8" s="108">
        <v>0</v>
      </c>
      <c r="Z8" s="105">
        <v>0</v>
      </c>
      <c r="AA8" s="105">
        <v>1</v>
      </c>
      <c r="AB8" s="112">
        <v>0</v>
      </c>
      <c r="AC8" s="113">
        <v>0</v>
      </c>
      <c r="AD8" s="113">
        <v>0</v>
      </c>
      <c r="AE8" s="113">
        <v>0</v>
      </c>
      <c r="AF8" s="112">
        <v>1</v>
      </c>
      <c r="AG8" s="126">
        <v>17.0558</v>
      </c>
      <c r="AH8" s="122" t="s">
        <v>6</v>
      </c>
      <c r="AI8" s="130">
        <f>SUM(AG8-AG25)</f>
        <v>1.058666666666669</v>
      </c>
      <c r="AJ8" s="130">
        <f t="shared" si="4"/>
        <v>1.1207751111111162</v>
      </c>
    </row>
    <row r="9" spans="1:36" s="66" customFormat="1" ht="21.75" customHeight="1">
      <c r="A9" s="128" t="s">
        <v>116</v>
      </c>
      <c r="B9" s="77" t="s">
        <v>11</v>
      </c>
      <c r="C9" s="82">
        <v>0.5594260916908197</v>
      </c>
      <c r="D9" s="40">
        <f>SUM('U1.2.'!E9)</f>
        <v>0.47896440613394753</v>
      </c>
      <c r="E9" s="70">
        <f>SUM('U1.3.'!E9)</f>
        <v>0</v>
      </c>
      <c r="F9" s="70">
        <f>SUM('U1.4.'!E9)</f>
        <v>0</v>
      </c>
      <c r="G9" s="70">
        <f>SUM('U1.5.'!B9)</f>
        <v>1</v>
      </c>
      <c r="H9" s="85">
        <f t="shared" si="0"/>
        <v>4.076780995649535</v>
      </c>
      <c r="I9" s="81">
        <v>0</v>
      </c>
      <c r="J9" s="70">
        <v>0</v>
      </c>
      <c r="K9" s="70">
        <v>0.30781719799200014</v>
      </c>
      <c r="L9" s="76">
        <v>1</v>
      </c>
      <c r="M9" s="70">
        <v>1</v>
      </c>
      <c r="N9" s="70">
        <v>1.0000250450861443</v>
      </c>
      <c r="O9" s="70">
        <v>1</v>
      </c>
      <c r="P9" s="70">
        <v>0.29045507239861146</v>
      </c>
      <c r="Q9" s="70">
        <v>1</v>
      </c>
      <c r="R9" s="88">
        <f t="shared" si="1"/>
        <v>13.995743288691889</v>
      </c>
      <c r="S9" s="42">
        <v>1</v>
      </c>
      <c r="T9" s="42">
        <v>0</v>
      </c>
      <c r="U9" s="99">
        <v>1</v>
      </c>
      <c r="V9" s="99">
        <v>0.7500124993750311</v>
      </c>
      <c r="W9" s="100">
        <f t="shared" si="2"/>
        <v>2.750012499375031</v>
      </c>
      <c r="X9" s="95">
        <f t="shared" si="3"/>
        <v>20.822536783716455</v>
      </c>
      <c r="Y9" s="108">
        <v>0</v>
      </c>
      <c r="Z9" s="105">
        <v>0</v>
      </c>
      <c r="AA9" s="105">
        <v>1</v>
      </c>
      <c r="AB9" s="112">
        <v>0</v>
      </c>
      <c r="AC9" s="113">
        <v>0</v>
      </c>
      <c r="AD9" s="113">
        <v>0</v>
      </c>
      <c r="AE9" s="113">
        <v>0</v>
      </c>
      <c r="AF9" s="112">
        <v>1</v>
      </c>
      <c r="AG9" s="126">
        <v>20.6143</v>
      </c>
      <c r="AH9" s="122" t="s">
        <v>6</v>
      </c>
      <c r="AI9" s="130">
        <f>SUM(AG9-AG25)</f>
        <v>4.617166666666668</v>
      </c>
      <c r="AJ9" s="130">
        <f t="shared" si="4"/>
        <v>21.31822802777779</v>
      </c>
    </row>
    <row r="10" spans="1:36" s="66" customFormat="1" ht="21.75" customHeight="1">
      <c r="A10" s="128" t="s">
        <v>117</v>
      </c>
      <c r="B10" s="77" t="s">
        <v>12</v>
      </c>
      <c r="C10" s="82">
        <v>0.9233255706635473</v>
      </c>
      <c r="D10" s="40">
        <f>SUM('U1.2.'!E10)</f>
        <v>0.039688841266434426</v>
      </c>
      <c r="E10" s="70">
        <f>SUM('U1.3.'!E10)</f>
        <v>0</v>
      </c>
      <c r="F10" s="70">
        <f>SUM('U1.4.'!E10)</f>
        <v>0</v>
      </c>
      <c r="G10" s="70">
        <f>SUM('U1.5.'!B10)</f>
        <v>1</v>
      </c>
      <c r="H10" s="85">
        <f t="shared" si="0"/>
        <v>3.9260288238599634</v>
      </c>
      <c r="I10" s="81">
        <v>0</v>
      </c>
      <c r="J10" s="70">
        <v>0</v>
      </c>
      <c r="K10" s="70">
        <v>0.11771861787103377</v>
      </c>
      <c r="L10" s="76">
        <v>1</v>
      </c>
      <c r="M10" s="70">
        <v>1</v>
      </c>
      <c r="N10" s="70">
        <v>0.12324103280025926</v>
      </c>
      <c r="O10" s="70">
        <v>1</v>
      </c>
      <c r="P10" s="70">
        <v>0.6290762022503886</v>
      </c>
      <c r="Q10" s="70">
        <v>1</v>
      </c>
      <c r="R10" s="88">
        <f t="shared" si="1"/>
        <v>12.175089632304203</v>
      </c>
      <c r="S10" s="42">
        <v>1</v>
      </c>
      <c r="T10" s="42">
        <v>1</v>
      </c>
      <c r="U10" s="99">
        <v>1</v>
      </c>
      <c r="V10" s="99">
        <v>0.7500124993750311</v>
      </c>
      <c r="W10" s="100">
        <f t="shared" si="2"/>
        <v>3.750012499375031</v>
      </c>
      <c r="X10" s="95">
        <f t="shared" si="3"/>
        <v>19.851130955539197</v>
      </c>
      <c r="Y10" s="108">
        <v>0</v>
      </c>
      <c r="Z10" s="105">
        <v>0</v>
      </c>
      <c r="AA10" s="105">
        <v>0</v>
      </c>
      <c r="AB10" s="112">
        <v>0</v>
      </c>
      <c r="AC10" s="113">
        <v>0</v>
      </c>
      <c r="AD10" s="113">
        <v>0</v>
      </c>
      <c r="AE10" s="113">
        <v>0</v>
      </c>
      <c r="AF10" s="112">
        <v>0</v>
      </c>
      <c r="AG10" s="126">
        <v>19.8511</v>
      </c>
      <c r="AH10" s="122" t="s">
        <v>6</v>
      </c>
      <c r="AI10" s="130">
        <f>SUM(AG10-AG25)</f>
        <v>3.8539666666666665</v>
      </c>
      <c r="AJ10" s="130">
        <f t="shared" si="4"/>
        <v>14.853059067777776</v>
      </c>
    </row>
    <row r="11" spans="1:36" s="66" customFormat="1" ht="21.75" customHeight="1">
      <c r="A11" s="128" t="s">
        <v>118</v>
      </c>
      <c r="B11" s="77" t="s">
        <v>13</v>
      </c>
      <c r="C11" s="82">
        <v>0.8130267446582782</v>
      </c>
      <c r="D11" s="40">
        <f>SUM('U1.2.'!E11)</f>
        <v>0.5877204917943177</v>
      </c>
      <c r="E11" s="70">
        <f>SUM('U1.3.'!E11)</f>
        <v>0</v>
      </c>
      <c r="F11" s="70">
        <f>SUM('U1.4.'!E11)</f>
        <v>0</v>
      </c>
      <c r="G11" s="70">
        <f>SUM('U1.5.'!B11)</f>
        <v>1</v>
      </c>
      <c r="H11" s="85">
        <f t="shared" si="0"/>
        <v>4.801494472905192</v>
      </c>
      <c r="I11" s="81">
        <v>0</v>
      </c>
      <c r="J11" s="70">
        <v>0</v>
      </c>
      <c r="K11" s="70">
        <v>0.18431153268862616</v>
      </c>
      <c r="L11" s="76">
        <v>1</v>
      </c>
      <c r="M11" s="70">
        <v>1</v>
      </c>
      <c r="N11" s="70">
        <v>0.9319176689112739</v>
      </c>
      <c r="O11" s="70">
        <v>0</v>
      </c>
      <c r="P11" s="70">
        <v>0.30691726275547354</v>
      </c>
      <c r="Q11" s="70">
        <v>1</v>
      </c>
      <c r="R11" s="88">
        <f t="shared" si="1"/>
        <v>11.057866160888434</v>
      </c>
      <c r="S11" s="42">
        <v>1</v>
      </c>
      <c r="T11" s="42">
        <v>0</v>
      </c>
      <c r="U11" s="99">
        <v>1</v>
      </c>
      <c r="V11" s="99">
        <v>1</v>
      </c>
      <c r="W11" s="100">
        <f t="shared" si="2"/>
        <v>3</v>
      </c>
      <c r="X11" s="95">
        <f t="shared" si="3"/>
        <v>18.859360633793628</v>
      </c>
      <c r="Y11" s="108">
        <v>0</v>
      </c>
      <c r="Z11" s="105">
        <v>0</v>
      </c>
      <c r="AA11" s="105">
        <v>1</v>
      </c>
      <c r="AB11" s="112">
        <v>0</v>
      </c>
      <c r="AC11" s="113">
        <v>0</v>
      </c>
      <c r="AD11" s="113">
        <v>0</v>
      </c>
      <c r="AE11" s="113">
        <v>0</v>
      </c>
      <c r="AF11" s="112">
        <v>1</v>
      </c>
      <c r="AG11" s="126">
        <v>18.6708</v>
      </c>
      <c r="AH11" s="122" t="s">
        <v>6</v>
      </c>
      <c r="AI11" s="130">
        <f>SUM(AG11-Оценка!AG25)</f>
        <v>2.6736666666666675</v>
      </c>
      <c r="AJ11" s="130">
        <f t="shared" si="4"/>
        <v>7.1484934444444495</v>
      </c>
    </row>
    <row r="12" spans="1:36" s="66" customFormat="1" ht="21.75" customHeight="1">
      <c r="A12" s="128" t="s">
        <v>119</v>
      </c>
      <c r="B12" s="77" t="s">
        <v>14</v>
      </c>
      <c r="C12" s="82">
        <v>0.7899194755481682</v>
      </c>
      <c r="D12" s="40">
        <f>SUM('U1.2.'!E12)</f>
        <v>0.32962523563787366</v>
      </c>
      <c r="E12" s="70">
        <f>SUM('U1.3.'!E12)</f>
        <v>0</v>
      </c>
      <c r="F12" s="70">
        <f>SUM('U1.4.'!E12)</f>
        <v>0</v>
      </c>
      <c r="G12" s="70">
        <f>SUM('U1.5.'!B12)</f>
        <v>1</v>
      </c>
      <c r="H12" s="85">
        <f t="shared" si="0"/>
        <v>4.239089422372084</v>
      </c>
      <c r="I12" s="81">
        <v>0</v>
      </c>
      <c r="J12" s="70">
        <v>0</v>
      </c>
      <c r="K12" s="70">
        <v>0</v>
      </c>
      <c r="L12" s="76">
        <v>1</v>
      </c>
      <c r="M12" s="70">
        <v>1</v>
      </c>
      <c r="N12" s="70">
        <v>0.18718983772428716</v>
      </c>
      <c r="O12" s="70">
        <v>1</v>
      </c>
      <c r="P12" s="70">
        <v>0.04905269797482731</v>
      </c>
      <c r="Q12" s="70">
        <v>1</v>
      </c>
      <c r="R12" s="88">
        <f t="shared" si="1"/>
        <v>10.590606339247785</v>
      </c>
      <c r="S12" s="42">
        <v>1</v>
      </c>
      <c r="T12" s="42">
        <v>0</v>
      </c>
      <c r="U12" s="99">
        <v>1</v>
      </c>
      <c r="V12" s="99">
        <v>1</v>
      </c>
      <c r="W12" s="100">
        <f t="shared" si="2"/>
        <v>3</v>
      </c>
      <c r="X12" s="95">
        <f t="shared" si="3"/>
        <v>17.829695761619867</v>
      </c>
      <c r="Y12" s="108">
        <v>0</v>
      </c>
      <c r="Z12" s="105">
        <v>0</v>
      </c>
      <c r="AA12" s="105">
        <v>1</v>
      </c>
      <c r="AB12" s="112">
        <v>0</v>
      </c>
      <c r="AC12" s="113">
        <v>0</v>
      </c>
      <c r="AD12" s="113">
        <v>0</v>
      </c>
      <c r="AE12" s="113">
        <v>0</v>
      </c>
      <c r="AF12" s="112">
        <v>0</v>
      </c>
      <c r="AG12" s="126">
        <v>17.8297</v>
      </c>
      <c r="AH12" s="122" t="s">
        <v>6</v>
      </c>
      <c r="AI12" s="130">
        <f>SUM(AG12-AG25)</f>
        <v>1.8325666666666667</v>
      </c>
      <c r="AJ12" s="130">
        <f t="shared" si="4"/>
        <v>3.358300587777778</v>
      </c>
    </row>
    <row r="13" spans="1:36" s="66" customFormat="1" ht="21.75" customHeight="1">
      <c r="A13" s="128" t="s">
        <v>120</v>
      </c>
      <c r="B13" s="77" t="s">
        <v>15</v>
      </c>
      <c r="C13" s="82">
        <v>0.4353447482016733</v>
      </c>
      <c r="D13" s="40">
        <f>SUM('U1.2.'!E13)</f>
        <v>0.8380101774874962</v>
      </c>
      <c r="E13" s="70">
        <f>SUM('U1.3.'!E13)</f>
        <v>0</v>
      </c>
      <c r="F13" s="70">
        <f>SUM('U1.4.'!E13)</f>
        <v>0</v>
      </c>
      <c r="G13" s="70">
        <f>SUM('U1.5.'!B13)</f>
        <v>0</v>
      </c>
      <c r="H13" s="85">
        <f t="shared" si="0"/>
        <v>2.546709851378339</v>
      </c>
      <c r="I13" s="81">
        <v>0</v>
      </c>
      <c r="J13" s="70">
        <v>0</v>
      </c>
      <c r="K13" s="70">
        <v>0.2728459479649043</v>
      </c>
      <c r="L13" s="76">
        <v>1</v>
      </c>
      <c r="M13" s="70">
        <v>1</v>
      </c>
      <c r="N13" s="70">
        <v>0.45543356219966546</v>
      </c>
      <c r="O13" s="70">
        <v>1</v>
      </c>
      <c r="P13" s="70">
        <v>0.12429009013478225</v>
      </c>
      <c r="Q13" s="70">
        <v>1</v>
      </c>
      <c r="R13" s="88">
        <f t="shared" si="1"/>
        <v>12.131424000748382</v>
      </c>
      <c r="S13" s="42">
        <v>0</v>
      </c>
      <c r="T13" s="42">
        <v>0</v>
      </c>
      <c r="U13" s="99">
        <v>1</v>
      </c>
      <c r="V13" s="99">
        <v>0.6250187490625468</v>
      </c>
      <c r="W13" s="100">
        <f t="shared" si="2"/>
        <v>1.625018749062547</v>
      </c>
      <c r="X13" s="95">
        <f t="shared" si="3"/>
        <v>16.303152601189268</v>
      </c>
      <c r="Y13" s="108">
        <v>0</v>
      </c>
      <c r="Z13" s="105">
        <v>1</v>
      </c>
      <c r="AA13" s="105">
        <v>1</v>
      </c>
      <c r="AB13" s="112">
        <v>0</v>
      </c>
      <c r="AC13" s="113">
        <v>0</v>
      </c>
      <c r="AD13" s="113">
        <v>5</v>
      </c>
      <c r="AE13" s="113">
        <v>0</v>
      </c>
      <c r="AF13" s="112">
        <v>1</v>
      </c>
      <c r="AG13" s="126">
        <v>15.325</v>
      </c>
      <c r="AH13" s="122" t="s">
        <v>6</v>
      </c>
      <c r="AI13" s="130">
        <f>SUM(AG13-AG25)</f>
        <v>-0.672133333333333</v>
      </c>
      <c r="AJ13" s="130">
        <f t="shared" si="4"/>
        <v>0.4517632177777774</v>
      </c>
    </row>
    <row r="14" spans="1:36" s="66" customFormat="1" ht="21.75" customHeight="1">
      <c r="A14" s="128" t="s">
        <v>121</v>
      </c>
      <c r="B14" s="77" t="s">
        <v>16</v>
      </c>
      <c r="C14" s="82">
        <v>0.7072899267503727</v>
      </c>
      <c r="D14" s="40">
        <f>SUM('U1.2.'!E14)</f>
        <v>0.6958433741601229</v>
      </c>
      <c r="E14" s="70">
        <f>SUM('U1.3.'!E14)</f>
        <v>0</v>
      </c>
      <c r="F14" s="70">
        <f>SUM('U1.4.'!E14)</f>
        <v>0</v>
      </c>
      <c r="G14" s="70">
        <f>SUM('U1.5.'!B14)</f>
        <v>1</v>
      </c>
      <c r="H14" s="85">
        <f t="shared" si="0"/>
        <v>4.806266601820991</v>
      </c>
      <c r="I14" s="81">
        <v>0</v>
      </c>
      <c r="J14" s="70">
        <v>0</v>
      </c>
      <c r="K14" s="70">
        <v>0.1804448443541581</v>
      </c>
      <c r="L14" s="76">
        <v>1</v>
      </c>
      <c r="M14" s="70">
        <v>1</v>
      </c>
      <c r="N14" s="70">
        <v>0.0722948050078604</v>
      </c>
      <c r="O14" s="70">
        <v>1</v>
      </c>
      <c r="P14" s="70">
        <v>0</v>
      </c>
      <c r="Q14" s="70">
        <v>1</v>
      </c>
      <c r="R14" s="88">
        <f t="shared" si="1"/>
        <v>10.631849123405047</v>
      </c>
      <c r="S14" s="42">
        <v>0</v>
      </c>
      <c r="T14" s="42">
        <v>0</v>
      </c>
      <c r="U14" s="99">
        <v>1</v>
      </c>
      <c r="V14" s="99">
        <v>1</v>
      </c>
      <c r="W14" s="100">
        <f t="shared" si="2"/>
        <v>2</v>
      </c>
      <c r="X14" s="95">
        <f t="shared" si="3"/>
        <v>17.438115725226037</v>
      </c>
      <c r="Y14" s="108">
        <v>0</v>
      </c>
      <c r="Z14" s="105">
        <v>0</v>
      </c>
      <c r="AA14" s="105">
        <v>1</v>
      </c>
      <c r="AB14" s="112">
        <v>0</v>
      </c>
      <c r="AC14" s="113">
        <v>0</v>
      </c>
      <c r="AD14" s="113">
        <v>0</v>
      </c>
      <c r="AE14" s="113">
        <v>0</v>
      </c>
      <c r="AF14" s="112">
        <v>1</v>
      </c>
      <c r="AG14" s="126">
        <v>17.2637</v>
      </c>
      <c r="AH14" s="122" t="s">
        <v>6</v>
      </c>
      <c r="AI14" s="130">
        <f>SUM(AG15-AG25)</f>
        <v>0.9892666666666674</v>
      </c>
      <c r="AJ14" s="130">
        <f t="shared" si="4"/>
        <v>0.9786485377777793</v>
      </c>
    </row>
    <row r="15" spans="1:36" s="66" customFormat="1" ht="21.75" customHeight="1">
      <c r="A15" s="128" t="s">
        <v>122</v>
      </c>
      <c r="B15" s="77" t="s">
        <v>17</v>
      </c>
      <c r="C15" s="82">
        <v>0.9444625338566475</v>
      </c>
      <c r="D15" s="40">
        <f>SUM('U1.2.'!E15)</f>
        <v>0.8682915571545786</v>
      </c>
      <c r="E15" s="70">
        <f>SUM('U1.3.'!E15)</f>
        <v>0</v>
      </c>
      <c r="F15" s="70">
        <f>SUM('U1.4.'!E15)</f>
        <v>0</v>
      </c>
      <c r="G15" s="70">
        <f>SUM('U1.5.'!B15)</f>
        <v>1</v>
      </c>
      <c r="H15" s="85">
        <f t="shared" si="0"/>
        <v>5.625508182022452</v>
      </c>
      <c r="I15" s="81">
        <v>0</v>
      </c>
      <c r="J15" s="70">
        <v>0</v>
      </c>
      <c r="K15" s="70">
        <v>0.21738864294125762</v>
      </c>
      <c r="L15" s="76">
        <v>1</v>
      </c>
      <c r="M15" s="70">
        <v>1</v>
      </c>
      <c r="N15" s="70">
        <v>0.16101465081209568</v>
      </c>
      <c r="O15" s="70">
        <v>0</v>
      </c>
      <c r="P15" s="70">
        <v>0.03459711818708738</v>
      </c>
      <c r="Q15" s="70">
        <v>1</v>
      </c>
      <c r="R15" s="88">
        <f t="shared" si="1"/>
        <v>8.532501029851101</v>
      </c>
      <c r="S15" s="42">
        <v>1</v>
      </c>
      <c r="T15" s="42">
        <v>0</v>
      </c>
      <c r="U15" s="99">
        <v>1</v>
      </c>
      <c r="V15" s="99">
        <v>1</v>
      </c>
      <c r="W15" s="100">
        <f t="shared" si="2"/>
        <v>3</v>
      </c>
      <c r="X15" s="95">
        <f t="shared" si="3"/>
        <v>17.158009211873555</v>
      </c>
      <c r="Y15" s="108">
        <v>0</v>
      </c>
      <c r="Z15" s="105">
        <v>0</v>
      </c>
      <c r="AA15" s="105">
        <v>1</v>
      </c>
      <c r="AB15" s="112">
        <v>0</v>
      </c>
      <c r="AC15" s="113">
        <v>0</v>
      </c>
      <c r="AD15" s="113">
        <v>0</v>
      </c>
      <c r="AE15" s="113">
        <v>0</v>
      </c>
      <c r="AF15" s="112">
        <v>1</v>
      </c>
      <c r="AG15" s="126">
        <v>16.9864</v>
      </c>
      <c r="AH15" s="122" t="s">
        <v>6</v>
      </c>
      <c r="AI15" s="130">
        <f>SUM(AG15-AG25)</f>
        <v>0.9892666666666674</v>
      </c>
      <c r="AJ15" s="130">
        <f t="shared" si="4"/>
        <v>0.9786485377777793</v>
      </c>
    </row>
    <row r="16" spans="1:36" s="67" customFormat="1" ht="21.75" customHeight="1">
      <c r="A16" s="78" t="s">
        <v>123</v>
      </c>
      <c r="B16" s="77" t="s">
        <v>18</v>
      </c>
      <c r="C16" s="83">
        <v>0.8268065273762186</v>
      </c>
      <c r="D16" s="40">
        <f>SUM('U1.2.'!E16)</f>
        <v>0.6208254382393822</v>
      </c>
      <c r="E16" s="70">
        <f>SUM('U1.3.'!E16)</f>
        <v>0</v>
      </c>
      <c r="F16" s="70">
        <f>SUM('U1.4.'!E16)</f>
        <v>0</v>
      </c>
      <c r="G16" s="70">
        <f>SUM('U1.5.'!B16)</f>
        <v>1</v>
      </c>
      <c r="H16" s="85">
        <f t="shared" si="0"/>
        <v>4.895263931231201</v>
      </c>
      <c r="I16" s="81">
        <v>0</v>
      </c>
      <c r="J16" s="70">
        <v>0</v>
      </c>
      <c r="K16" s="74">
        <v>0.14037314839001555</v>
      </c>
      <c r="L16" s="76">
        <v>1</v>
      </c>
      <c r="M16" s="70">
        <v>1</v>
      </c>
      <c r="N16" s="70">
        <v>0</v>
      </c>
      <c r="O16" s="74">
        <v>1</v>
      </c>
      <c r="P16" s="74">
        <v>0.08771243747046649</v>
      </c>
      <c r="Q16" s="74">
        <v>1</v>
      </c>
      <c r="R16" s="89">
        <f t="shared" si="1"/>
        <v>10.570213964651206</v>
      </c>
      <c r="S16" s="42">
        <v>1</v>
      </c>
      <c r="T16" s="42">
        <v>0</v>
      </c>
      <c r="U16" s="101">
        <v>1</v>
      </c>
      <c r="V16" s="101">
        <v>1</v>
      </c>
      <c r="W16" s="102">
        <f t="shared" si="2"/>
        <v>3</v>
      </c>
      <c r="X16" s="98">
        <f t="shared" si="3"/>
        <v>18.465477895882408</v>
      </c>
      <c r="Y16" s="109">
        <v>0</v>
      </c>
      <c r="Z16" s="105">
        <v>0</v>
      </c>
      <c r="AA16" s="105">
        <v>1</v>
      </c>
      <c r="AB16" s="115">
        <v>0</v>
      </c>
      <c r="AC16" s="116">
        <v>0</v>
      </c>
      <c r="AD16" s="116">
        <v>0</v>
      </c>
      <c r="AE16" s="116">
        <v>0</v>
      </c>
      <c r="AF16" s="115">
        <v>1</v>
      </c>
      <c r="AG16" s="127">
        <v>18.2808</v>
      </c>
      <c r="AH16" s="123">
        <v>2</v>
      </c>
      <c r="AI16" s="131">
        <f>SUM(AG16-AG25)</f>
        <v>2.283666666666667</v>
      </c>
      <c r="AJ16" s="131">
        <f t="shared" si="4"/>
        <v>5.2151334444444455</v>
      </c>
    </row>
    <row r="17" spans="1:36" s="67" customFormat="1" ht="21.75" customHeight="1">
      <c r="A17" s="78" t="s">
        <v>124</v>
      </c>
      <c r="B17" s="77" t="s">
        <v>19</v>
      </c>
      <c r="C17" s="83">
        <v>0.23582504693693077</v>
      </c>
      <c r="D17" s="40">
        <f>SUM('U1.2.'!E17)</f>
        <v>0.6276000902474651</v>
      </c>
      <c r="E17" s="70">
        <f>SUM('U1.3.'!E17)</f>
        <v>0</v>
      </c>
      <c r="F17" s="70">
        <f>SUM('U1.4.'!E17)</f>
        <v>0</v>
      </c>
      <c r="G17" s="70">
        <f>SUM('U1.5.'!B17)</f>
        <v>1</v>
      </c>
      <c r="H17" s="85">
        <f t="shared" si="0"/>
        <v>3.7268502743687915</v>
      </c>
      <c r="I17" s="81">
        <v>0</v>
      </c>
      <c r="J17" s="70">
        <v>0</v>
      </c>
      <c r="K17" s="74">
        <v>0.2747931689804916</v>
      </c>
      <c r="L17" s="76">
        <v>1</v>
      </c>
      <c r="M17" s="70">
        <v>1</v>
      </c>
      <c r="N17" s="70">
        <v>0.4550945934482024</v>
      </c>
      <c r="O17" s="74">
        <v>0</v>
      </c>
      <c r="P17" s="74">
        <v>0</v>
      </c>
      <c r="Q17" s="74">
        <v>1</v>
      </c>
      <c r="R17" s="89">
        <f t="shared" si="1"/>
        <v>9.324719406071736</v>
      </c>
      <c r="S17" s="42">
        <v>0</v>
      </c>
      <c r="T17" s="42">
        <v>0</v>
      </c>
      <c r="U17" s="101">
        <v>1</v>
      </c>
      <c r="V17" s="101">
        <v>0.375031248437578</v>
      </c>
      <c r="W17" s="102">
        <f t="shared" si="2"/>
        <v>1.375031248437578</v>
      </c>
      <c r="X17" s="98">
        <f t="shared" si="3"/>
        <v>14.426600928878106</v>
      </c>
      <c r="Y17" s="109">
        <v>0</v>
      </c>
      <c r="Z17" s="105">
        <v>0</v>
      </c>
      <c r="AA17" s="105">
        <v>1</v>
      </c>
      <c r="AB17" s="115">
        <v>0</v>
      </c>
      <c r="AC17" s="116">
        <v>0</v>
      </c>
      <c r="AD17" s="116">
        <v>0</v>
      </c>
      <c r="AE17" s="116">
        <v>0</v>
      </c>
      <c r="AF17" s="115">
        <v>1</v>
      </c>
      <c r="AG17" s="127">
        <v>14.2823</v>
      </c>
      <c r="AH17" s="123">
        <v>2</v>
      </c>
      <c r="AI17" s="131">
        <f>SUM(AG17-AG25)</f>
        <v>-1.714833333333333</v>
      </c>
      <c r="AJ17" s="131">
        <f t="shared" si="4"/>
        <v>2.94065336111111</v>
      </c>
    </row>
    <row r="18" spans="1:36" s="67" customFormat="1" ht="21.75" customHeight="1">
      <c r="A18" s="78" t="s">
        <v>125</v>
      </c>
      <c r="B18" s="77" t="s">
        <v>20</v>
      </c>
      <c r="C18" s="83">
        <f>SUM('U1.1'!E18)</f>
        <v>0.9999885423241162</v>
      </c>
      <c r="D18" s="40">
        <f>SUM('U1.2.'!E18)</f>
        <v>0.7295893418282172</v>
      </c>
      <c r="E18" s="70">
        <f>SUM('U1.3.'!E18)</f>
        <v>0</v>
      </c>
      <c r="F18" s="70">
        <f>SUM('U1.4.'!E18)</f>
        <v>0</v>
      </c>
      <c r="G18" s="70">
        <f>SUM('U1.5.'!B18)</f>
        <v>1</v>
      </c>
      <c r="H18" s="85">
        <f t="shared" si="0"/>
        <v>5.459155768304667</v>
      </c>
      <c r="I18" s="81">
        <v>0</v>
      </c>
      <c r="J18" s="70">
        <v>0</v>
      </c>
      <c r="K18" s="74">
        <v>0.22026626288741255</v>
      </c>
      <c r="L18" s="76">
        <v>0</v>
      </c>
      <c r="M18" s="70">
        <v>0</v>
      </c>
      <c r="N18" s="70">
        <v>0.20999300324404707</v>
      </c>
      <c r="O18" s="74">
        <v>1</v>
      </c>
      <c r="P18" s="74">
        <v>0.03166674990740549</v>
      </c>
      <c r="Q18" s="74">
        <v>1</v>
      </c>
      <c r="R18" s="89">
        <f t="shared" si="1"/>
        <v>6.154815040097162</v>
      </c>
      <c r="S18" s="42">
        <v>1</v>
      </c>
      <c r="T18" s="42">
        <v>0</v>
      </c>
      <c r="U18" s="101">
        <v>0.6666666666666665</v>
      </c>
      <c r="V18" s="101">
        <v>4.99975001250715E-05</v>
      </c>
      <c r="W18" s="102">
        <f t="shared" si="2"/>
        <v>1.6667166641667917</v>
      </c>
      <c r="X18" s="98">
        <f t="shared" si="3"/>
        <v>13.280687472568621</v>
      </c>
      <c r="Y18" s="109">
        <v>0</v>
      </c>
      <c r="Z18" s="105">
        <v>1</v>
      </c>
      <c r="AA18" s="105">
        <v>1</v>
      </c>
      <c r="AB18" s="115">
        <v>0</v>
      </c>
      <c r="AC18" s="116">
        <v>0</v>
      </c>
      <c r="AD18" s="116">
        <v>5</v>
      </c>
      <c r="AE18" s="116">
        <v>0</v>
      </c>
      <c r="AF18" s="115">
        <v>1</v>
      </c>
      <c r="AG18" s="127">
        <v>12.4839</v>
      </c>
      <c r="AH18" s="123">
        <v>2</v>
      </c>
      <c r="AI18" s="131">
        <f>SUM(AG18-AG25)</f>
        <v>-3.513233333333332</v>
      </c>
      <c r="AJ18" s="131">
        <f t="shared" si="4"/>
        <v>12.342808454444436</v>
      </c>
    </row>
    <row r="19" spans="1:36" s="67" customFormat="1" ht="21.75" customHeight="1">
      <c r="A19" s="78" t="s">
        <v>126</v>
      </c>
      <c r="B19" s="77" t="s">
        <v>21</v>
      </c>
      <c r="C19" s="83">
        <v>0.5315810275321425</v>
      </c>
      <c r="D19" s="40">
        <f>SUM('U1.2.'!E19)</f>
        <v>0.8397133282597938</v>
      </c>
      <c r="E19" s="70">
        <f>SUM('U1.3.'!E19)</f>
        <v>0</v>
      </c>
      <c r="F19" s="70">
        <f>SUM('U1.4.'!E19)</f>
        <v>0</v>
      </c>
      <c r="G19" s="70">
        <f>SUM('U1.5.'!B19)</f>
        <v>1</v>
      </c>
      <c r="H19" s="85">
        <f t="shared" si="0"/>
        <v>4.742588711583872</v>
      </c>
      <c r="I19" s="81">
        <v>0</v>
      </c>
      <c r="J19" s="70">
        <v>0</v>
      </c>
      <c r="K19" s="74">
        <v>0.0377972769782128</v>
      </c>
      <c r="L19" s="76">
        <v>1</v>
      </c>
      <c r="M19" s="70">
        <v>1</v>
      </c>
      <c r="N19" s="70">
        <v>0.7098092047779352</v>
      </c>
      <c r="O19" s="74">
        <v>1</v>
      </c>
      <c r="P19" s="74">
        <v>0.19735917065914196</v>
      </c>
      <c r="Q19" s="74">
        <v>1</v>
      </c>
      <c r="R19" s="89">
        <f t="shared" si="1"/>
        <v>12.362414131038225</v>
      </c>
      <c r="S19" s="42">
        <v>1</v>
      </c>
      <c r="T19" s="42">
        <v>0</v>
      </c>
      <c r="U19" s="101">
        <v>1</v>
      </c>
      <c r="V19" s="101">
        <v>0.375031248437578</v>
      </c>
      <c r="W19" s="102">
        <f t="shared" si="2"/>
        <v>2.375031248437578</v>
      </c>
      <c r="X19" s="98">
        <f t="shared" si="3"/>
        <v>19.480034091059675</v>
      </c>
      <c r="Y19" s="109">
        <v>0</v>
      </c>
      <c r="Z19" s="105">
        <v>0</v>
      </c>
      <c r="AA19" s="105">
        <v>1</v>
      </c>
      <c r="AB19" s="115">
        <v>0</v>
      </c>
      <c r="AC19" s="116">
        <v>0</v>
      </c>
      <c r="AD19" s="116">
        <v>0</v>
      </c>
      <c r="AE19" s="116">
        <v>0</v>
      </c>
      <c r="AF19" s="115">
        <v>1</v>
      </c>
      <c r="AG19" s="127">
        <v>19.2852</v>
      </c>
      <c r="AH19" s="124">
        <v>2</v>
      </c>
      <c r="AI19" s="131">
        <f>SUM(AG19-AG25)</f>
        <v>3.2880666666666674</v>
      </c>
      <c r="AJ19" s="131">
        <f t="shared" si="4"/>
        <v>10.81138240444445</v>
      </c>
    </row>
    <row r="20" spans="1:36" s="67" customFormat="1" ht="21.75" customHeight="1">
      <c r="A20" s="78" t="s">
        <v>127</v>
      </c>
      <c r="B20" s="77" t="s">
        <v>22</v>
      </c>
      <c r="C20" s="83">
        <v>0</v>
      </c>
      <c r="D20" s="40">
        <f>SUM('U1.2.'!E20)</f>
        <v>1.0000005638902645</v>
      </c>
      <c r="E20" s="70">
        <f>SUM('U1.3.'!E20)</f>
        <v>0</v>
      </c>
      <c r="F20" s="70">
        <f>SUM('U1.4.'!E20)</f>
        <v>0</v>
      </c>
      <c r="G20" s="70">
        <f>SUM('U1.5.'!B20)</f>
        <v>1</v>
      </c>
      <c r="H20" s="85">
        <f t="shared" si="0"/>
        <v>4.0000011277805285</v>
      </c>
      <c r="I20" s="81">
        <v>0</v>
      </c>
      <c r="J20" s="70">
        <v>0</v>
      </c>
      <c r="K20" s="74">
        <v>0.6660271863850634</v>
      </c>
      <c r="L20" s="76">
        <v>1</v>
      </c>
      <c r="M20" s="70">
        <v>1</v>
      </c>
      <c r="N20" s="70">
        <v>0.8853358957171505</v>
      </c>
      <c r="O20" s="74">
        <v>0</v>
      </c>
      <c r="P20" s="74">
        <v>1.000043721461499</v>
      </c>
      <c r="Q20" s="74">
        <v>1</v>
      </c>
      <c r="R20" s="89">
        <f t="shared" si="1"/>
        <v>13.878517008909284</v>
      </c>
      <c r="S20" s="42">
        <v>1</v>
      </c>
      <c r="T20" s="42">
        <v>0</v>
      </c>
      <c r="U20" s="101">
        <v>1</v>
      </c>
      <c r="V20" s="101">
        <v>1</v>
      </c>
      <c r="W20" s="102">
        <f t="shared" si="2"/>
        <v>3</v>
      </c>
      <c r="X20" s="98">
        <f t="shared" si="3"/>
        <v>20.878518136689813</v>
      </c>
      <c r="Y20" s="109">
        <v>0</v>
      </c>
      <c r="Z20" s="105">
        <v>0</v>
      </c>
      <c r="AA20" s="105">
        <v>1</v>
      </c>
      <c r="AB20" s="115">
        <v>0</v>
      </c>
      <c r="AC20" s="116">
        <v>0</v>
      </c>
      <c r="AD20" s="116">
        <v>0</v>
      </c>
      <c r="AE20" s="116">
        <v>0</v>
      </c>
      <c r="AF20" s="115">
        <v>1</v>
      </c>
      <c r="AG20" s="127">
        <v>20.6697</v>
      </c>
      <c r="AH20" s="123">
        <v>2</v>
      </c>
      <c r="AI20" s="131">
        <f>SUM(AG20-AG25)</f>
        <v>4.6725666666666665</v>
      </c>
      <c r="AJ20" s="131">
        <f t="shared" si="4"/>
        <v>21.832879254444443</v>
      </c>
    </row>
    <row r="21" spans="1:36" s="67" customFormat="1" ht="21.75" customHeight="1">
      <c r="A21" s="78" t="s">
        <v>128</v>
      </c>
      <c r="B21" s="77" t="s">
        <v>23</v>
      </c>
      <c r="C21" s="83">
        <v>0.949968721710614</v>
      </c>
      <c r="D21" s="40">
        <f>SUM('U1.2.'!E21)</f>
        <v>0.8958767049949501</v>
      </c>
      <c r="E21" s="70">
        <f>SUM('U1.3.'!E21)</f>
        <v>0</v>
      </c>
      <c r="F21" s="70">
        <f>SUM('U1.4.'!E21)</f>
        <v>0</v>
      </c>
      <c r="G21" s="70">
        <f>SUM('U1.5.'!B21)</f>
        <v>1</v>
      </c>
      <c r="H21" s="85">
        <f t="shared" si="0"/>
        <v>5.691690853411128</v>
      </c>
      <c r="I21" s="81">
        <v>0</v>
      </c>
      <c r="J21" s="70">
        <v>0</v>
      </c>
      <c r="K21" s="74">
        <v>0.27641024880124837</v>
      </c>
      <c r="L21" s="76">
        <v>1</v>
      </c>
      <c r="M21" s="70">
        <v>1</v>
      </c>
      <c r="N21" s="70">
        <v>0.3610184348278724</v>
      </c>
      <c r="O21" s="74">
        <v>1</v>
      </c>
      <c r="P21" s="74">
        <v>0.005310927821232172</v>
      </c>
      <c r="Q21" s="74">
        <v>1</v>
      </c>
      <c r="R21" s="89">
        <f t="shared" si="1"/>
        <v>11.60684902862588</v>
      </c>
      <c r="S21" s="42">
        <v>0</v>
      </c>
      <c r="T21" s="42">
        <v>0</v>
      </c>
      <c r="U21" s="101">
        <v>1</v>
      </c>
      <c r="V21" s="101">
        <v>4.99975001250715E-05</v>
      </c>
      <c r="W21" s="102">
        <f t="shared" si="2"/>
        <v>1.0000499975001251</v>
      </c>
      <c r="X21" s="98">
        <f t="shared" si="3"/>
        <v>18.298589879537133</v>
      </c>
      <c r="Y21" s="109">
        <v>0</v>
      </c>
      <c r="Z21" s="105">
        <v>0</v>
      </c>
      <c r="AA21" s="105">
        <v>1</v>
      </c>
      <c r="AB21" s="115">
        <v>0</v>
      </c>
      <c r="AC21" s="116">
        <v>0</v>
      </c>
      <c r="AD21" s="116">
        <v>0</v>
      </c>
      <c r="AE21" s="116">
        <v>0</v>
      </c>
      <c r="AF21" s="115">
        <v>1</v>
      </c>
      <c r="AG21" s="127">
        <v>18.1156</v>
      </c>
      <c r="AH21" s="123">
        <v>2</v>
      </c>
      <c r="AI21" s="131">
        <f>SUM(AG21-AG25)</f>
        <v>2.1184666666666683</v>
      </c>
      <c r="AJ21" s="131">
        <f t="shared" si="4"/>
        <v>4.4879010177777845</v>
      </c>
    </row>
    <row r="22" spans="1:36" s="68" customFormat="1" ht="21.75" customHeight="1" thickBot="1">
      <c r="A22" s="79"/>
      <c r="B22" s="80" t="s">
        <v>113</v>
      </c>
      <c r="C22" s="72">
        <v>1</v>
      </c>
      <c r="D22" s="71">
        <v>1.5</v>
      </c>
      <c r="E22" s="71">
        <v>0.5</v>
      </c>
      <c r="F22" s="71">
        <v>1.5</v>
      </c>
      <c r="G22" s="71">
        <v>1</v>
      </c>
      <c r="H22" s="86">
        <f t="shared" si="0"/>
        <v>11</v>
      </c>
      <c r="I22" s="73">
        <v>1</v>
      </c>
      <c r="J22" s="71">
        <v>2</v>
      </c>
      <c r="K22" s="71">
        <v>1</v>
      </c>
      <c r="L22" s="71">
        <v>0.5</v>
      </c>
      <c r="M22" s="71">
        <v>1</v>
      </c>
      <c r="N22" s="71">
        <v>2</v>
      </c>
      <c r="O22" s="71">
        <v>1.4</v>
      </c>
      <c r="P22" s="71">
        <v>1</v>
      </c>
      <c r="Q22" s="71">
        <v>1.5</v>
      </c>
      <c r="R22" s="90">
        <f t="shared" si="1"/>
        <v>28.5</v>
      </c>
      <c r="S22" s="92">
        <v>0.5</v>
      </c>
      <c r="T22" s="93">
        <v>0.7</v>
      </c>
      <c r="U22" s="94">
        <v>0.5</v>
      </c>
      <c r="V22" s="94">
        <v>0.5</v>
      </c>
      <c r="W22" s="96">
        <f t="shared" si="2"/>
        <v>2.2</v>
      </c>
      <c r="X22" s="97">
        <f>SUM(W22+R22+H22)</f>
        <v>41.7</v>
      </c>
      <c r="Y22" s="72">
        <v>0</v>
      </c>
      <c r="Z22" s="71">
        <v>0</v>
      </c>
      <c r="AA22" s="117">
        <v>0</v>
      </c>
      <c r="AB22" s="117">
        <v>0</v>
      </c>
      <c r="AC22" s="118"/>
      <c r="AD22" s="118"/>
      <c r="AE22" s="118"/>
      <c r="AF22" s="117"/>
      <c r="AG22" s="133"/>
      <c r="AH22" s="125"/>
      <c r="AJ22" s="132">
        <f>SUM(AJ4:AJ21)/18</f>
        <v>8.45947842351852</v>
      </c>
    </row>
    <row r="23" ht="18.75">
      <c r="AG23" s="134"/>
    </row>
    <row r="24" ht="14.25">
      <c r="AG24" s="129"/>
    </row>
    <row r="25" ht="14.25">
      <c r="AG25" s="129">
        <f>SUM(AG4:AG21)/18</f>
        <v>15.997133333333332</v>
      </c>
    </row>
    <row r="28" ht="14.25">
      <c r="AC28" s="59" t="s">
        <v>143</v>
      </c>
    </row>
    <row r="30" ht="14.25">
      <c r="AC30" s="59" t="s">
        <v>144</v>
      </c>
    </row>
    <row r="31" ht="14.25">
      <c r="AC31" s="59" t="s">
        <v>146</v>
      </c>
    </row>
    <row r="32" ht="14.25">
      <c r="AC32" s="59" t="s">
        <v>145</v>
      </c>
    </row>
    <row r="34" ht="14.25">
      <c r="AC34" s="59" t="s">
        <v>147</v>
      </c>
    </row>
    <row r="36" ht="14.25">
      <c r="AC36" s="59" t="s">
        <v>148</v>
      </c>
    </row>
  </sheetData>
  <sheetProtection/>
  <mergeCells count="1">
    <mergeCell ref="B2:R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SheetLayoutView="100" zoomScalePageLayoutView="0" workbookViewId="0" topLeftCell="A7">
      <selection activeCell="B2" sqref="B2"/>
    </sheetView>
  </sheetViews>
  <sheetFormatPr defaultColWidth="9.140625" defaultRowHeight="12.75"/>
  <cols>
    <col min="1" max="1" width="39.8515625" style="3" customWidth="1"/>
    <col min="2" max="2" width="41.140625" style="3" customWidth="1"/>
    <col min="3" max="3" width="22.57421875" style="3" hidden="1" customWidth="1"/>
    <col min="4" max="4" width="21.140625" style="3" hidden="1" customWidth="1"/>
    <col min="5" max="5" width="19.8515625" style="2" hidden="1" customWidth="1"/>
    <col min="6" max="6" width="19.140625" style="2" hidden="1" customWidth="1"/>
    <col min="7" max="7" width="9.8515625" style="2" hidden="1" customWidth="1"/>
    <col min="8" max="10" width="9.7109375" style="2" hidden="1" customWidth="1"/>
    <col min="11" max="11" width="18.140625" style="1" customWidth="1"/>
    <col min="12" max="16384" width="9.140625" style="1" customWidth="1"/>
  </cols>
  <sheetData>
    <row r="1" spans="1:10" ht="76.5" customHeight="1" thickBot="1">
      <c r="A1" s="140" t="s">
        <v>67</v>
      </c>
      <c r="B1" s="141"/>
      <c r="C1" s="14"/>
      <c r="D1" s="14"/>
      <c r="E1" s="23" t="s">
        <v>5</v>
      </c>
      <c r="F1" s="23" t="s">
        <v>1</v>
      </c>
      <c r="G1" s="136" t="s">
        <v>2</v>
      </c>
      <c r="H1" s="137"/>
      <c r="I1" s="138"/>
      <c r="J1" s="139"/>
    </row>
    <row r="2" spans="1:10" s="6" customFormat="1" ht="82.5" customHeight="1">
      <c r="A2" s="25" t="s">
        <v>24</v>
      </c>
      <c r="B2" s="25" t="s">
        <v>132</v>
      </c>
      <c r="C2" s="15"/>
      <c r="D2" s="8"/>
      <c r="E2" s="8"/>
      <c r="F2" s="9"/>
      <c r="G2" s="9"/>
      <c r="H2" s="8"/>
      <c r="I2" s="15"/>
      <c r="J2" s="15"/>
    </row>
    <row r="3" spans="1:10" s="6" customFormat="1" ht="15" customHeight="1">
      <c r="A3" s="27" t="s">
        <v>0</v>
      </c>
      <c r="B3" s="28" t="s">
        <v>6</v>
      </c>
      <c r="C3" s="16"/>
      <c r="D3" s="16"/>
      <c r="E3" s="16"/>
      <c r="F3" s="17"/>
      <c r="G3" s="17"/>
      <c r="H3" s="16"/>
      <c r="I3" s="16"/>
      <c r="J3" s="16"/>
    </row>
    <row r="4" spans="1:11" ht="18" customHeight="1">
      <c r="A4" s="19" t="s">
        <v>8</v>
      </c>
      <c r="B4" s="42">
        <v>1</v>
      </c>
      <c r="C4" s="24"/>
      <c r="D4" s="4"/>
      <c r="E4" s="11"/>
      <c r="F4" s="10"/>
      <c r="G4" s="11"/>
      <c r="H4" s="11"/>
      <c r="I4" s="11"/>
      <c r="J4" s="11"/>
      <c r="K4" s="31"/>
    </row>
    <row r="5" spans="1:11" ht="18" customHeight="1">
      <c r="A5" s="19" t="s">
        <v>9</v>
      </c>
      <c r="B5" s="42">
        <v>1</v>
      </c>
      <c r="C5" s="24"/>
      <c r="D5" s="4"/>
      <c r="E5" s="11"/>
      <c r="F5" s="10"/>
      <c r="G5" s="11"/>
      <c r="H5" s="11"/>
      <c r="I5" s="11"/>
      <c r="J5" s="11"/>
      <c r="K5" s="31"/>
    </row>
    <row r="6" spans="1:11" ht="18" customHeight="1">
      <c r="A6" s="19" t="s">
        <v>28</v>
      </c>
      <c r="B6" s="42">
        <v>1</v>
      </c>
      <c r="C6" s="24"/>
      <c r="D6" s="4"/>
      <c r="E6" s="11"/>
      <c r="F6" s="10"/>
      <c r="G6" s="11"/>
      <c r="H6" s="11"/>
      <c r="I6" s="11"/>
      <c r="J6" s="11"/>
      <c r="K6" s="31"/>
    </row>
    <row r="7" spans="1:11" ht="18" customHeight="1">
      <c r="A7" s="19" t="s">
        <v>29</v>
      </c>
      <c r="B7" s="42">
        <v>1</v>
      </c>
      <c r="C7" s="24"/>
      <c r="D7" s="4"/>
      <c r="E7" s="11"/>
      <c r="F7" s="10"/>
      <c r="G7" s="11"/>
      <c r="H7" s="11"/>
      <c r="I7" s="11"/>
      <c r="J7" s="11"/>
      <c r="K7" s="31"/>
    </row>
    <row r="8" spans="1:11" ht="18" customHeight="1">
      <c r="A8" s="19" t="s">
        <v>10</v>
      </c>
      <c r="B8" s="42">
        <v>1</v>
      </c>
      <c r="C8" s="24"/>
      <c r="D8" s="4"/>
      <c r="E8" s="11"/>
      <c r="F8" s="10"/>
      <c r="G8" s="11"/>
      <c r="H8" s="11"/>
      <c r="I8" s="11"/>
      <c r="J8" s="11"/>
      <c r="K8" s="31"/>
    </row>
    <row r="9" spans="1:11" ht="18" customHeight="1">
      <c r="A9" s="19" t="s">
        <v>11</v>
      </c>
      <c r="B9" s="42">
        <v>1</v>
      </c>
      <c r="C9" s="24"/>
      <c r="D9" s="4"/>
      <c r="E9" s="11"/>
      <c r="F9" s="10"/>
      <c r="G9" s="11"/>
      <c r="H9" s="11"/>
      <c r="I9" s="11"/>
      <c r="J9" s="11"/>
      <c r="K9" s="31"/>
    </row>
    <row r="10" spans="1:11" ht="18" customHeight="1">
      <c r="A10" s="19" t="s">
        <v>12</v>
      </c>
      <c r="B10" s="42">
        <v>1</v>
      </c>
      <c r="C10" s="24"/>
      <c r="D10" s="4"/>
      <c r="E10" s="11"/>
      <c r="F10" s="10"/>
      <c r="G10" s="11"/>
      <c r="H10" s="11"/>
      <c r="I10" s="11"/>
      <c r="J10" s="11"/>
      <c r="K10" s="31"/>
    </row>
    <row r="11" spans="1:11" ht="18" customHeight="1">
      <c r="A11" s="19" t="s">
        <v>13</v>
      </c>
      <c r="B11" s="42">
        <v>1</v>
      </c>
      <c r="C11" s="24"/>
      <c r="D11" s="4"/>
      <c r="E11" s="11"/>
      <c r="F11" s="10"/>
      <c r="G11" s="11"/>
      <c r="H11" s="11"/>
      <c r="I11" s="11"/>
      <c r="J11" s="11"/>
      <c r="K11" s="31"/>
    </row>
    <row r="12" spans="1:11" ht="18" customHeight="1">
      <c r="A12" s="19" t="s">
        <v>14</v>
      </c>
      <c r="B12" s="42">
        <v>1</v>
      </c>
      <c r="C12" s="24"/>
      <c r="D12" s="4"/>
      <c r="E12" s="11"/>
      <c r="F12" s="10"/>
      <c r="G12" s="11"/>
      <c r="H12" s="11"/>
      <c r="I12" s="11"/>
      <c r="J12" s="11"/>
      <c r="K12" s="31"/>
    </row>
    <row r="13" spans="1:11" ht="18" customHeight="1">
      <c r="A13" s="19" t="s">
        <v>15</v>
      </c>
      <c r="B13" s="42">
        <v>1</v>
      </c>
      <c r="C13" s="24"/>
      <c r="D13" s="4"/>
      <c r="E13" s="11"/>
      <c r="F13" s="10"/>
      <c r="G13" s="11"/>
      <c r="H13" s="11"/>
      <c r="I13" s="11"/>
      <c r="J13" s="11"/>
      <c r="K13" s="31"/>
    </row>
    <row r="14" spans="1:11" ht="18" customHeight="1">
      <c r="A14" s="19" t="s">
        <v>16</v>
      </c>
      <c r="B14" s="42">
        <v>1</v>
      </c>
      <c r="C14" s="24"/>
      <c r="D14" s="4"/>
      <c r="E14" s="11"/>
      <c r="F14" s="10"/>
      <c r="G14" s="11"/>
      <c r="H14" s="11"/>
      <c r="I14" s="11"/>
      <c r="J14" s="11"/>
      <c r="K14" s="31"/>
    </row>
    <row r="15" spans="1:11" ht="18" customHeight="1">
      <c r="A15" s="19" t="s">
        <v>17</v>
      </c>
      <c r="B15" s="42">
        <v>1</v>
      </c>
      <c r="C15" s="24"/>
      <c r="D15" s="4"/>
      <c r="E15" s="11"/>
      <c r="F15" s="10"/>
      <c r="G15" s="11"/>
      <c r="H15" s="11"/>
      <c r="I15" s="11"/>
      <c r="J15" s="11"/>
      <c r="K15" s="31"/>
    </row>
    <row r="16" spans="1:11" ht="18" customHeight="1">
      <c r="A16" s="19" t="s">
        <v>18</v>
      </c>
      <c r="B16" s="42">
        <v>1</v>
      </c>
      <c r="C16" s="24"/>
      <c r="D16" s="4"/>
      <c r="E16" s="11"/>
      <c r="F16" s="10"/>
      <c r="G16" s="11"/>
      <c r="H16" s="11"/>
      <c r="I16" s="11"/>
      <c r="J16" s="11"/>
      <c r="K16" s="31"/>
    </row>
    <row r="17" spans="1:11" ht="18" customHeight="1">
      <c r="A17" s="19" t="s">
        <v>19</v>
      </c>
      <c r="B17" s="42">
        <v>1</v>
      </c>
      <c r="C17" s="24"/>
      <c r="D17" s="4"/>
      <c r="E17" s="11"/>
      <c r="F17" s="10"/>
      <c r="G17" s="11"/>
      <c r="H17" s="11"/>
      <c r="I17" s="11"/>
      <c r="J17" s="11"/>
      <c r="K17" s="31"/>
    </row>
    <row r="18" spans="1:11" ht="18" customHeight="1">
      <c r="A18" s="19" t="s">
        <v>20</v>
      </c>
      <c r="B18" s="42">
        <v>0</v>
      </c>
      <c r="C18" s="24"/>
      <c r="D18" s="4"/>
      <c r="E18" s="11"/>
      <c r="F18" s="10"/>
      <c r="G18" s="11"/>
      <c r="H18" s="11"/>
      <c r="I18" s="11"/>
      <c r="J18" s="11"/>
      <c r="K18" s="31"/>
    </row>
    <row r="19" spans="1:11" ht="18" customHeight="1">
      <c r="A19" s="19" t="s">
        <v>21</v>
      </c>
      <c r="B19" s="42">
        <v>1</v>
      </c>
      <c r="C19" s="7"/>
      <c r="D19" s="7"/>
      <c r="E19" s="12"/>
      <c r="F19" s="12"/>
      <c r="G19" s="12"/>
      <c r="H19" s="12"/>
      <c r="I19" s="12"/>
      <c r="J19" s="12"/>
      <c r="K19" s="31"/>
    </row>
    <row r="20" spans="1:11" ht="18" customHeight="1">
      <c r="A20" s="19" t="s">
        <v>22</v>
      </c>
      <c r="B20" s="42">
        <v>1</v>
      </c>
      <c r="C20" s="7"/>
      <c r="D20" s="7"/>
      <c r="E20" s="12"/>
      <c r="F20" s="12"/>
      <c r="G20" s="12"/>
      <c r="H20" s="12"/>
      <c r="I20" s="12"/>
      <c r="J20" s="12"/>
      <c r="K20" s="31"/>
    </row>
    <row r="21" spans="1:11" ht="18" customHeight="1">
      <c r="A21" s="19" t="s">
        <v>23</v>
      </c>
      <c r="B21" s="42">
        <v>1</v>
      </c>
      <c r="C21" s="7"/>
      <c r="D21" s="7"/>
      <c r="E21" s="12"/>
      <c r="F21" s="12"/>
      <c r="G21" s="12"/>
      <c r="H21" s="12"/>
      <c r="I21" s="12"/>
      <c r="J21" s="12"/>
      <c r="K21" s="31"/>
    </row>
    <row r="22" spans="1:10" ht="18.75">
      <c r="A22" s="4"/>
      <c r="B22" s="34"/>
      <c r="C22" s="7"/>
      <c r="D22" s="7"/>
      <c r="E22" s="12"/>
      <c r="F22" s="12"/>
      <c r="G22" s="12"/>
      <c r="H22" s="12"/>
      <c r="I22" s="12"/>
      <c r="J22" s="12"/>
    </row>
    <row r="23" spans="1:10" ht="18.75">
      <c r="A23" s="21"/>
      <c r="B23" s="21"/>
      <c r="C23" s="7"/>
      <c r="D23" s="7"/>
      <c r="E23" s="12"/>
      <c r="F23" s="12"/>
      <c r="G23" s="12"/>
      <c r="H23" s="12"/>
      <c r="I23" s="12"/>
      <c r="J23" s="12"/>
    </row>
    <row r="24" spans="1:10" ht="18.75">
      <c r="A24" s="21"/>
      <c r="B24" s="21"/>
      <c r="C24" s="7"/>
      <c r="D24" s="7"/>
      <c r="E24" s="12"/>
      <c r="F24" s="12"/>
      <c r="G24" s="12"/>
      <c r="H24" s="12"/>
      <c r="I24" s="12"/>
      <c r="J24" s="12"/>
    </row>
    <row r="25" spans="1:10" ht="18.75">
      <c r="A25" s="21"/>
      <c r="B25" s="21"/>
      <c r="C25" s="7"/>
      <c r="D25" s="7"/>
      <c r="E25" s="12"/>
      <c r="F25" s="12"/>
      <c r="G25" s="12"/>
      <c r="H25" s="12"/>
      <c r="I25" s="12"/>
      <c r="J25" s="12"/>
    </row>
    <row r="26" spans="5:10" ht="18.75">
      <c r="E26" s="13"/>
      <c r="F26" s="13"/>
      <c r="G26" s="13"/>
      <c r="H26" s="13"/>
      <c r="I26" s="13"/>
      <c r="J26" s="13"/>
    </row>
    <row r="27" spans="5:10" ht="18.75">
      <c r="E27" s="13"/>
      <c r="F27" s="13"/>
      <c r="G27" s="13"/>
      <c r="H27" s="13"/>
      <c r="I27" s="13"/>
      <c r="J27" s="13"/>
    </row>
    <row r="28" spans="5:10" ht="18.75">
      <c r="E28" s="13"/>
      <c r="F28" s="13"/>
      <c r="G28" s="13"/>
      <c r="H28" s="13"/>
      <c r="I28" s="13"/>
      <c r="J28" s="13"/>
    </row>
    <row r="33" spans="1:4" ht="18.75">
      <c r="A33" s="5"/>
      <c r="B33" s="5"/>
      <c r="C33" s="5"/>
      <c r="D33" s="5"/>
    </row>
  </sheetData>
  <sheetProtection/>
  <mergeCells count="2">
    <mergeCell ref="A1:B1"/>
    <mergeCell ref="G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SheetLayoutView="100" zoomScalePageLayoutView="0" workbookViewId="0" topLeftCell="A7">
      <selection activeCell="B19" sqref="B19"/>
    </sheetView>
  </sheetViews>
  <sheetFormatPr defaultColWidth="9.140625" defaultRowHeight="12.75"/>
  <cols>
    <col min="1" max="1" width="39.8515625" style="3" customWidth="1"/>
    <col min="2" max="2" width="41.140625" style="3" customWidth="1"/>
    <col min="3" max="3" width="22.57421875" style="3" hidden="1" customWidth="1"/>
    <col min="4" max="4" width="21.140625" style="3" hidden="1" customWidth="1"/>
    <col min="5" max="5" width="19.8515625" style="2" hidden="1" customWidth="1"/>
    <col min="6" max="6" width="19.140625" style="2" hidden="1" customWidth="1"/>
    <col min="7" max="7" width="9.8515625" style="2" hidden="1" customWidth="1"/>
    <col min="8" max="10" width="9.7109375" style="2" hidden="1" customWidth="1"/>
    <col min="11" max="11" width="18.140625" style="1" customWidth="1"/>
    <col min="12" max="16384" width="9.140625" style="1" customWidth="1"/>
  </cols>
  <sheetData>
    <row r="1" spans="1:10" ht="76.5" customHeight="1" thickBot="1">
      <c r="A1" s="140" t="s">
        <v>68</v>
      </c>
      <c r="B1" s="141"/>
      <c r="C1" s="14"/>
      <c r="D1" s="14"/>
      <c r="E1" s="23" t="s">
        <v>5</v>
      </c>
      <c r="F1" s="23" t="s">
        <v>1</v>
      </c>
      <c r="G1" s="136" t="s">
        <v>2</v>
      </c>
      <c r="H1" s="137"/>
      <c r="I1" s="138"/>
      <c r="J1" s="139"/>
    </row>
    <row r="2" spans="1:10" s="6" customFormat="1" ht="82.5" customHeight="1">
      <c r="A2" s="25" t="s">
        <v>24</v>
      </c>
      <c r="B2" s="25" t="s">
        <v>133</v>
      </c>
      <c r="C2" s="15"/>
      <c r="D2" s="8"/>
      <c r="E2" s="8"/>
      <c r="F2" s="9"/>
      <c r="G2" s="9"/>
      <c r="H2" s="8"/>
      <c r="I2" s="15"/>
      <c r="J2" s="15"/>
    </row>
    <row r="3" spans="1:10" s="6" customFormat="1" ht="15" customHeight="1">
      <c r="A3" s="27" t="s">
        <v>0</v>
      </c>
      <c r="B3" s="28" t="s">
        <v>6</v>
      </c>
      <c r="C3" s="16"/>
      <c r="D3" s="16"/>
      <c r="E3" s="16"/>
      <c r="F3" s="17"/>
      <c r="G3" s="17"/>
      <c r="H3" s="16"/>
      <c r="I3" s="16"/>
      <c r="J3" s="16"/>
    </row>
    <row r="4" spans="1:11" ht="18" customHeight="1">
      <c r="A4" s="19" t="s">
        <v>8</v>
      </c>
      <c r="B4" s="42">
        <v>1</v>
      </c>
      <c r="C4" s="24"/>
      <c r="D4" s="4"/>
      <c r="E4" s="11"/>
      <c r="F4" s="10"/>
      <c r="G4" s="11"/>
      <c r="H4" s="11"/>
      <c r="I4" s="11"/>
      <c r="J4" s="11"/>
      <c r="K4" s="31"/>
    </row>
    <row r="5" spans="1:11" ht="18" customHeight="1">
      <c r="A5" s="19" t="s">
        <v>9</v>
      </c>
      <c r="B5" s="42">
        <v>1</v>
      </c>
      <c r="C5" s="24"/>
      <c r="D5" s="4"/>
      <c r="E5" s="11"/>
      <c r="F5" s="10"/>
      <c r="G5" s="11"/>
      <c r="H5" s="11"/>
      <c r="I5" s="11"/>
      <c r="J5" s="11"/>
      <c r="K5" s="31"/>
    </row>
    <row r="6" spans="1:11" ht="18" customHeight="1">
      <c r="A6" s="19" t="s">
        <v>28</v>
      </c>
      <c r="B6" s="42">
        <v>1</v>
      </c>
      <c r="C6" s="24"/>
      <c r="D6" s="4"/>
      <c r="E6" s="11"/>
      <c r="F6" s="10"/>
      <c r="G6" s="11"/>
      <c r="H6" s="11"/>
      <c r="I6" s="11"/>
      <c r="J6" s="11"/>
      <c r="K6" s="31"/>
    </row>
    <row r="7" spans="1:11" ht="18" customHeight="1">
      <c r="A7" s="19" t="s">
        <v>29</v>
      </c>
      <c r="B7" s="42">
        <v>1</v>
      </c>
      <c r="C7" s="24"/>
      <c r="D7" s="4"/>
      <c r="E7" s="11"/>
      <c r="F7" s="10"/>
      <c r="G7" s="11"/>
      <c r="H7" s="11"/>
      <c r="I7" s="11"/>
      <c r="J7" s="11"/>
      <c r="K7" s="31"/>
    </row>
    <row r="8" spans="1:11" ht="18" customHeight="1">
      <c r="A8" s="19" t="s">
        <v>10</v>
      </c>
      <c r="B8" s="42">
        <v>1</v>
      </c>
      <c r="C8" s="24"/>
      <c r="D8" s="4"/>
      <c r="E8" s="11"/>
      <c r="F8" s="10"/>
      <c r="G8" s="11"/>
      <c r="H8" s="11"/>
      <c r="I8" s="11"/>
      <c r="J8" s="11"/>
      <c r="K8" s="31"/>
    </row>
    <row r="9" spans="1:11" ht="18" customHeight="1">
      <c r="A9" s="19" t="s">
        <v>11</v>
      </c>
      <c r="B9" s="42">
        <v>1</v>
      </c>
      <c r="C9" s="24"/>
      <c r="D9" s="4"/>
      <c r="E9" s="11"/>
      <c r="F9" s="10"/>
      <c r="G9" s="11"/>
      <c r="H9" s="11"/>
      <c r="I9" s="11"/>
      <c r="J9" s="11"/>
      <c r="K9" s="31"/>
    </row>
    <row r="10" spans="1:11" ht="18" customHeight="1">
      <c r="A10" s="19" t="s">
        <v>12</v>
      </c>
      <c r="B10" s="42">
        <v>1</v>
      </c>
      <c r="C10" s="24"/>
      <c r="D10" s="4"/>
      <c r="E10" s="11"/>
      <c r="F10" s="10"/>
      <c r="G10" s="11"/>
      <c r="H10" s="11"/>
      <c r="I10" s="11"/>
      <c r="J10" s="11"/>
      <c r="K10" s="31"/>
    </row>
    <row r="11" spans="1:11" ht="18" customHeight="1">
      <c r="A11" s="19" t="s">
        <v>13</v>
      </c>
      <c r="B11" s="42">
        <v>1</v>
      </c>
      <c r="C11" s="24"/>
      <c r="D11" s="4"/>
      <c r="E11" s="11"/>
      <c r="F11" s="10"/>
      <c r="G11" s="11"/>
      <c r="H11" s="11"/>
      <c r="I11" s="11"/>
      <c r="J11" s="11"/>
      <c r="K11" s="31"/>
    </row>
    <row r="12" spans="1:11" ht="18" customHeight="1">
      <c r="A12" s="19" t="s">
        <v>14</v>
      </c>
      <c r="B12" s="42">
        <v>1</v>
      </c>
      <c r="C12" s="24"/>
      <c r="D12" s="4"/>
      <c r="E12" s="11"/>
      <c r="F12" s="10"/>
      <c r="G12" s="11"/>
      <c r="H12" s="11"/>
      <c r="I12" s="11"/>
      <c r="J12" s="11"/>
      <c r="K12" s="31"/>
    </row>
    <row r="13" spans="1:11" ht="18" customHeight="1">
      <c r="A13" s="19" t="s">
        <v>15</v>
      </c>
      <c r="B13" s="42">
        <v>1</v>
      </c>
      <c r="C13" s="24"/>
      <c r="D13" s="4"/>
      <c r="E13" s="11"/>
      <c r="F13" s="10"/>
      <c r="G13" s="11"/>
      <c r="H13" s="11"/>
      <c r="I13" s="11"/>
      <c r="J13" s="11"/>
      <c r="K13" s="31"/>
    </row>
    <row r="14" spans="1:11" ht="18" customHeight="1">
      <c r="A14" s="19" t="s">
        <v>16</v>
      </c>
      <c r="B14" s="42">
        <v>1</v>
      </c>
      <c r="C14" s="24"/>
      <c r="D14" s="4"/>
      <c r="E14" s="11"/>
      <c r="F14" s="10"/>
      <c r="G14" s="11"/>
      <c r="H14" s="11"/>
      <c r="I14" s="11"/>
      <c r="J14" s="11"/>
      <c r="K14" s="31"/>
    </row>
    <row r="15" spans="1:11" ht="18" customHeight="1">
      <c r="A15" s="19" t="s">
        <v>17</v>
      </c>
      <c r="B15" s="42">
        <v>1</v>
      </c>
      <c r="C15" s="24"/>
      <c r="D15" s="4"/>
      <c r="E15" s="11"/>
      <c r="F15" s="10"/>
      <c r="G15" s="11"/>
      <c r="H15" s="11"/>
      <c r="I15" s="11"/>
      <c r="J15" s="11"/>
      <c r="K15" s="31"/>
    </row>
    <row r="16" spans="1:11" ht="18" customHeight="1">
      <c r="A16" s="19" t="s">
        <v>18</v>
      </c>
      <c r="B16" s="42">
        <v>1</v>
      </c>
      <c r="C16" s="24"/>
      <c r="D16" s="4"/>
      <c r="E16" s="11"/>
      <c r="F16" s="10"/>
      <c r="G16" s="11"/>
      <c r="H16" s="11"/>
      <c r="I16" s="11"/>
      <c r="J16" s="11"/>
      <c r="K16" s="31"/>
    </row>
    <row r="17" spans="1:11" ht="18" customHeight="1">
      <c r="A17" s="19" t="s">
        <v>19</v>
      </c>
      <c r="B17" s="42">
        <v>1</v>
      </c>
      <c r="C17" s="24"/>
      <c r="D17" s="4"/>
      <c r="E17" s="11"/>
      <c r="F17" s="10"/>
      <c r="G17" s="11"/>
      <c r="H17" s="11"/>
      <c r="I17" s="11"/>
      <c r="J17" s="11"/>
      <c r="K17" s="31"/>
    </row>
    <row r="18" spans="1:11" ht="18" customHeight="1">
      <c r="A18" s="19" t="s">
        <v>20</v>
      </c>
      <c r="B18" s="42">
        <v>0</v>
      </c>
      <c r="C18" s="24"/>
      <c r="D18" s="4"/>
      <c r="E18" s="11"/>
      <c r="F18" s="10"/>
      <c r="G18" s="11"/>
      <c r="H18" s="11"/>
      <c r="I18" s="11"/>
      <c r="J18" s="11"/>
      <c r="K18" s="31"/>
    </row>
    <row r="19" spans="1:11" ht="18" customHeight="1">
      <c r="A19" s="19" t="s">
        <v>21</v>
      </c>
      <c r="B19" s="42">
        <v>1</v>
      </c>
      <c r="C19" s="7"/>
      <c r="D19" s="7"/>
      <c r="E19" s="12"/>
      <c r="F19" s="12"/>
      <c r="G19" s="12"/>
      <c r="H19" s="12"/>
      <c r="I19" s="12"/>
      <c r="J19" s="12"/>
      <c r="K19" s="31"/>
    </row>
    <row r="20" spans="1:11" ht="18" customHeight="1">
      <c r="A20" s="19" t="s">
        <v>22</v>
      </c>
      <c r="B20" s="42">
        <v>1</v>
      </c>
      <c r="C20" s="7"/>
      <c r="D20" s="7"/>
      <c r="E20" s="12"/>
      <c r="F20" s="12"/>
      <c r="G20" s="12"/>
      <c r="H20" s="12"/>
      <c r="I20" s="12"/>
      <c r="J20" s="12"/>
      <c r="K20" s="31"/>
    </row>
    <row r="21" spans="1:11" ht="18" customHeight="1">
      <c r="A21" s="19" t="s">
        <v>23</v>
      </c>
      <c r="B21" s="42">
        <v>1</v>
      </c>
      <c r="C21" s="7"/>
      <c r="D21" s="7"/>
      <c r="E21" s="12"/>
      <c r="F21" s="12"/>
      <c r="G21" s="12"/>
      <c r="H21" s="12"/>
      <c r="I21" s="12"/>
      <c r="J21" s="12"/>
      <c r="K21" s="31"/>
    </row>
    <row r="22" spans="1:10" ht="18.75">
      <c r="A22" s="4"/>
      <c r="B22" s="34"/>
      <c r="C22" s="7"/>
      <c r="D22" s="7"/>
      <c r="E22" s="12"/>
      <c r="F22" s="12"/>
      <c r="G22" s="12"/>
      <c r="H22" s="12"/>
      <c r="I22" s="12"/>
      <c r="J22" s="12"/>
    </row>
    <row r="23" spans="1:10" ht="18.75">
      <c r="A23" s="21"/>
      <c r="B23" s="21"/>
      <c r="C23" s="7"/>
      <c r="D23" s="7"/>
      <c r="E23" s="12"/>
      <c r="F23" s="12"/>
      <c r="G23" s="12"/>
      <c r="H23" s="12"/>
      <c r="I23" s="12"/>
      <c r="J23" s="12"/>
    </row>
    <row r="24" spans="1:10" ht="18.75">
      <c r="A24" s="21"/>
      <c r="B24" s="21"/>
      <c r="C24" s="7"/>
      <c r="D24" s="7"/>
      <c r="E24" s="12"/>
      <c r="F24" s="12"/>
      <c r="G24" s="12"/>
      <c r="H24" s="12"/>
      <c r="I24" s="12"/>
      <c r="J24" s="12"/>
    </row>
    <row r="25" spans="1:10" ht="18.75">
      <c r="A25" s="21"/>
      <c r="B25" s="21"/>
      <c r="C25" s="7"/>
      <c r="D25" s="7"/>
      <c r="E25" s="12"/>
      <c r="F25" s="12"/>
      <c r="G25" s="12"/>
      <c r="H25" s="12"/>
      <c r="I25" s="12"/>
      <c r="J25" s="12"/>
    </row>
    <row r="26" spans="5:10" ht="18.75">
      <c r="E26" s="13"/>
      <c r="F26" s="13"/>
      <c r="G26" s="13"/>
      <c r="H26" s="13"/>
      <c r="I26" s="13"/>
      <c r="J26" s="13"/>
    </row>
    <row r="27" spans="5:10" ht="18.75">
      <c r="E27" s="13"/>
      <c r="F27" s="13"/>
      <c r="G27" s="13"/>
      <c r="H27" s="13"/>
      <c r="I27" s="13"/>
      <c r="J27" s="13"/>
    </row>
    <row r="28" spans="5:10" ht="18.75">
      <c r="E28" s="13"/>
      <c r="F28" s="13"/>
      <c r="G28" s="13"/>
      <c r="H28" s="13"/>
      <c r="I28" s="13"/>
      <c r="J28" s="13"/>
    </row>
    <row r="33" spans="1:4" ht="18.75">
      <c r="A33" s="5"/>
      <c r="B33" s="5"/>
      <c r="C33" s="5"/>
      <c r="D33" s="5"/>
    </row>
  </sheetData>
  <sheetProtection/>
  <mergeCells count="2">
    <mergeCell ref="A1:B1"/>
    <mergeCell ref="G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="90" zoomScaleSheetLayoutView="90" zoomScalePageLayoutView="0" workbookViewId="0" topLeftCell="A1">
      <selection activeCell="O6" sqref="O6"/>
    </sheetView>
  </sheetViews>
  <sheetFormatPr defaultColWidth="9.140625" defaultRowHeight="12.75"/>
  <cols>
    <col min="1" max="1" width="21.7109375" style="3" customWidth="1"/>
    <col min="2" max="2" width="21.8515625" style="3" customWidth="1"/>
    <col min="3" max="3" width="20.7109375" style="3" customWidth="1"/>
    <col min="4" max="4" width="16.57421875" style="3" customWidth="1"/>
    <col min="5" max="5" width="17.57421875" style="3" customWidth="1"/>
    <col min="6" max="6" width="17.57421875" style="3" hidden="1" customWidth="1"/>
    <col min="7" max="7" width="22.57421875" style="3" hidden="1" customWidth="1"/>
    <col min="8" max="8" width="21.140625" style="3" hidden="1" customWidth="1"/>
    <col min="9" max="9" width="19.8515625" style="2" hidden="1" customWidth="1"/>
    <col min="10" max="10" width="19.140625" style="2" hidden="1" customWidth="1"/>
    <col min="11" max="11" width="9.8515625" style="2" hidden="1" customWidth="1"/>
    <col min="12" max="14" width="9.7109375" style="2" hidden="1" customWidth="1"/>
    <col min="15" max="15" width="18.140625" style="1" customWidth="1"/>
    <col min="16" max="16384" width="9.140625" style="1" customWidth="1"/>
  </cols>
  <sheetData>
    <row r="1" spans="1:14" ht="76.5" customHeight="1" thickBot="1">
      <c r="A1" s="140" t="s">
        <v>69</v>
      </c>
      <c r="B1" s="141"/>
      <c r="C1" s="141"/>
      <c r="D1" s="141"/>
      <c r="E1" s="141"/>
      <c r="F1" s="103"/>
      <c r="G1" s="14"/>
      <c r="H1" s="14"/>
      <c r="I1" s="23" t="s">
        <v>5</v>
      </c>
      <c r="J1" s="23" t="s">
        <v>1</v>
      </c>
      <c r="K1" s="136" t="s">
        <v>2</v>
      </c>
      <c r="L1" s="137"/>
      <c r="M1" s="138"/>
      <c r="N1" s="139"/>
    </row>
    <row r="2" spans="1:14" s="6" customFormat="1" ht="115.5" customHeight="1">
      <c r="A2" s="25" t="s">
        <v>24</v>
      </c>
      <c r="B2" s="36" t="s">
        <v>70</v>
      </c>
      <c r="C2" s="36" t="s">
        <v>71</v>
      </c>
      <c r="D2" s="36" t="s">
        <v>72</v>
      </c>
      <c r="E2" s="36" t="s">
        <v>73</v>
      </c>
      <c r="F2" s="36" t="s">
        <v>45</v>
      </c>
      <c r="G2" s="15"/>
      <c r="H2" s="8"/>
      <c r="I2" s="8"/>
      <c r="J2" s="9"/>
      <c r="K2" s="9"/>
      <c r="L2" s="8"/>
      <c r="M2" s="15"/>
      <c r="N2" s="15"/>
    </row>
    <row r="3" spans="1:14" s="6" customFormat="1" ht="15" customHeight="1">
      <c r="A3" s="27" t="s">
        <v>0</v>
      </c>
      <c r="B3" s="37" t="s">
        <v>6</v>
      </c>
      <c r="C3" s="38">
        <v>3</v>
      </c>
      <c r="D3" s="38" t="s">
        <v>42</v>
      </c>
      <c r="E3" s="38">
        <v>5</v>
      </c>
      <c r="F3" s="38"/>
      <c r="G3" s="16"/>
      <c r="H3" s="16"/>
      <c r="I3" s="16"/>
      <c r="J3" s="17"/>
      <c r="K3" s="17"/>
      <c r="L3" s="16"/>
      <c r="M3" s="16"/>
      <c r="N3" s="16"/>
    </row>
    <row r="4" spans="1:15" ht="18" customHeight="1">
      <c r="A4" s="19" t="s">
        <v>8</v>
      </c>
      <c r="B4" s="29">
        <v>12666.3</v>
      </c>
      <c r="C4" s="32">
        <v>11195.7</v>
      </c>
      <c r="D4" s="39">
        <f>SUM(B4/C4)</f>
        <v>1.131354001982904</v>
      </c>
      <c r="E4" s="40">
        <f>SUM(D4-1.0053)/(1.9239-1.0053)</f>
        <v>0.13722403873601566</v>
      </c>
      <c r="F4" s="33"/>
      <c r="G4" s="24"/>
      <c r="H4" s="4"/>
      <c r="I4" s="11"/>
      <c r="J4" s="10"/>
      <c r="K4" s="11"/>
      <c r="L4" s="11"/>
      <c r="M4" s="11"/>
      <c r="N4" s="11"/>
      <c r="O4" s="31"/>
    </row>
    <row r="5" spans="1:15" ht="18" customHeight="1">
      <c r="A5" s="19" t="s">
        <v>9</v>
      </c>
      <c r="B5" s="29">
        <v>8562.1</v>
      </c>
      <c r="C5" s="32">
        <v>7586</v>
      </c>
      <c r="D5" s="39">
        <f aca="true" t="shared" si="0" ref="D5:D21">SUM(B5/C5)</f>
        <v>1.1286712364882678</v>
      </c>
      <c r="E5" s="40">
        <f aca="true" t="shared" si="1" ref="E5:E21">SUM(D5-1.0053)/(1.9239-1.0053)</f>
        <v>0.13430354505581077</v>
      </c>
      <c r="F5" s="33"/>
      <c r="G5" s="24"/>
      <c r="H5" s="4"/>
      <c r="I5" s="11"/>
      <c r="J5" s="10"/>
      <c r="K5" s="11"/>
      <c r="L5" s="11"/>
      <c r="M5" s="11"/>
      <c r="N5" s="11"/>
      <c r="O5" s="31"/>
    </row>
    <row r="6" spans="1:15" ht="18" customHeight="1">
      <c r="A6" s="19" t="s">
        <v>28</v>
      </c>
      <c r="B6" s="29">
        <v>21006.5</v>
      </c>
      <c r="C6" s="32">
        <v>16684.6</v>
      </c>
      <c r="D6" s="39">
        <f t="shared" si="0"/>
        <v>1.2590352780408283</v>
      </c>
      <c r="E6" s="40">
        <f t="shared" si="1"/>
        <v>0.27621954935861986</v>
      </c>
      <c r="F6" s="33"/>
      <c r="G6" s="24"/>
      <c r="H6" s="4"/>
      <c r="I6" s="11"/>
      <c r="J6" s="10"/>
      <c r="K6" s="11"/>
      <c r="L6" s="11"/>
      <c r="M6" s="11"/>
      <c r="N6" s="11"/>
      <c r="O6" s="31"/>
    </row>
    <row r="7" spans="1:15" ht="18" customHeight="1">
      <c r="A7" s="19" t="s">
        <v>29</v>
      </c>
      <c r="B7" s="29">
        <v>71878.5</v>
      </c>
      <c r="C7" s="32">
        <v>57712.7</v>
      </c>
      <c r="D7" s="39">
        <f t="shared" si="0"/>
        <v>1.2454537736061562</v>
      </c>
      <c r="E7" s="40">
        <f t="shared" si="1"/>
        <v>0.2614345456195908</v>
      </c>
      <c r="F7" s="33"/>
      <c r="G7" s="24"/>
      <c r="H7" s="4"/>
      <c r="I7" s="11"/>
      <c r="J7" s="10"/>
      <c r="K7" s="11"/>
      <c r="L7" s="11"/>
      <c r="M7" s="11"/>
      <c r="N7" s="11"/>
      <c r="O7" s="31"/>
    </row>
    <row r="8" spans="1:15" ht="18" customHeight="1">
      <c r="A8" s="19" t="s">
        <v>10</v>
      </c>
      <c r="B8" s="30">
        <v>796.5</v>
      </c>
      <c r="C8" s="32">
        <v>510.4</v>
      </c>
      <c r="D8" s="39">
        <f t="shared" si="0"/>
        <v>1.5605407523510972</v>
      </c>
      <c r="E8" s="40">
        <f t="shared" si="1"/>
        <v>0.6044423604954248</v>
      </c>
      <c r="F8" s="33"/>
      <c r="G8" s="24"/>
      <c r="H8" s="4"/>
      <c r="I8" s="11"/>
      <c r="J8" s="10"/>
      <c r="K8" s="11"/>
      <c r="L8" s="11"/>
      <c r="M8" s="11"/>
      <c r="N8" s="11"/>
      <c r="O8" s="31"/>
    </row>
    <row r="9" spans="1:15" ht="18" customHeight="1">
      <c r="A9" s="19" t="s">
        <v>11</v>
      </c>
      <c r="B9" s="29">
        <v>209.9</v>
      </c>
      <c r="C9" s="32">
        <v>109.1</v>
      </c>
      <c r="D9" s="39">
        <f t="shared" si="0"/>
        <v>1.9239230064161321</v>
      </c>
      <c r="E9" s="40">
        <f t="shared" si="1"/>
        <v>1.0000250450861443</v>
      </c>
      <c r="F9" s="33"/>
      <c r="G9" s="24"/>
      <c r="H9" s="4"/>
      <c r="I9" s="11"/>
      <c r="J9" s="10"/>
      <c r="K9" s="11"/>
      <c r="L9" s="11"/>
      <c r="M9" s="11"/>
      <c r="N9" s="11"/>
      <c r="O9" s="31"/>
    </row>
    <row r="10" spans="1:15" ht="18" customHeight="1">
      <c r="A10" s="19" t="s">
        <v>12</v>
      </c>
      <c r="B10" s="29">
        <v>267.1</v>
      </c>
      <c r="C10" s="32">
        <v>238.8</v>
      </c>
      <c r="D10" s="39">
        <f t="shared" si="0"/>
        <v>1.1185092127303182</v>
      </c>
      <c r="E10" s="40">
        <f t="shared" si="1"/>
        <v>0.12324103280025926</v>
      </c>
      <c r="F10" s="33"/>
      <c r="G10" s="24"/>
      <c r="H10" s="4"/>
      <c r="I10" s="11"/>
      <c r="J10" s="10"/>
      <c r="K10" s="11"/>
      <c r="L10" s="11"/>
      <c r="M10" s="11"/>
      <c r="N10" s="11"/>
      <c r="O10" s="31"/>
    </row>
    <row r="11" spans="1:15" ht="18" customHeight="1">
      <c r="A11" s="19" t="s">
        <v>13</v>
      </c>
      <c r="B11" s="29">
        <v>416.2</v>
      </c>
      <c r="C11" s="32">
        <v>223.6</v>
      </c>
      <c r="D11" s="39">
        <f t="shared" si="0"/>
        <v>1.8613595706618962</v>
      </c>
      <c r="E11" s="40">
        <f t="shared" si="1"/>
        <v>0.9319176689112739</v>
      </c>
      <c r="F11" s="33"/>
      <c r="G11" s="24"/>
      <c r="H11" s="4"/>
      <c r="I11" s="11"/>
      <c r="J11" s="10"/>
      <c r="K11" s="11"/>
      <c r="L11" s="11"/>
      <c r="M11" s="11"/>
      <c r="N11" s="11"/>
      <c r="O11" s="31"/>
    </row>
    <row r="12" spans="1:15" ht="18" customHeight="1">
      <c r="A12" s="19" t="s">
        <v>14</v>
      </c>
      <c r="B12" s="29">
        <v>79.7</v>
      </c>
      <c r="C12" s="32">
        <v>67.7</v>
      </c>
      <c r="D12" s="39">
        <f t="shared" si="0"/>
        <v>1.1772525849335302</v>
      </c>
      <c r="E12" s="40">
        <f>SUM(D12-1.0053)/(1.9239-1.0053)</f>
        <v>0.18718983772428716</v>
      </c>
      <c r="F12" s="33"/>
      <c r="G12" s="24"/>
      <c r="H12" s="4"/>
      <c r="I12" s="11"/>
      <c r="J12" s="10"/>
      <c r="K12" s="11"/>
      <c r="L12" s="11"/>
      <c r="M12" s="11"/>
      <c r="N12" s="11"/>
      <c r="O12" s="31"/>
    </row>
    <row r="13" spans="1:15" ht="18" customHeight="1">
      <c r="A13" s="19" t="s">
        <v>15</v>
      </c>
      <c r="B13" s="29">
        <v>1143.2</v>
      </c>
      <c r="C13" s="32">
        <v>803</v>
      </c>
      <c r="D13" s="39">
        <f t="shared" si="0"/>
        <v>1.4236612702366127</v>
      </c>
      <c r="E13" s="40">
        <f t="shared" si="1"/>
        <v>0.45543356219966546</v>
      </c>
      <c r="F13" s="33"/>
      <c r="G13" s="24"/>
      <c r="H13" s="4"/>
      <c r="I13" s="11"/>
      <c r="J13" s="10"/>
      <c r="K13" s="11"/>
      <c r="L13" s="11"/>
      <c r="M13" s="11"/>
      <c r="N13" s="11"/>
      <c r="O13" s="31"/>
    </row>
    <row r="14" spans="1:15" ht="18" customHeight="1">
      <c r="A14" s="19" t="s">
        <v>16</v>
      </c>
      <c r="B14" s="29">
        <v>136</v>
      </c>
      <c r="C14" s="32">
        <v>126.9</v>
      </c>
      <c r="D14" s="39">
        <f t="shared" si="0"/>
        <v>1.0717100078802206</v>
      </c>
      <c r="E14" s="40">
        <f t="shared" si="1"/>
        <v>0.0722948050078604</v>
      </c>
      <c r="F14" s="33"/>
      <c r="G14" s="24"/>
      <c r="H14" s="4"/>
      <c r="I14" s="11"/>
      <c r="J14" s="10"/>
      <c r="K14" s="11"/>
      <c r="L14" s="11"/>
      <c r="M14" s="11"/>
      <c r="N14" s="11"/>
      <c r="O14" s="31"/>
    </row>
    <row r="15" spans="1:15" ht="18" customHeight="1">
      <c r="A15" s="19" t="s">
        <v>17</v>
      </c>
      <c r="B15" s="29">
        <v>1362.4</v>
      </c>
      <c r="C15" s="32">
        <v>1181.4</v>
      </c>
      <c r="D15" s="39">
        <f t="shared" si="0"/>
        <v>1.1532080582359912</v>
      </c>
      <c r="E15" s="40">
        <f t="shared" si="1"/>
        <v>0.16101465081209568</v>
      </c>
      <c r="F15" s="33"/>
      <c r="G15" s="24"/>
      <c r="H15" s="4"/>
      <c r="I15" s="11"/>
      <c r="J15" s="10"/>
      <c r="K15" s="11"/>
      <c r="L15" s="11"/>
      <c r="M15" s="11"/>
      <c r="N15" s="11"/>
      <c r="O15" s="31"/>
    </row>
    <row r="16" spans="1:15" ht="18" customHeight="1">
      <c r="A16" s="19" t="s">
        <v>18</v>
      </c>
      <c r="B16" s="29">
        <v>267.6</v>
      </c>
      <c r="C16" s="32">
        <v>266.2</v>
      </c>
      <c r="D16" s="39">
        <f t="shared" si="0"/>
        <v>1.0052592036063113</v>
      </c>
      <c r="E16" s="40">
        <v>0</v>
      </c>
      <c r="F16" s="33"/>
      <c r="G16" s="24"/>
      <c r="H16" s="4"/>
      <c r="I16" s="11"/>
      <c r="J16" s="10"/>
      <c r="K16" s="11"/>
      <c r="L16" s="11"/>
      <c r="M16" s="11"/>
      <c r="N16" s="11"/>
      <c r="O16" s="31"/>
    </row>
    <row r="17" spans="1:15" ht="18" customHeight="1">
      <c r="A17" s="19" t="s">
        <v>19</v>
      </c>
      <c r="B17" s="29">
        <v>401.1</v>
      </c>
      <c r="C17" s="32">
        <v>281.8</v>
      </c>
      <c r="D17" s="39">
        <f t="shared" si="0"/>
        <v>1.4233498935415188</v>
      </c>
      <c r="E17" s="40">
        <f t="shared" si="1"/>
        <v>0.4550945934482024</v>
      </c>
      <c r="F17" s="33"/>
      <c r="G17" s="24"/>
      <c r="H17" s="4"/>
      <c r="I17" s="11"/>
      <c r="J17" s="10"/>
      <c r="K17" s="11"/>
      <c r="L17" s="11"/>
      <c r="M17" s="11"/>
      <c r="N17" s="11"/>
      <c r="O17" s="31"/>
    </row>
    <row r="18" spans="1:15" ht="18" customHeight="1">
      <c r="A18" s="19" t="s">
        <v>20</v>
      </c>
      <c r="B18" s="29">
        <v>785.3</v>
      </c>
      <c r="C18" s="32">
        <v>655.4</v>
      </c>
      <c r="D18" s="39">
        <f t="shared" si="0"/>
        <v>1.1981995727799817</v>
      </c>
      <c r="E18" s="40">
        <f>SUM(D18-1.0053)/(1.9239-1.0053)</f>
        <v>0.20999300324404707</v>
      </c>
      <c r="F18" s="33"/>
      <c r="G18" s="24"/>
      <c r="H18" s="4"/>
      <c r="I18" s="11"/>
      <c r="J18" s="10"/>
      <c r="K18" s="11"/>
      <c r="L18" s="11"/>
      <c r="M18" s="11"/>
      <c r="N18" s="11"/>
      <c r="O18" s="31"/>
    </row>
    <row r="19" spans="1:15" ht="18" customHeight="1">
      <c r="A19" s="19" t="s">
        <v>21</v>
      </c>
      <c r="B19" s="29">
        <v>680.5</v>
      </c>
      <c r="C19" s="32">
        <v>410.6</v>
      </c>
      <c r="D19" s="39">
        <f t="shared" si="0"/>
        <v>1.6573307355090112</v>
      </c>
      <c r="E19" s="40">
        <f t="shared" si="1"/>
        <v>0.7098092047779352</v>
      </c>
      <c r="F19" s="33"/>
      <c r="G19" s="7"/>
      <c r="H19" s="7"/>
      <c r="I19" s="12"/>
      <c r="J19" s="12"/>
      <c r="K19" s="12"/>
      <c r="L19" s="12"/>
      <c r="M19" s="12"/>
      <c r="N19" s="12"/>
      <c r="O19" s="31"/>
    </row>
    <row r="20" spans="1:15" ht="18" customHeight="1">
      <c r="A20" s="19" t="s">
        <v>22</v>
      </c>
      <c r="B20" s="29">
        <v>1662.9</v>
      </c>
      <c r="C20" s="32">
        <v>914.4</v>
      </c>
      <c r="D20" s="39">
        <f t="shared" si="0"/>
        <v>1.8185695538057745</v>
      </c>
      <c r="E20" s="40">
        <f t="shared" si="1"/>
        <v>0.8853358957171505</v>
      </c>
      <c r="F20" s="33"/>
      <c r="G20" s="7"/>
      <c r="H20" s="7"/>
      <c r="I20" s="12"/>
      <c r="J20" s="12"/>
      <c r="K20" s="12"/>
      <c r="L20" s="12"/>
      <c r="M20" s="12"/>
      <c r="N20" s="12"/>
      <c r="O20" s="31"/>
    </row>
    <row r="21" spans="1:15" ht="18" customHeight="1">
      <c r="A21" s="19" t="s">
        <v>23</v>
      </c>
      <c r="B21" s="29">
        <v>1337.6</v>
      </c>
      <c r="C21" s="32">
        <v>1000.5</v>
      </c>
      <c r="D21" s="39">
        <f t="shared" si="0"/>
        <v>1.3369315342328836</v>
      </c>
      <c r="E21" s="40">
        <f t="shared" si="1"/>
        <v>0.3610184348278724</v>
      </c>
      <c r="F21" s="33"/>
      <c r="G21" s="7"/>
      <c r="H21" s="7"/>
      <c r="I21" s="12"/>
      <c r="J21" s="12"/>
      <c r="K21" s="12"/>
      <c r="L21" s="12"/>
      <c r="M21" s="12"/>
      <c r="N21" s="12"/>
      <c r="O21" s="31"/>
    </row>
    <row r="22" spans="1:14" ht="18.75">
      <c r="A22" s="4"/>
      <c r="B22" s="41">
        <f>SUM(B4:B21)</f>
        <v>123659.4</v>
      </c>
      <c r="C22" s="41">
        <f>SUM(C4:C21)</f>
        <v>99968.79999999999</v>
      </c>
      <c r="D22" s="35"/>
      <c r="E22" s="35"/>
      <c r="F22" s="35"/>
      <c r="G22" s="7"/>
      <c r="H22" s="7"/>
      <c r="I22" s="12"/>
      <c r="J22" s="12"/>
      <c r="K22" s="12"/>
      <c r="L22" s="12"/>
      <c r="M22" s="12"/>
      <c r="N22" s="12"/>
    </row>
    <row r="23" spans="1:14" ht="18.75">
      <c r="A23" s="21"/>
      <c r="B23" s="21"/>
      <c r="C23" s="21"/>
      <c r="D23" s="21"/>
      <c r="E23" s="21"/>
      <c r="F23" s="21"/>
      <c r="G23" s="7"/>
      <c r="H23" s="7"/>
      <c r="I23" s="12"/>
      <c r="J23" s="12"/>
      <c r="K23" s="12"/>
      <c r="L23" s="12"/>
      <c r="M23" s="12"/>
      <c r="N23" s="12"/>
    </row>
    <row r="24" spans="1:14" ht="18.75">
      <c r="A24" s="21"/>
      <c r="B24" s="21"/>
      <c r="C24" s="21"/>
      <c r="D24" s="21"/>
      <c r="E24" s="21"/>
      <c r="F24" s="21"/>
      <c r="G24" s="7"/>
      <c r="H24" s="7"/>
      <c r="I24" s="12"/>
      <c r="J24" s="12"/>
      <c r="K24" s="12"/>
      <c r="L24" s="12"/>
      <c r="M24" s="12"/>
      <c r="N24" s="12"/>
    </row>
    <row r="25" spans="1:14" ht="18.75">
      <c r="A25" s="21"/>
      <c r="B25" s="21"/>
      <c r="C25" s="21"/>
      <c r="D25" s="21"/>
      <c r="E25" s="21"/>
      <c r="F25" s="21"/>
      <c r="G25" s="7"/>
      <c r="H25" s="7"/>
      <c r="I25" s="12"/>
      <c r="J25" s="12"/>
      <c r="K25" s="12"/>
      <c r="L25" s="12"/>
      <c r="M25" s="12"/>
      <c r="N25" s="12"/>
    </row>
    <row r="26" spans="9:14" ht="18.75">
      <c r="I26" s="13"/>
      <c r="J26" s="13"/>
      <c r="K26" s="13"/>
      <c r="L26" s="13"/>
      <c r="M26" s="13"/>
      <c r="N26" s="13"/>
    </row>
    <row r="27" spans="9:14" ht="18.75">
      <c r="I27" s="13"/>
      <c r="J27" s="13"/>
      <c r="K27" s="13"/>
      <c r="L27" s="13"/>
      <c r="M27" s="13"/>
      <c r="N27" s="13"/>
    </row>
    <row r="28" spans="9:14" ht="18.75">
      <c r="I28" s="13"/>
      <c r="J28" s="13"/>
      <c r="K28" s="13"/>
      <c r="L28" s="13"/>
      <c r="M28" s="13"/>
      <c r="N28" s="13"/>
    </row>
    <row r="33" spans="1:8" ht="18.75">
      <c r="A33" s="5"/>
      <c r="B33" s="5"/>
      <c r="C33" s="5"/>
      <c r="D33" s="5"/>
      <c r="E33" s="5"/>
      <c r="F33" s="5"/>
      <c r="G33" s="5"/>
      <c r="H33" s="5"/>
    </row>
  </sheetData>
  <sheetProtection/>
  <mergeCells count="2">
    <mergeCell ref="K1:N1"/>
    <mergeCell ref="A1:E1"/>
  </mergeCells>
  <printOptions/>
  <pageMargins left="0.7" right="0.7" top="0.75" bottom="0.75" header="0.3" footer="0.3"/>
  <pageSetup horizontalDpi="600" verticalDpi="600" orientation="portrait" paperSize="9" scale="77" r:id="rId1"/>
  <colBreaks count="1" manualBreakCount="1">
    <brk id="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SheetLayoutView="100" zoomScalePageLayoutView="0" workbookViewId="0" topLeftCell="A1">
      <selection activeCell="E7" sqref="E7"/>
    </sheetView>
  </sheetViews>
  <sheetFormatPr defaultColWidth="9.140625" defaultRowHeight="12.75"/>
  <cols>
    <col min="1" max="1" width="21.7109375" style="3" customWidth="1"/>
    <col min="2" max="2" width="21.8515625" style="3" customWidth="1"/>
    <col min="3" max="3" width="20.7109375" style="3" customWidth="1"/>
    <col min="4" max="4" width="16.57421875" style="3" customWidth="1"/>
    <col min="5" max="5" width="17.57421875" style="3" customWidth="1"/>
    <col min="6" max="6" width="17.57421875" style="3" hidden="1" customWidth="1"/>
    <col min="7" max="7" width="22.57421875" style="3" hidden="1" customWidth="1"/>
    <col min="8" max="8" width="21.140625" style="3" hidden="1" customWidth="1"/>
    <col min="9" max="9" width="19.8515625" style="2" hidden="1" customWidth="1"/>
    <col min="10" max="10" width="19.140625" style="2" hidden="1" customWidth="1"/>
    <col min="11" max="11" width="9.8515625" style="2" hidden="1" customWidth="1"/>
    <col min="12" max="14" width="9.7109375" style="2" hidden="1" customWidth="1"/>
    <col min="15" max="15" width="18.140625" style="1" customWidth="1"/>
    <col min="16" max="16384" width="9.140625" style="1" customWidth="1"/>
  </cols>
  <sheetData>
    <row r="1" spans="1:14" ht="76.5" customHeight="1" thickBot="1">
      <c r="A1" s="140" t="s">
        <v>74</v>
      </c>
      <c r="B1" s="141"/>
      <c r="C1" s="141"/>
      <c r="D1" s="141"/>
      <c r="E1" s="141"/>
      <c r="F1" s="103"/>
      <c r="G1" s="14"/>
      <c r="H1" s="14"/>
      <c r="I1" s="23" t="s">
        <v>5</v>
      </c>
      <c r="J1" s="23" t="s">
        <v>1</v>
      </c>
      <c r="K1" s="136" t="s">
        <v>2</v>
      </c>
      <c r="L1" s="137"/>
      <c r="M1" s="138"/>
      <c r="N1" s="139"/>
    </row>
    <row r="2" spans="1:14" s="6" customFormat="1" ht="115.5" customHeight="1">
      <c r="A2" s="25" t="s">
        <v>24</v>
      </c>
      <c r="B2" s="36" t="s">
        <v>77</v>
      </c>
      <c r="C2" s="36" t="s">
        <v>78</v>
      </c>
      <c r="D2" s="36" t="s">
        <v>75</v>
      </c>
      <c r="E2" s="36" t="s">
        <v>76</v>
      </c>
      <c r="F2" s="36" t="s">
        <v>45</v>
      </c>
      <c r="G2" s="15"/>
      <c r="H2" s="8"/>
      <c r="I2" s="8"/>
      <c r="J2" s="9"/>
      <c r="K2" s="9"/>
      <c r="L2" s="8"/>
      <c r="M2" s="15"/>
      <c r="N2" s="15"/>
    </row>
    <row r="3" spans="1:14" s="6" customFormat="1" ht="15" customHeight="1">
      <c r="A3" s="27" t="s">
        <v>0</v>
      </c>
      <c r="B3" s="37" t="s">
        <v>6</v>
      </c>
      <c r="C3" s="38">
        <v>3</v>
      </c>
      <c r="D3" s="38" t="s">
        <v>79</v>
      </c>
      <c r="E3" s="38">
        <v>5</v>
      </c>
      <c r="F3" s="38"/>
      <c r="G3" s="16"/>
      <c r="H3" s="16"/>
      <c r="I3" s="16"/>
      <c r="J3" s="17"/>
      <c r="K3" s="17"/>
      <c r="L3" s="16"/>
      <c r="M3" s="16"/>
      <c r="N3" s="16"/>
    </row>
    <row r="4" spans="1:15" ht="18" customHeight="1">
      <c r="A4" s="19" t="s">
        <v>8</v>
      </c>
      <c r="B4" s="29">
        <v>535.9</v>
      </c>
      <c r="C4" s="32">
        <v>479.3</v>
      </c>
      <c r="D4" s="44">
        <f>SUM(C4-B4)</f>
        <v>-56.599999999999966</v>
      </c>
      <c r="E4" s="40">
        <v>1</v>
      </c>
      <c r="F4" s="33"/>
      <c r="G4" s="24"/>
      <c r="H4" s="4"/>
      <c r="I4" s="11"/>
      <c r="J4" s="10"/>
      <c r="K4" s="11"/>
      <c r="L4" s="11"/>
      <c r="M4" s="11"/>
      <c r="N4" s="11"/>
      <c r="O4" s="31"/>
    </row>
    <row r="5" spans="1:15" ht="18" customHeight="1">
      <c r="A5" s="19" t="s">
        <v>9</v>
      </c>
      <c r="B5" s="29">
        <v>194.7</v>
      </c>
      <c r="C5" s="32">
        <v>365.4</v>
      </c>
      <c r="D5" s="44">
        <f aca="true" t="shared" si="0" ref="D5:D21">SUM(C5-B5)</f>
        <v>170.7</v>
      </c>
      <c r="E5" s="40">
        <v>0</v>
      </c>
      <c r="F5" s="33"/>
      <c r="G5" s="24"/>
      <c r="H5" s="4"/>
      <c r="I5" s="11"/>
      <c r="J5" s="10"/>
      <c r="K5" s="11"/>
      <c r="L5" s="11"/>
      <c r="M5" s="11"/>
      <c r="N5" s="11"/>
      <c r="O5" s="31"/>
    </row>
    <row r="6" spans="1:15" ht="18" customHeight="1">
      <c r="A6" s="19" t="s">
        <v>28</v>
      </c>
      <c r="B6" s="29">
        <v>837.6</v>
      </c>
      <c r="C6" s="32">
        <v>2540.3</v>
      </c>
      <c r="D6" s="44">
        <f t="shared" si="0"/>
        <v>1702.7000000000003</v>
      </c>
      <c r="E6" s="40">
        <v>0</v>
      </c>
      <c r="F6" s="33"/>
      <c r="G6" s="24"/>
      <c r="H6" s="4"/>
      <c r="I6" s="11"/>
      <c r="J6" s="10"/>
      <c r="K6" s="11"/>
      <c r="L6" s="11"/>
      <c r="M6" s="11"/>
      <c r="N6" s="11"/>
      <c r="O6" s="31"/>
    </row>
    <row r="7" spans="1:15" ht="18" customHeight="1">
      <c r="A7" s="19" t="s">
        <v>29</v>
      </c>
      <c r="B7" s="29">
        <v>12197.5</v>
      </c>
      <c r="C7" s="32">
        <v>9420.9</v>
      </c>
      <c r="D7" s="44">
        <f t="shared" si="0"/>
        <v>-2776.6000000000004</v>
      </c>
      <c r="E7" s="40">
        <v>1</v>
      </c>
      <c r="F7" s="33"/>
      <c r="G7" s="24"/>
      <c r="H7" s="4"/>
      <c r="I7" s="11"/>
      <c r="J7" s="10"/>
      <c r="K7" s="11"/>
      <c r="L7" s="11"/>
      <c r="M7" s="11"/>
      <c r="N7" s="11"/>
      <c r="O7" s="31"/>
    </row>
    <row r="8" spans="1:15" ht="18" customHeight="1">
      <c r="A8" s="19" t="s">
        <v>10</v>
      </c>
      <c r="B8" s="30">
        <v>167</v>
      </c>
      <c r="C8" s="32">
        <v>310.2</v>
      </c>
      <c r="D8" s="44">
        <f t="shared" si="0"/>
        <v>143.2</v>
      </c>
      <c r="E8" s="40">
        <v>0</v>
      </c>
      <c r="F8" s="33"/>
      <c r="G8" s="24"/>
      <c r="H8" s="4"/>
      <c r="I8" s="11"/>
      <c r="J8" s="10"/>
      <c r="K8" s="11"/>
      <c r="L8" s="11"/>
      <c r="M8" s="11"/>
      <c r="N8" s="11"/>
      <c r="O8" s="31"/>
    </row>
    <row r="9" spans="1:15" ht="18" customHeight="1">
      <c r="A9" s="19" t="s">
        <v>11</v>
      </c>
      <c r="B9" s="29">
        <v>219.2</v>
      </c>
      <c r="C9" s="32">
        <v>130.2</v>
      </c>
      <c r="D9" s="44">
        <f t="shared" si="0"/>
        <v>-89</v>
      </c>
      <c r="E9" s="40">
        <v>1</v>
      </c>
      <c r="F9" s="33"/>
      <c r="G9" s="24"/>
      <c r="H9" s="4"/>
      <c r="I9" s="11"/>
      <c r="J9" s="10"/>
      <c r="K9" s="11"/>
      <c r="L9" s="11"/>
      <c r="M9" s="11"/>
      <c r="N9" s="11"/>
      <c r="O9" s="31"/>
    </row>
    <row r="10" spans="1:15" ht="18" customHeight="1">
      <c r="A10" s="19" t="s">
        <v>12</v>
      </c>
      <c r="B10" s="29">
        <v>67.4</v>
      </c>
      <c r="C10" s="32">
        <v>31.7</v>
      </c>
      <c r="D10" s="44">
        <f t="shared" si="0"/>
        <v>-35.7</v>
      </c>
      <c r="E10" s="40">
        <v>1</v>
      </c>
      <c r="F10" s="33"/>
      <c r="G10" s="24"/>
      <c r="H10" s="4"/>
      <c r="I10" s="11"/>
      <c r="J10" s="10"/>
      <c r="K10" s="11"/>
      <c r="L10" s="11"/>
      <c r="M10" s="11"/>
      <c r="N10" s="11"/>
      <c r="O10" s="31"/>
    </row>
    <row r="11" spans="1:15" ht="18" customHeight="1">
      <c r="A11" s="19" t="s">
        <v>13</v>
      </c>
      <c r="B11" s="29">
        <v>173.8</v>
      </c>
      <c r="C11" s="32">
        <v>241.6</v>
      </c>
      <c r="D11" s="44">
        <f t="shared" si="0"/>
        <v>67.79999999999998</v>
      </c>
      <c r="E11" s="40">
        <v>0</v>
      </c>
      <c r="F11" s="33"/>
      <c r="G11" s="24"/>
      <c r="H11" s="4"/>
      <c r="I11" s="11"/>
      <c r="J11" s="10"/>
      <c r="K11" s="11"/>
      <c r="L11" s="11"/>
      <c r="M11" s="11"/>
      <c r="N11" s="11"/>
      <c r="O11" s="31"/>
    </row>
    <row r="12" spans="1:15" ht="18" customHeight="1">
      <c r="A12" s="19" t="s">
        <v>14</v>
      </c>
      <c r="B12" s="29">
        <v>25.9</v>
      </c>
      <c r="C12" s="32">
        <v>23.1</v>
      </c>
      <c r="D12" s="44">
        <f t="shared" si="0"/>
        <v>-2.799999999999997</v>
      </c>
      <c r="E12" s="40">
        <v>1</v>
      </c>
      <c r="F12" s="33"/>
      <c r="G12" s="24"/>
      <c r="H12" s="4"/>
      <c r="I12" s="11"/>
      <c r="J12" s="10"/>
      <c r="K12" s="11"/>
      <c r="L12" s="11"/>
      <c r="M12" s="11"/>
      <c r="N12" s="11"/>
      <c r="O12" s="31"/>
    </row>
    <row r="13" spans="1:15" ht="18" customHeight="1">
      <c r="A13" s="19" t="s">
        <v>15</v>
      </c>
      <c r="B13" s="29">
        <v>505.5</v>
      </c>
      <c r="C13" s="32">
        <v>360.9</v>
      </c>
      <c r="D13" s="44">
        <f t="shared" si="0"/>
        <v>-144.60000000000002</v>
      </c>
      <c r="E13" s="40">
        <v>1</v>
      </c>
      <c r="F13" s="33"/>
      <c r="G13" s="24"/>
      <c r="H13" s="4"/>
      <c r="I13" s="11"/>
      <c r="J13" s="10"/>
      <c r="K13" s="11"/>
      <c r="L13" s="11"/>
      <c r="M13" s="11"/>
      <c r="N13" s="11"/>
      <c r="O13" s="31"/>
    </row>
    <row r="14" spans="1:15" ht="18" customHeight="1">
      <c r="A14" s="19" t="s">
        <v>16</v>
      </c>
      <c r="B14" s="29">
        <v>15.9</v>
      </c>
      <c r="C14" s="32">
        <v>11.4</v>
      </c>
      <c r="D14" s="44">
        <f t="shared" si="0"/>
        <v>-4.5</v>
      </c>
      <c r="E14" s="40">
        <v>1</v>
      </c>
      <c r="F14" s="33"/>
      <c r="G14" s="24"/>
      <c r="H14" s="4"/>
      <c r="I14" s="11"/>
      <c r="J14" s="10"/>
      <c r="K14" s="11"/>
      <c r="L14" s="11"/>
      <c r="M14" s="11"/>
      <c r="N14" s="11"/>
      <c r="O14" s="31"/>
    </row>
    <row r="15" spans="1:15" ht="18" customHeight="1">
      <c r="A15" s="19" t="s">
        <v>17</v>
      </c>
      <c r="B15" s="29">
        <v>184.8</v>
      </c>
      <c r="C15" s="32">
        <v>249.8</v>
      </c>
      <c r="D15" s="44">
        <f t="shared" si="0"/>
        <v>65</v>
      </c>
      <c r="E15" s="40">
        <v>0</v>
      </c>
      <c r="F15" s="33"/>
      <c r="G15" s="24"/>
      <c r="H15" s="4"/>
      <c r="I15" s="11"/>
      <c r="J15" s="10"/>
      <c r="K15" s="11"/>
      <c r="L15" s="11"/>
      <c r="M15" s="11"/>
      <c r="N15" s="11"/>
      <c r="O15" s="31"/>
    </row>
    <row r="16" spans="1:15" ht="18" customHeight="1">
      <c r="A16" s="19" t="s">
        <v>18</v>
      </c>
      <c r="B16" s="29">
        <v>54</v>
      </c>
      <c r="C16" s="32">
        <v>38</v>
      </c>
      <c r="D16" s="44">
        <f t="shared" si="0"/>
        <v>-16</v>
      </c>
      <c r="E16" s="40">
        <v>1</v>
      </c>
      <c r="F16" s="33"/>
      <c r="G16" s="24"/>
      <c r="H16" s="4"/>
      <c r="I16" s="11"/>
      <c r="J16" s="10"/>
      <c r="K16" s="11"/>
      <c r="L16" s="11"/>
      <c r="M16" s="11"/>
      <c r="N16" s="11"/>
      <c r="O16" s="31"/>
    </row>
    <row r="17" spans="1:15" ht="18" customHeight="1">
      <c r="A17" s="19" t="s">
        <v>19</v>
      </c>
      <c r="B17" s="29">
        <v>111.8</v>
      </c>
      <c r="C17" s="32">
        <v>114.4</v>
      </c>
      <c r="D17" s="44">
        <f t="shared" si="0"/>
        <v>2.6000000000000085</v>
      </c>
      <c r="E17" s="40">
        <v>0</v>
      </c>
      <c r="F17" s="33"/>
      <c r="G17" s="24"/>
      <c r="H17" s="4"/>
      <c r="I17" s="11"/>
      <c r="J17" s="10"/>
      <c r="K17" s="11"/>
      <c r="L17" s="11"/>
      <c r="M17" s="11"/>
      <c r="N17" s="11"/>
      <c r="O17" s="31"/>
    </row>
    <row r="18" spans="1:15" ht="18" customHeight="1">
      <c r="A18" s="19" t="s">
        <v>20</v>
      </c>
      <c r="B18" s="29">
        <v>423.7</v>
      </c>
      <c r="C18" s="32">
        <v>257.5</v>
      </c>
      <c r="D18" s="44">
        <f t="shared" si="0"/>
        <v>-166.2</v>
      </c>
      <c r="E18" s="40">
        <v>1</v>
      </c>
      <c r="F18" s="33"/>
      <c r="G18" s="24"/>
      <c r="H18" s="4"/>
      <c r="I18" s="11"/>
      <c r="J18" s="10"/>
      <c r="K18" s="11"/>
      <c r="L18" s="11"/>
      <c r="M18" s="11"/>
      <c r="N18" s="11"/>
      <c r="O18" s="31"/>
    </row>
    <row r="19" spans="1:15" ht="18" customHeight="1">
      <c r="A19" s="19" t="s">
        <v>21</v>
      </c>
      <c r="B19" s="29">
        <v>225.2</v>
      </c>
      <c r="C19" s="32">
        <v>184.2</v>
      </c>
      <c r="D19" s="44">
        <f t="shared" si="0"/>
        <v>-41</v>
      </c>
      <c r="E19" s="40">
        <v>1</v>
      </c>
      <c r="F19" s="33"/>
      <c r="G19" s="7"/>
      <c r="H19" s="7"/>
      <c r="I19" s="12"/>
      <c r="J19" s="12"/>
      <c r="K19" s="12"/>
      <c r="L19" s="12"/>
      <c r="M19" s="12"/>
      <c r="N19" s="12"/>
      <c r="O19" s="31"/>
    </row>
    <row r="20" spans="1:15" ht="18" customHeight="1">
      <c r="A20" s="19" t="s">
        <v>22</v>
      </c>
      <c r="B20" s="29">
        <v>45.9</v>
      </c>
      <c r="C20" s="32">
        <v>102.5</v>
      </c>
      <c r="D20" s="44">
        <f t="shared" si="0"/>
        <v>56.6</v>
      </c>
      <c r="E20" s="40">
        <v>0</v>
      </c>
      <c r="F20" s="33"/>
      <c r="G20" s="7"/>
      <c r="H20" s="7"/>
      <c r="I20" s="12"/>
      <c r="J20" s="12"/>
      <c r="K20" s="12"/>
      <c r="L20" s="12"/>
      <c r="M20" s="12"/>
      <c r="N20" s="12"/>
      <c r="O20" s="31"/>
    </row>
    <row r="21" spans="1:15" ht="18" customHeight="1">
      <c r="A21" s="19" t="s">
        <v>23</v>
      </c>
      <c r="B21" s="29">
        <v>751.8</v>
      </c>
      <c r="C21" s="32">
        <v>656.7</v>
      </c>
      <c r="D21" s="44">
        <f t="shared" si="0"/>
        <v>-95.09999999999991</v>
      </c>
      <c r="E21" s="40">
        <v>1</v>
      </c>
      <c r="F21" s="33"/>
      <c r="G21" s="7"/>
      <c r="H21" s="7"/>
      <c r="I21" s="12"/>
      <c r="J21" s="12"/>
      <c r="K21" s="12"/>
      <c r="L21" s="12"/>
      <c r="M21" s="12"/>
      <c r="N21" s="12"/>
      <c r="O21" s="31"/>
    </row>
    <row r="22" spans="1:14" ht="18.75" hidden="1">
      <c r="A22" s="4"/>
      <c r="B22" s="41">
        <f>SUM(B4:B21)</f>
        <v>16737.6</v>
      </c>
      <c r="C22" s="41">
        <f>SUM(C4:C21)</f>
        <v>15518.100000000002</v>
      </c>
      <c r="D22" s="35">
        <f>SUM(D4:D21)</f>
        <v>-1219.5</v>
      </c>
      <c r="E22" s="35"/>
      <c r="F22" s="35"/>
      <c r="G22" s="7"/>
      <c r="H22" s="7"/>
      <c r="I22" s="12"/>
      <c r="J22" s="12"/>
      <c r="K22" s="12"/>
      <c r="L22" s="12"/>
      <c r="M22" s="12"/>
      <c r="N22" s="12"/>
    </row>
    <row r="23" spans="1:14" ht="18.75">
      <c r="A23" s="21"/>
      <c r="B23" s="21"/>
      <c r="C23" s="21"/>
      <c r="D23" s="21"/>
      <c r="E23" s="21"/>
      <c r="F23" s="21"/>
      <c r="G23" s="7"/>
      <c r="H23" s="7"/>
      <c r="I23" s="12"/>
      <c r="J23" s="12"/>
      <c r="K23" s="12"/>
      <c r="L23" s="12"/>
      <c r="M23" s="12"/>
      <c r="N23" s="12"/>
    </row>
    <row r="24" spans="1:14" ht="18.75">
      <c r="A24" s="21"/>
      <c r="B24" s="21"/>
      <c r="C24" s="21"/>
      <c r="D24" s="21"/>
      <c r="E24" s="21"/>
      <c r="F24" s="21"/>
      <c r="G24" s="7"/>
      <c r="H24" s="7"/>
      <c r="I24" s="12"/>
      <c r="J24" s="12"/>
      <c r="K24" s="12"/>
      <c r="L24" s="12"/>
      <c r="M24" s="12"/>
      <c r="N24" s="12"/>
    </row>
    <row r="25" spans="1:14" ht="18.75">
      <c r="A25" s="21"/>
      <c r="B25" s="21"/>
      <c r="C25" s="21"/>
      <c r="D25" s="21"/>
      <c r="E25" s="21"/>
      <c r="F25" s="21"/>
      <c r="G25" s="7"/>
      <c r="H25" s="7"/>
      <c r="I25" s="12"/>
      <c r="J25" s="12"/>
      <c r="K25" s="12"/>
      <c r="L25" s="12"/>
      <c r="M25" s="12"/>
      <c r="N25" s="12"/>
    </row>
    <row r="26" spans="9:14" ht="18.75">
      <c r="I26" s="13"/>
      <c r="J26" s="13"/>
      <c r="K26" s="13"/>
      <c r="L26" s="13"/>
      <c r="M26" s="13"/>
      <c r="N26" s="13"/>
    </row>
    <row r="27" spans="9:14" ht="18.75">
      <c r="I27" s="13"/>
      <c r="J27" s="13"/>
      <c r="K27" s="13"/>
      <c r="L27" s="13"/>
      <c r="M27" s="13"/>
      <c r="N27" s="13"/>
    </row>
    <row r="28" spans="9:14" ht="18.75">
      <c r="I28" s="13"/>
      <c r="J28" s="13"/>
      <c r="K28" s="13"/>
      <c r="L28" s="13"/>
      <c r="M28" s="13"/>
      <c r="N28" s="13"/>
    </row>
    <row r="33" spans="1:8" ht="18.75">
      <c r="A33" s="5"/>
      <c r="B33" s="5"/>
      <c r="C33" s="5"/>
      <c r="D33" s="5"/>
      <c r="E33" s="5"/>
      <c r="F33" s="5"/>
      <c r="G33" s="5"/>
      <c r="H33" s="5"/>
    </row>
  </sheetData>
  <sheetProtection/>
  <mergeCells count="2">
    <mergeCell ref="K1:N1"/>
    <mergeCell ref="A1:E1"/>
  </mergeCells>
  <printOptions/>
  <pageMargins left="0.7" right="0.7" top="0.75" bottom="0.75" header="0.3" footer="0.3"/>
  <pageSetup horizontalDpi="600" verticalDpi="600" orientation="portrait" paperSize="9" scale="77" r:id="rId1"/>
  <colBreaks count="1" manualBreakCount="1">
    <brk id="14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="90" zoomScaleSheetLayoutView="90" zoomScalePageLayoutView="0" workbookViewId="0" topLeftCell="A1">
      <selection activeCell="Q5" sqref="Q5"/>
    </sheetView>
  </sheetViews>
  <sheetFormatPr defaultColWidth="9.140625" defaultRowHeight="12.75"/>
  <cols>
    <col min="1" max="1" width="21.7109375" style="3" customWidth="1"/>
    <col min="2" max="2" width="21.8515625" style="3" customWidth="1"/>
    <col min="3" max="3" width="20.7109375" style="3" customWidth="1"/>
    <col min="4" max="4" width="16.57421875" style="3" customWidth="1"/>
    <col min="5" max="5" width="17.57421875" style="3" customWidth="1"/>
    <col min="6" max="6" width="17.57421875" style="3" hidden="1" customWidth="1"/>
    <col min="7" max="7" width="22.57421875" style="3" hidden="1" customWidth="1"/>
    <col min="8" max="8" width="21.140625" style="3" hidden="1" customWidth="1"/>
    <col min="9" max="9" width="19.8515625" style="2" hidden="1" customWidth="1"/>
    <col min="10" max="10" width="19.140625" style="2" hidden="1" customWidth="1"/>
    <col min="11" max="11" width="9.8515625" style="2" hidden="1" customWidth="1"/>
    <col min="12" max="14" width="9.7109375" style="2" hidden="1" customWidth="1"/>
    <col min="15" max="15" width="18.140625" style="1" customWidth="1"/>
    <col min="16" max="16384" width="9.140625" style="1" customWidth="1"/>
  </cols>
  <sheetData>
    <row r="1" spans="1:14" ht="76.5" customHeight="1" thickBot="1">
      <c r="A1" s="140" t="s">
        <v>80</v>
      </c>
      <c r="B1" s="141"/>
      <c r="C1" s="141"/>
      <c r="D1" s="141"/>
      <c r="E1" s="141"/>
      <c r="F1" s="103"/>
      <c r="G1" s="14"/>
      <c r="H1" s="14"/>
      <c r="I1" s="23" t="s">
        <v>5</v>
      </c>
      <c r="J1" s="23" t="s">
        <v>1</v>
      </c>
      <c r="K1" s="136" t="s">
        <v>2</v>
      </c>
      <c r="L1" s="137"/>
      <c r="M1" s="138"/>
      <c r="N1" s="139"/>
    </row>
    <row r="2" spans="1:14" s="6" customFormat="1" ht="115.5" customHeight="1">
      <c r="A2" s="25" t="s">
        <v>24</v>
      </c>
      <c r="B2" s="36" t="s">
        <v>82</v>
      </c>
      <c r="C2" s="36" t="s">
        <v>81</v>
      </c>
      <c r="D2" s="36" t="s">
        <v>83</v>
      </c>
      <c r="E2" s="36" t="s">
        <v>73</v>
      </c>
      <c r="F2" s="36" t="s">
        <v>45</v>
      </c>
      <c r="G2" s="15"/>
      <c r="H2" s="8"/>
      <c r="I2" s="8"/>
      <c r="J2" s="9"/>
      <c r="K2" s="9"/>
      <c r="L2" s="8"/>
      <c r="M2" s="15"/>
      <c r="N2" s="15"/>
    </row>
    <row r="3" spans="1:14" s="6" customFormat="1" ht="15" customHeight="1">
      <c r="A3" s="27" t="s">
        <v>0</v>
      </c>
      <c r="B3" s="37" t="s">
        <v>6</v>
      </c>
      <c r="C3" s="38">
        <v>3</v>
      </c>
      <c r="D3" s="38" t="s">
        <v>36</v>
      </c>
      <c r="E3" s="38">
        <v>5</v>
      </c>
      <c r="F3" s="38"/>
      <c r="G3" s="16"/>
      <c r="H3" s="16"/>
      <c r="I3" s="16"/>
      <c r="J3" s="17"/>
      <c r="K3" s="17"/>
      <c r="L3" s="16"/>
      <c r="M3" s="16"/>
      <c r="N3" s="16"/>
    </row>
    <row r="4" spans="1:15" ht="18" customHeight="1">
      <c r="A4" s="19" t="s">
        <v>8</v>
      </c>
      <c r="B4" s="29">
        <v>535.9</v>
      </c>
      <c r="C4" s="32">
        <v>0.7</v>
      </c>
      <c r="D4" s="39">
        <f>SUM(C4/B4)</f>
        <v>0.0013062138458667662</v>
      </c>
      <c r="E4" s="40">
        <f>SUM(D4-0.0013)/(0.6832-0.0013)</f>
        <v>9.112547098938713E-06</v>
      </c>
      <c r="F4" s="33"/>
      <c r="G4" s="24"/>
      <c r="H4" s="4"/>
      <c r="I4" s="11"/>
      <c r="J4" s="10"/>
      <c r="K4" s="11"/>
      <c r="L4" s="11"/>
      <c r="M4" s="11"/>
      <c r="N4" s="11"/>
      <c r="O4" s="31"/>
    </row>
    <row r="5" spans="1:15" ht="18" customHeight="1">
      <c r="A5" s="19" t="s">
        <v>9</v>
      </c>
      <c r="B5" s="29">
        <v>194.7</v>
      </c>
      <c r="C5" s="32">
        <v>36.9</v>
      </c>
      <c r="D5" s="39">
        <f aca="true" t="shared" si="0" ref="D5:D21">SUM(C5/B5)</f>
        <v>0.18952234206471494</v>
      </c>
      <c r="E5" s="40">
        <f aca="true" t="shared" si="1" ref="E5:E21">SUM(D5-0.0013)/(0.6832-0.0013)</f>
        <v>0.27602631187082405</v>
      </c>
      <c r="F5" s="33"/>
      <c r="G5" s="24"/>
      <c r="H5" s="4"/>
      <c r="I5" s="11"/>
      <c r="J5" s="10"/>
      <c r="K5" s="11"/>
      <c r="L5" s="11"/>
      <c r="M5" s="11"/>
      <c r="N5" s="11"/>
      <c r="O5" s="31"/>
    </row>
    <row r="6" spans="1:15" ht="18" customHeight="1">
      <c r="A6" s="19" t="s">
        <v>28</v>
      </c>
      <c r="B6" s="29">
        <v>1956.4</v>
      </c>
      <c r="C6" s="32">
        <v>1293.1</v>
      </c>
      <c r="D6" s="39">
        <f t="shared" si="0"/>
        <v>0.660958904109589</v>
      </c>
      <c r="E6" s="40">
        <f t="shared" si="1"/>
        <v>0.9673836399905983</v>
      </c>
      <c r="F6" s="33"/>
      <c r="G6" s="24"/>
      <c r="H6" s="4"/>
      <c r="I6" s="11"/>
      <c r="J6" s="10"/>
      <c r="K6" s="11"/>
      <c r="L6" s="11"/>
      <c r="M6" s="11"/>
      <c r="N6" s="11"/>
      <c r="O6" s="31"/>
    </row>
    <row r="7" spans="1:15" ht="18" customHeight="1">
      <c r="A7" s="19" t="s">
        <v>29</v>
      </c>
      <c r="B7" s="29">
        <v>12197.5</v>
      </c>
      <c r="C7" s="32">
        <v>351.4</v>
      </c>
      <c r="D7" s="39">
        <f t="shared" si="0"/>
        <v>0.028809182209469153</v>
      </c>
      <c r="E7" s="40">
        <f t="shared" si="1"/>
        <v>0.04034195953874344</v>
      </c>
      <c r="F7" s="33"/>
      <c r="G7" s="24"/>
      <c r="H7" s="4"/>
      <c r="I7" s="11"/>
      <c r="J7" s="10"/>
      <c r="K7" s="11"/>
      <c r="L7" s="11"/>
      <c r="M7" s="11"/>
      <c r="N7" s="11"/>
      <c r="O7" s="31"/>
    </row>
    <row r="8" spans="1:15" ht="18" customHeight="1">
      <c r="A8" s="19" t="s">
        <v>10</v>
      </c>
      <c r="B8" s="30">
        <v>167</v>
      </c>
      <c r="C8" s="32">
        <v>9.1</v>
      </c>
      <c r="D8" s="39">
        <f t="shared" si="0"/>
        <v>0.05449101796407185</v>
      </c>
      <c r="E8" s="40">
        <f t="shared" si="1"/>
        <v>0.07800413251806987</v>
      </c>
      <c r="F8" s="33"/>
      <c r="G8" s="24"/>
      <c r="H8" s="4"/>
      <c r="I8" s="11"/>
      <c r="J8" s="10"/>
      <c r="K8" s="11"/>
      <c r="L8" s="11"/>
      <c r="M8" s="11"/>
      <c r="N8" s="11"/>
      <c r="O8" s="31"/>
    </row>
    <row r="9" spans="1:15" ht="18" customHeight="1">
      <c r="A9" s="19" t="s">
        <v>11</v>
      </c>
      <c r="B9" s="29">
        <v>219.2</v>
      </c>
      <c r="C9" s="32">
        <v>43.7</v>
      </c>
      <c r="D9" s="39">
        <f t="shared" si="0"/>
        <v>0.19936131386861317</v>
      </c>
      <c r="E9" s="40">
        <f t="shared" si="1"/>
        <v>0.29045507239861146</v>
      </c>
      <c r="F9" s="33"/>
      <c r="G9" s="24"/>
      <c r="H9" s="4"/>
      <c r="I9" s="11"/>
      <c r="J9" s="10"/>
      <c r="K9" s="11"/>
      <c r="L9" s="11"/>
      <c r="M9" s="11"/>
      <c r="N9" s="11"/>
      <c r="O9" s="31"/>
    </row>
    <row r="10" spans="1:15" ht="18" customHeight="1">
      <c r="A10" s="19" t="s">
        <v>12</v>
      </c>
      <c r="B10" s="29">
        <v>67.4</v>
      </c>
      <c r="C10" s="32">
        <v>29</v>
      </c>
      <c r="D10" s="39">
        <f t="shared" si="0"/>
        <v>0.43026706231454004</v>
      </c>
      <c r="E10" s="40">
        <f t="shared" si="1"/>
        <v>0.6290762022503886</v>
      </c>
      <c r="F10" s="33"/>
      <c r="G10" s="24"/>
      <c r="H10" s="4"/>
      <c r="I10" s="11"/>
      <c r="J10" s="10"/>
      <c r="K10" s="11"/>
      <c r="L10" s="11"/>
      <c r="M10" s="11"/>
      <c r="N10" s="11"/>
      <c r="O10" s="31"/>
    </row>
    <row r="11" spans="1:15" ht="18" customHeight="1">
      <c r="A11" s="19" t="s">
        <v>13</v>
      </c>
      <c r="B11" s="29">
        <v>173.8</v>
      </c>
      <c r="C11" s="32">
        <v>36.6</v>
      </c>
      <c r="D11" s="39">
        <f t="shared" si="0"/>
        <v>0.21058688147295743</v>
      </c>
      <c r="E11" s="40">
        <f t="shared" si="1"/>
        <v>0.30691726275547354</v>
      </c>
      <c r="F11" s="33"/>
      <c r="G11" s="24"/>
      <c r="H11" s="4"/>
      <c r="I11" s="11"/>
      <c r="J11" s="10"/>
      <c r="K11" s="11"/>
      <c r="L11" s="11"/>
      <c r="M11" s="11"/>
      <c r="N11" s="11"/>
      <c r="O11" s="31"/>
    </row>
    <row r="12" spans="1:15" ht="18" customHeight="1">
      <c r="A12" s="19" t="s">
        <v>14</v>
      </c>
      <c r="B12" s="29">
        <v>25.9</v>
      </c>
      <c r="C12" s="32">
        <v>0.9</v>
      </c>
      <c r="D12" s="39">
        <f t="shared" si="0"/>
        <v>0.03474903474903475</v>
      </c>
      <c r="E12" s="40">
        <f t="shared" si="1"/>
        <v>0.04905269797482731</v>
      </c>
      <c r="F12" s="33"/>
      <c r="G12" s="24"/>
      <c r="H12" s="4"/>
      <c r="I12" s="11"/>
      <c r="J12" s="10"/>
      <c r="K12" s="11"/>
      <c r="L12" s="11"/>
      <c r="M12" s="11"/>
      <c r="N12" s="11"/>
      <c r="O12" s="31"/>
    </row>
    <row r="13" spans="1:15" ht="18" customHeight="1">
      <c r="A13" s="19" t="s">
        <v>15</v>
      </c>
      <c r="B13" s="29">
        <v>505.5</v>
      </c>
      <c r="C13" s="32">
        <v>43.5</v>
      </c>
      <c r="D13" s="39">
        <f t="shared" si="0"/>
        <v>0.08605341246290801</v>
      </c>
      <c r="E13" s="40">
        <f t="shared" si="1"/>
        <v>0.12429009013478225</v>
      </c>
      <c r="F13" s="33"/>
      <c r="G13" s="24"/>
      <c r="H13" s="4"/>
      <c r="I13" s="11"/>
      <c r="J13" s="10"/>
      <c r="K13" s="11"/>
      <c r="L13" s="11"/>
      <c r="M13" s="11"/>
      <c r="N13" s="11"/>
      <c r="O13" s="31"/>
    </row>
    <row r="14" spans="1:15" ht="18" customHeight="1">
      <c r="A14" s="19" t="s">
        <v>16</v>
      </c>
      <c r="B14" s="29">
        <v>15.9</v>
      </c>
      <c r="C14" s="32">
        <v>0</v>
      </c>
      <c r="D14" s="39">
        <f t="shared" si="0"/>
        <v>0</v>
      </c>
      <c r="E14" s="40">
        <v>0</v>
      </c>
      <c r="F14" s="33"/>
      <c r="G14" s="24"/>
      <c r="H14" s="4"/>
      <c r="I14" s="11"/>
      <c r="J14" s="10"/>
      <c r="K14" s="11"/>
      <c r="L14" s="11"/>
      <c r="M14" s="11"/>
      <c r="N14" s="11"/>
      <c r="O14" s="31"/>
    </row>
    <row r="15" spans="1:15" ht="18" customHeight="1">
      <c r="A15" s="19" t="s">
        <v>17</v>
      </c>
      <c r="B15" s="29">
        <v>184.8</v>
      </c>
      <c r="C15" s="32">
        <v>4.6</v>
      </c>
      <c r="D15" s="39">
        <f t="shared" si="0"/>
        <v>0.02489177489177489</v>
      </c>
      <c r="E15" s="40">
        <f t="shared" si="1"/>
        <v>0.03459711818708738</v>
      </c>
      <c r="F15" s="33"/>
      <c r="G15" s="24"/>
      <c r="H15" s="4"/>
      <c r="I15" s="11"/>
      <c r="J15" s="10"/>
      <c r="K15" s="11"/>
      <c r="L15" s="11"/>
      <c r="M15" s="11"/>
      <c r="N15" s="11"/>
      <c r="O15" s="31"/>
    </row>
    <row r="16" spans="1:15" ht="18" customHeight="1">
      <c r="A16" s="19" t="s">
        <v>18</v>
      </c>
      <c r="B16" s="29">
        <v>54</v>
      </c>
      <c r="C16" s="32">
        <v>3.3</v>
      </c>
      <c r="D16" s="39">
        <f t="shared" si="0"/>
        <v>0.06111111111111111</v>
      </c>
      <c r="E16" s="40">
        <f t="shared" si="1"/>
        <v>0.08771243747046649</v>
      </c>
      <c r="F16" s="33"/>
      <c r="G16" s="24"/>
      <c r="H16" s="4"/>
      <c r="I16" s="11"/>
      <c r="J16" s="10"/>
      <c r="K16" s="11"/>
      <c r="L16" s="11"/>
      <c r="M16" s="11"/>
      <c r="N16" s="11"/>
      <c r="O16" s="31"/>
    </row>
    <row r="17" spans="1:15" ht="18" customHeight="1">
      <c r="A17" s="19" t="s">
        <v>19</v>
      </c>
      <c r="B17" s="29">
        <v>111.8</v>
      </c>
      <c r="C17" s="32">
        <v>0</v>
      </c>
      <c r="D17" s="39">
        <f t="shared" si="0"/>
        <v>0</v>
      </c>
      <c r="E17" s="40">
        <v>0</v>
      </c>
      <c r="F17" s="33"/>
      <c r="G17" s="24"/>
      <c r="H17" s="4"/>
      <c r="I17" s="11"/>
      <c r="J17" s="10"/>
      <c r="K17" s="11"/>
      <c r="L17" s="11"/>
      <c r="M17" s="11"/>
      <c r="N17" s="11"/>
      <c r="O17" s="31"/>
    </row>
    <row r="18" spans="1:15" ht="18" customHeight="1">
      <c r="A18" s="19" t="s">
        <v>20</v>
      </c>
      <c r="B18" s="29">
        <v>423.7</v>
      </c>
      <c r="C18" s="32">
        <v>9.7</v>
      </c>
      <c r="D18" s="39">
        <f t="shared" si="0"/>
        <v>0.022893556761859807</v>
      </c>
      <c r="E18" s="40">
        <f t="shared" si="1"/>
        <v>0.03166674990740549</v>
      </c>
      <c r="F18" s="33"/>
      <c r="G18" s="24"/>
      <c r="H18" s="4"/>
      <c r="I18" s="11"/>
      <c r="J18" s="10"/>
      <c r="K18" s="11"/>
      <c r="L18" s="11"/>
      <c r="M18" s="11"/>
      <c r="N18" s="11"/>
      <c r="O18" s="31"/>
    </row>
    <row r="19" spans="1:15" ht="18" customHeight="1">
      <c r="A19" s="19" t="s">
        <v>21</v>
      </c>
      <c r="B19" s="29">
        <v>225.2</v>
      </c>
      <c r="C19" s="32">
        <v>30.6</v>
      </c>
      <c r="D19" s="39">
        <f t="shared" si="0"/>
        <v>0.13587921847246892</v>
      </c>
      <c r="E19" s="40">
        <f t="shared" si="1"/>
        <v>0.19735917065914196</v>
      </c>
      <c r="F19" s="33"/>
      <c r="G19" s="7"/>
      <c r="H19" s="7"/>
      <c r="I19" s="12"/>
      <c r="J19" s="12"/>
      <c r="K19" s="12"/>
      <c r="L19" s="12"/>
      <c r="M19" s="12"/>
      <c r="N19" s="12"/>
      <c r="O19" s="31"/>
    </row>
    <row r="20" spans="1:15" ht="18" customHeight="1">
      <c r="A20" s="19" t="s">
        <v>22</v>
      </c>
      <c r="B20" s="29">
        <v>144.9</v>
      </c>
      <c r="C20" s="32">
        <v>99</v>
      </c>
      <c r="D20" s="39">
        <f t="shared" si="0"/>
        <v>0.6832298136645962</v>
      </c>
      <c r="E20" s="40">
        <f t="shared" si="1"/>
        <v>1.000043721461499</v>
      </c>
      <c r="F20" s="33"/>
      <c r="G20" s="7"/>
      <c r="H20" s="7"/>
      <c r="I20" s="12"/>
      <c r="J20" s="12"/>
      <c r="K20" s="12"/>
      <c r="L20" s="12"/>
      <c r="M20" s="12"/>
      <c r="N20" s="12"/>
      <c r="O20" s="31"/>
    </row>
    <row r="21" spans="1:15" ht="18" customHeight="1">
      <c r="A21" s="19" t="s">
        <v>23</v>
      </c>
      <c r="B21" s="29">
        <v>751.8</v>
      </c>
      <c r="C21" s="32">
        <v>3.7</v>
      </c>
      <c r="D21" s="39">
        <f t="shared" si="0"/>
        <v>0.004921521681298218</v>
      </c>
      <c r="E21" s="40">
        <f t="shared" si="1"/>
        <v>0.005310927821232172</v>
      </c>
      <c r="F21" s="33"/>
      <c r="G21" s="7"/>
      <c r="H21" s="7"/>
      <c r="I21" s="12"/>
      <c r="J21" s="12"/>
      <c r="K21" s="12"/>
      <c r="L21" s="12"/>
      <c r="M21" s="12"/>
      <c r="N21" s="12"/>
      <c r="O21" s="31"/>
    </row>
    <row r="22" spans="1:14" ht="18.75" hidden="1">
      <c r="A22" s="4"/>
      <c r="B22" s="41">
        <f>SUM(B4:B21)</f>
        <v>17955.4</v>
      </c>
      <c r="C22" s="41">
        <f>SUM(C4:C21)</f>
        <v>1995.7999999999997</v>
      </c>
      <c r="D22" s="35"/>
      <c r="E22" s="35"/>
      <c r="F22" s="35"/>
      <c r="G22" s="7"/>
      <c r="H22" s="7"/>
      <c r="I22" s="12"/>
      <c r="J22" s="12"/>
      <c r="K22" s="12"/>
      <c r="L22" s="12"/>
      <c r="M22" s="12"/>
      <c r="N22" s="12"/>
    </row>
    <row r="23" spans="1:14" ht="18.75">
      <c r="A23" s="21"/>
      <c r="B23" s="21"/>
      <c r="C23" s="21"/>
      <c r="D23" s="21"/>
      <c r="E23" s="21"/>
      <c r="F23" s="21"/>
      <c r="G23" s="7"/>
      <c r="H23" s="7"/>
      <c r="I23" s="12"/>
      <c r="J23" s="12"/>
      <c r="K23" s="12"/>
      <c r="L23" s="12"/>
      <c r="M23" s="12"/>
      <c r="N23" s="12"/>
    </row>
    <row r="24" spans="1:14" ht="18.75">
      <c r="A24" s="21"/>
      <c r="B24" s="21"/>
      <c r="C24" s="21"/>
      <c r="D24" s="21"/>
      <c r="E24" s="21"/>
      <c r="F24" s="21"/>
      <c r="G24" s="7"/>
      <c r="H24" s="7"/>
      <c r="I24" s="12"/>
      <c r="J24" s="12"/>
      <c r="K24" s="12"/>
      <c r="L24" s="12"/>
      <c r="M24" s="12"/>
      <c r="N24" s="12"/>
    </row>
    <row r="25" spans="1:14" ht="18.75">
      <c r="A25" s="21"/>
      <c r="B25" s="21"/>
      <c r="C25" s="21"/>
      <c r="D25" s="21"/>
      <c r="E25" s="21"/>
      <c r="F25" s="21"/>
      <c r="G25" s="7"/>
      <c r="H25" s="7"/>
      <c r="I25" s="12"/>
      <c r="J25" s="12"/>
      <c r="K25" s="12"/>
      <c r="L25" s="12"/>
      <c r="M25" s="12"/>
      <c r="N25" s="12"/>
    </row>
    <row r="26" spans="9:14" ht="18.75">
      <c r="I26" s="13"/>
      <c r="J26" s="13"/>
      <c r="K26" s="13"/>
      <c r="L26" s="13"/>
      <c r="M26" s="13"/>
      <c r="N26" s="13"/>
    </row>
    <row r="27" spans="9:14" ht="18.75">
      <c r="I27" s="13"/>
      <c r="J27" s="13"/>
      <c r="K27" s="13"/>
      <c r="L27" s="13"/>
      <c r="M27" s="13"/>
      <c r="N27" s="13"/>
    </row>
    <row r="28" spans="9:14" ht="18.75">
      <c r="I28" s="13"/>
      <c r="J28" s="13"/>
      <c r="K28" s="13"/>
      <c r="L28" s="13"/>
      <c r="M28" s="13"/>
      <c r="N28" s="13"/>
    </row>
    <row r="33" spans="1:8" ht="18.75">
      <c r="A33" s="5"/>
      <c r="B33" s="5"/>
      <c r="C33" s="5"/>
      <c r="D33" s="5"/>
      <c r="E33" s="5"/>
      <c r="F33" s="5"/>
      <c r="G33" s="5"/>
      <c r="H33" s="5"/>
    </row>
  </sheetData>
  <sheetProtection/>
  <mergeCells count="2">
    <mergeCell ref="K1:N1"/>
    <mergeCell ref="A1:E1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SheetLayoutView="100" zoomScalePageLayoutView="0" workbookViewId="0" topLeftCell="A1">
      <selection activeCell="B20" sqref="B20"/>
    </sheetView>
  </sheetViews>
  <sheetFormatPr defaultColWidth="9.140625" defaultRowHeight="12.75"/>
  <cols>
    <col min="1" max="1" width="39.8515625" style="3" customWidth="1"/>
    <col min="2" max="2" width="41.140625" style="3" customWidth="1"/>
    <col min="3" max="3" width="22.57421875" style="3" hidden="1" customWidth="1"/>
    <col min="4" max="4" width="21.140625" style="3" hidden="1" customWidth="1"/>
    <col min="5" max="5" width="19.8515625" style="2" hidden="1" customWidth="1"/>
    <col min="6" max="6" width="19.140625" style="2" hidden="1" customWidth="1"/>
    <col min="7" max="7" width="9.8515625" style="2" hidden="1" customWidth="1"/>
    <col min="8" max="10" width="9.7109375" style="2" hidden="1" customWidth="1"/>
    <col min="11" max="11" width="18.140625" style="1" customWidth="1"/>
    <col min="12" max="16384" width="9.140625" style="1" customWidth="1"/>
  </cols>
  <sheetData>
    <row r="1" spans="1:10" ht="76.5" customHeight="1" thickBot="1">
      <c r="A1" s="140" t="s">
        <v>84</v>
      </c>
      <c r="B1" s="141"/>
      <c r="C1" s="14"/>
      <c r="D1" s="14"/>
      <c r="E1" s="23" t="s">
        <v>5</v>
      </c>
      <c r="F1" s="23" t="s">
        <v>1</v>
      </c>
      <c r="G1" s="136" t="s">
        <v>2</v>
      </c>
      <c r="H1" s="137"/>
      <c r="I1" s="138"/>
      <c r="J1" s="139"/>
    </row>
    <row r="2" spans="1:10" s="6" customFormat="1" ht="82.5" customHeight="1">
      <c r="A2" s="25" t="s">
        <v>24</v>
      </c>
      <c r="B2" s="25" t="s">
        <v>85</v>
      </c>
      <c r="C2" s="15"/>
      <c r="D2" s="8"/>
      <c r="E2" s="8"/>
      <c r="F2" s="9"/>
      <c r="G2" s="9"/>
      <c r="H2" s="8"/>
      <c r="I2" s="15"/>
      <c r="J2" s="15"/>
    </row>
    <row r="3" spans="1:10" s="6" customFormat="1" ht="15" customHeight="1">
      <c r="A3" s="27" t="s">
        <v>0</v>
      </c>
      <c r="B3" s="28" t="s">
        <v>6</v>
      </c>
      <c r="C3" s="16"/>
      <c r="D3" s="16"/>
      <c r="E3" s="16"/>
      <c r="F3" s="17"/>
      <c r="G3" s="17"/>
      <c r="H3" s="16"/>
      <c r="I3" s="16"/>
      <c r="J3" s="16"/>
    </row>
    <row r="4" spans="1:11" ht="18" customHeight="1">
      <c r="A4" s="19" t="s">
        <v>8</v>
      </c>
      <c r="B4" s="42">
        <v>1</v>
      </c>
      <c r="C4" s="24"/>
      <c r="D4" s="4"/>
      <c r="E4" s="11"/>
      <c r="F4" s="10"/>
      <c r="G4" s="11"/>
      <c r="H4" s="11"/>
      <c r="I4" s="11"/>
      <c r="J4" s="11"/>
      <c r="K4" s="31"/>
    </row>
    <row r="5" spans="1:11" ht="18" customHeight="1">
      <c r="A5" s="19" t="s">
        <v>9</v>
      </c>
      <c r="B5" s="42">
        <v>1</v>
      </c>
      <c r="C5" s="24"/>
      <c r="D5" s="4"/>
      <c r="E5" s="11"/>
      <c r="F5" s="10"/>
      <c r="G5" s="11"/>
      <c r="H5" s="11"/>
      <c r="I5" s="11"/>
      <c r="J5" s="11"/>
      <c r="K5" s="31"/>
    </row>
    <row r="6" spans="1:11" ht="18" customHeight="1">
      <c r="A6" s="19" t="s">
        <v>28</v>
      </c>
      <c r="B6" s="42">
        <v>1</v>
      </c>
      <c r="C6" s="24"/>
      <c r="D6" s="4"/>
      <c r="E6" s="11"/>
      <c r="F6" s="10"/>
      <c r="G6" s="11"/>
      <c r="H6" s="11"/>
      <c r="I6" s="11"/>
      <c r="J6" s="11"/>
      <c r="K6" s="31"/>
    </row>
    <row r="7" spans="1:11" ht="18" customHeight="1">
      <c r="A7" s="19" t="s">
        <v>29</v>
      </c>
      <c r="B7" s="42">
        <v>1</v>
      </c>
      <c r="C7" s="24"/>
      <c r="D7" s="4"/>
      <c r="E7" s="11"/>
      <c r="F7" s="10"/>
      <c r="G7" s="11"/>
      <c r="H7" s="11"/>
      <c r="I7" s="11"/>
      <c r="J7" s="11"/>
      <c r="K7" s="31"/>
    </row>
    <row r="8" spans="1:11" ht="18" customHeight="1">
      <c r="A8" s="19" t="s">
        <v>10</v>
      </c>
      <c r="B8" s="43">
        <v>1</v>
      </c>
      <c r="C8" s="24"/>
      <c r="D8" s="4"/>
      <c r="E8" s="11"/>
      <c r="F8" s="10"/>
      <c r="G8" s="11"/>
      <c r="H8" s="11"/>
      <c r="I8" s="11"/>
      <c r="J8" s="11"/>
      <c r="K8" s="31"/>
    </row>
    <row r="9" spans="1:11" ht="18" customHeight="1">
      <c r="A9" s="19" t="s">
        <v>11</v>
      </c>
      <c r="B9" s="42">
        <v>1</v>
      </c>
      <c r="C9" s="24"/>
      <c r="D9" s="4"/>
      <c r="E9" s="11"/>
      <c r="F9" s="10"/>
      <c r="G9" s="11"/>
      <c r="H9" s="11"/>
      <c r="I9" s="11"/>
      <c r="J9" s="11"/>
      <c r="K9" s="31"/>
    </row>
    <row r="10" spans="1:11" ht="18" customHeight="1">
      <c r="A10" s="19" t="s">
        <v>12</v>
      </c>
      <c r="B10" s="42">
        <v>1</v>
      </c>
      <c r="C10" s="24"/>
      <c r="D10" s="4"/>
      <c r="E10" s="11"/>
      <c r="F10" s="10"/>
      <c r="G10" s="11"/>
      <c r="H10" s="11"/>
      <c r="I10" s="11"/>
      <c r="J10" s="11"/>
      <c r="K10" s="31"/>
    </row>
    <row r="11" spans="1:11" ht="18" customHeight="1">
      <c r="A11" s="19" t="s">
        <v>13</v>
      </c>
      <c r="B11" s="42">
        <v>1</v>
      </c>
      <c r="C11" s="24"/>
      <c r="D11" s="4"/>
      <c r="E11" s="11"/>
      <c r="F11" s="10"/>
      <c r="G11" s="11"/>
      <c r="H11" s="11"/>
      <c r="I11" s="11"/>
      <c r="J11" s="11"/>
      <c r="K11" s="31"/>
    </row>
    <row r="12" spans="1:11" ht="18" customHeight="1">
      <c r="A12" s="19" t="s">
        <v>14</v>
      </c>
      <c r="B12" s="42">
        <v>1</v>
      </c>
      <c r="C12" s="24"/>
      <c r="D12" s="4"/>
      <c r="E12" s="11"/>
      <c r="F12" s="10"/>
      <c r="G12" s="11"/>
      <c r="H12" s="11"/>
      <c r="I12" s="11"/>
      <c r="J12" s="11"/>
      <c r="K12" s="31"/>
    </row>
    <row r="13" spans="1:11" ht="18" customHeight="1">
      <c r="A13" s="19" t="s">
        <v>15</v>
      </c>
      <c r="B13" s="42">
        <v>1</v>
      </c>
      <c r="C13" s="24"/>
      <c r="D13" s="4"/>
      <c r="E13" s="11"/>
      <c r="F13" s="10"/>
      <c r="G13" s="11"/>
      <c r="H13" s="11"/>
      <c r="I13" s="11"/>
      <c r="J13" s="11"/>
      <c r="K13" s="31"/>
    </row>
    <row r="14" spans="1:11" ht="18" customHeight="1">
      <c r="A14" s="19" t="s">
        <v>16</v>
      </c>
      <c r="B14" s="42">
        <v>1</v>
      </c>
      <c r="C14" s="24"/>
      <c r="D14" s="4"/>
      <c r="E14" s="11"/>
      <c r="F14" s="10"/>
      <c r="G14" s="11"/>
      <c r="H14" s="11"/>
      <c r="I14" s="11"/>
      <c r="J14" s="11"/>
      <c r="K14" s="31"/>
    </row>
    <row r="15" spans="1:11" ht="18" customHeight="1">
      <c r="A15" s="19" t="s">
        <v>17</v>
      </c>
      <c r="B15" s="42">
        <v>1</v>
      </c>
      <c r="C15" s="24"/>
      <c r="D15" s="4"/>
      <c r="E15" s="11"/>
      <c r="F15" s="10"/>
      <c r="G15" s="11"/>
      <c r="H15" s="11"/>
      <c r="I15" s="11"/>
      <c r="J15" s="11"/>
      <c r="K15" s="31"/>
    </row>
    <row r="16" spans="1:11" ht="18" customHeight="1">
      <c r="A16" s="19" t="s">
        <v>18</v>
      </c>
      <c r="B16" s="42">
        <v>1</v>
      </c>
      <c r="C16" s="24"/>
      <c r="D16" s="4"/>
      <c r="E16" s="11"/>
      <c r="F16" s="10"/>
      <c r="G16" s="11"/>
      <c r="H16" s="11"/>
      <c r="I16" s="11"/>
      <c r="J16" s="11"/>
      <c r="K16" s="31"/>
    </row>
    <row r="17" spans="1:11" ht="18" customHeight="1">
      <c r="A17" s="19" t="s">
        <v>19</v>
      </c>
      <c r="B17" s="42">
        <v>1</v>
      </c>
      <c r="C17" s="24"/>
      <c r="D17" s="4"/>
      <c r="E17" s="11"/>
      <c r="F17" s="10"/>
      <c r="G17" s="11"/>
      <c r="H17" s="11"/>
      <c r="I17" s="11"/>
      <c r="J17" s="11"/>
      <c r="K17" s="31"/>
    </row>
    <row r="18" spans="1:11" ht="18" customHeight="1">
      <c r="A18" s="19" t="s">
        <v>20</v>
      </c>
      <c r="B18" s="42">
        <v>1</v>
      </c>
      <c r="C18" s="24"/>
      <c r="D18" s="4"/>
      <c r="E18" s="11"/>
      <c r="F18" s="10"/>
      <c r="G18" s="11"/>
      <c r="H18" s="11"/>
      <c r="I18" s="11"/>
      <c r="J18" s="11"/>
      <c r="K18" s="31"/>
    </row>
    <row r="19" spans="1:11" ht="18" customHeight="1">
      <c r="A19" s="19" t="s">
        <v>21</v>
      </c>
      <c r="B19" s="42">
        <v>1</v>
      </c>
      <c r="C19" s="7"/>
      <c r="D19" s="7"/>
      <c r="E19" s="12"/>
      <c r="F19" s="12"/>
      <c r="G19" s="12"/>
      <c r="H19" s="12"/>
      <c r="I19" s="12"/>
      <c r="J19" s="12"/>
      <c r="K19" s="31"/>
    </row>
    <row r="20" spans="1:11" ht="18" customHeight="1">
      <c r="A20" s="19" t="s">
        <v>22</v>
      </c>
      <c r="B20" s="42">
        <v>1</v>
      </c>
      <c r="C20" s="7"/>
      <c r="D20" s="7"/>
      <c r="E20" s="12"/>
      <c r="F20" s="12"/>
      <c r="G20" s="12"/>
      <c r="H20" s="12"/>
      <c r="I20" s="12"/>
      <c r="J20" s="12"/>
      <c r="K20" s="31"/>
    </row>
    <row r="21" spans="1:11" ht="18" customHeight="1">
      <c r="A21" s="19" t="s">
        <v>23</v>
      </c>
      <c r="B21" s="42">
        <v>1</v>
      </c>
      <c r="C21" s="7"/>
      <c r="D21" s="7"/>
      <c r="E21" s="12"/>
      <c r="F21" s="12"/>
      <c r="G21" s="12"/>
      <c r="H21" s="12"/>
      <c r="I21" s="12"/>
      <c r="J21" s="12"/>
      <c r="K21" s="31"/>
    </row>
    <row r="22" spans="1:10" ht="18.75">
      <c r="A22" s="4"/>
      <c r="B22" s="34"/>
      <c r="C22" s="7"/>
      <c r="D22" s="7"/>
      <c r="E22" s="12"/>
      <c r="F22" s="12"/>
      <c r="G22" s="12"/>
      <c r="H22" s="12"/>
      <c r="I22" s="12"/>
      <c r="J22" s="12"/>
    </row>
    <row r="23" spans="1:10" ht="18.75">
      <c r="A23" s="21"/>
      <c r="B23" s="21"/>
      <c r="C23" s="7"/>
      <c r="D23" s="7"/>
      <c r="E23" s="12"/>
      <c r="F23" s="12"/>
      <c r="G23" s="12"/>
      <c r="H23" s="12"/>
      <c r="I23" s="12"/>
      <c r="J23" s="12"/>
    </row>
    <row r="24" spans="1:10" ht="18.75">
      <c r="A24" s="21"/>
      <c r="B24" s="21"/>
      <c r="C24" s="7"/>
      <c r="D24" s="7"/>
      <c r="E24" s="12"/>
      <c r="F24" s="12"/>
      <c r="G24" s="12"/>
      <c r="H24" s="12"/>
      <c r="I24" s="12"/>
      <c r="J24" s="12"/>
    </row>
    <row r="25" spans="1:10" ht="18.75">
      <c r="A25" s="21"/>
      <c r="B25" s="21"/>
      <c r="C25" s="7"/>
      <c r="D25" s="7"/>
      <c r="E25" s="12"/>
      <c r="F25" s="12"/>
      <c r="G25" s="12"/>
      <c r="H25" s="12"/>
      <c r="I25" s="12"/>
      <c r="J25" s="12"/>
    </row>
    <row r="26" spans="5:10" ht="18.75">
      <c r="E26" s="13"/>
      <c r="F26" s="13"/>
      <c r="G26" s="13"/>
      <c r="H26" s="13"/>
      <c r="I26" s="13"/>
      <c r="J26" s="13"/>
    </row>
    <row r="27" spans="5:10" ht="18.75">
      <c r="E27" s="13"/>
      <c r="F27" s="13"/>
      <c r="G27" s="13"/>
      <c r="H27" s="13"/>
      <c r="I27" s="13"/>
      <c r="J27" s="13"/>
    </row>
    <row r="28" spans="5:10" ht="18.75">
      <c r="E28" s="13"/>
      <c r="F28" s="13"/>
      <c r="G28" s="13"/>
      <c r="H28" s="13"/>
      <c r="I28" s="13"/>
      <c r="J28" s="13"/>
    </row>
    <row r="33" spans="1:4" ht="18.75">
      <c r="A33" s="5"/>
      <c r="B33" s="5"/>
      <c r="C33" s="5"/>
      <c r="D33" s="5"/>
    </row>
  </sheetData>
  <sheetProtection/>
  <mergeCells count="2">
    <mergeCell ref="A1:B1"/>
    <mergeCell ref="G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="90" zoomScaleSheetLayoutView="90" zoomScalePageLayoutView="0" workbookViewId="0" topLeftCell="A4">
      <selection activeCell="L20" sqref="L20"/>
    </sheetView>
  </sheetViews>
  <sheetFormatPr defaultColWidth="9.140625" defaultRowHeight="12.75"/>
  <cols>
    <col min="1" max="1" width="39.8515625" style="3" customWidth="1"/>
    <col min="2" max="2" width="41.140625" style="3" customWidth="1"/>
    <col min="3" max="3" width="22.57421875" style="3" hidden="1" customWidth="1"/>
    <col min="4" max="4" width="21.140625" style="3" hidden="1" customWidth="1"/>
    <col min="5" max="5" width="19.8515625" style="2" hidden="1" customWidth="1"/>
    <col min="6" max="6" width="19.140625" style="2" hidden="1" customWidth="1"/>
    <col min="7" max="7" width="9.8515625" style="2" hidden="1" customWidth="1"/>
    <col min="8" max="10" width="9.7109375" style="2" hidden="1" customWidth="1"/>
    <col min="11" max="11" width="18.140625" style="1" customWidth="1"/>
    <col min="12" max="16384" width="9.140625" style="1" customWidth="1"/>
  </cols>
  <sheetData>
    <row r="1" spans="1:10" ht="76.5" customHeight="1" thickBot="1">
      <c r="A1" s="140" t="s">
        <v>87</v>
      </c>
      <c r="B1" s="141"/>
      <c r="C1" s="14"/>
      <c r="D1" s="14"/>
      <c r="E1" s="23" t="s">
        <v>5</v>
      </c>
      <c r="F1" s="23" t="s">
        <v>1</v>
      </c>
      <c r="G1" s="136" t="s">
        <v>2</v>
      </c>
      <c r="H1" s="137"/>
      <c r="I1" s="138"/>
      <c r="J1" s="139"/>
    </row>
    <row r="2" spans="1:10" s="6" customFormat="1" ht="82.5" customHeight="1">
      <c r="A2" s="25" t="s">
        <v>24</v>
      </c>
      <c r="B2" s="25" t="s">
        <v>86</v>
      </c>
      <c r="C2" s="15"/>
      <c r="D2" s="8"/>
      <c r="E2" s="8"/>
      <c r="F2" s="9"/>
      <c r="G2" s="9"/>
      <c r="H2" s="8"/>
      <c r="I2" s="15"/>
      <c r="J2" s="15"/>
    </row>
    <row r="3" spans="1:10" s="6" customFormat="1" ht="15" customHeight="1">
      <c r="A3" s="27" t="s">
        <v>0</v>
      </c>
      <c r="B3" s="28" t="s">
        <v>6</v>
      </c>
      <c r="C3" s="16"/>
      <c r="D3" s="16"/>
      <c r="E3" s="16"/>
      <c r="F3" s="17"/>
      <c r="G3" s="17"/>
      <c r="H3" s="16"/>
      <c r="I3" s="16"/>
      <c r="J3" s="16"/>
    </row>
    <row r="4" spans="1:11" ht="18" customHeight="1">
      <c r="A4" s="19" t="s">
        <v>8</v>
      </c>
      <c r="B4" s="42">
        <v>0</v>
      </c>
      <c r="C4" s="24"/>
      <c r="D4" s="4"/>
      <c r="E4" s="11"/>
      <c r="F4" s="10"/>
      <c r="G4" s="11"/>
      <c r="H4" s="11"/>
      <c r="I4" s="11"/>
      <c r="J4" s="11"/>
      <c r="K4" s="31"/>
    </row>
    <row r="5" spans="1:11" ht="18" customHeight="1">
      <c r="A5" s="19" t="s">
        <v>9</v>
      </c>
      <c r="B5" s="42">
        <v>1</v>
      </c>
      <c r="C5" s="24"/>
      <c r="D5" s="4"/>
      <c r="E5" s="11"/>
      <c r="F5" s="10"/>
      <c r="G5" s="11"/>
      <c r="H5" s="11"/>
      <c r="I5" s="11"/>
      <c r="J5" s="11"/>
      <c r="K5" s="31"/>
    </row>
    <row r="6" spans="1:11" ht="18" customHeight="1">
      <c r="A6" s="19" t="s">
        <v>28</v>
      </c>
      <c r="B6" s="42">
        <v>1</v>
      </c>
      <c r="C6" s="24"/>
      <c r="D6" s="4"/>
      <c r="E6" s="11"/>
      <c r="F6" s="10"/>
      <c r="G6" s="11"/>
      <c r="H6" s="11"/>
      <c r="I6" s="11"/>
      <c r="J6" s="11"/>
      <c r="K6" s="31"/>
    </row>
    <row r="7" spans="1:11" ht="18" customHeight="1">
      <c r="A7" s="19" t="s">
        <v>29</v>
      </c>
      <c r="B7" s="42">
        <v>1</v>
      </c>
      <c r="C7" s="24"/>
      <c r="D7" s="4"/>
      <c r="E7" s="11"/>
      <c r="F7" s="10"/>
      <c r="G7" s="11"/>
      <c r="H7" s="11"/>
      <c r="I7" s="11"/>
      <c r="J7" s="11"/>
      <c r="K7" s="31"/>
    </row>
    <row r="8" spans="1:11" ht="18" customHeight="1">
      <c r="A8" s="19" t="s">
        <v>10</v>
      </c>
      <c r="B8" s="43">
        <v>1</v>
      </c>
      <c r="C8" s="24"/>
      <c r="D8" s="4"/>
      <c r="E8" s="11"/>
      <c r="F8" s="10"/>
      <c r="G8" s="11"/>
      <c r="H8" s="11"/>
      <c r="I8" s="11"/>
      <c r="J8" s="11"/>
      <c r="K8" s="31"/>
    </row>
    <row r="9" spans="1:11" ht="18" customHeight="1">
      <c r="A9" s="19" t="s">
        <v>11</v>
      </c>
      <c r="B9" s="42">
        <v>1</v>
      </c>
      <c r="C9" s="24"/>
      <c r="D9" s="4"/>
      <c r="E9" s="11"/>
      <c r="F9" s="10"/>
      <c r="G9" s="11"/>
      <c r="H9" s="11"/>
      <c r="I9" s="11"/>
      <c r="J9" s="11"/>
      <c r="K9" s="31"/>
    </row>
    <row r="10" spans="1:11" ht="18" customHeight="1">
      <c r="A10" s="19" t="s">
        <v>12</v>
      </c>
      <c r="B10" s="42">
        <v>1</v>
      </c>
      <c r="C10" s="24"/>
      <c r="D10" s="4"/>
      <c r="E10" s="11"/>
      <c r="F10" s="10"/>
      <c r="G10" s="11"/>
      <c r="H10" s="11"/>
      <c r="I10" s="11"/>
      <c r="J10" s="11"/>
      <c r="K10" s="31"/>
    </row>
    <row r="11" spans="1:11" ht="18" customHeight="1">
      <c r="A11" s="19" t="s">
        <v>13</v>
      </c>
      <c r="B11" s="42">
        <v>1</v>
      </c>
      <c r="C11" s="24"/>
      <c r="D11" s="4"/>
      <c r="E11" s="11"/>
      <c r="F11" s="10"/>
      <c r="G11" s="11"/>
      <c r="H11" s="11"/>
      <c r="I11" s="11"/>
      <c r="J11" s="11"/>
      <c r="K11" s="31"/>
    </row>
    <row r="12" spans="1:11" ht="18" customHeight="1">
      <c r="A12" s="19" t="s">
        <v>14</v>
      </c>
      <c r="B12" s="42">
        <v>1</v>
      </c>
      <c r="C12" s="24"/>
      <c r="D12" s="4"/>
      <c r="E12" s="11"/>
      <c r="F12" s="10"/>
      <c r="G12" s="11"/>
      <c r="H12" s="11"/>
      <c r="I12" s="11"/>
      <c r="J12" s="11"/>
      <c r="K12" s="31"/>
    </row>
    <row r="13" spans="1:11" ht="18" customHeight="1">
      <c r="A13" s="19" t="s">
        <v>15</v>
      </c>
      <c r="B13" s="42">
        <v>0</v>
      </c>
      <c r="C13" s="24"/>
      <c r="D13" s="4"/>
      <c r="E13" s="11"/>
      <c r="F13" s="10"/>
      <c r="G13" s="11"/>
      <c r="H13" s="11"/>
      <c r="I13" s="11"/>
      <c r="J13" s="11"/>
      <c r="K13" s="31"/>
    </row>
    <row r="14" spans="1:11" ht="18" customHeight="1">
      <c r="A14" s="19" t="s">
        <v>16</v>
      </c>
      <c r="B14" s="42">
        <v>0</v>
      </c>
      <c r="C14" s="24"/>
      <c r="D14" s="4"/>
      <c r="E14" s="11"/>
      <c r="F14" s="10"/>
      <c r="G14" s="11"/>
      <c r="H14" s="11"/>
      <c r="I14" s="11"/>
      <c r="J14" s="11"/>
      <c r="K14" s="31"/>
    </row>
    <row r="15" spans="1:11" ht="18" customHeight="1">
      <c r="A15" s="19" t="s">
        <v>17</v>
      </c>
      <c r="B15" s="42">
        <v>1</v>
      </c>
      <c r="C15" s="24"/>
      <c r="D15" s="4"/>
      <c r="E15" s="11"/>
      <c r="F15" s="10"/>
      <c r="G15" s="11"/>
      <c r="H15" s="11"/>
      <c r="I15" s="11"/>
      <c r="J15" s="11"/>
      <c r="K15" s="31"/>
    </row>
    <row r="16" spans="1:11" ht="18" customHeight="1">
      <c r="A16" s="19" t="s">
        <v>18</v>
      </c>
      <c r="B16" s="42">
        <v>1</v>
      </c>
      <c r="C16" s="24"/>
      <c r="D16" s="4"/>
      <c r="E16" s="11"/>
      <c r="F16" s="10"/>
      <c r="G16" s="11"/>
      <c r="H16" s="11"/>
      <c r="I16" s="11"/>
      <c r="J16" s="11"/>
      <c r="K16" s="31"/>
    </row>
    <row r="17" spans="1:11" ht="18" customHeight="1">
      <c r="A17" s="19" t="s">
        <v>19</v>
      </c>
      <c r="B17" s="42">
        <v>0</v>
      </c>
      <c r="C17" s="24"/>
      <c r="D17" s="4"/>
      <c r="E17" s="11"/>
      <c r="F17" s="10"/>
      <c r="G17" s="11"/>
      <c r="H17" s="11"/>
      <c r="I17" s="11"/>
      <c r="J17" s="11"/>
      <c r="K17" s="31"/>
    </row>
    <row r="18" spans="1:11" ht="18" customHeight="1">
      <c r="A18" s="19" t="s">
        <v>20</v>
      </c>
      <c r="B18" s="42">
        <v>1</v>
      </c>
      <c r="C18" s="24"/>
      <c r="D18" s="4"/>
      <c r="E18" s="11"/>
      <c r="F18" s="10"/>
      <c r="G18" s="11"/>
      <c r="H18" s="11"/>
      <c r="I18" s="11"/>
      <c r="J18" s="11"/>
      <c r="K18" s="31"/>
    </row>
    <row r="19" spans="1:11" ht="18" customHeight="1">
      <c r="A19" s="19" t="s">
        <v>21</v>
      </c>
      <c r="B19" s="42">
        <v>1</v>
      </c>
      <c r="C19" s="7"/>
      <c r="D19" s="7"/>
      <c r="E19" s="12"/>
      <c r="F19" s="12"/>
      <c r="G19" s="12"/>
      <c r="H19" s="12"/>
      <c r="I19" s="12"/>
      <c r="J19" s="12"/>
      <c r="K19" s="31"/>
    </row>
    <row r="20" spans="1:11" ht="18" customHeight="1">
      <c r="A20" s="19" t="s">
        <v>22</v>
      </c>
      <c r="B20" s="42">
        <v>1</v>
      </c>
      <c r="C20" s="7"/>
      <c r="D20" s="7"/>
      <c r="E20" s="12"/>
      <c r="F20" s="12"/>
      <c r="G20" s="12"/>
      <c r="H20" s="12"/>
      <c r="I20" s="12"/>
      <c r="J20" s="12"/>
      <c r="K20" s="31"/>
    </row>
    <row r="21" spans="1:11" ht="18" customHeight="1">
      <c r="A21" s="19" t="s">
        <v>23</v>
      </c>
      <c r="B21" s="42">
        <v>0</v>
      </c>
      <c r="C21" s="7"/>
      <c r="D21" s="7"/>
      <c r="E21" s="12"/>
      <c r="F21" s="12"/>
      <c r="G21" s="12"/>
      <c r="H21" s="12"/>
      <c r="I21" s="12"/>
      <c r="J21" s="12"/>
      <c r="K21" s="31"/>
    </row>
    <row r="22" spans="1:10" ht="18.75" hidden="1">
      <c r="A22" s="4"/>
      <c r="B22" s="34"/>
      <c r="C22" s="7"/>
      <c r="D22" s="7"/>
      <c r="E22" s="12"/>
      <c r="F22" s="12"/>
      <c r="G22" s="12"/>
      <c r="H22" s="12"/>
      <c r="I22" s="12"/>
      <c r="J22" s="12"/>
    </row>
    <row r="23" spans="1:10" ht="18.75">
      <c r="A23" s="21"/>
      <c r="B23" s="21"/>
      <c r="C23" s="7"/>
      <c r="D23" s="7"/>
      <c r="E23" s="12"/>
      <c r="F23" s="12"/>
      <c r="G23" s="12"/>
      <c r="H23" s="12"/>
      <c r="I23" s="12"/>
      <c r="J23" s="12"/>
    </row>
    <row r="24" spans="1:10" ht="18.75">
      <c r="A24" s="21"/>
      <c r="B24" s="21"/>
      <c r="C24" s="7"/>
      <c r="D24" s="7"/>
      <c r="E24" s="12"/>
      <c r="F24" s="12"/>
      <c r="G24" s="12"/>
      <c r="H24" s="12"/>
      <c r="I24" s="12"/>
      <c r="J24" s="12"/>
    </row>
    <row r="25" spans="1:10" ht="18.75">
      <c r="A25" s="21"/>
      <c r="B25" s="21"/>
      <c r="C25" s="7"/>
      <c r="D25" s="7"/>
      <c r="E25" s="12"/>
      <c r="F25" s="12"/>
      <c r="G25" s="12"/>
      <c r="H25" s="12"/>
      <c r="I25" s="12"/>
      <c r="J25" s="12"/>
    </row>
    <row r="26" spans="5:10" ht="18.75">
      <c r="E26" s="13"/>
      <c r="F26" s="13"/>
      <c r="G26" s="13"/>
      <c r="H26" s="13"/>
      <c r="I26" s="13"/>
      <c r="J26" s="13"/>
    </row>
    <row r="27" spans="5:10" ht="18.75">
      <c r="E27" s="13"/>
      <c r="F27" s="13"/>
      <c r="G27" s="13"/>
      <c r="H27" s="13"/>
      <c r="I27" s="13"/>
      <c r="J27" s="13"/>
    </row>
    <row r="28" spans="5:10" ht="18.75">
      <c r="E28" s="13"/>
      <c r="F28" s="13"/>
      <c r="G28" s="13"/>
      <c r="H28" s="13"/>
      <c r="I28" s="13"/>
      <c r="J28" s="13"/>
    </row>
    <row r="33" spans="1:4" ht="18.75">
      <c r="A33" s="5"/>
      <c r="B33" s="5"/>
      <c r="C33" s="5"/>
      <c r="D33" s="5"/>
    </row>
  </sheetData>
  <sheetProtection/>
  <mergeCells count="2">
    <mergeCell ref="A1:B1"/>
    <mergeCell ref="G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SheetLayoutView="100" zoomScalePageLayoutView="0" workbookViewId="0" topLeftCell="A4">
      <selection activeCell="A22" sqref="A22:IV22"/>
    </sheetView>
  </sheetViews>
  <sheetFormatPr defaultColWidth="9.140625" defaultRowHeight="12.75"/>
  <cols>
    <col min="1" max="1" width="39.8515625" style="3" customWidth="1"/>
    <col min="2" max="2" width="41.140625" style="3" customWidth="1"/>
    <col min="3" max="3" width="22.57421875" style="3" hidden="1" customWidth="1"/>
    <col min="4" max="4" width="21.140625" style="3" hidden="1" customWidth="1"/>
    <col min="5" max="5" width="19.8515625" style="2" hidden="1" customWidth="1"/>
    <col min="6" max="6" width="19.140625" style="2" hidden="1" customWidth="1"/>
    <col min="7" max="7" width="9.8515625" style="2" hidden="1" customWidth="1"/>
    <col min="8" max="10" width="9.7109375" style="2" hidden="1" customWidth="1"/>
    <col min="11" max="11" width="18.140625" style="1" customWidth="1"/>
    <col min="12" max="16384" width="9.140625" style="1" customWidth="1"/>
  </cols>
  <sheetData>
    <row r="1" spans="1:10" ht="76.5" customHeight="1" thickBot="1">
      <c r="A1" s="140" t="s">
        <v>88</v>
      </c>
      <c r="B1" s="141"/>
      <c r="C1" s="14"/>
      <c r="D1" s="14"/>
      <c r="E1" s="23" t="s">
        <v>5</v>
      </c>
      <c r="F1" s="23" t="s">
        <v>1</v>
      </c>
      <c r="G1" s="136" t="s">
        <v>2</v>
      </c>
      <c r="H1" s="137"/>
      <c r="I1" s="138"/>
      <c r="J1" s="139"/>
    </row>
    <row r="2" spans="1:10" s="6" customFormat="1" ht="82.5" customHeight="1">
      <c r="A2" s="25" t="s">
        <v>24</v>
      </c>
      <c r="B2" s="25" t="s">
        <v>89</v>
      </c>
      <c r="C2" s="15"/>
      <c r="D2" s="8"/>
      <c r="E2" s="8"/>
      <c r="F2" s="9"/>
      <c r="G2" s="9"/>
      <c r="H2" s="8"/>
      <c r="I2" s="15"/>
      <c r="J2" s="15"/>
    </row>
    <row r="3" spans="1:10" s="6" customFormat="1" ht="15" customHeight="1">
      <c r="A3" s="27" t="s">
        <v>0</v>
      </c>
      <c r="B3" s="28" t="s">
        <v>6</v>
      </c>
      <c r="C3" s="16"/>
      <c r="D3" s="16"/>
      <c r="E3" s="16"/>
      <c r="F3" s="17"/>
      <c r="G3" s="17"/>
      <c r="H3" s="16"/>
      <c r="I3" s="16"/>
      <c r="J3" s="16"/>
    </row>
    <row r="4" spans="1:11" ht="18" customHeight="1">
      <c r="A4" s="19" t="s">
        <v>8</v>
      </c>
      <c r="B4" s="42">
        <v>0</v>
      </c>
      <c r="C4" s="24"/>
      <c r="D4" s="4"/>
      <c r="E4" s="11"/>
      <c r="F4" s="10"/>
      <c r="G4" s="11"/>
      <c r="H4" s="11"/>
      <c r="I4" s="11"/>
      <c r="J4" s="11"/>
      <c r="K4" s="31"/>
    </row>
    <row r="5" spans="1:11" ht="18" customHeight="1">
      <c r="A5" s="19" t="s">
        <v>9</v>
      </c>
      <c r="B5" s="42">
        <v>0</v>
      </c>
      <c r="C5" s="24"/>
      <c r="D5" s="4"/>
      <c r="E5" s="11"/>
      <c r="F5" s="10"/>
      <c r="G5" s="11"/>
      <c r="H5" s="11"/>
      <c r="I5" s="11"/>
      <c r="J5" s="11"/>
      <c r="K5" s="31"/>
    </row>
    <row r="6" spans="1:11" ht="18" customHeight="1">
      <c r="A6" s="19" t="s">
        <v>28</v>
      </c>
      <c r="B6" s="42">
        <v>0</v>
      </c>
      <c r="C6" s="24"/>
      <c r="D6" s="4"/>
      <c r="E6" s="11"/>
      <c r="F6" s="10"/>
      <c r="G6" s="11"/>
      <c r="H6" s="11"/>
      <c r="I6" s="11"/>
      <c r="J6" s="11"/>
      <c r="K6" s="31"/>
    </row>
    <row r="7" spans="1:11" ht="18" customHeight="1">
      <c r="A7" s="19" t="s">
        <v>29</v>
      </c>
      <c r="B7" s="42">
        <v>0</v>
      </c>
      <c r="C7" s="24"/>
      <c r="D7" s="4"/>
      <c r="E7" s="11"/>
      <c r="F7" s="10"/>
      <c r="G7" s="11"/>
      <c r="H7" s="11"/>
      <c r="I7" s="11"/>
      <c r="J7" s="11"/>
      <c r="K7" s="31"/>
    </row>
    <row r="8" spans="1:11" ht="18" customHeight="1">
      <c r="A8" s="19" t="s">
        <v>10</v>
      </c>
      <c r="B8" s="42">
        <v>0</v>
      </c>
      <c r="C8" s="24"/>
      <c r="D8" s="4"/>
      <c r="E8" s="11"/>
      <c r="F8" s="10"/>
      <c r="G8" s="11"/>
      <c r="H8" s="11"/>
      <c r="I8" s="11"/>
      <c r="J8" s="11"/>
      <c r="K8" s="31"/>
    </row>
    <row r="9" spans="1:11" ht="18" customHeight="1">
      <c r="A9" s="19" t="s">
        <v>11</v>
      </c>
      <c r="B9" s="42">
        <v>0</v>
      </c>
      <c r="C9" s="24"/>
      <c r="D9" s="4"/>
      <c r="E9" s="11"/>
      <c r="F9" s="10"/>
      <c r="G9" s="11"/>
      <c r="H9" s="11"/>
      <c r="I9" s="11"/>
      <c r="J9" s="11"/>
      <c r="K9" s="31"/>
    </row>
    <row r="10" spans="1:11" ht="18" customHeight="1">
      <c r="A10" s="19" t="s">
        <v>12</v>
      </c>
      <c r="B10" s="42">
        <v>1</v>
      </c>
      <c r="C10" s="24"/>
      <c r="D10" s="4"/>
      <c r="E10" s="11"/>
      <c r="F10" s="10"/>
      <c r="G10" s="11"/>
      <c r="H10" s="11"/>
      <c r="I10" s="11"/>
      <c r="J10" s="11"/>
      <c r="K10" s="31"/>
    </row>
    <row r="11" spans="1:11" ht="18" customHeight="1">
      <c r="A11" s="19" t="s">
        <v>13</v>
      </c>
      <c r="B11" s="42">
        <v>0</v>
      </c>
      <c r="C11" s="24"/>
      <c r="D11" s="4"/>
      <c r="E11" s="11"/>
      <c r="F11" s="10"/>
      <c r="G11" s="11"/>
      <c r="H11" s="11"/>
      <c r="I11" s="11"/>
      <c r="J11" s="11"/>
      <c r="K11" s="31"/>
    </row>
    <row r="12" spans="1:11" ht="18" customHeight="1">
      <c r="A12" s="19" t="s">
        <v>14</v>
      </c>
      <c r="B12" s="42">
        <v>0</v>
      </c>
      <c r="C12" s="24"/>
      <c r="D12" s="4"/>
      <c r="E12" s="11"/>
      <c r="F12" s="10"/>
      <c r="G12" s="11"/>
      <c r="H12" s="11"/>
      <c r="I12" s="11"/>
      <c r="J12" s="11"/>
      <c r="K12" s="31"/>
    </row>
    <row r="13" spans="1:11" ht="18" customHeight="1">
      <c r="A13" s="19" t="s">
        <v>15</v>
      </c>
      <c r="B13" s="42">
        <v>0</v>
      </c>
      <c r="C13" s="24"/>
      <c r="D13" s="4"/>
      <c r="E13" s="11"/>
      <c r="F13" s="10"/>
      <c r="G13" s="11"/>
      <c r="H13" s="11"/>
      <c r="I13" s="11"/>
      <c r="J13" s="11"/>
      <c r="K13" s="31"/>
    </row>
    <row r="14" spans="1:11" ht="18" customHeight="1">
      <c r="A14" s="19" t="s">
        <v>16</v>
      </c>
      <c r="B14" s="42">
        <v>0</v>
      </c>
      <c r="C14" s="24"/>
      <c r="D14" s="4"/>
      <c r="E14" s="11"/>
      <c r="F14" s="10"/>
      <c r="G14" s="11"/>
      <c r="H14" s="11"/>
      <c r="I14" s="11"/>
      <c r="J14" s="11"/>
      <c r="K14" s="31"/>
    </row>
    <row r="15" spans="1:11" ht="18" customHeight="1">
      <c r="A15" s="19" t="s">
        <v>17</v>
      </c>
      <c r="B15" s="42">
        <v>0</v>
      </c>
      <c r="C15" s="24"/>
      <c r="D15" s="4"/>
      <c r="E15" s="11"/>
      <c r="F15" s="10"/>
      <c r="G15" s="11"/>
      <c r="H15" s="11"/>
      <c r="I15" s="11"/>
      <c r="J15" s="11"/>
      <c r="K15" s="31"/>
    </row>
    <row r="16" spans="1:11" ht="18" customHeight="1">
      <c r="A16" s="19" t="s">
        <v>18</v>
      </c>
      <c r="B16" s="42">
        <v>0</v>
      </c>
      <c r="C16" s="24"/>
      <c r="D16" s="4"/>
      <c r="E16" s="11"/>
      <c r="F16" s="10"/>
      <c r="G16" s="11"/>
      <c r="H16" s="11"/>
      <c r="I16" s="11"/>
      <c r="J16" s="11"/>
      <c r="K16" s="31"/>
    </row>
    <row r="17" spans="1:11" ht="18" customHeight="1">
      <c r="A17" s="19" t="s">
        <v>19</v>
      </c>
      <c r="B17" s="42">
        <v>0</v>
      </c>
      <c r="C17" s="24"/>
      <c r="D17" s="4"/>
      <c r="E17" s="11"/>
      <c r="F17" s="10"/>
      <c r="G17" s="11"/>
      <c r="H17" s="11"/>
      <c r="I17" s="11"/>
      <c r="J17" s="11"/>
      <c r="K17" s="31"/>
    </row>
    <row r="18" spans="1:11" ht="18" customHeight="1">
      <c r="A18" s="19" t="s">
        <v>20</v>
      </c>
      <c r="B18" s="42">
        <v>0</v>
      </c>
      <c r="C18" s="24"/>
      <c r="D18" s="4"/>
      <c r="E18" s="11"/>
      <c r="F18" s="10"/>
      <c r="G18" s="11"/>
      <c r="H18" s="11"/>
      <c r="I18" s="11"/>
      <c r="J18" s="11"/>
      <c r="K18" s="31"/>
    </row>
    <row r="19" spans="1:11" ht="18" customHeight="1">
      <c r="A19" s="19" t="s">
        <v>21</v>
      </c>
      <c r="B19" s="42">
        <v>0</v>
      </c>
      <c r="C19" s="7"/>
      <c r="D19" s="7"/>
      <c r="E19" s="12"/>
      <c r="F19" s="12"/>
      <c r="G19" s="12"/>
      <c r="H19" s="12"/>
      <c r="I19" s="12"/>
      <c r="J19" s="12"/>
      <c r="K19" s="31"/>
    </row>
    <row r="20" spans="1:11" ht="18" customHeight="1">
      <c r="A20" s="19" t="s">
        <v>22</v>
      </c>
      <c r="B20" s="42">
        <v>0</v>
      </c>
      <c r="C20" s="7"/>
      <c r="D20" s="7"/>
      <c r="E20" s="12"/>
      <c r="F20" s="12"/>
      <c r="G20" s="12"/>
      <c r="H20" s="12"/>
      <c r="I20" s="12"/>
      <c r="J20" s="12"/>
      <c r="K20" s="31"/>
    </row>
    <row r="21" spans="1:11" ht="18" customHeight="1">
      <c r="A21" s="19" t="s">
        <v>23</v>
      </c>
      <c r="B21" s="42">
        <v>0</v>
      </c>
      <c r="C21" s="7"/>
      <c r="D21" s="7"/>
      <c r="E21" s="12"/>
      <c r="F21" s="12"/>
      <c r="G21" s="12"/>
      <c r="H21" s="12"/>
      <c r="I21" s="12"/>
      <c r="J21" s="12"/>
      <c r="K21" s="31"/>
    </row>
    <row r="22" spans="1:10" ht="18.75" hidden="1">
      <c r="A22" s="4"/>
      <c r="B22" s="34"/>
      <c r="C22" s="7"/>
      <c r="D22" s="7"/>
      <c r="E22" s="12"/>
      <c r="F22" s="12"/>
      <c r="G22" s="12"/>
      <c r="H22" s="12"/>
      <c r="I22" s="12"/>
      <c r="J22" s="12"/>
    </row>
    <row r="23" spans="1:10" ht="18.75">
      <c r="A23" s="21"/>
      <c r="B23" s="21"/>
      <c r="C23" s="7"/>
      <c r="D23" s="7"/>
      <c r="E23" s="12"/>
      <c r="F23" s="12"/>
      <c r="G23" s="12"/>
      <c r="H23" s="12"/>
      <c r="I23" s="12"/>
      <c r="J23" s="12"/>
    </row>
    <row r="24" spans="1:10" ht="18.75">
      <c r="A24" s="21"/>
      <c r="B24" s="21"/>
      <c r="C24" s="7"/>
      <c r="D24" s="7"/>
      <c r="E24" s="12"/>
      <c r="F24" s="12"/>
      <c r="G24" s="12"/>
      <c r="H24" s="12"/>
      <c r="I24" s="12"/>
      <c r="J24" s="12"/>
    </row>
    <row r="25" spans="1:10" ht="18.75">
      <c r="A25" s="21"/>
      <c r="B25" s="21"/>
      <c r="C25" s="7"/>
      <c r="D25" s="7"/>
      <c r="E25" s="12"/>
      <c r="F25" s="12"/>
      <c r="G25" s="12"/>
      <c r="H25" s="12"/>
      <c r="I25" s="12"/>
      <c r="J25" s="12"/>
    </row>
    <row r="26" spans="5:10" ht="18.75">
      <c r="E26" s="13"/>
      <c r="F26" s="13"/>
      <c r="G26" s="13"/>
      <c r="H26" s="13"/>
      <c r="I26" s="13"/>
      <c r="J26" s="13"/>
    </row>
    <row r="27" spans="5:10" ht="18.75">
      <c r="E27" s="13"/>
      <c r="F27" s="13"/>
      <c r="G27" s="13"/>
      <c r="H27" s="13"/>
      <c r="I27" s="13"/>
      <c r="J27" s="13"/>
    </row>
    <row r="28" spans="5:10" ht="18.75">
      <c r="E28" s="13"/>
      <c r="F28" s="13"/>
      <c r="G28" s="13"/>
      <c r="H28" s="13"/>
      <c r="I28" s="13"/>
      <c r="J28" s="13"/>
    </row>
    <row r="33" spans="1:4" ht="18.75">
      <c r="A33" s="5"/>
      <c r="B33" s="5"/>
      <c r="C33" s="5"/>
      <c r="D33" s="5"/>
    </row>
  </sheetData>
  <sheetProtection/>
  <mergeCells count="2">
    <mergeCell ref="A1:B1"/>
    <mergeCell ref="G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="110" zoomScaleSheetLayoutView="110" zoomScalePageLayoutView="0" workbookViewId="0" topLeftCell="A1">
      <selection activeCell="B4" sqref="B4"/>
    </sheetView>
  </sheetViews>
  <sheetFormatPr defaultColWidth="9.140625" defaultRowHeight="12.75"/>
  <cols>
    <col min="1" max="1" width="21.7109375" style="3" customWidth="1"/>
    <col min="2" max="2" width="21.8515625" style="3" customWidth="1"/>
    <col min="3" max="3" width="16.57421875" style="3" customWidth="1"/>
    <col min="4" max="4" width="17.57421875" style="3" customWidth="1"/>
    <col min="5" max="5" width="17.57421875" style="3" hidden="1" customWidth="1"/>
    <col min="6" max="6" width="22.57421875" style="3" hidden="1" customWidth="1"/>
    <col min="7" max="7" width="21.140625" style="3" hidden="1" customWidth="1"/>
    <col min="8" max="8" width="19.8515625" style="2" hidden="1" customWidth="1"/>
    <col min="9" max="9" width="19.140625" style="2" hidden="1" customWidth="1"/>
    <col min="10" max="10" width="9.8515625" style="2" hidden="1" customWidth="1"/>
    <col min="11" max="13" width="9.7109375" style="2" hidden="1" customWidth="1"/>
    <col min="14" max="14" width="18.140625" style="1" customWidth="1"/>
    <col min="15" max="16384" width="9.140625" style="1" customWidth="1"/>
  </cols>
  <sheetData>
    <row r="1" spans="1:13" ht="76.5" customHeight="1" thickBot="1">
      <c r="A1" s="140" t="s">
        <v>90</v>
      </c>
      <c r="B1" s="141"/>
      <c r="C1" s="141"/>
      <c r="D1" s="141"/>
      <c r="E1" s="103"/>
      <c r="F1" s="14"/>
      <c r="G1" s="14"/>
      <c r="H1" s="23" t="s">
        <v>5</v>
      </c>
      <c r="I1" s="23" t="s">
        <v>1</v>
      </c>
      <c r="J1" s="136" t="s">
        <v>2</v>
      </c>
      <c r="K1" s="137"/>
      <c r="L1" s="138"/>
      <c r="M1" s="139"/>
    </row>
    <row r="2" spans="1:13" s="6" customFormat="1" ht="115.5" customHeight="1">
      <c r="A2" s="25" t="s">
        <v>24</v>
      </c>
      <c r="B2" s="36" t="s">
        <v>92</v>
      </c>
      <c r="C2" s="36" t="s">
        <v>91</v>
      </c>
      <c r="D2" s="36" t="s">
        <v>73</v>
      </c>
      <c r="E2" s="36" t="s">
        <v>45</v>
      </c>
      <c r="F2" s="15"/>
      <c r="G2" s="8"/>
      <c r="H2" s="8"/>
      <c r="I2" s="9"/>
      <c r="J2" s="9"/>
      <c r="K2" s="8"/>
      <c r="L2" s="15"/>
      <c r="M2" s="15"/>
    </row>
    <row r="3" spans="1:13" s="6" customFormat="1" ht="15" customHeight="1">
      <c r="A3" s="26" t="s">
        <v>0</v>
      </c>
      <c r="B3" s="38" t="s">
        <v>6</v>
      </c>
      <c r="C3" s="38">
        <v>3</v>
      </c>
      <c r="D3" s="38">
        <v>4</v>
      </c>
      <c r="E3" s="38"/>
      <c r="F3" s="16"/>
      <c r="G3" s="16"/>
      <c r="H3" s="16"/>
      <c r="I3" s="17"/>
      <c r="J3" s="17"/>
      <c r="K3" s="16"/>
      <c r="L3" s="16"/>
      <c r="M3" s="16"/>
    </row>
    <row r="4" spans="1:14" ht="18" customHeight="1">
      <c r="A4" s="19" t="s">
        <v>8</v>
      </c>
      <c r="B4" s="46">
        <v>3</v>
      </c>
      <c r="C4" s="39">
        <f>SUM(1-B4/12)</f>
        <v>0.75</v>
      </c>
      <c r="D4" s="40">
        <f>SUM(C4-0.75)/(1-0.75)</f>
        <v>0</v>
      </c>
      <c r="E4" s="33"/>
      <c r="F4" s="24"/>
      <c r="G4" s="4"/>
      <c r="H4" s="11"/>
      <c r="I4" s="10"/>
      <c r="J4" s="11"/>
      <c r="K4" s="11"/>
      <c r="L4" s="11"/>
      <c r="M4" s="11"/>
      <c r="N4" s="31"/>
    </row>
    <row r="5" spans="1:14" ht="18" customHeight="1">
      <c r="A5" s="19" t="s">
        <v>9</v>
      </c>
      <c r="B5" s="46">
        <v>3</v>
      </c>
      <c r="C5" s="39">
        <f aca="true" t="shared" si="0" ref="C5:C21">SUM(1-B5/12)</f>
        <v>0.75</v>
      </c>
      <c r="D5" s="40">
        <f aca="true" t="shared" si="1" ref="D5:D21">SUM(C5-0.75)/(1-0.75)</f>
        <v>0</v>
      </c>
      <c r="E5" s="33"/>
      <c r="F5" s="24"/>
      <c r="G5" s="4"/>
      <c r="H5" s="11"/>
      <c r="I5" s="10"/>
      <c r="J5" s="11"/>
      <c r="K5" s="11"/>
      <c r="L5" s="11"/>
      <c r="M5" s="11"/>
      <c r="N5" s="31"/>
    </row>
    <row r="6" spans="1:14" ht="18" customHeight="1">
      <c r="A6" s="19" t="s">
        <v>28</v>
      </c>
      <c r="B6" s="46">
        <v>0</v>
      </c>
      <c r="C6" s="39">
        <f t="shared" si="0"/>
        <v>1</v>
      </c>
      <c r="D6" s="40">
        <f t="shared" si="1"/>
        <v>1</v>
      </c>
      <c r="E6" s="33"/>
      <c r="F6" s="24"/>
      <c r="G6" s="4"/>
      <c r="H6" s="11"/>
      <c r="I6" s="10"/>
      <c r="J6" s="11"/>
      <c r="K6" s="11"/>
      <c r="L6" s="11"/>
      <c r="M6" s="11"/>
      <c r="N6" s="31"/>
    </row>
    <row r="7" spans="1:14" ht="18" customHeight="1">
      <c r="A7" s="19" t="s">
        <v>29</v>
      </c>
      <c r="B7" s="46">
        <v>0</v>
      </c>
      <c r="C7" s="39">
        <f t="shared" si="0"/>
        <v>1</v>
      </c>
      <c r="D7" s="40">
        <f t="shared" si="1"/>
        <v>1</v>
      </c>
      <c r="E7" s="33"/>
      <c r="F7" s="24"/>
      <c r="G7" s="4"/>
      <c r="H7" s="11"/>
      <c r="I7" s="10"/>
      <c r="J7" s="11"/>
      <c r="K7" s="11"/>
      <c r="L7" s="11"/>
      <c r="M7" s="11"/>
      <c r="N7" s="31"/>
    </row>
    <row r="8" spans="1:14" ht="18" customHeight="1">
      <c r="A8" s="19" t="s">
        <v>10</v>
      </c>
      <c r="B8" s="47">
        <v>0</v>
      </c>
      <c r="C8" s="39">
        <f t="shared" si="0"/>
        <v>1</v>
      </c>
      <c r="D8" s="40">
        <f t="shared" si="1"/>
        <v>1</v>
      </c>
      <c r="E8" s="33"/>
      <c r="F8" s="24"/>
      <c r="G8" s="4"/>
      <c r="H8" s="11"/>
      <c r="I8" s="10"/>
      <c r="J8" s="11"/>
      <c r="K8" s="11"/>
      <c r="L8" s="11"/>
      <c r="M8" s="11"/>
      <c r="N8" s="31"/>
    </row>
    <row r="9" spans="1:14" ht="18" customHeight="1">
      <c r="A9" s="19" t="s">
        <v>11</v>
      </c>
      <c r="B9" s="46">
        <v>0</v>
      </c>
      <c r="C9" s="39">
        <f t="shared" si="0"/>
        <v>1</v>
      </c>
      <c r="D9" s="40">
        <f t="shared" si="1"/>
        <v>1</v>
      </c>
      <c r="E9" s="33"/>
      <c r="F9" s="24"/>
      <c r="G9" s="4"/>
      <c r="H9" s="11"/>
      <c r="I9" s="10"/>
      <c r="J9" s="11"/>
      <c r="K9" s="11"/>
      <c r="L9" s="11"/>
      <c r="M9" s="11"/>
      <c r="N9" s="31"/>
    </row>
    <row r="10" spans="1:14" ht="18" customHeight="1">
      <c r="A10" s="19" t="s">
        <v>12</v>
      </c>
      <c r="B10" s="46">
        <v>0</v>
      </c>
      <c r="C10" s="39">
        <f t="shared" si="0"/>
        <v>1</v>
      </c>
      <c r="D10" s="40">
        <f t="shared" si="1"/>
        <v>1</v>
      </c>
      <c r="E10" s="33"/>
      <c r="F10" s="24"/>
      <c r="G10" s="4"/>
      <c r="H10" s="11"/>
      <c r="I10" s="10"/>
      <c r="J10" s="11"/>
      <c r="K10" s="11"/>
      <c r="L10" s="11"/>
      <c r="M10" s="11"/>
      <c r="N10" s="31"/>
    </row>
    <row r="11" spans="1:14" ht="18" customHeight="1">
      <c r="A11" s="19" t="s">
        <v>13</v>
      </c>
      <c r="B11" s="46">
        <v>0</v>
      </c>
      <c r="C11" s="39">
        <f t="shared" si="0"/>
        <v>1</v>
      </c>
      <c r="D11" s="40">
        <f t="shared" si="1"/>
        <v>1</v>
      </c>
      <c r="E11" s="33"/>
      <c r="F11" s="24"/>
      <c r="G11" s="4"/>
      <c r="H11" s="11"/>
      <c r="I11" s="10"/>
      <c r="J11" s="11"/>
      <c r="K11" s="11"/>
      <c r="L11" s="11"/>
      <c r="M11" s="11"/>
      <c r="N11" s="31"/>
    </row>
    <row r="12" spans="1:14" ht="18" customHeight="1">
      <c r="A12" s="19" t="s">
        <v>14</v>
      </c>
      <c r="B12" s="46">
        <v>0</v>
      </c>
      <c r="C12" s="39">
        <f t="shared" si="0"/>
        <v>1</v>
      </c>
      <c r="D12" s="40">
        <f t="shared" si="1"/>
        <v>1</v>
      </c>
      <c r="E12" s="33"/>
      <c r="F12" s="24"/>
      <c r="G12" s="4"/>
      <c r="H12" s="11"/>
      <c r="I12" s="10"/>
      <c r="J12" s="11"/>
      <c r="K12" s="11"/>
      <c r="L12" s="11"/>
      <c r="M12" s="11"/>
      <c r="N12" s="31"/>
    </row>
    <row r="13" spans="1:14" ht="18" customHeight="1">
      <c r="A13" s="19" t="s">
        <v>15</v>
      </c>
      <c r="B13" s="46">
        <v>0</v>
      </c>
      <c r="C13" s="39">
        <f t="shared" si="0"/>
        <v>1</v>
      </c>
      <c r="D13" s="40">
        <f t="shared" si="1"/>
        <v>1</v>
      </c>
      <c r="E13" s="33"/>
      <c r="F13" s="24"/>
      <c r="G13" s="4"/>
      <c r="H13" s="11"/>
      <c r="I13" s="10"/>
      <c r="J13" s="11"/>
      <c r="K13" s="11"/>
      <c r="L13" s="11"/>
      <c r="M13" s="11"/>
      <c r="N13" s="31"/>
    </row>
    <row r="14" spans="1:14" ht="18" customHeight="1">
      <c r="A14" s="19" t="s">
        <v>16</v>
      </c>
      <c r="B14" s="46">
        <v>0</v>
      </c>
      <c r="C14" s="39">
        <f t="shared" si="0"/>
        <v>1</v>
      </c>
      <c r="D14" s="40">
        <f t="shared" si="1"/>
        <v>1</v>
      </c>
      <c r="E14" s="33"/>
      <c r="F14" s="24"/>
      <c r="G14" s="4"/>
      <c r="H14" s="11"/>
      <c r="I14" s="10"/>
      <c r="J14" s="11"/>
      <c r="K14" s="11"/>
      <c r="L14" s="11"/>
      <c r="M14" s="11"/>
      <c r="N14" s="31"/>
    </row>
    <row r="15" spans="1:14" ht="18" customHeight="1">
      <c r="A15" s="19" t="s">
        <v>17</v>
      </c>
      <c r="B15" s="46">
        <v>0</v>
      </c>
      <c r="C15" s="39">
        <f t="shared" si="0"/>
        <v>1</v>
      </c>
      <c r="D15" s="40">
        <f t="shared" si="1"/>
        <v>1</v>
      </c>
      <c r="E15" s="33"/>
      <c r="F15" s="24"/>
      <c r="G15" s="4"/>
      <c r="H15" s="11"/>
      <c r="I15" s="10"/>
      <c r="J15" s="11"/>
      <c r="K15" s="11"/>
      <c r="L15" s="11"/>
      <c r="M15" s="11"/>
      <c r="N15" s="31"/>
    </row>
    <row r="16" spans="1:14" ht="18" customHeight="1">
      <c r="A16" s="19" t="s">
        <v>18</v>
      </c>
      <c r="B16" s="46">
        <v>0</v>
      </c>
      <c r="C16" s="39">
        <f t="shared" si="0"/>
        <v>1</v>
      </c>
      <c r="D16" s="40">
        <f t="shared" si="1"/>
        <v>1</v>
      </c>
      <c r="E16" s="33"/>
      <c r="F16" s="24"/>
      <c r="G16" s="4"/>
      <c r="H16" s="11"/>
      <c r="I16" s="10"/>
      <c r="J16" s="11"/>
      <c r="K16" s="11"/>
      <c r="L16" s="11"/>
      <c r="M16" s="11"/>
      <c r="N16" s="31"/>
    </row>
    <row r="17" spans="1:14" ht="18" customHeight="1">
      <c r="A17" s="19" t="s">
        <v>19</v>
      </c>
      <c r="B17" s="46">
        <v>0</v>
      </c>
      <c r="C17" s="39">
        <f t="shared" si="0"/>
        <v>1</v>
      </c>
      <c r="D17" s="40">
        <f t="shared" si="1"/>
        <v>1</v>
      </c>
      <c r="E17" s="33"/>
      <c r="F17" s="24"/>
      <c r="G17" s="4"/>
      <c r="H17" s="11"/>
      <c r="I17" s="10"/>
      <c r="J17" s="11"/>
      <c r="K17" s="11"/>
      <c r="L17" s="11"/>
      <c r="M17" s="11"/>
      <c r="N17" s="31"/>
    </row>
    <row r="18" spans="1:14" ht="18" customHeight="1">
      <c r="A18" s="19" t="s">
        <v>20</v>
      </c>
      <c r="B18" s="46">
        <v>1</v>
      </c>
      <c r="C18" s="39">
        <f t="shared" si="0"/>
        <v>0.9166666666666666</v>
      </c>
      <c r="D18" s="40">
        <f t="shared" si="1"/>
        <v>0.6666666666666665</v>
      </c>
      <c r="E18" s="33"/>
      <c r="F18" s="24"/>
      <c r="G18" s="4"/>
      <c r="H18" s="11"/>
      <c r="I18" s="10"/>
      <c r="J18" s="11"/>
      <c r="K18" s="11"/>
      <c r="L18" s="11"/>
      <c r="M18" s="11"/>
      <c r="N18" s="31"/>
    </row>
    <row r="19" spans="1:14" ht="18" customHeight="1">
      <c r="A19" s="19" t="s">
        <v>21</v>
      </c>
      <c r="B19" s="46">
        <v>0</v>
      </c>
      <c r="C19" s="39">
        <f t="shared" si="0"/>
        <v>1</v>
      </c>
      <c r="D19" s="40">
        <f t="shared" si="1"/>
        <v>1</v>
      </c>
      <c r="E19" s="33"/>
      <c r="F19" s="7"/>
      <c r="G19" s="7"/>
      <c r="H19" s="12"/>
      <c r="I19" s="12"/>
      <c r="J19" s="12"/>
      <c r="K19" s="12"/>
      <c r="L19" s="12"/>
      <c r="M19" s="12"/>
      <c r="N19" s="31"/>
    </row>
    <row r="20" spans="1:14" ht="18" customHeight="1">
      <c r="A20" s="19" t="s">
        <v>22</v>
      </c>
      <c r="B20" s="46">
        <v>0</v>
      </c>
      <c r="C20" s="39">
        <f t="shared" si="0"/>
        <v>1</v>
      </c>
      <c r="D20" s="40">
        <f t="shared" si="1"/>
        <v>1</v>
      </c>
      <c r="E20" s="33"/>
      <c r="F20" s="7"/>
      <c r="G20" s="7"/>
      <c r="H20" s="12"/>
      <c r="I20" s="12"/>
      <c r="J20" s="12"/>
      <c r="K20" s="12"/>
      <c r="L20" s="12"/>
      <c r="M20" s="12"/>
      <c r="N20" s="31"/>
    </row>
    <row r="21" spans="1:14" ht="18" customHeight="1">
      <c r="A21" s="19" t="s">
        <v>23</v>
      </c>
      <c r="B21" s="46">
        <v>0</v>
      </c>
      <c r="C21" s="39">
        <f t="shared" si="0"/>
        <v>1</v>
      </c>
      <c r="D21" s="40">
        <f t="shared" si="1"/>
        <v>1</v>
      </c>
      <c r="E21" s="33"/>
      <c r="F21" s="7"/>
      <c r="G21" s="7"/>
      <c r="H21" s="12"/>
      <c r="I21" s="12"/>
      <c r="J21" s="12"/>
      <c r="K21" s="12"/>
      <c r="L21" s="12"/>
      <c r="M21" s="12"/>
      <c r="N21" s="31"/>
    </row>
    <row r="22" spans="1:13" ht="18.75" hidden="1">
      <c r="A22" s="4"/>
      <c r="B22" s="41">
        <f>SUM(B4:B21)</f>
        <v>7</v>
      </c>
      <c r="C22" s="35"/>
      <c r="D22" s="35"/>
      <c r="E22" s="35"/>
      <c r="F22" s="7"/>
      <c r="G22" s="7"/>
      <c r="H22" s="12"/>
      <c r="I22" s="12"/>
      <c r="J22" s="12"/>
      <c r="K22" s="12"/>
      <c r="L22" s="12"/>
      <c r="M22" s="12"/>
    </row>
    <row r="23" spans="1:13" ht="18.75">
      <c r="A23" s="21"/>
      <c r="B23" s="21"/>
      <c r="C23" s="21"/>
      <c r="D23" s="21"/>
      <c r="E23" s="21"/>
      <c r="F23" s="7"/>
      <c r="G23" s="7"/>
      <c r="H23" s="12"/>
      <c r="I23" s="12"/>
      <c r="J23" s="12"/>
      <c r="K23" s="12"/>
      <c r="L23" s="12"/>
      <c r="M23" s="12"/>
    </row>
    <row r="24" spans="1:13" ht="18.75">
      <c r="A24" s="21"/>
      <c r="B24" s="21"/>
      <c r="C24" s="21"/>
      <c r="D24" s="21"/>
      <c r="E24" s="21"/>
      <c r="F24" s="7"/>
      <c r="G24" s="7"/>
      <c r="H24" s="12"/>
      <c r="I24" s="12"/>
      <c r="J24" s="12"/>
      <c r="K24" s="12"/>
      <c r="L24" s="12"/>
      <c r="M24" s="12"/>
    </row>
    <row r="25" spans="1:13" ht="18.75">
      <c r="A25" s="21"/>
      <c r="B25" s="21"/>
      <c r="C25" s="21"/>
      <c r="D25" s="21"/>
      <c r="E25" s="21"/>
      <c r="F25" s="7"/>
      <c r="G25" s="7"/>
      <c r="H25" s="12"/>
      <c r="I25" s="12"/>
      <c r="J25" s="12"/>
      <c r="K25" s="12"/>
      <c r="L25" s="12"/>
      <c r="M25" s="12"/>
    </row>
    <row r="26" spans="8:13" ht="18.75">
      <c r="H26" s="13"/>
      <c r="I26" s="13"/>
      <c r="J26" s="13"/>
      <c r="K26" s="13"/>
      <c r="L26" s="13"/>
      <c r="M26" s="13"/>
    </row>
    <row r="27" spans="8:13" ht="18.75">
      <c r="H27" s="13"/>
      <c r="I27" s="13"/>
      <c r="J27" s="13"/>
      <c r="K27" s="13"/>
      <c r="L27" s="13"/>
      <c r="M27" s="13"/>
    </row>
    <row r="28" spans="8:13" ht="18.75">
      <c r="H28" s="13"/>
      <c r="I28" s="13"/>
      <c r="J28" s="13"/>
      <c r="K28" s="13"/>
      <c r="L28" s="13"/>
      <c r="M28" s="13"/>
    </row>
    <row r="33" spans="1:7" ht="18.75">
      <c r="A33" s="5"/>
      <c r="B33" s="5"/>
      <c r="C33" s="5"/>
      <c r="D33" s="5"/>
      <c r="E33" s="5"/>
      <c r="F33" s="5"/>
      <c r="G33" s="5"/>
    </row>
  </sheetData>
  <sheetProtection/>
  <mergeCells count="2">
    <mergeCell ref="J1:M1"/>
    <mergeCell ref="A1:D1"/>
  </mergeCells>
  <printOptions/>
  <pageMargins left="0.7" right="0.7" top="0.75" bottom="0.75" header="0.3" footer="0.3"/>
  <pageSetup horizontalDpi="600" verticalDpi="600" orientation="portrait" paperSize="9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SheetLayoutView="100" zoomScalePageLayoutView="0" workbookViewId="0" topLeftCell="A7">
      <selection activeCell="D19" sqref="D19"/>
    </sheetView>
  </sheetViews>
  <sheetFormatPr defaultColWidth="9.140625" defaultRowHeight="12.75"/>
  <cols>
    <col min="1" max="1" width="21.7109375" style="3" customWidth="1"/>
    <col min="2" max="2" width="21.8515625" style="3" customWidth="1"/>
    <col min="3" max="3" width="16.57421875" style="3" customWidth="1"/>
    <col min="4" max="4" width="17.57421875" style="3" customWidth="1"/>
    <col min="5" max="5" width="17.57421875" style="3" hidden="1" customWidth="1"/>
    <col min="6" max="6" width="22.57421875" style="3" hidden="1" customWidth="1"/>
    <col min="7" max="7" width="21.140625" style="3" hidden="1" customWidth="1"/>
    <col min="8" max="8" width="19.8515625" style="2" hidden="1" customWidth="1"/>
    <col min="9" max="9" width="19.140625" style="2" hidden="1" customWidth="1"/>
    <col min="10" max="10" width="9.8515625" style="2" hidden="1" customWidth="1"/>
    <col min="11" max="13" width="9.7109375" style="2" hidden="1" customWidth="1"/>
    <col min="14" max="14" width="18.140625" style="1" customWidth="1"/>
    <col min="15" max="16384" width="9.140625" style="1" customWidth="1"/>
  </cols>
  <sheetData>
    <row r="1" spans="1:13" ht="76.5" customHeight="1" thickBot="1">
      <c r="A1" s="140" t="s">
        <v>93</v>
      </c>
      <c r="B1" s="141"/>
      <c r="C1" s="141"/>
      <c r="D1" s="141"/>
      <c r="E1" s="103"/>
      <c r="F1" s="14"/>
      <c r="G1" s="14"/>
      <c r="H1" s="23" t="s">
        <v>5</v>
      </c>
      <c r="I1" s="23" t="s">
        <v>1</v>
      </c>
      <c r="J1" s="136" t="s">
        <v>2</v>
      </c>
      <c r="K1" s="137"/>
      <c r="L1" s="138"/>
      <c r="M1" s="139"/>
    </row>
    <row r="2" spans="1:13" s="6" customFormat="1" ht="115.5" customHeight="1">
      <c r="A2" s="25" t="s">
        <v>24</v>
      </c>
      <c r="B2" s="36" t="s">
        <v>94</v>
      </c>
      <c r="C2" s="36" t="s">
        <v>95</v>
      </c>
      <c r="D2" s="36" t="s">
        <v>73</v>
      </c>
      <c r="E2" s="36" t="s">
        <v>45</v>
      </c>
      <c r="F2" s="15"/>
      <c r="G2" s="8"/>
      <c r="H2" s="8"/>
      <c r="I2" s="9"/>
      <c r="J2" s="9"/>
      <c r="K2" s="8"/>
      <c r="L2" s="15"/>
      <c r="M2" s="15"/>
    </row>
    <row r="3" spans="1:13" s="6" customFormat="1" ht="15" customHeight="1">
      <c r="A3" s="27" t="s">
        <v>0</v>
      </c>
      <c r="B3" s="37" t="s">
        <v>6</v>
      </c>
      <c r="C3" s="38">
        <v>3</v>
      </c>
      <c r="D3" s="38">
        <v>4</v>
      </c>
      <c r="E3" s="38"/>
      <c r="F3" s="16"/>
      <c r="G3" s="16"/>
      <c r="H3" s="16"/>
      <c r="I3" s="17"/>
      <c r="J3" s="17"/>
      <c r="K3" s="16"/>
      <c r="L3" s="16"/>
      <c r="M3" s="16"/>
    </row>
    <row r="4" spans="1:14" ht="18" customHeight="1">
      <c r="A4" s="19" t="s">
        <v>8</v>
      </c>
      <c r="B4" s="46">
        <v>8</v>
      </c>
      <c r="C4" s="39">
        <f>SUM(1-B4/12)</f>
        <v>0.33333333333333337</v>
      </c>
      <c r="D4" s="40">
        <f>SUM(C4-0.3333)/(1-0.3333)</f>
        <v>4.99975001250715E-05</v>
      </c>
      <c r="E4" s="33"/>
      <c r="F4" s="24"/>
      <c r="G4" s="4"/>
      <c r="H4" s="11"/>
      <c r="I4" s="10"/>
      <c r="J4" s="11"/>
      <c r="K4" s="11"/>
      <c r="L4" s="11"/>
      <c r="M4" s="11"/>
      <c r="N4" s="31"/>
    </row>
    <row r="5" spans="1:14" ht="18" customHeight="1">
      <c r="A5" s="19" t="s">
        <v>9</v>
      </c>
      <c r="B5" s="46">
        <v>8</v>
      </c>
      <c r="C5" s="39">
        <f aca="true" t="shared" si="0" ref="C5:C21">SUM(1-B5/12)</f>
        <v>0.33333333333333337</v>
      </c>
      <c r="D5" s="40">
        <f aca="true" t="shared" si="1" ref="D5:D21">SUM(C5-0.3333)/(1-0.3333)</f>
        <v>4.99975001250715E-05</v>
      </c>
      <c r="E5" s="33"/>
      <c r="F5" s="24"/>
      <c r="G5" s="4"/>
      <c r="H5" s="11"/>
      <c r="I5" s="10"/>
      <c r="J5" s="11"/>
      <c r="K5" s="11"/>
      <c r="L5" s="11"/>
      <c r="M5" s="11"/>
      <c r="N5" s="31"/>
    </row>
    <row r="6" spans="1:14" ht="18" customHeight="1">
      <c r="A6" s="19" t="s">
        <v>28</v>
      </c>
      <c r="B6" s="46">
        <v>3</v>
      </c>
      <c r="C6" s="39">
        <f t="shared" si="0"/>
        <v>0.75</v>
      </c>
      <c r="D6" s="40">
        <f t="shared" si="1"/>
        <v>0.6250187490625468</v>
      </c>
      <c r="E6" s="33"/>
      <c r="F6" s="24"/>
      <c r="G6" s="4"/>
      <c r="H6" s="11"/>
      <c r="I6" s="10"/>
      <c r="J6" s="11"/>
      <c r="K6" s="11"/>
      <c r="L6" s="11"/>
      <c r="M6" s="11"/>
      <c r="N6" s="31"/>
    </row>
    <row r="7" spans="1:14" ht="18" customHeight="1">
      <c r="A7" s="19" t="s">
        <v>29</v>
      </c>
      <c r="B7" s="46">
        <v>3</v>
      </c>
      <c r="C7" s="39">
        <f t="shared" si="0"/>
        <v>0.75</v>
      </c>
      <c r="D7" s="40">
        <f t="shared" si="1"/>
        <v>0.6250187490625468</v>
      </c>
      <c r="E7" s="33"/>
      <c r="F7" s="24"/>
      <c r="G7" s="4"/>
      <c r="H7" s="11"/>
      <c r="I7" s="10"/>
      <c r="J7" s="11"/>
      <c r="K7" s="11"/>
      <c r="L7" s="11"/>
      <c r="M7" s="11"/>
      <c r="N7" s="31"/>
    </row>
    <row r="8" spans="1:14" ht="18" customHeight="1">
      <c r="A8" s="19" t="s">
        <v>10</v>
      </c>
      <c r="B8" s="47">
        <v>2</v>
      </c>
      <c r="C8" s="39">
        <f t="shared" si="0"/>
        <v>0.8333333333333334</v>
      </c>
      <c r="D8" s="40">
        <f t="shared" si="1"/>
        <v>0.7500124993750311</v>
      </c>
      <c r="E8" s="33"/>
      <c r="F8" s="24"/>
      <c r="G8" s="4"/>
      <c r="H8" s="11"/>
      <c r="I8" s="10"/>
      <c r="J8" s="11"/>
      <c r="K8" s="11"/>
      <c r="L8" s="11"/>
      <c r="M8" s="11"/>
      <c r="N8" s="31"/>
    </row>
    <row r="9" spans="1:14" ht="18" customHeight="1">
      <c r="A9" s="19" t="s">
        <v>11</v>
      </c>
      <c r="B9" s="46">
        <v>2</v>
      </c>
      <c r="C9" s="39">
        <f t="shared" si="0"/>
        <v>0.8333333333333334</v>
      </c>
      <c r="D9" s="40">
        <f t="shared" si="1"/>
        <v>0.7500124993750311</v>
      </c>
      <c r="E9" s="33"/>
      <c r="F9" s="24"/>
      <c r="G9" s="4"/>
      <c r="H9" s="11"/>
      <c r="I9" s="10"/>
      <c r="J9" s="11"/>
      <c r="K9" s="11"/>
      <c r="L9" s="11"/>
      <c r="M9" s="11"/>
      <c r="N9" s="31"/>
    </row>
    <row r="10" spans="1:14" ht="18" customHeight="1">
      <c r="A10" s="19" t="s">
        <v>12</v>
      </c>
      <c r="B10" s="46">
        <v>2</v>
      </c>
      <c r="C10" s="39">
        <f t="shared" si="0"/>
        <v>0.8333333333333334</v>
      </c>
      <c r="D10" s="40">
        <f t="shared" si="1"/>
        <v>0.7500124993750311</v>
      </c>
      <c r="E10" s="33"/>
      <c r="F10" s="24"/>
      <c r="G10" s="4"/>
      <c r="H10" s="11"/>
      <c r="I10" s="10"/>
      <c r="J10" s="11"/>
      <c r="K10" s="11"/>
      <c r="L10" s="11"/>
      <c r="M10" s="11"/>
      <c r="N10" s="31"/>
    </row>
    <row r="11" spans="1:14" ht="18" customHeight="1">
      <c r="A11" s="19" t="s">
        <v>13</v>
      </c>
      <c r="B11" s="46">
        <v>0</v>
      </c>
      <c r="C11" s="39">
        <f t="shared" si="0"/>
        <v>1</v>
      </c>
      <c r="D11" s="40">
        <f t="shared" si="1"/>
        <v>1</v>
      </c>
      <c r="E11" s="33"/>
      <c r="F11" s="24"/>
      <c r="G11" s="4"/>
      <c r="H11" s="11"/>
      <c r="I11" s="10"/>
      <c r="J11" s="11"/>
      <c r="K11" s="11"/>
      <c r="L11" s="11"/>
      <c r="M11" s="11"/>
      <c r="N11" s="31"/>
    </row>
    <row r="12" spans="1:14" ht="18" customHeight="1">
      <c r="A12" s="19" t="s">
        <v>14</v>
      </c>
      <c r="B12" s="46">
        <v>0</v>
      </c>
      <c r="C12" s="39">
        <f t="shared" si="0"/>
        <v>1</v>
      </c>
      <c r="D12" s="40">
        <f t="shared" si="1"/>
        <v>1</v>
      </c>
      <c r="E12" s="33"/>
      <c r="F12" s="24"/>
      <c r="G12" s="4"/>
      <c r="H12" s="11"/>
      <c r="I12" s="10"/>
      <c r="J12" s="11"/>
      <c r="K12" s="11"/>
      <c r="L12" s="11"/>
      <c r="M12" s="11"/>
      <c r="N12" s="31"/>
    </row>
    <row r="13" spans="1:14" ht="18" customHeight="1">
      <c r="A13" s="19" t="s">
        <v>15</v>
      </c>
      <c r="B13" s="46">
        <v>3</v>
      </c>
      <c r="C13" s="39">
        <f t="shared" si="0"/>
        <v>0.75</v>
      </c>
      <c r="D13" s="40">
        <f t="shared" si="1"/>
        <v>0.6250187490625468</v>
      </c>
      <c r="E13" s="33"/>
      <c r="F13" s="24"/>
      <c r="G13" s="4"/>
      <c r="H13" s="11"/>
      <c r="I13" s="10"/>
      <c r="J13" s="11"/>
      <c r="K13" s="11"/>
      <c r="L13" s="11"/>
      <c r="M13" s="11"/>
      <c r="N13" s="31"/>
    </row>
    <row r="14" spans="1:14" ht="18" customHeight="1">
      <c r="A14" s="19" t="s">
        <v>16</v>
      </c>
      <c r="B14" s="46">
        <v>0</v>
      </c>
      <c r="C14" s="39">
        <f t="shared" si="0"/>
        <v>1</v>
      </c>
      <c r="D14" s="40">
        <f t="shared" si="1"/>
        <v>1</v>
      </c>
      <c r="E14" s="33"/>
      <c r="F14" s="24"/>
      <c r="G14" s="4"/>
      <c r="H14" s="11"/>
      <c r="I14" s="10"/>
      <c r="J14" s="11"/>
      <c r="K14" s="11"/>
      <c r="L14" s="11"/>
      <c r="M14" s="11"/>
      <c r="N14" s="31"/>
    </row>
    <row r="15" spans="1:14" ht="18" customHeight="1">
      <c r="A15" s="19" t="s">
        <v>17</v>
      </c>
      <c r="B15" s="46">
        <v>0</v>
      </c>
      <c r="C15" s="39">
        <f t="shared" si="0"/>
        <v>1</v>
      </c>
      <c r="D15" s="40">
        <f t="shared" si="1"/>
        <v>1</v>
      </c>
      <c r="E15" s="33"/>
      <c r="F15" s="24"/>
      <c r="G15" s="4"/>
      <c r="H15" s="11"/>
      <c r="I15" s="10"/>
      <c r="J15" s="11"/>
      <c r="K15" s="11"/>
      <c r="L15" s="11"/>
      <c r="M15" s="11"/>
      <c r="N15" s="31"/>
    </row>
    <row r="16" spans="1:14" ht="18" customHeight="1">
      <c r="A16" s="19" t="s">
        <v>18</v>
      </c>
      <c r="B16" s="46">
        <v>0</v>
      </c>
      <c r="C16" s="39">
        <f t="shared" si="0"/>
        <v>1</v>
      </c>
      <c r="D16" s="40">
        <f t="shared" si="1"/>
        <v>1</v>
      </c>
      <c r="E16" s="33"/>
      <c r="F16" s="24"/>
      <c r="G16" s="4"/>
      <c r="H16" s="11"/>
      <c r="I16" s="10"/>
      <c r="J16" s="11"/>
      <c r="K16" s="11"/>
      <c r="L16" s="11"/>
      <c r="M16" s="11"/>
      <c r="N16" s="31"/>
    </row>
    <row r="17" spans="1:14" ht="18" customHeight="1">
      <c r="A17" s="19" t="s">
        <v>19</v>
      </c>
      <c r="B17" s="46">
        <v>5</v>
      </c>
      <c r="C17" s="39">
        <f t="shared" si="0"/>
        <v>0.5833333333333333</v>
      </c>
      <c r="D17" s="40">
        <f t="shared" si="1"/>
        <v>0.375031248437578</v>
      </c>
      <c r="E17" s="33"/>
      <c r="F17" s="24"/>
      <c r="G17" s="4"/>
      <c r="H17" s="11"/>
      <c r="I17" s="10"/>
      <c r="J17" s="11"/>
      <c r="K17" s="11"/>
      <c r="L17" s="11"/>
      <c r="M17" s="11"/>
      <c r="N17" s="31"/>
    </row>
    <row r="18" spans="1:14" ht="18" customHeight="1">
      <c r="A18" s="19" t="s">
        <v>20</v>
      </c>
      <c r="B18" s="46">
        <v>8</v>
      </c>
      <c r="C18" s="39">
        <f t="shared" si="0"/>
        <v>0.33333333333333337</v>
      </c>
      <c r="D18" s="40">
        <f t="shared" si="1"/>
        <v>4.99975001250715E-05</v>
      </c>
      <c r="E18" s="33"/>
      <c r="F18" s="24"/>
      <c r="G18" s="4"/>
      <c r="H18" s="11"/>
      <c r="I18" s="10"/>
      <c r="J18" s="11"/>
      <c r="K18" s="11"/>
      <c r="L18" s="11"/>
      <c r="M18" s="11"/>
      <c r="N18" s="31"/>
    </row>
    <row r="19" spans="1:14" ht="18" customHeight="1">
      <c r="A19" s="19" t="s">
        <v>21</v>
      </c>
      <c r="B19" s="46">
        <v>5</v>
      </c>
      <c r="C19" s="39">
        <f t="shared" si="0"/>
        <v>0.5833333333333333</v>
      </c>
      <c r="D19" s="40">
        <f t="shared" si="1"/>
        <v>0.375031248437578</v>
      </c>
      <c r="E19" s="33"/>
      <c r="F19" s="7"/>
      <c r="G19" s="7"/>
      <c r="H19" s="12"/>
      <c r="I19" s="12"/>
      <c r="J19" s="12"/>
      <c r="K19" s="12"/>
      <c r="L19" s="12"/>
      <c r="M19" s="12"/>
      <c r="N19" s="31"/>
    </row>
    <row r="20" spans="1:14" ht="18" customHeight="1">
      <c r="A20" s="19" t="s">
        <v>22</v>
      </c>
      <c r="B20" s="46">
        <v>0</v>
      </c>
      <c r="C20" s="39">
        <f t="shared" si="0"/>
        <v>1</v>
      </c>
      <c r="D20" s="40">
        <f t="shared" si="1"/>
        <v>1</v>
      </c>
      <c r="E20" s="33"/>
      <c r="F20" s="7"/>
      <c r="G20" s="7"/>
      <c r="H20" s="12"/>
      <c r="I20" s="12"/>
      <c r="J20" s="12"/>
      <c r="K20" s="12"/>
      <c r="L20" s="12"/>
      <c r="M20" s="12"/>
      <c r="N20" s="31"/>
    </row>
    <row r="21" spans="1:14" ht="18" customHeight="1">
      <c r="A21" s="19" t="s">
        <v>23</v>
      </c>
      <c r="B21" s="46">
        <v>8</v>
      </c>
      <c r="C21" s="39">
        <f t="shared" si="0"/>
        <v>0.33333333333333337</v>
      </c>
      <c r="D21" s="40">
        <f t="shared" si="1"/>
        <v>4.99975001250715E-05</v>
      </c>
      <c r="E21" s="33"/>
      <c r="F21" s="7"/>
      <c r="G21" s="7"/>
      <c r="H21" s="12"/>
      <c r="I21" s="12"/>
      <c r="J21" s="12"/>
      <c r="K21" s="12"/>
      <c r="L21" s="12"/>
      <c r="M21" s="12"/>
      <c r="N21" s="31"/>
    </row>
    <row r="22" spans="1:13" ht="18.75" hidden="1">
      <c r="A22" s="4"/>
      <c r="B22" s="41">
        <f>SUM(B4:B21)</f>
        <v>57</v>
      </c>
      <c r="C22" s="35"/>
      <c r="D22" s="35"/>
      <c r="E22" s="35"/>
      <c r="F22" s="7"/>
      <c r="G22" s="7"/>
      <c r="H22" s="12"/>
      <c r="I22" s="12"/>
      <c r="J22" s="12"/>
      <c r="K22" s="12"/>
      <c r="L22" s="12"/>
      <c r="M22" s="12"/>
    </row>
    <row r="23" spans="1:13" ht="18.75">
      <c r="A23" s="21"/>
      <c r="B23" s="21"/>
      <c r="C23" s="21"/>
      <c r="D23" s="21"/>
      <c r="E23" s="21"/>
      <c r="F23" s="7"/>
      <c r="G23" s="7"/>
      <c r="H23" s="12"/>
      <c r="I23" s="12"/>
      <c r="J23" s="12"/>
      <c r="K23" s="12"/>
      <c r="L23" s="12"/>
      <c r="M23" s="12"/>
    </row>
    <row r="24" spans="1:13" ht="18.75">
      <c r="A24" s="21"/>
      <c r="B24" s="21"/>
      <c r="C24" s="21"/>
      <c r="D24" s="21"/>
      <c r="E24" s="21"/>
      <c r="F24" s="7"/>
      <c r="G24" s="7"/>
      <c r="H24" s="12"/>
      <c r="I24" s="12"/>
      <c r="J24" s="12"/>
      <c r="K24" s="12"/>
      <c r="L24" s="12"/>
      <c r="M24" s="12"/>
    </row>
    <row r="25" spans="1:13" ht="18.75">
      <c r="A25" s="21"/>
      <c r="B25" s="21"/>
      <c r="C25" s="21"/>
      <c r="D25" s="21"/>
      <c r="E25" s="21"/>
      <c r="F25" s="7"/>
      <c r="G25" s="7"/>
      <c r="H25" s="12"/>
      <c r="I25" s="12"/>
      <c r="J25" s="12"/>
      <c r="K25" s="12"/>
      <c r="L25" s="12"/>
      <c r="M25" s="12"/>
    </row>
    <row r="26" spans="8:13" ht="18.75">
      <c r="H26" s="13"/>
      <c r="I26" s="13"/>
      <c r="J26" s="13"/>
      <c r="K26" s="13"/>
      <c r="L26" s="13"/>
      <c r="M26" s="13"/>
    </row>
    <row r="27" spans="8:13" ht="18.75">
      <c r="H27" s="13"/>
      <c r="I27" s="13"/>
      <c r="J27" s="13"/>
      <c r="K27" s="13"/>
      <c r="L27" s="13"/>
      <c r="M27" s="13"/>
    </row>
    <row r="28" spans="8:13" ht="18.75">
      <c r="H28" s="13"/>
      <c r="I28" s="13"/>
      <c r="J28" s="13"/>
      <c r="K28" s="13"/>
      <c r="L28" s="13"/>
      <c r="M28" s="13"/>
    </row>
    <row r="33" spans="1:7" ht="18.75">
      <c r="A33" s="5"/>
      <c r="B33" s="5"/>
      <c r="C33" s="5"/>
      <c r="D33" s="5"/>
      <c r="E33" s="5"/>
      <c r="F33" s="5"/>
      <c r="G33" s="5"/>
    </row>
  </sheetData>
  <sheetProtection/>
  <mergeCells count="2">
    <mergeCell ref="J1:M1"/>
    <mergeCell ref="A1:D1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SheetLayoutView="100" zoomScalePageLayoutView="0" workbookViewId="0" topLeftCell="A7">
      <selection activeCell="E17" sqref="E17"/>
    </sheetView>
  </sheetViews>
  <sheetFormatPr defaultColWidth="9.140625" defaultRowHeight="12.75"/>
  <cols>
    <col min="1" max="1" width="21.7109375" style="3" customWidth="1"/>
    <col min="2" max="2" width="17.8515625" style="3" customWidth="1"/>
    <col min="3" max="3" width="17.28125" style="3" customWidth="1"/>
    <col min="4" max="4" width="16.57421875" style="3" customWidth="1"/>
    <col min="5" max="5" width="17.57421875" style="3" customWidth="1"/>
    <col min="6" max="6" width="17.57421875" style="3" hidden="1" customWidth="1"/>
    <col min="7" max="7" width="22.57421875" style="3" hidden="1" customWidth="1"/>
    <col min="8" max="8" width="21.140625" style="3" hidden="1" customWidth="1"/>
    <col min="9" max="9" width="19.8515625" style="2" hidden="1" customWidth="1"/>
    <col min="10" max="10" width="19.140625" style="2" hidden="1" customWidth="1"/>
    <col min="11" max="11" width="9.8515625" style="2" hidden="1" customWidth="1"/>
    <col min="12" max="14" width="9.7109375" style="2" hidden="1" customWidth="1"/>
    <col min="15" max="15" width="18.140625" style="1" customWidth="1"/>
    <col min="16" max="16384" width="9.140625" style="1" customWidth="1"/>
  </cols>
  <sheetData>
    <row r="1" spans="1:14" ht="76.5" customHeight="1" thickBot="1">
      <c r="A1" s="140" t="s">
        <v>30</v>
      </c>
      <c r="B1" s="141"/>
      <c r="C1" s="141"/>
      <c r="D1" s="141"/>
      <c r="E1" s="141"/>
      <c r="F1" s="103"/>
      <c r="G1" s="14"/>
      <c r="H1" s="14"/>
      <c r="I1" s="23" t="s">
        <v>5</v>
      </c>
      <c r="J1" s="23" t="s">
        <v>1</v>
      </c>
      <c r="K1" s="136" t="s">
        <v>2</v>
      </c>
      <c r="L1" s="137"/>
      <c r="M1" s="138"/>
      <c r="N1" s="139"/>
    </row>
    <row r="2" spans="1:14" s="6" customFormat="1" ht="82.5" customHeight="1">
      <c r="A2" s="25" t="s">
        <v>24</v>
      </c>
      <c r="B2" s="36" t="s">
        <v>25</v>
      </c>
      <c r="C2" s="36" t="s">
        <v>26</v>
      </c>
      <c r="D2" s="36" t="s">
        <v>57</v>
      </c>
      <c r="E2" s="36" t="s">
        <v>56</v>
      </c>
      <c r="F2" s="36" t="s">
        <v>45</v>
      </c>
      <c r="G2" s="15"/>
      <c r="H2" s="8"/>
      <c r="I2" s="8"/>
      <c r="J2" s="9"/>
      <c r="K2" s="9"/>
      <c r="L2" s="8"/>
      <c r="M2" s="15"/>
      <c r="N2" s="15"/>
    </row>
    <row r="3" spans="1:14" s="6" customFormat="1" ht="15" customHeight="1">
      <c r="A3" s="27" t="s">
        <v>0</v>
      </c>
      <c r="B3" s="37" t="s">
        <v>6</v>
      </c>
      <c r="C3" s="38">
        <v>3</v>
      </c>
      <c r="D3" s="38" t="s">
        <v>27</v>
      </c>
      <c r="E3" s="38">
        <v>5</v>
      </c>
      <c r="F3" s="38"/>
      <c r="G3" s="16"/>
      <c r="H3" s="16"/>
      <c r="I3" s="16"/>
      <c r="J3" s="17"/>
      <c r="K3" s="17"/>
      <c r="L3" s="16"/>
      <c r="M3" s="16"/>
      <c r="N3" s="16"/>
    </row>
    <row r="4" spans="1:15" ht="18" customHeight="1">
      <c r="A4" s="19" t="s">
        <v>8</v>
      </c>
      <c r="B4" s="29">
        <v>10801.9</v>
      </c>
      <c r="C4" s="32">
        <v>12464</v>
      </c>
      <c r="D4" s="39">
        <f>SUM(C4-B4)/B4</f>
        <v>0.15387107823623625</v>
      </c>
      <c r="E4" s="40">
        <f>SUM(1.4276-D4)/(1.4276-0.0486)</f>
        <v>0.9236612920694444</v>
      </c>
      <c r="F4" s="33"/>
      <c r="G4" s="24"/>
      <c r="H4" s="4"/>
      <c r="I4" s="11"/>
      <c r="J4" s="10"/>
      <c r="K4" s="11"/>
      <c r="L4" s="11"/>
      <c r="M4" s="11"/>
      <c r="N4" s="11"/>
      <c r="O4" s="31"/>
    </row>
    <row r="5" spans="1:15" ht="18" customHeight="1">
      <c r="A5" s="19" t="s">
        <v>9</v>
      </c>
      <c r="B5" s="29">
        <v>7311.5</v>
      </c>
      <c r="C5" s="32">
        <v>8646.9</v>
      </c>
      <c r="D5" s="39">
        <f aca="true" t="shared" si="0" ref="D5:D21">SUM(C5-B5)/B5</f>
        <v>0.18264378034603018</v>
      </c>
      <c r="E5" s="40">
        <f aca="true" t="shared" si="1" ref="E5:E21">SUM(1.4276-D5)/(1.4276-0.0486)</f>
        <v>0.9027963884365263</v>
      </c>
      <c r="F5" s="33"/>
      <c r="G5" s="24"/>
      <c r="H5" s="4"/>
      <c r="I5" s="11"/>
      <c r="J5" s="10"/>
      <c r="K5" s="11"/>
      <c r="L5" s="11"/>
      <c r="M5" s="11"/>
      <c r="N5" s="11"/>
      <c r="O5" s="31"/>
    </row>
    <row r="6" spans="1:15" ht="18" customHeight="1">
      <c r="A6" s="19" t="s">
        <v>28</v>
      </c>
      <c r="B6" s="29">
        <v>15015.8</v>
      </c>
      <c r="C6" s="32">
        <v>21047</v>
      </c>
      <c r="D6" s="39">
        <f t="shared" si="0"/>
        <v>0.4016569213761505</v>
      </c>
      <c r="E6" s="40">
        <f t="shared" si="1"/>
        <v>0.7439761266307828</v>
      </c>
      <c r="F6" s="33"/>
      <c r="G6" s="24"/>
      <c r="H6" s="4"/>
      <c r="I6" s="11"/>
      <c r="J6" s="10"/>
      <c r="K6" s="11"/>
      <c r="L6" s="11"/>
      <c r="M6" s="11"/>
      <c r="N6" s="11"/>
      <c r="O6" s="31"/>
    </row>
    <row r="7" spans="1:15" ht="18" customHeight="1">
      <c r="A7" s="19" t="s">
        <v>29</v>
      </c>
      <c r="B7" s="29">
        <v>59470.1</v>
      </c>
      <c r="C7" s="32">
        <v>72085</v>
      </c>
      <c r="D7" s="39">
        <f t="shared" si="0"/>
        <v>0.21212172167189902</v>
      </c>
      <c r="E7" s="40">
        <f t="shared" si="1"/>
        <v>0.8814200713039166</v>
      </c>
      <c r="F7" s="33"/>
      <c r="G7" s="24"/>
      <c r="H7" s="4"/>
      <c r="I7" s="11"/>
      <c r="J7" s="10"/>
      <c r="K7" s="11"/>
      <c r="L7" s="11"/>
      <c r="M7" s="11"/>
      <c r="N7" s="11"/>
      <c r="O7" s="31"/>
    </row>
    <row r="8" spans="1:15" ht="18" customHeight="1">
      <c r="A8" s="19" t="s">
        <v>10</v>
      </c>
      <c r="B8" s="30">
        <v>510.6</v>
      </c>
      <c r="C8" s="32">
        <v>792.1</v>
      </c>
      <c r="D8" s="39">
        <f t="shared" si="0"/>
        <v>0.5513121817469643</v>
      </c>
      <c r="E8" s="40">
        <f t="shared" si="1"/>
        <v>0.6354516448535429</v>
      </c>
      <c r="F8" s="33"/>
      <c r="G8" s="24"/>
      <c r="H8" s="4"/>
      <c r="I8" s="11"/>
      <c r="J8" s="10"/>
      <c r="K8" s="11"/>
      <c r="L8" s="11"/>
      <c r="M8" s="11"/>
      <c r="N8" s="11"/>
      <c r="O8" s="31"/>
    </row>
    <row r="9" spans="1:15" ht="18" customHeight="1">
      <c r="A9" s="19" t="s">
        <v>11</v>
      </c>
      <c r="B9" s="29">
        <v>126.8</v>
      </c>
      <c r="C9" s="32">
        <v>210</v>
      </c>
      <c r="D9" s="39">
        <f t="shared" si="0"/>
        <v>0.6561514195583596</v>
      </c>
      <c r="E9" s="40">
        <f t="shared" si="1"/>
        <v>0.5594260916908197</v>
      </c>
      <c r="F9" s="33"/>
      <c r="G9" s="24"/>
      <c r="H9" s="4"/>
      <c r="I9" s="11"/>
      <c r="J9" s="10"/>
      <c r="K9" s="11"/>
      <c r="L9" s="11"/>
      <c r="M9" s="11"/>
      <c r="N9" s="11"/>
      <c r="O9" s="31"/>
    </row>
    <row r="10" spans="1:15" ht="18" customHeight="1">
      <c r="A10" s="19" t="s">
        <v>12</v>
      </c>
      <c r="B10" s="29">
        <v>236.5</v>
      </c>
      <c r="C10" s="32">
        <v>273</v>
      </c>
      <c r="D10" s="39">
        <f t="shared" si="0"/>
        <v>0.1543340380549683</v>
      </c>
      <c r="E10" s="40">
        <f t="shared" si="1"/>
        <v>0.9233255706635473</v>
      </c>
      <c r="F10" s="33"/>
      <c r="G10" s="24"/>
      <c r="H10" s="4"/>
      <c r="I10" s="11"/>
      <c r="J10" s="10"/>
      <c r="K10" s="11"/>
      <c r="L10" s="11"/>
      <c r="M10" s="11"/>
      <c r="N10" s="11"/>
      <c r="O10" s="31"/>
    </row>
    <row r="11" spans="1:15" ht="18" customHeight="1">
      <c r="A11" s="19" t="s">
        <v>13</v>
      </c>
      <c r="B11" s="29">
        <v>312.3</v>
      </c>
      <c r="C11" s="32">
        <v>408</v>
      </c>
      <c r="D11" s="39">
        <f t="shared" si="0"/>
        <v>0.30643611911623436</v>
      </c>
      <c r="E11" s="40">
        <f t="shared" si="1"/>
        <v>0.8130267446582782</v>
      </c>
      <c r="F11" s="33"/>
      <c r="G11" s="24"/>
      <c r="H11" s="4"/>
      <c r="I11" s="11"/>
      <c r="J11" s="10"/>
      <c r="K11" s="11"/>
      <c r="L11" s="11"/>
      <c r="M11" s="11"/>
      <c r="N11" s="11"/>
      <c r="O11" s="31"/>
    </row>
    <row r="12" spans="1:15" ht="18" customHeight="1">
      <c r="A12" s="19" t="s">
        <v>14</v>
      </c>
      <c r="B12" s="29">
        <v>67.1</v>
      </c>
      <c r="C12" s="32">
        <v>89.8</v>
      </c>
      <c r="D12" s="39">
        <f t="shared" si="0"/>
        <v>0.33830104321907606</v>
      </c>
      <c r="E12" s="40">
        <f t="shared" si="1"/>
        <v>0.7899194755481682</v>
      </c>
      <c r="F12" s="33"/>
      <c r="G12" s="24"/>
      <c r="H12" s="4"/>
      <c r="I12" s="11"/>
      <c r="J12" s="10"/>
      <c r="K12" s="11"/>
      <c r="L12" s="11"/>
      <c r="M12" s="11"/>
      <c r="N12" s="11"/>
      <c r="O12" s="31"/>
    </row>
    <row r="13" spans="1:15" ht="18" customHeight="1">
      <c r="A13" s="19" t="s">
        <v>15</v>
      </c>
      <c r="B13" s="29">
        <v>622.9</v>
      </c>
      <c r="C13" s="32">
        <v>1138.2</v>
      </c>
      <c r="D13" s="39">
        <f t="shared" si="0"/>
        <v>0.8272595922298925</v>
      </c>
      <c r="E13" s="40">
        <f t="shared" si="1"/>
        <v>0.4353447482016733</v>
      </c>
      <c r="F13" s="33"/>
      <c r="G13" s="24"/>
      <c r="H13" s="4"/>
      <c r="I13" s="11"/>
      <c r="J13" s="10"/>
      <c r="K13" s="11"/>
      <c r="L13" s="11"/>
      <c r="M13" s="11"/>
      <c r="N13" s="11"/>
      <c r="O13" s="31"/>
    </row>
    <row r="14" spans="1:15" ht="18" customHeight="1">
      <c r="A14" s="19" t="s">
        <v>16</v>
      </c>
      <c r="B14" s="29">
        <v>106.8</v>
      </c>
      <c r="C14" s="32">
        <v>155.1</v>
      </c>
      <c r="D14" s="39">
        <f t="shared" si="0"/>
        <v>0.45224719101123595</v>
      </c>
      <c r="E14" s="40">
        <f t="shared" si="1"/>
        <v>0.7072899267503727</v>
      </c>
      <c r="F14" s="33"/>
      <c r="G14" s="24"/>
      <c r="H14" s="4"/>
      <c r="I14" s="11"/>
      <c r="J14" s="10"/>
      <c r="K14" s="11"/>
      <c r="L14" s="11"/>
      <c r="M14" s="11"/>
      <c r="N14" s="11"/>
      <c r="O14" s="31"/>
    </row>
    <row r="15" spans="1:15" ht="18" customHeight="1">
      <c r="A15" s="19" t="s">
        <v>17</v>
      </c>
      <c r="B15" s="29">
        <v>1208.6</v>
      </c>
      <c r="C15" s="32">
        <v>1359.9</v>
      </c>
      <c r="D15" s="39">
        <f t="shared" si="0"/>
        <v>0.1251861658116831</v>
      </c>
      <c r="E15" s="40">
        <f t="shared" si="1"/>
        <v>0.9444625338566475</v>
      </c>
      <c r="F15" s="33"/>
      <c r="G15" s="24"/>
      <c r="H15" s="4"/>
      <c r="I15" s="11"/>
      <c r="J15" s="10"/>
      <c r="K15" s="11"/>
      <c r="L15" s="11"/>
      <c r="M15" s="11"/>
      <c r="N15" s="11"/>
      <c r="O15" s="31"/>
    </row>
    <row r="16" spans="1:15" ht="18" customHeight="1">
      <c r="A16" s="19" t="s">
        <v>18</v>
      </c>
      <c r="B16" s="29">
        <v>207.7</v>
      </c>
      <c r="C16" s="32">
        <v>267.4</v>
      </c>
      <c r="D16" s="39">
        <f t="shared" si="0"/>
        <v>0.28743379874819447</v>
      </c>
      <c r="E16" s="40">
        <f t="shared" si="1"/>
        <v>0.8268065273762186</v>
      </c>
      <c r="F16" s="33"/>
      <c r="G16" s="24"/>
      <c r="H16" s="4"/>
      <c r="I16" s="11"/>
      <c r="J16" s="10"/>
      <c r="K16" s="11"/>
      <c r="L16" s="11"/>
      <c r="M16" s="11"/>
      <c r="N16" s="11"/>
      <c r="O16" s="31"/>
    </row>
    <row r="17" spans="1:15" ht="18" customHeight="1">
      <c r="A17" s="19" t="s">
        <v>19</v>
      </c>
      <c r="B17" s="29">
        <v>292</v>
      </c>
      <c r="C17" s="32">
        <v>613.9</v>
      </c>
      <c r="D17" s="39">
        <f t="shared" si="0"/>
        <v>1.1023972602739724</v>
      </c>
      <c r="E17" s="40">
        <f t="shared" si="1"/>
        <v>0.23582504693693077</v>
      </c>
      <c r="F17" s="33"/>
      <c r="G17" s="24"/>
      <c r="H17" s="4"/>
      <c r="I17" s="11"/>
      <c r="J17" s="10"/>
      <c r="K17" s="11"/>
      <c r="L17" s="11"/>
      <c r="M17" s="11"/>
      <c r="N17" s="11"/>
      <c r="O17" s="31"/>
    </row>
    <row r="18" spans="1:15" ht="18" customHeight="1">
      <c r="A18" s="19" t="s">
        <v>20</v>
      </c>
      <c r="B18" s="29">
        <v>740.5</v>
      </c>
      <c r="C18" s="32">
        <v>776.5</v>
      </c>
      <c r="D18" s="39">
        <f t="shared" si="0"/>
        <v>0.048615800135043886</v>
      </c>
      <c r="E18" s="40">
        <f t="shared" si="1"/>
        <v>0.9999885423241162</v>
      </c>
      <c r="F18" s="33"/>
      <c r="G18" s="24"/>
      <c r="H18" s="4"/>
      <c r="I18" s="11"/>
      <c r="J18" s="10"/>
      <c r="K18" s="11"/>
      <c r="L18" s="11"/>
      <c r="M18" s="11"/>
      <c r="N18" s="11"/>
      <c r="O18" s="31"/>
    </row>
    <row r="19" spans="1:15" ht="18" customHeight="1">
      <c r="A19" s="19" t="s">
        <v>21</v>
      </c>
      <c r="B19" s="29">
        <v>422</v>
      </c>
      <c r="C19" s="32">
        <v>715.1</v>
      </c>
      <c r="D19" s="39">
        <f t="shared" si="0"/>
        <v>0.6945497630331754</v>
      </c>
      <c r="E19" s="40">
        <f>SUM(1.4276-D19)/(1.4276-0.0486)</f>
        <v>0.5315810275321425</v>
      </c>
      <c r="F19" s="33"/>
      <c r="G19" s="7"/>
      <c r="H19" s="7"/>
      <c r="I19" s="12"/>
      <c r="J19" s="12"/>
      <c r="K19" s="12"/>
      <c r="L19" s="12"/>
      <c r="M19" s="12"/>
      <c r="N19" s="12"/>
      <c r="O19" s="31"/>
    </row>
    <row r="20" spans="1:15" ht="18" customHeight="1">
      <c r="A20" s="19" t="s">
        <v>22</v>
      </c>
      <c r="B20" s="29">
        <v>805.4</v>
      </c>
      <c r="C20" s="32">
        <v>1955.2</v>
      </c>
      <c r="D20" s="39">
        <f t="shared" si="0"/>
        <v>1.4276136081450215</v>
      </c>
      <c r="E20" s="40">
        <v>0</v>
      </c>
      <c r="F20" s="33"/>
      <c r="G20" s="7"/>
      <c r="H20" s="7"/>
      <c r="I20" s="12"/>
      <c r="J20" s="12"/>
      <c r="K20" s="12"/>
      <c r="L20" s="12"/>
      <c r="M20" s="12"/>
      <c r="N20" s="12"/>
      <c r="O20" s="31"/>
    </row>
    <row r="21" spans="1:15" ht="18" customHeight="1">
      <c r="A21" s="19" t="s">
        <v>23</v>
      </c>
      <c r="B21" s="29">
        <v>1199.9</v>
      </c>
      <c r="C21" s="32">
        <v>1341</v>
      </c>
      <c r="D21" s="39">
        <f t="shared" si="0"/>
        <v>0.11759313276106334</v>
      </c>
      <c r="E21" s="40">
        <f t="shared" si="1"/>
        <v>0.949968721710614</v>
      </c>
      <c r="F21" s="33"/>
      <c r="G21" s="7"/>
      <c r="H21" s="7"/>
      <c r="I21" s="12"/>
      <c r="J21" s="12"/>
      <c r="K21" s="12"/>
      <c r="L21" s="12"/>
      <c r="M21" s="12"/>
      <c r="N21" s="12"/>
      <c r="O21" s="31"/>
    </row>
    <row r="22" spans="1:14" ht="18.75" hidden="1">
      <c r="A22" s="4"/>
      <c r="B22" s="41">
        <f>SUM(B4:B21)</f>
        <v>99458.4</v>
      </c>
      <c r="C22" s="41">
        <f>SUM(C4:C21)</f>
        <v>124338.09999999999</v>
      </c>
      <c r="D22" s="35"/>
      <c r="E22" s="35"/>
      <c r="F22" s="35"/>
      <c r="G22" s="7"/>
      <c r="H22" s="7"/>
      <c r="I22" s="12"/>
      <c r="J22" s="12"/>
      <c r="K22" s="12"/>
      <c r="L22" s="12"/>
      <c r="M22" s="12"/>
      <c r="N22" s="12"/>
    </row>
    <row r="23" spans="1:14" ht="18.75">
      <c r="A23" s="21"/>
      <c r="B23" s="21"/>
      <c r="C23" s="21"/>
      <c r="D23" s="21"/>
      <c r="E23" s="21"/>
      <c r="F23" s="21"/>
      <c r="G23" s="7"/>
      <c r="H23" s="7"/>
      <c r="I23" s="12"/>
      <c r="J23" s="12"/>
      <c r="K23" s="12"/>
      <c r="L23" s="12"/>
      <c r="M23" s="12"/>
      <c r="N23" s="12"/>
    </row>
    <row r="24" spans="1:14" ht="18.75">
      <c r="A24" s="21"/>
      <c r="B24" s="21"/>
      <c r="C24" s="21"/>
      <c r="D24" s="21"/>
      <c r="E24" s="21"/>
      <c r="F24" s="21"/>
      <c r="G24" s="7"/>
      <c r="H24" s="7"/>
      <c r="I24" s="12"/>
      <c r="J24" s="12"/>
      <c r="K24" s="12"/>
      <c r="L24" s="12"/>
      <c r="M24" s="12"/>
      <c r="N24" s="12"/>
    </row>
    <row r="25" spans="1:14" ht="18.75">
      <c r="A25" s="21"/>
      <c r="B25" s="21"/>
      <c r="C25" s="21"/>
      <c r="D25" s="21"/>
      <c r="E25" s="21"/>
      <c r="F25" s="21"/>
      <c r="G25" s="7"/>
      <c r="H25" s="7"/>
      <c r="I25" s="12"/>
      <c r="J25" s="12"/>
      <c r="K25" s="12"/>
      <c r="L25" s="12"/>
      <c r="M25" s="12"/>
      <c r="N25" s="12"/>
    </row>
    <row r="26" spans="9:14" ht="18.75">
      <c r="I26" s="13"/>
      <c r="J26" s="13"/>
      <c r="K26" s="13"/>
      <c r="L26" s="13"/>
      <c r="M26" s="13"/>
      <c r="N26" s="13"/>
    </row>
    <row r="27" spans="9:14" ht="18.75">
      <c r="I27" s="13"/>
      <c r="J27" s="13"/>
      <c r="K27" s="13"/>
      <c r="L27" s="13"/>
      <c r="M27" s="13"/>
      <c r="N27" s="13"/>
    </row>
    <row r="28" spans="9:14" ht="18.75">
      <c r="I28" s="13"/>
      <c r="J28" s="13"/>
      <c r="K28" s="13"/>
      <c r="L28" s="13"/>
      <c r="M28" s="13"/>
      <c r="N28" s="13"/>
    </row>
    <row r="33" spans="1:8" ht="18.75">
      <c r="A33" s="5"/>
      <c r="B33" s="5"/>
      <c r="C33" s="5"/>
      <c r="D33" s="5"/>
      <c r="E33" s="5"/>
      <c r="F33" s="5"/>
      <c r="G33" s="5"/>
      <c r="H33" s="5"/>
    </row>
  </sheetData>
  <sheetProtection/>
  <mergeCells count="2">
    <mergeCell ref="K1:N1"/>
    <mergeCell ref="A1:E1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32"/>
  <sheetViews>
    <sheetView view="pageBreakPreview" zoomScaleSheetLayoutView="100" zoomScalePageLayoutView="0" workbookViewId="0" topLeftCell="A3">
      <selection activeCell="F4" sqref="F4:F21"/>
    </sheetView>
  </sheetViews>
  <sheetFormatPr defaultColWidth="9.140625" defaultRowHeight="12.75"/>
  <cols>
    <col min="1" max="1" width="21.7109375" style="3" customWidth="1"/>
    <col min="2" max="2" width="17.8515625" style="3" customWidth="1"/>
    <col min="3" max="3" width="17.28125" style="3" customWidth="1"/>
    <col min="4" max="4" width="16.57421875" style="3" customWidth="1"/>
    <col min="5" max="6" width="17.57421875" style="3" customWidth="1"/>
    <col min="7" max="7" width="22.57421875" style="3" hidden="1" customWidth="1"/>
    <col min="8" max="8" width="21.140625" style="3" hidden="1" customWidth="1"/>
    <col min="9" max="9" width="19.8515625" style="2" hidden="1" customWidth="1"/>
    <col min="10" max="10" width="19.140625" style="2" hidden="1" customWidth="1"/>
    <col min="11" max="11" width="9.8515625" style="2" hidden="1" customWidth="1"/>
    <col min="12" max="14" width="9.7109375" style="2" hidden="1" customWidth="1"/>
    <col min="15" max="15" width="38.421875" style="1" customWidth="1"/>
    <col min="16" max="16" width="17.57421875" style="1" customWidth="1"/>
    <col min="17" max="17" width="14.8515625" style="1" customWidth="1"/>
    <col min="18" max="18" width="9.140625" style="1" customWidth="1"/>
    <col min="19" max="16384" width="9.140625" style="1" customWidth="1"/>
  </cols>
  <sheetData>
    <row r="1" spans="1:15" ht="76.5" customHeight="1" thickBot="1">
      <c r="A1" s="140" t="s">
        <v>100</v>
      </c>
      <c r="B1" s="141"/>
      <c r="C1" s="141"/>
      <c r="D1" s="141"/>
      <c r="E1" s="141"/>
      <c r="F1" s="144"/>
      <c r="G1" s="14"/>
      <c r="H1" s="14"/>
      <c r="I1" s="23" t="s">
        <v>5</v>
      </c>
      <c r="J1" s="23" t="s">
        <v>1</v>
      </c>
      <c r="K1" s="136" t="s">
        <v>2</v>
      </c>
      <c r="L1" s="137"/>
      <c r="M1" s="138"/>
      <c r="N1" s="139"/>
      <c r="O1" s="1" t="s">
        <v>38</v>
      </c>
    </row>
    <row r="2" spans="1:18" s="6" customFormat="1" ht="110.25" customHeight="1">
      <c r="A2" s="25" t="s">
        <v>24</v>
      </c>
      <c r="B2" s="36" t="s">
        <v>101</v>
      </c>
      <c r="C2" s="25" t="s">
        <v>102</v>
      </c>
      <c r="D2" s="25" t="s">
        <v>103</v>
      </c>
      <c r="E2" s="25" t="s">
        <v>104</v>
      </c>
      <c r="F2" s="25" t="s">
        <v>105</v>
      </c>
      <c r="G2" s="15"/>
      <c r="H2" s="8"/>
      <c r="I2" s="8"/>
      <c r="J2" s="9"/>
      <c r="K2" s="9"/>
      <c r="L2" s="8"/>
      <c r="M2" s="15"/>
      <c r="N2" s="15"/>
      <c r="O2" s="142" t="s">
        <v>37</v>
      </c>
      <c r="P2" s="143"/>
      <c r="Q2" s="143"/>
      <c r="R2" s="143"/>
    </row>
    <row r="3" spans="1:14" s="6" customFormat="1" ht="15" customHeight="1">
      <c r="A3" s="27" t="s">
        <v>0</v>
      </c>
      <c r="B3" s="28" t="s">
        <v>6</v>
      </c>
      <c r="C3" s="26">
        <v>3</v>
      </c>
      <c r="D3" s="26">
        <v>4</v>
      </c>
      <c r="E3" s="26">
        <v>5</v>
      </c>
      <c r="F3" s="26">
        <v>6</v>
      </c>
      <c r="G3" s="16"/>
      <c r="H3" s="16"/>
      <c r="I3" s="16"/>
      <c r="J3" s="17"/>
      <c r="K3" s="17"/>
      <c r="L3" s="16"/>
      <c r="M3" s="16"/>
      <c r="N3" s="16"/>
    </row>
    <row r="4" spans="1:15" ht="18" customHeight="1">
      <c r="A4" s="19" t="s">
        <v>8</v>
      </c>
      <c r="B4" s="29">
        <v>1311.2</v>
      </c>
      <c r="C4" s="29">
        <v>1311.2</v>
      </c>
      <c r="D4" s="52">
        <v>17663.5</v>
      </c>
      <c r="E4" s="53">
        <v>5199.5</v>
      </c>
      <c r="F4" s="104">
        <f>SUM(B4-C4)/(D4-E4)</f>
        <v>0</v>
      </c>
      <c r="G4" s="24"/>
      <c r="H4" s="4"/>
      <c r="I4" s="11"/>
      <c r="J4" s="10"/>
      <c r="K4" s="11"/>
      <c r="L4" s="11"/>
      <c r="M4" s="11"/>
      <c r="N4" s="11"/>
      <c r="O4" s="31"/>
    </row>
    <row r="5" spans="1:15" ht="18" customHeight="1">
      <c r="A5" s="19" t="s">
        <v>9</v>
      </c>
      <c r="B5" s="29">
        <v>7302.2</v>
      </c>
      <c r="C5" s="29">
        <v>7302.2</v>
      </c>
      <c r="D5" s="52">
        <v>28493.9</v>
      </c>
      <c r="E5" s="53">
        <v>19847</v>
      </c>
      <c r="F5" s="104">
        <f aca="true" t="shared" si="0" ref="F5:F21">SUM(B5-C5)/(D5-E5)</f>
        <v>0</v>
      </c>
      <c r="G5" s="24"/>
      <c r="H5" s="4"/>
      <c r="I5" s="11"/>
      <c r="J5" s="10"/>
      <c r="K5" s="11"/>
      <c r="L5" s="11"/>
      <c r="M5" s="11"/>
      <c r="N5" s="11"/>
      <c r="O5" s="31"/>
    </row>
    <row r="6" spans="1:15" ht="18" customHeight="1">
      <c r="A6" s="19" t="s">
        <v>28</v>
      </c>
      <c r="B6" s="29">
        <v>1513.5</v>
      </c>
      <c r="C6" s="29">
        <v>1513.5</v>
      </c>
      <c r="D6" s="52">
        <v>52588.6</v>
      </c>
      <c r="E6" s="53">
        <v>31541.6</v>
      </c>
      <c r="F6" s="104">
        <f t="shared" si="0"/>
        <v>0</v>
      </c>
      <c r="G6" s="24"/>
      <c r="H6" s="4"/>
      <c r="I6" s="11"/>
      <c r="J6" s="10"/>
      <c r="K6" s="11"/>
      <c r="L6" s="11"/>
      <c r="M6" s="11"/>
      <c r="N6" s="11"/>
      <c r="O6" s="31"/>
    </row>
    <row r="7" spans="1:15" ht="18" customHeight="1">
      <c r="A7" s="19" t="s">
        <v>29</v>
      </c>
      <c r="B7" s="29">
        <v>124.3</v>
      </c>
      <c r="C7" s="29">
        <v>124.3</v>
      </c>
      <c r="D7" s="52">
        <v>132212.5</v>
      </c>
      <c r="E7" s="53">
        <v>60127.5</v>
      </c>
      <c r="F7" s="104">
        <f t="shared" si="0"/>
        <v>0</v>
      </c>
      <c r="G7" s="24"/>
      <c r="H7" s="4"/>
      <c r="I7" s="11"/>
      <c r="J7" s="10"/>
      <c r="K7" s="11"/>
      <c r="L7" s="11"/>
      <c r="M7" s="11"/>
      <c r="N7" s="11"/>
      <c r="O7" s="31"/>
    </row>
    <row r="8" spans="1:15" ht="18" customHeight="1">
      <c r="A8" s="19" t="s">
        <v>10</v>
      </c>
      <c r="B8" s="29">
        <v>2.8</v>
      </c>
      <c r="C8" s="29">
        <v>2.8</v>
      </c>
      <c r="D8" s="52">
        <v>5256.6</v>
      </c>
      <c r="E8" s="53">
        <v>4464.5</v>
      </c>
      <c r="F8" s="104">
        <f t="shared" si="0"/>
        <v>0</v>
      </c>
      <c r="G8" s="24"/>
      <c r="H8" s="4"/>
      <c r="I8" s="11"/>
      <c r="J8" s="10"/>
      <c r="K8" s="11"/>
      <c r="L8" s="11"/>
      <c r="M8" s="11"/>
      <c r="N8" s="11"/>
      <c r="O8" s="31"/>
    </row>
    <row r="9" spans="1:15" ht="18" customHeight="1">
      <c r="A9" s="19" t="s">
        <v>11</v>
      </c>
      <c r="B9" s="29">
        <v>2.4</v>
      </c>
      <c r="C9" s="29">
        <v>2.4</v>
      </c>
      <c r="D9" s="52">
        <v>9926.5</v>
      </c>
      <c r="E9" s="53">
        <v>9716.5</v>
      </c>
      <c r="F9" s="104">
        <f t="shared" si="0"/>
        <v>0</v>
      </c>
      <c r="G9" s="24"/>
      <c r="H9" s="4"/>
      <c r="I9" s="11"/>
      <c r="J9" s="10"/>
      <c r="K9" s="11"/>
      <c r="L9" s="11"/>
      <c r="M9" s="11"/>
      <c r="N9" s="11"/>
      <c r="O9" s="31"/>
    </row>
    <row r="10" spans="1:15" ht="18" customHeight="1">
      <c r="A10" s="19" t="s">
        <v>12</v>
      </c>
      <c r="B10" s="29">
        <v>4.6</v>
      </c>
      <c r="C10" s="29">
        <v>4.6</v>
      </c>
      <c r="D10" s="52">
        <v>4494</v>
      </c>
      <c r="E10" s="53">
        <v>4221</v>
      </c>
      <c r="F10" s="104">
        <f t="shared" si="0"/>
        <v>0</v>
      </c>
      <c r="G10" s="24"/>
      <c r="H10" s="4"/>
      <c r="I10" s="11"/>
      <c r="J10" s="10"/>
      <c r="K10" s="11"/>
      <c r="L10" s="11"/>
      <c r="M10" s="11"/>
      <c r="N10" s="11"/>
      <c r="O10" s="31"/>
    </row>
    <row r="11" spans="1:15" ht="18" customHeight="1">
      <c r="A11" s="19" t="s">
        <v>13</v>
      </c>
      <c r="B11" s="29">
        <v>0</v>
      </c>
      <c r="C11" s="29">
        <v>0</v>
      </c>
      <c r="D11" s="52">
        <v>5037.2</v>
      </c>
      <c r="E11" s="53">
        <v>4629.2</v>
      </c>
      <c r="F11" s="104">
        <f t="shared" si="0"/>
        <v>0</v>
      </c>
      <c r="G11" s="24"/>
      <c r="H11" s="4"/>
      <c r="I11" s="11"/>
      <c r="J11" s="10"/>
      <c r="K11" s="11"/>
      <c r="L11" s="11"/>
      <c r="M11" s="11"/>
      <c r="N11" s="11"/>
      <c r="O11" s="31"/>
    </row>
    <row r="12" spans="1:15" ht="18" customHeight="1">
      <c r="A12" s="19" t="s">
        <v>14</v>
      </c>
      <c r="B12" s="29">
        <v>553.4</v>
      </c>
      <c r="C12" s="29">
        <v>553.4</v>
      </c>
      <c r="D12" s="52">
        <v>3099.5</v>
      </c>
      <c r="E12" s="53">
        <v>3009.6</v>
      </c>
      <c r="F12" s="104">
        <f t="shared" si="0"/>
        <v>0</v>
      </c>
      <c r="G12" s="24"/>
      <c r="H12" s="4"/>
      <c r="I12" s="11"/>
      <c r="J12" s="10"/>
      <c r="K12" s="11"/>
      <c r="L12" s="11"/>
      <c r="M12" s="11"/>
      <c r="N12" s="11"/>
      <c r="O12" s="31"/>
    </row>
    <row r="13" spans="1:15" ht="18" customHeight="1">
      <c r="A13" s="19" t="s">
        <v>15</v>
      </c>
      <c r="B13" s="29">
        <v>5.2</v>
      </c>
      <c r="C13" s="29">
        <v>5.2</v>
      </c>
      <c r="D13" s="52">
        <v>13468.1</v>
      </c>
      <c r="E13" s="53">
        <v>12329.8</v>
      </c>
      <c r="F13" s="104">
        <f t="shared" si="0"/>
        <v>0</v>
      </c>
      <c r="G13" s="24"/>
      <c r="H13" s="4"/>
      <c r="I13" s="11"/>
      <c r="J13" s="10"/>
      <c r="K13" s="11"/>
      <c r="L13" s="11"/>
      <c r="M13" s="11"/>
      <c r="N13" s="11"/>
      <c r="O13" s="31"/>
    </row>
    <row r="14" spans="1:15" ht="18" customHeight="1">
      <c r="A14" s="19" t="s">
        <v>16</v>
      </c>
      <c r="B14" s="29">
        <v>8.6</v>
      </c>
      <c r="C14" s="29">
        <v>8.6</v>
      </c>
      <c r="D14" s="52">
        <v>1987.9</v>
      </c>
      <c r="E14" s="53">
        <v>1832.8</v>
      </c>
      <c r="F14" s="104">
        <f t="shared" si="0"/>
        <v>0</v>
      </c>
      <c r="G14" s="24"/>
      <c r="H14" s="4"/>
      <c r="I14" s="11"/>
      <c r="J14" s="10"/>
      <c r="K14" s="11"/>
      <c r="L14" s="11"/>
      <c r="M14" s="11"/>
      <c r="N14" s="11"/>
      <c r="O14" s="31"/>
    </row>
    <row r="15" spans="1:15" ht="18" customHeight="1">
      <c r="A15" s="19" t="s">
        <v>17</v>
      </c>
      <c r="B15" s="29">
        <v>0</v>
      </c>
      <c r="C15" s="29">
        <v>0</v>
      </c>
      <c r="D15" s="52">
        <v>6029.9</v>
      </c>
      <c r="E15" s="53">
        <v>4670</v>
      </c>
      <c r="F15" s="104">
        <f t="shared" si="0"/>
        <v>0</v>
      </c>
      <c r="G15" s="24"/>
      <c r="H15" s="4"/>
      <c r="I15" s="11"/>
      <c r="J15" s="10"/>
      <c r="K15" s="11"/>
      <c r="L15" s="11"/>
      <c r="M15" s="11"/>
      <c r="N15" s="11"/>
      <c r="O15" s="31"/>
    </row>
    <row r="16" spans="1:15" ht="18" customHeight="1">
      <c r="A16" s="19" t="s">
        <v>18</v>
      </c>
      <c r="B16" s="29">
        <v>4.5</v>
      </c>
      <c r="C16" s="29">
        <v>4.5</v>
      </c>
      <c r="D16" s="52">
        <v>4842.9</v>
      </c>
      <c r="E16" s="53">
        <v>4575.5</v>
      </c>
      <c r="F16" s="104">
        <f t="shared" si="0"/>
        <v>0</v>
      </c>
      <c r="G16" s="24"/>
      <c r="H16" s="4"/>
      <c r="I16" s="11"/>
      <c r="J16" s="10"/>
      <c r="K16" s="11"/>
      <c r="L16" s="11"/>
      <c r="M16" s="11"/>
      <c r="N16" s="11"/>
      <c r="O16" s="31"/>
    </row>
    <row r="17" spans="1:15" ht="18" customHeight="1">
      <c r="A17" s="19" t="s">
        <v>19</v>
      </c>
      <c r="B17" s="29">
        <v>5.4</v>
      </c>
      <c r="C17" s="29">
        <v>5.4</v>
      </c>
      <c r="D17" s="52">
        <v>4061.1</v>
      </c>
      <c r="E17" s="53">
        <v>3447.2</v>
      </c>
      <c r="F17" s="104">
        <f t="shared" si="0"/>
        <v>0</v>
      </c>
      <c r="G17" s="24"/>
      <c r="H17" s="4"/>
      <c r="I17" s="11"/>
      <c r="J17" s="10"/>
      <c r="K17" s="11"/>
      <c r="L17" s="11"/>
      <c r="M17" s="11"/>
      <c r="N17" s="11"/>
      <c r="O17" s="31"/>
    </row>
    <row r="18" spans="1:15" ht="18" customHeight="1">
      <c r="A18" s="19" t="s">
        <v>20</v>
      </c>
      <c r="B18" s="29">
        <v>0</v>
      </c>
      <c r="C18" s="29">
        <v>0</v>
      </c>
      <c r="D18" s="52">
        <v>5963.8</v>
      </c>
      <c r="E18" s="53">
        <v>5187.3</v>
      </c>
      <c r="F18" s="104">
        <f t="shared" si="0"/>
        <v>0</v>
      </c>
      <c r="G18" s="24"/>
      <c r="H18" s="4"/>
      <c r="I18" s="11"/>
      <c r="J18" s="10"/>
      <c r="K18" s="11"/>
      <c r="L18" s="11"/>
      <c r="M18" s="11"/>
      <c r="N18" s="11"/>
      <c r="O18" s="31"/>
    </row>
    <row r="19" spans="1:15" ht="18" customHeight="1">
      <c r="A19" s="19" t="s">
        <v>21</v>
      </c>
      <c r="B19" s="29">
        <v>0</v>
      </c>
      <c r="C19" s="29">
        <v>0</v>
      </c>
      <c r="D19" s="52">
        <v>7586.4</v>
      </c>
      <c r="E19" s="53">
        <v>6871.3</v>
      </c>
      <c r="F19" s="104">
        <f t="shared" si="0"/>
        <v>0</v>
      </c>
      <c r="G19" s="7"/>
      <c r="H19" s="7"/>
      <c r="I19" s="12"/>
      <c r="J19" s="12"/>
      <c r="K19" s="12"/>
      <c r="L19" s="12"/>
      <c r="M19" s="12"/>
      <c r="N19" s="12"/>
      <c r="O19" s="31"/>
    </row>
    <row r="20" spans="1:15" ht="18" customHeight="1">
      <c r="A20" s="19" t="s">
        <v>22</v>
      </c>
      <c r="B20" s="29">
        <v>9.2</v>
      </c>
      <c r="C20" s="29">
        <v>9.2</v>
      </c>
      <c r="D20" s="52">
        <v>6052.6</v>
      </c>
      <c r="E20" s="53">
        <v>4097.4</v>
      </c>
      <c r="F20" s="104">
        <f t="shared" si="0"/>
        <v>0</v>
      </c>
      <c r="G20" s="7"/>
      <c r="H20" s="7"/>
      <c r="I20" s="12"/>
      <c r="J20" s="12"/>
      <c r="K20" s="12"/>
      <c r="L20" s="12"/>
      <c r="M20" s="12"/>
      <c r="N20" s="12"/>
      <c r="O20" s="31"/>
    </row>
    <row r="21" spans="1:15" ht="18" customHeight="1">
      <c r="A21" s="19" t="s">
        <v>23</v>
      </c>
      <c r="B21" s="29">
        <v>0</v>
      </c>
      <c r="C21" s="29">
        <v>0</v>
      </c>
      <c r="D21" s="52">
        <v>12464.7</v>
      </c>
      <c r="E21" s="53">
        <v>11123.7</v>
      </c>
      <c r="F21" s="104">
        <f t="shared" si="0"/>
        <v>0</v>
      </c>
      <c r="G21" s="7"/>
      <c r="H21" s="7"/>
      <c r="I21" s="12"/>
      <c r="J21" s="12"/>
      <c r="K21" s="12"/>
      <c r="L21" s="12"/>
      <c r="M21" s="12"/>
      <c r="N21" s="12"/>
      <c r="O21" s="31"/>
    </row>
    <row r="22" spans="1:14" ht="18.75">
      <c r="A22" s="21"/>
      <c r="B22" s="21"/>
      <c r="C22" s="21"/>
      <c r="D22" s="21"/>
      <c r="E22" s="21"/>
      <c r="F22" s="21"/>
      <c r="G22" s="7"/>
      <c r="H22" s="7"/>
      <c r="I22" s="12"/>
      <c r="J22" s="12"/>
      <c r="K22" s="12"/>
      <c r="L22" s="12"/>
      <c r="M22" s="12"/>
      <c r="N22" s="12"/>
    </row>
    <row r="23" spans="1:14" ht="18.75">
      <c r="A23" s="21"/>
      <c r="B23" s="21"/>
      <c r="C23" s="21"/>
      <c r="D23" s="21"/>
      <c r="E23" s="21"/>
      <c r="F23" s="21"/>
      <c r="G23" s="7"/>
      <c r="H23" s="7"/>
      <c r="I23" s="12"/>
      <c r="J23" s="12"/>
      <c r="K23" s="12"/>
      <c r="L23" s="12"/>
      <c r="M23" s="12"/>
      <c r="N23" s="12"/>
    </row>
    <row r="24" spans="1:14" ht="18.75">
      <c r="A24" s="21"/>
      <c r="B24" s="21"/>
      <c r="C24" s="21"/>
      <c r="D24" s="21"/>
      <c r="E24" s="21"/>
      <c r="F24" s="21"/>
      <c r="G24" s="7"/>
      <c r="H24" s="7"/>
      <c r="I24" s="12"/>
      <c r="J24" s="12"/>
      <c r="K24" s="12"/>
      <c r="L24" s="12"/>
      <c r="M24" s="12"/>
      <c r="N24" s="12"/>
    </row>
    <row r="25" spans="9:14" ht="18.75">
      <c r="I25" s="13"/>
      <c r="J25" s="13"/>
      <c r="K25" s="13"/>
      <c r="L25" s="13"/>
      <c r="M25" s="13"/>
      <c r="N25" s="13"/>
    </row>
    <row r="26" spans="9:14" ht="18.75">
      <c r="I26" s="13"/>
      <c r="J26" s="13"/>
      <c r="K26" s="13"/>
      <c r="L26" s="13"/>
      <c r="M26" s="13"/>
      <c r="N26" s="13"/>
    </row>
    <row r="27" spans="9:14" ht="18.75">
      <c r="I27" s="13"/>
      <c r="J27" s="13"/>
      <c r="K27" s="13"/>
      <c r="L27" s="13"/>
      <c r="M27" s="13"/>
      <c r="N27" s="13"/>
    </row>
    <row r="32" spans="1:8" ht="18.75">
      <c r="A32" s="5"/>
      <c r="B32" s="5"/>
      <c r="C32" s="5"/>
      <c r="D32" s="5"/>
      <c r="E32" s="5"/>
      <c r="F32" s="5"/>
      <c r="G32" s="5"/>
      <c r="H32" s="5"/>
    </row>
  </sheetData>
  <sheetProtection/>
  <mergeCells count="3">
    <mergeCell ref="A1:F1"/>
    <mergeCell ref="K1:N1"/>
    <mergeCell ref="O2:R2"/>
  </mergeCells>
  <printOptions/>
  <pageMargins left="0.7" right="0.7" top="0.75" bottom="0.75" header="0.3" footer="0.3"/>
  <pageSetup horizontalDpi="600" verticalDpi="600" orientation="portrait" paperSize="9" scale="82" r:id="rId1"/>
  <colBreaks count="1" manualBreakCount="1">
    <brk id="1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2:L33"/>
  <sheetViews>
    <sheetView view="pageBreakPreview" zoomScaleSheetLayoutView="100" zoomScalePageLayoutView="0" workbookViewId="0" topLeftCell="A5">
      <selection activeCell="D8" sqref="D8:D21"/>
    </sheetView>
  </sheetViews>
  <sheetFormatPr defaultColWidth="9.140625" defaultRowHeight="12.75"/>
  <cols>
    <col min="1" max="1" width="35.421875" style="3" customWidth="1"/>
    <col min="2" max="2" width="19.00390625" style="3" customWidth="1"/>
    <col min="3" max="3" width="18.8515625" style="3" customWidth="1"/>
    <col min="4" max="4" width="17.57421875" style="3" customWidth="1"/>
    <col min="5" max="5" width="22.57421875" style="3" hidden="1" customWidth="1"/>
    <col min="6" max="6" width="21.140625" style="3" hidden="1" customWidth="1"/>
    <col min="7" max="7" width="19.8515625" style="2" hidden="1" customWidth="1"/>
    <col min="8" max="8" width="19.140625" style="2" hidden="1" customWidth="1"/>
    <col min="9" max="9" width="9.8515625" style="2" hidden="1" customWidth="1"/>
    <col min="10" max="12" width="9.7109375" style="2" hidden="1" customWidth="1"/>
    <col min="13" max="16384" width="9.140625" style="1" customWidth="1"/>
  </cols>
  <sheetData>
    <row r="2" spans="1:5" ht="47.25" customHeight="1">
      <c r="A2" s="149" t="s">
        <v>97</v>
      </c>
      <c r="B2" s="149"/>
      <c r="C2" s="149"/>
      <c r="D2" s="149"/>
      <c r="E2" s="149"/>
    </row>
    <row r="4" spans="1:12" ht="91.5" customHeight="1" thickBot="1">
      <c r="A4" s="49"/>
      <c r="B4" s="51" t="s">
        <v>98</v>
      </c>
      <c r="C4" s="51" t="s">
        <v>99</v>
      </c>
      <c r="D4" s="51" t="s">
        <v>106</v>
      </c>
      <c r="E4" s="48" t="s">
        <v>3</v>
      </c>
      <c r="F4" s="45" t="s">
        <v>4</v>
      </c>
      <c r="G4" s="45"/>
      <c r="H4" s="45"/>
      <c r="I4" s="145"/>
      <c r="J4" s="146"/>
      <c r="K4" s="147"/>
      <c r="L4" s="148"/>
    </row>
    <row r="5" spans="1:12" s="6" customFormat="1" ht="18.75" customHeight="1">
      <c r="A5" s="18" t="s">
        <v>0</v>
      </c>
      <c r="B5" s="18" t="s">
        <v>6</v>
      </c>
      <c r="C5" s="18" t="s">
        <v>7</v>
      </c>
      <c r="D5" s="18" t="s">
        <v>36</v>
      </c>
      <c r="E5" s="15"/>
      <c r="F5" s="8"/>
      <c r="G5" s="8"/>
      <c r="H5" s="9"/>
      <c r="I5" s="9"/>
      <c r="J5" s="8"/>
      <c r="K5" s="15"/>
      <c r="L5" s="15"/>
    </row>
    <row r="6" spans="1:12" ht="18" customHeight="1">
      <c r="A6" s="19" t="s">
        <v>8</v>
      </c>
      <c r="B6" s="20">
        <v>3209.2</v>
      </c>
      <c r="C6" s="50">
        <v>3300.9</v>
      </c>
      <c r="D6" s="56">
        <f>SUM(C6/B6)</f>
        <v>1.0285740994640409</v>
      </c>
      <c r="E6" s="24"/>
      <c r="F6" s="4"/>
      <c r="G6" s="11"/>
      <c r="H6" s="10"/>
      <c r="I6" s="11"/>
      <c r="J6" s="11"/>
      <c r="K6" s="11"/>
      <c r="L6" s="11"/>
    </row>
    <row r="7" spans="1:12" ht="18" customHeight="1">
      <c r="A7" s="19" t="s">
        <v>9</v>
      </c>
      <c r="B7" s="20">
        <v>2989.1</v>
      </c>
      <c r="C7" s="50">
        <v>3073.3</v>
      </c>
      <c r="D7" s="56">
        <f aca="true" t="shared" si="0" ref="D7:D21">SUM(C7/B7)</f>
        <v>1.0281690140845072</v>
      </c>
      <c r="E7" s="24"/>
      <c r="F7" s="4"/>
      <c r="G7" s="11"/>
      <c r="H7" s="10"/>
      <c r="I7" s="11"/>
      <c r="J7" s="11"/>
      <c r="K7" s="11"/>
      <c r="L7" s="11"/>
    </row>
    <row r="8" spans="1:12" ht="18" customHeight="1">
      <c r="A8" s="19" t="s">
        <v>10</v>
      </c>
      <c r="B8" s="20">
        <v>1539.6</v>
      </c>
      <c r="C8" s="50">
        <v>1362.1</v>
      </c>
      <c r="D8" s="55">
        <f t="shared" si="0"/>
        <v>0.8847103143673681</v>
      </c>
      <c r="E8" s="24"/>
      <c r="F8" s="4"/>
      <c r="G8" s="11"/>
      <c r="H8" s="10"/>
      <c r="I8" s="11"/>
      <c r="J8" s="11"/>
      <c r="K8" s="11"/>
      <c r="L8" s="11"/>
    </row>
    <row r="9" spans="1:12" ht="18" customHeight="1">
      <c r="A9" s="19" t="s">
        <v>11</v>
      </c>
      <c r="B9" s="20">
        <v>1464.4</v>
      </c>
      <c r="C9" s="50">
        <v>1418.7</v>
      </c>
      <c r="D9" s="55">
        <f t="shared" si="0"/>
        <v>0.9687926795957389</v>
      </c>
      <c r="E9" s="24"/>
      <c r="F9" s="4"/>
      <c r="G9" s="11"/>
      <c r="H9" s="10"/>
      <c r="I9" s="11"/>
      <c r="J9" s="11"/>
      <c r="K9" s="11"/>
      <c r="L9" s="11"/>
    </row>
    <row r="10" spans="1:12" ht="18" customHeight="1">
      <c r="A10" s="19" t="s">
        <v>12</v>
      </c>
      <c r="B10" s="20">
        <v>1089.8</v>
      </c>
      <c r="C10" s="50">
        <v>1030.7</v>
      </c>
      <c r="D10" s="55">
        <f t="shared" si="0"/>
        <v>0.9457698660304644</v>
      </c>
      <c r="E10" s="24"/>
      <c r="F10" s="4"/>
      <c r="G10" s="11"/>
      <c r="H10" s="10"/>
      <c r="I10" s="11"/>
      <c r="J10" s="11"/>
      <c r="K10" s="11"/>
      <c r="L10" s="11"/>
    </row>
    <row r="11" spans="1:12" ht="18" customHeight="1">
      <c r="A11" s="19" t="s">
        <v>13</v>
      </c>
      <c r="B11" s="20">
        <v>1219.4</v>
      </c>
      <c r="C11" s="50">
        <v>1213.1</v>
      </c>
      <c r="D11" s="55">
        <f t="shared" si="0"/>
        <v>0.9948335246842708</v>
      </c>
      <c r="E11" s="24"/>
      <c r="F11" s="4"/>
      <c r="G11" s="11"/>
      <c r="H11" s="10"/>
      <c r="I11" s="11"/>
      <c r="J11" s="11"/>
      <c r="K11" s="11"/>
      <c r="L11" s="11"/>
    </row>
    <row r="12" spans="1:12" ht="18" customHeight="1">
      <c r="A12" s="19" t="s">
        <v>14</v>
      </c>
      <c r="B12" s="20">
        <v>1021.8</v>
      </c>
      <c r="C12" s="50">
        <v>1019.4</v>
      </c>
      <c r="D12" s="55">
        <f t="shared" si="0"/>
        <v>0.997651203758074</v>
      </c>
      <c r="E12" s="24"/>
      <c r="F12" s="4"/>
      <c r="G12" s="11"/>
      <c r="H12" s="10"/>
      <c r="I12" s="11"/>
      <c r="J12" s="11"/>
      <c r="K12" s="11"/>
      <c r="L12" s="11"/>
    </row>
    <row r="13" spans="1:12" ht="18" customHeight="1">
      <c r="A13" s="19" t="s">
        <v>15</v>
      </c>
      <c r="B13" s="20">
        <v>1433.4</v>
      </c>
      <c r="C13" s="50">
        <v>1500</v>
      </c>
      <c r="D13" s="56">
        <f t="shared" si="0"/>
        <v>1.0464629552113855</v>
      </c>
      <c r="E13" s="24"/>
      <c r="F13" s="4"/>
      <c r="G13" s="11"/>
      <c r="H13" s="10"/>
      <c r="I13" s="11"/>
      <c r="J13" s="11"/>
      <c r="K13" s="11"/>
      <c r="L13" s="11"/>
    </row>
    <row r="14" spans="1:12" ht="18" customHeight="1">
      <c r="A14" s="19" t="s">
        <v>16</v>
      </c>
      <c r="B14" s="20">
        <v>1049.1</v>
      </c>
      <c r="C14" s="50">
        <v>950.6</v>
      </c>
      <c r="D14" s="55">
        <f t="shared" si="0"/>
        <v>0.9061099990468021</v>
      </c>
      <c r="E14" s="24"/>
      <c r="F14" s="4"/>
      <c r="G14" s="11"/>
      <c r="H14" s="10"/>
      <c r="I14" s="11"/>
      <c r="J14" s="11"/>
      <c r="K14" s="11"/>
      <c r="L14" s="11"/>
    </row>
    <row r="15" spans="1:12" ht="18" customHeight="1">
      <c r="A15" s="19" t="s">
        <v>17</v>
      </c>
      <c r="B15" s="20">
        <v>1507.7</v>
      </c>
      <c r="C15" s="50">
        <v>1487.9</v>
      </c>
      <c r="D15" s="55">
        <f t="shared" si="0"/>
        <v>0.9868674139417656</v>
      </c>
      <c r="E15" s="24"/>
      <c r="F15" s="4"/>
      <c r="G15" s="11"/>
      <c r="H15" s="10"/>
      <c r="I15" s="11"/>
      <c r="J15" s="11"/>
      <c r="K15" s="11"/>
      <c r="L15" s="11"/>
    </row>
    <row r="16" spans="1:12" ht="18" customHeight="1">
      <c r="A16" s="19" t="s">
        <v>18</v>
      </c>
      <c r="B16" s="20">
        <v>1043.8</v>
      </c>
      <c r="C16" s="50">
        <v>1044</v>
      </c>
      <c r="D16" s="55">
        <f t="shared" si="0"/>
        <v>1.0001916075876605</v>
      </c>
      <c r="E16" s="24"/>
      <c r="F16" s="4"/>
      <c r="G16" s="11"/>
      <c r="H16" s="10"/>
      <c r="I16" s="11"/>
      <c r="J16" s="11"/>
      <c r="K16" s="11"/>
      <c r="L16" s="11"/>
    </row>
    <row r="17" spans="1:12" ht="18" customHeight="1">
      <c r="A17" s="19" t="s">
        <v>19</v>
      </c>
      <c r="B17" s="20">
        <v>1469.8</v>
      </c>
      <c r="C17" s="50">
        <v>1273.4</v>
      </c>
      <c r="D17" s="55">
        <f t="shared" si="0"/>
        <v>0.8663763777384679</v>
      </c>
      <c r="E17" s="24"/>
      <c r="F17" s="4"/>
      <c r="G17" s="11"/>
      <c r="H17" s="10"/>
      <c r="I17" s="11"/>
      <c r="J17" s="11"/>
      <c r="K17" s="11"/>
      <c r="L17" s="11"/>
    </row>
    <row r="18" spans="1:12" ht="18" customHeight="1">
      <c r="A18" s="19" t="s">
        <v>20</v>
      </c>
      <c r="B18" s="20">
        <v>1314.1</v>
      </c>
      <c r="C18" s="50">
        <v>1497.6</v>
      </c>
      <c r="D18" s="56">
        <f t="shared" si="0"/>
        <v>1.1396392968571647</v>
      </c>
      <c r="E18" s="24"/>
      <c r="F18" s="4"/>
      <c r="G18" s="11"/>
      <c r="H18" s="10"/>
      <c r="I18" s="11"/>
      <c r="J18" s="11"/>
      <c r="K18" s="11"/>
      <c r="L18" s="11"/>
    </row>
    <row r="19" spans="1:12" ht="18" customHeight="1">
      <c r="A19" s="19" t="s">
        <v>21</v>
      </c>
      <c r="B19" s="20">
        <v>1569.7</v>
      </c>
      <c r="C19" s="50">
        <v>1457.5</v>
      </c>
      <c r="D19" s="55">
        <f t="shared" si="0"/>
        <v>0.928521373510862</v>
      </c>
      <c r="E19" s="7"/>
      <c r="F19" s="7"/>
      <c r="G19" s="12"/>
      <c r="H19" s="12"/>
      <c r="I19" s="12"/>
      <c r="J19" s="12"/>
      <c r="K19" s="12"/>
      <c r="L19" s="12"/>
    </row>
    <row r="20" spans="1:12" ht="18" customHeight="1">
      <c r="A20" s="19" t="s">
        <v>22</v>
      </c>
      <c r="B20" s="20">
        <v>1747.5</v>
      </c>
      <c r="C20" s="50">
        <v>1559.5</v>
      </c>
      <c r="D20" s="54">
        <f t="shared" si="0"/>
        <v>0.89241773962804</v>
      </c>
      <c r="E20" s="7"/>
      <c r="F20" s="7"/>
      <c r="G20" s="12"/>
      <c r="H20" s="12"/>
      <c r="I20" s="12"/>
      <c r="J20" s="12"/>
      <c r="K20" s="12"/>
      <c r="L20" s="12"/>
    </row>
    <row r="21" spans="1:12" ht="18" customHeight="1">
      <c r="A21" s="19" t="s">
        <v>23</v>
      </c>
      <c r="B21" s="20">
        <v>1553.7</v>
      </c>
      <c r="C21" s="50">
        <v>1520</v>
      </c>
      <c r="D21" s="54">
        <f t="shared" si="0"/>
        <v>0.9783098410246508</v>
      </c>
      <c r="E21" s="7"/>
      <c r="F21" s="7"/>
      <c r="G21" s="12"/>
      <c r="H21" s="12"/>
      <c r="I21" s="12"/>
      <c r="J21" s="12"/>
      <c r="K21" s="12"/>
      <c r="L21" s="12"/>
    </row>
    <row r="22" spans="1:12" ht="18.75">
      <c r="A22" s="21"/>
      <c r="B22" s="22"/>
      <c r="C22" s="22"/>
      <c r="D22" s="22"/>
      <c r="E22" s="7"/>
      <c r="F22" s="7"/>
      <c r="G22" s="12"/>
      <c r="H22" s="12"/>
      <c r="I22" s="12"/>
      <c r="J22" s="12"/>
      <c r="K22" s="12"/>
      <c r="L22" s="12"/>
    </row>
    <row r="23" spans="1:12" ht="18.75">
      <c r="A23" s="21"/>
      <c r="B23" s="21"/>
      <c r="C23" s="21"/>
      <c r="D23" s="21"/>
      <c r="E23" s="7"/>
      <c r="F23" s="7"/>
      <c r="G23" s="12"/>
      <c r="H23" s="12"/>
      <c r="I23" s="12"/>
      <c r="J23" s="12"/>
      <c r="K23" s="12"/>
      <c r="L23" s="12"/>
    </row>
    <row r="24" spans="1:12" ht="18.75">
      <c r="A24" s="21"/>
      <c r="B24" s="21"/>
      <c r="C24" s="21"/>
      <c r="D24" s="21"/>
      <c r="E24" s="7"/>
      <c r="F24" s="7"/>
      <c r="G24" s="12"/>
      <c r="H24" s="12"/>
      <c r="I24" s="12"/>
      <c r="J24" s="12"/>
      <c r="K24" s="12"/>
      <c r="L24" s="12"/>
    </row>
    <row r="25" spans="1:12" ht="18.75">
      <c r="A25" s="21"/>
      <c r="B25" s="21"/>
      <c r="C25" s="21"/>
      <c r="D25" s="21"/>
      <c r="E25" s="7"/>
      <c r="F25" s="7"/>
      <c r="G25" s="12"/>
      <c r="H25" s="12"/>
      <c r="I25" s="12"/>
      <c r="J25" s="12"/>
      <c r="K25" s="12"/>
      <c r="L25" s="12"/>
    </row>
    <row r="26" spans="7:12" ht="18.75">
      <c r="G26" s="13"/>
      <c r="H26" s="13"/>
      <c r="I26" s="13"/>
      <c r="J26" s="13"/>
      <c r="K26" s="13"/>
      <c r="L26" s="13"/>
    </row>
    <row r="27" spans="7:12" ht="18.75">
      <c r="G27" s="13"/>
      <c r="H27" s="13"/>
      <c r="I27" s="13"/>
      <c r="J27" s="13"/>
      <c r="K27" s="13"/>
      <c r="L27" s="13"/>
    </row>
    <row r="28" spans="7:12" ht="18.75">
      <c r="G28" s="13"/>
      <c r="H28" s="13"/>
      <c r="I28" s="13"/>
      <c r="J28" s="13"/>
      <c r="K28" s="13"/>
      <c r="L28" s="13"/>
    </row>
    <row r="33" spans="1:6" ht="18.75">
      <c r="A33" s="5"/>
      <c r="B33" s="5"/>
      <c r="C33" s="5"/>
      <c r="D33" s="5"/>
      <c r="E33" s="5"/>
      <c r="F33" s="5"/>
    </row>
  </sheetData>
  <sheetProtection/>
  <mergeCells count="2">
    <mergeCell ref="I4:L4"/>
    <mergeCell ref="A2:E2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L35"/>
  <sheetViews>
    <sheetView view="pageBreakPreview" zoomScale="90" zoomScaleSheetLayoutView="90" zoomScalePageLayoutView="0" workbookViewId="0" topLeftCell="A4">
      <selection activeCell="B12" sqref="B12:D12"/>
    </sheetView>
  </sheetViews>
  <sheetFormatPr defaultColWidth="9.140625" defaultRowHeight="12.75"/>
  <cols>
    <col min="1" max="1" width="35.421875" style="3" customWidth="1"/>
    <col min="2" max="2" width="19.00390625" style="3" customWidth="1"/>
    <col min="3" max="3" width="18.8515625" style="3" customWidth="1"/>
    <col min="4" max="4" width="17.57421875" style="3" customWidth="1"/>
    <col min="5" max="5" width="22.57421875" style="3" hidden="1" customWidth="1"/>
    <col min="6" max="6" width="21.140625" style="3" hidden="1" customWidth="1"/>
    <col min="7" max="7" width="19.8515625" style="2" hidden="1" customWidth="1"/>
    <col min="8" max="8" width="19.140625" style="2" hidden="1" customWidth="1"/>
    <col min="9" max="9" width="9.8515625" style="2" hidden="1" customWidth="1"/>
    <col min="10" max="12" width="9.7109375" style="2" hidden="1" customWidth="1"/>
    <col min="13" max="16384" width="9.140625" style="1" customWidth="1"/>
  </cols>
  <sheetData>
    <row r="2" spans="1:5" ht="47.25" customHeight="1">
      <c r="A2" s="149" t="s">
        <v>107</v>
      </c>
      <c r="B2" s="149"/>
      <c r="C2" s="149"/>
      <c r="D2" s="149"/>
      <c r="E2" s="149"/>
    </row>
    <row r="4" spans="1:12" ht="119.25" customHeight="1" thickBot="1">
      <c r="A4" s="49"/>
      <c r="B4" s="153" t="s">
        <v>108</v>
      </c>
      <c r="C4" s="154"/>
      <c r="D4" s="155"/>
      <c r="E4" s="48" t="s">
        <v>3</v>
      </c>
      <c r="F4" s="45" t="s">
        <v>4</v>
      </c>
      <c r="G4" s="45"/>
      <c r="H4" s="45"/>
      <c r="I4" s="145"/>
      <c r="J4" s="146"/>
      <c r="K4" s="147"/>
      <c r="L4" s="148"/>
    </row>
    <row r="5" spans="1:12" s="6" customFormat="1" ht="18.75" customHeight="1">
      <c r="A5" s="18" t="s">
        <v>0</v>
      </c>
      <c r="B5" s="156" t="s">
        <v>6</v>
      </c>
      <c r="C5" s="157"/>
      <c r="D5" s="158"/>
      <c r="E5" s="15"/>
      <c r="F5" s="8"/>
      <c r="G5" s="8"/>
      <c r="H5" s="9"/>
      <c r="I5" s="9"/>
      <c r="J5" s="8"/>
      <c r="K5" s="15"/>
      <c r="L5" s="15"/>
    </row>
    <row r="6" spans="1:12" ht="18" customHeight="1">
      <c r="A6" s="19" t="s">
        <v>8</v>
      </c>
      <c r="B6" s="150">
        <v>0</v>
      </c>
      <c r="C6" s="151"/>
      <c r="D6" s="152"/>
      <c r="E6" s="24"/>
      <c r="F6" s="4"/>
      <c r="G6" s="11"/>
      <c r="H6" s="10"/>
      <c r="I6" s="11"/>
      <c r="J6" s="11"/>
      <c r="K6" s="11"/>
      <c r="L6" s="11"/>
    </row>
    <row r="7" spans="1:12" ht="18" customHeight="1">
      <c r="A7" s="19" t="s">
        <v>9</v>
      </c>
      <c r="B7" s="150">
        <v>0</v>
      </c>
      <c r="C7" s="151"/>
      <c r="D7" s="152"/>
      <c r="E7" s="24"/>
      <c r="F7" s="4"/>
      <c r="G7" s="11"/>
      <c r="H7" s="10"/>
      <c r="I7" s="11"/>
      <c r="J7" s="11"/>
      <c r="K7" s="11"/>
      <c r="L7" s="11"/>
    </row>
    <row r="8" spans="1:12" ht="18" customHeight="1">
      <c r="A8" s="19" t="s">
        <v>28</v>
      </c>
      <c r="B8" s="150">
        <v>0</v>
      </c>
      <c r="C8" s="151"/>
      <c r="D8" s="152"/>
      <c r="E8" s="24"/>
      <c r="F8" s="4"/>
      <c r="G8" s="11"/>
      <c r="H8" s="10"/>
      <c r="I8" s="11"/>
      <c r="J8" s="11"/>
      <c r="K8" s="11"/>
      <c r="L8" s="11"/>
    </row>
    <row r="9" spans="1:12" ht="18" customHeight="1">
      <c r="A9" s="19" t="s">
        <v>29</v>
      </c>
      <c r="B9" s="150">
        <v>0</v>
      </c>
      <c r="C9" s="151"/>
      <c r="D9" s="152"/>
      <c r="E9" s="24"/>
      <c r="F9" s="4"/>
      <c r="G9" s="11"/>
      <c r="H9" s="10"/>
      <c r="I9" s="11"/>
      <c r="J9" s="11"/>
      <c r="K9" s="11"/>
      <c r="L9" s="11"/>
    </row>
    <row r="10" spans="1:12" ht="18" customHeight="1">
      <c r="A10" s="19" t="s">
        <v>10</v>
      </c>
      <c r="B10" s="150">
        <v>0</v>
      </c>
      <c r="C10" s="151"/>
      <c r="D10" s="152"/>
      <c r="E10" s="24"/>
      <c r="F10" s="4"/>
      <c r="G10" s="11"/>
      <c r="H10" s="10"/>
      <c r="I10" s="11"/>
      <c r="J10" s="11"/>
      <c r="K10" s="11"/>
      <c r="L10" s="11"/>
    </row>
    <row r="11" spans="1:12" ht="18" customHeight="1">
      <c r="A11" s="19" t="s">
        <v>11</v>
      </c>
      <c r="B11" s="150">
        <v>0</v>
      </c>
      <c r="C11" s="151"/>
      <c r="D11" s="152"/>
      <c r="E11" s="24"/>
      <c r="F11" s="4"/>
      <c r="G11" s="11"/>
      <c r="H11" s="10"/>
      <c r="I11" s="11"/>
      <c r="J11" s="11"/>
      <c r="K11" s="11"/>
      <c r="L11" s="11"/>
    </row>
    <row r="12" spans="1:12" ht="18" customHeight="1">
      <c r="A12" s="19" t="s">
        <v>12</v>
      </c>
      <c r="B12" s="150">
        <v>1</v>
      </c>
      <c r="C12" s="151"/>
      <c r="D12" s="152"/>
      <c r="E12" s="24"/>
      <c r="F12" s="4"/>
      <c r="G12" s="11"/>
      <c r="H12" s="10"/>
      <c r="I12" s="11"/>
      <c r="J12" s="11"/>
      <c r="K12" s="11"/>
      <c r="L12" s="11"/>
    </row>
    <row r="13" spans="1:12" ht="18" customHeight="1">
      <c r="A13" s="19" t="s">
        <v>13</v>
      </c>
      <c r="B13" s="150">
        <v>0</v>
      </c>
      <c r="C13" s="151"/>
      <c r="D13" s="152"/>
      <c r="E13" s="24"/>
      <c r="F13" s="4"/>
      <c r="G13" s="11"/>
      <c r="H13" s="10"/>
      <c r="I13" s="11"/>
      <c r="J13" s="11"/>
      <c r="K13" s="11"/>
      <c r="L13" s="11"/>
    </row>
    <row r="14" spans="1:12" ht="18" customHeight="1">
      <c r="A14" s="19" t="s">
        <v>14</v>
      </c>
      <c r="B14" s="150">
        <v>0</v>
      </c>
      <c r="C14" s="151"/>
      <c r="D14" s="152"/>
      <c r="E14" s="24"/>
      <c r="F14" s="4"/>
      <c r="G14" s="11"/>
      <c r="H14" s="10"/>
      <c r="I14" s="11"/>
      <c r="J14" s="11"/>
      <c r="K14" s="11"/>
      <c r="L14" s="11"/>
    </row>
    <row r="15" spans="1:12" ht="18" customHeight="1">
      <c r="A15" s="19" t="s">
        <v>15</v>
      </c>
      <c r="B15" s="150">
        <v>0</v>
      </c>
      <c r="C15" s="151"/>
      <c r="D15" s="152"/>
      <c r="E15" s="24"/>
      <c r="F15" s="4"/>
      <c r="G15" s="11"/>
      <c r="H15" s="10"/>
      <c r="I15" s="11"/>
      <c r="J15" s="11"/>
      <c r="K15" s="11"/>
      <c r="L15" s="11"/>
    </row>
    <row r="16" spans="1:12" ht="18" customHeight="1">
      <c r="A16" s="19" t="s">
        <v>16</v>
      </c>
      <c r="B16" s="150">
        <v>0</v>
      </c>
      <c r="C16" s="151"/>
      <c r="D16" s="152"/>
      <c r="E16" s="24"/>
      <c r="F16" s="4"/>
      <c r="G16" s="11"/>
      <c r="H16" s="10"/>
      <c r="I16" s="11"/>
      <c r="J16" s="11"/>
      <c r="K16" s="11"/>
      <c r="L16" s="11"/>
    </row>
    <row r="17" spans="1:12" ht="18" customHeight="1">
      <c r="A17" s="19" t="s">
        <v>17</v>
      </c>
      <c r="B17" s="150">
        <v>0</v>
      </c>
      <c r="C17" s="151"/>
      <c r="D17" s="152"/>
      <c r="E17" s="24"/>
      <c r="F17" s="4"/>
      <c r="G17" s="11"/>
      <c r="H17" s="10"/>
      <c r="I17" s="11"/>
      <c r="J17" s="11"/>
      <c r="K17" s="11"/>
      <c r="L17" s="11"/>
    </row>
    <row r="18" spans="1:12" ht="18" customHeight="1">
      <c r="A18" s="19" t="s">
        <v>18</v>
      </c>
      <c r="B18" s="150">
        <v>0</v>
      </c>
      <c r="C18" s="151"/>
      <c r="D18" s="152"/>
      <c r="E18" s="24"/>
      <c r="F18" s="4"/>
      <c r="G18" s="11"/>
      <c r="H18" s="10"/>
      <c r="I18" s="11"/>
      <c r="J18" s="11"/>
      <c r="K18" s="11"/>
      <c r="L18" s="11"/>
    </row>
    <row r="19" spans="1:12" ht="18" customHeight="1">
      <c r="A19" s="19" t="s">
        <v>19</v>
      </c>
      <c r="B19" s="150">
        <v>0</v>
      </c>
      <c r="C19" s="151"/>
      <c r="D19" s="152"/>
      <c r="E19" s="24"/>
      <c r="F19" s="4"/>
      <c r="G19" s="11"/>
      <c r="H19" s="10"/>
      <c r="I19" s="11"/>
      <c r="J19" s="11"/>
      <c r="K19" s="11"/>
      <c r="L19" s="11"/>
    </row>
    <row r="20" spans="1:12" ht="18" customHeight="1">
      <c r="A20" s="19" t="s">
        <v>20</v>
      </c>
      <c r="B20" s="150">
        <v>0</v>
      </c>
      <c r="C20" s="151"/>
      <c r="D20" s="152"/>
      <c r="E20" s="24"/>
      <c r="F20" s="4"/>
      <c r="G20" s="11"/>
      <c r="H20" s="10"/>
      <c r="I20" s="11"/>
      <c r="J20" s="11"/>
      <c r="K20" s="11"/>
      <c r="L20" s="11"/>
    </row>
    <row r="21" spans="1:12" ht="18" customHeight="1">
      <c r="A21" s="19" t="s">
        <v>21</v>
      </c>
      <c r="B21" s="150">
        <v>0</v>
      </c>
      <c r="C21" s="151"/>
      <c r="D21" s="152"/>
      <c r="E21" s="7"/>
      <c r="F21" s="7"/>
      <c r="G21" s="12"/>
      <c r="H21" s="12"/>
      <c r="I21" s="12"/>
      <c r="J21" s="12"/>
      <c r="K21" s="12"/>
      <c r="L21" s="12"/>
    </row>
    <row r="22" spans="1:12" ht="18" customHeight="1">
      <c r="A22" s="19" t="s">
        <v>22</v>
      </c>
      <c r="B22" s="150">
        <v>0</v>
      </c>
      <c r="C22" s="151"/>
      <c r="D22" s="152"/>
      <c r="E22" s="7"/>
      <c r="F22" s="7"/>
      <c r="G22" s="12"/>
      <c r="H22" s="12"/>
      <c r="I22" s="12"/>
      <c r="J22" s="12"/>
      <c r="K22" s="12"/>
      <c r="L22" s="12"/>
    </row>
    <row r="23" spans="1:12" ht="18" customHeight="1">
      <c r="A23" s="19" t="s">
        <v>23</v>
      </c>
      <c r="B23" s="150">
        <v>0</v>
      </c>
      <c r="C23" s="151"/>
      <c r="D23" s="152"/>
      <c r="E23" s="7"/>
      <c r="F23" s="7"/>
      <c r="G23" s="12"/>
      <c r="H23" s="12"/>
      <c r="I23" s="12"/>
      <c r="J23" s="12"/>
      <c r="K23" s="12"/>
      <c r="L23" s="12"/>
    </row>
    <row r="24" spans="1:12" ht="18.75">
      <c r="A24" s="21"/>
      <c r="B24" s="22"/>
      <c r="C24" s="22"/>
      <c r="D24" s="22"/>
      <c r="E24" s="7"/>
      <c r="F24" s="7"/>
      <c r="G24" s="12"/>
      <c r="H24" s="12"/>
      <c r="I24" s="12"/>
      <c r="J24" s="12"/>
      <c r="K24" s="12"/>
      <c r="L24" s="12"/>
    </row>
    <row r="25" spans="1:12" ht="18.75">
      <c r="A25" s="21"/>
      <c r="B25" s="21"/>
      <c r="C25" s="21"/>
      <c r="D25" s="21"/>
      <c r="E25" s="7"/>
      <c r="F25" s="7"/>
      <c r="G25" s="12"/>
      <c r="H25" s="12"/>
      <c r="I25" s="12"/>
      <c r="J25" s="12"/>
      <c r="K25" s="12"/>
      <c r="L25" s="12"/>
    </row>
    <row r="26" spans="1:12" ht="18.75">
      <c r="A26" s="21"/>
      <c r="B26" s="21"/>
      <c r="C26" s="21"/>
      <c r="D26" s="21"/>
      <c r="E26" s="7"/>
      <c r="F26" s="7"/>
      <c r="G26" s="12"/>
      <c r="H26" s="12"/>
      <c r="I26" s="12"/>
      <c r="J26" s="12"/>
      <c r="K26" s="12"/>
      <c r="L26" s="12"/>
    </row>
    <row r="27" spans="1:12" ht="18.75">
      <c r="A27" s="21"/>
      <c r="B27" s="21"/>
      <c r="C27" s="21"/>
      <c r="D27" s="21"/>
      <c r="E27" s="7"/>
      <c r="F27" s="7"/>
      <c r="G27" s="12"/>
      <c r="H27" s="12"/>
      <c r="I27" s="12"/>
      <c r="J27" s="12"/>
      <c r="K27" s="12"/>
      <c r="L27" s="12"/>
    </row>
    <row r="28" spans="7:12" ht="18.75">
      <c r="G28" s="13"/>
      <c r="H28" s="13"/>
      <c r="I28" s="13"/>
      <c r="J28" s="13"/>
      <c r="K28" s="13"/>
      <c r="L28" s="13"/>
    </row>
    <row r="29" spans="7:12" ht="18.75">
      <c r="G29" s="13"/>
      <c r="H29" s="13"/>
      <c r="I29" s="13"/>
      <c r="J29" s="13"/>
      <c r="K29" s="13"/>
      <c r="L29" s="13"/>
    </row>
    <row r="30" spans="7:12" ht="18.75">
      <c r="G30" s="13"/>
      <c r="H30" s="13"/>
      <c r="I30" s="13"/>
      <c r="J30" s="13"/>
      <c r="K30" s="13"/>
      <c r="L30" s="13"/>
    </row>
    <row r="35" spans="1:6" ht="18.75">
      <c r="A35" s="5"/>
      <c r="B35" s="5"/>
      <c r="C35" s="5"/>
      <c r="D35" s="5"/>
      <c r="E35" s="5"/>
      <c r="F35" s="5"/>
    </row>
  </sheetData>
  <sheetProtection/>
  <mergeCells count="22">
    <mergeCell ref="B22:D22"/>
    <mergeCell ref="B23:D23"/>
    <mergeCell ref="B8:D8"/>
    <mergeCell ref="B9:D9"/>
    <mergeCell ref="B16:D16"/>
    <mergeCell ref="B17:D17"/>
    <mergeCell ref="B18:D18"/>
    <mergeCell ref="B19:D19"/>
    <mergeCell ref="B20:D20"/>
    <mergeCell ref="B21:D21"/>
    <mergeCell ref="B10:D10"/>
    <mergeCell ref="B11:D11"/>
    <mergeCell ref="B12:D12"/>
    <mergeCell ref="B13:D13"/>
    <mergeCell ref="B14:D14"/>
    <mergeCell ref="B15:D15"/>
    <mergeCell ref="B7:D7"/>
    <mergeCell ref="A2:E2"/>
    <mergeCell ref="I4:L4"/>
    <mergeCell ref="B4:D4"/>
    <mergeCell ref="B5:D5"/>
    <mergeCell ref="B6:D6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L35"/>
  <sheetViews>
    <sheetView view="pageBreakPreview" zoomScale="90" zoomScaleSheetLayoutView="90" zoomScalePageLayoutView="0" workbookViewId="0" topLeftCell="A4">
      <selection activeCell="B24" sqref="B24"/>
    </sheetView>
  </sheetViews>
  <sheetFormatPr defaultColWidth="9.140625" defaultRowHeight="12.75"/>
  <cols>
    <col min="1" max="1" width="35.421875" style="3" customWidth="1"/>
    <col min="2" max="2" width="19.00390625" style="3" customWidth="1"/>
    <col min="3" max="3" width="18.8515625" style="3" customWidth="1"/>
    <col min="4" max="4" width="17.57421875" style="3" customWidth="1"/>
    <col min="5" max="5" width="22.57421875" style="3" hidden="1" customWidth="1"/>
    <col min="6" max="6" width="21.140625" style="3" hidden="1" customWidth="1"/>
    <col min="7" max="7" width="19.8515625" style="2" hidden="1" customWidth="1"/>
    <col min="8" max="8" width="19.140625" style="2" hidden="1" customWidth="1"/>
    <col min="9" max="9" width="9.8515625" style="2" hidden="1" customWidth="1"/>
    <col min="10" max="12" width="9.7109375" style="2" hidden="1" customWidth="1"/>
    <col min="13" max="16384" width="9.140625" style="1" customWidth="1"/>
  </cols>
  <sheetData>
    <row r="2" spans="1:5" ht="47.25" customHeight="1">
      <c r="A2" s="149" t="s">
        <v>109</v>
      </c>
      <c r="B2" s="149"/>
      <c r="C2" s="149"/>
      <c r="D2" s="149"/>
      <c r="E2" s="149"/>
    </row>
    <row r="4" spans="1:12" ht="119.25" customHeight="1" thickBot="1">
      <c r="A4" s="49"/>
      <c r="B4" s="153" t="s">
        <v>110</v>
      </c>
      <c r="C4" s="154"/>
      <c r="D4" s="155"/>
      <c r="E4" s="48" t="s">
        <v>3</v>
      </c>
      <c r="F4" s="45" t="s">
        <v>4</v>
      </c>
      <c r="G4" s="45"/>
      <c r="H4" s="45"/>
      <c r="I4" s="145"/>
      <c r="J4" s="146"/>
      <c r="K4" s="147"/>
      <c r="L4" s="148"/>
    </row>
    <row r="5" spans="1:12" s="6" customFormat="1" ht="18.75" customHeight="1">
      <c r="A5" s="18" t="s">
        <v>0</v>
      </c>
      <c r="B5" s="156" t="s">
        <v>6</v>
      </c>
      <c r="C5" s="157"/>
      <c r="D5" s="158"/>
      <c r="E5" s="15"/>
      <c r="F5" s="8"/>
      <c r="G5" s="8"/>
      <c r="H5" s="9"/>
      <c r="I5" s="9"/>
      <c r="J5" s="8"/>
      <c r="K5" s="15"/>
      <c r="L5" s="15"/>
    </row>
    <row r="6" spans="1:12" ht="18" customHeight="1">
      <c r="A6" s="19" t="s">
        <v>8</v>
      </c>
      <c r="B6" s="150">
        <v>1</v>
      </c>
      <c r="C6" s="151"/>
      <c r="D6" s="152"/>
      <c r="E6" s="24"/>
      <c r="F6" s="4"/>
      <c r="G6" s="11"/>
      <c r="H6" s="10"/>
      <c r="I6" s="11"/>
      <c r="J6" s="11"/>
      <c r="K6" s="11"/>
      <c r="L6" s="11"/>
    </row>
    <row r="7" spans="1:12" ht="18" customHeight="1">
      <c r="A7" s="19" t="s">
        <v>9</v>
      </c>
      <c r="B7" s="150">
        <v>1</v>
      </c>
      <c r="C7" s="151"/>
      <c r="D7" s="152"/>
      <c r="E7" s="24"/>
      <c r="F7" s="4"/>
      <c r="G7" s="11"/>
      <c r="H7" s="10"/>
      <c r="I7" s="11"/>
      <c r="J7" s="11"/>
      <c r="K7" s="11"/>
      <c r="L7" s="11"/>
    </row>
    <row r="8" spans="1:12" ht="18" customHeight="1">
      <c r="A8" s="19" t="s">
        <v>28</v>
      </c>
      <c r="B8" s="150">
        <v>1</v>
      </c>
      <c r="C8" s="151"/>
      <c r="D8" s="152"/>
      <c r="E8" s="24"/>
      <c r="F8" s="4"/>
      <c r="G8" s="11"/>
      <c r="H8" s="10"/>
      <c r="I8" s="11"/>
      <c r="J8" s="11"/>
      <c r="K8" s="11"/>
      <c r="L8" s="11"/>
    </row>
    <row r="9" spans="1:12" ht="18" customHeight="1">
      <c r="A9" s="19" t="s">
        <v>29</v>
      </c>
      <c r="B9" s="150">
        <v>1</v>
      </c>
      <c r="C9" s="151"/>
      <c r="D9" s="152"/>
      <c r="E9" s="24"/>
      <c r="F9" s="4"/>
      <c r="G9" s="11"/>
      <c r="H9" s="10"/>
      <c r="I9" s="11"/>
      <c r="J9" s="11"/>
      <c r="K9" s="11"/>
      <c r="L9" s="11"/>
    </row>
    <row r="10" spans="1:12" ht="18" customHeight="1">
      <c r="A10" s="19" t="s">
        <v>10</v>
      </c>
      <c r="B10" s="150">
        <v>1</v>
      </c>
      <c r="C10" s="151"/>
      <c r="D10" s="152"/>
      <c r="E10" s="24"/>
      <c r="F10" s="4"/>
      <c r="G10" s="11"/>
      <c r="H10" s="10"/>
      <c r="I10" s="11"/>
      <c r="J10" s="11"/>
      <c r="K10" s="11"/>
      <c r="L10" s="11"/>
    </row>
    <row r="11" spans="1:12" ht="18" customHeight="1">
      <c r="A11" s="19" t="s">
        <v>11</v>
      </c>
      <c r="B11" s="150">
        <v>1</v>
      </c>
      <c r="C11" s="151"/>
      <c r="D11" s="152"/>
      <c r="E11" s="24"/>
      <c r="F11" s="4"/>
      <c r="G11" s="11"/>
      <c r="H11" s="10"/>
      <c r="I11" s="11"/>
      <c r="J11" s="11"/>
      <c r="K11" s="11"/>
      <c r="L11" s="11"/>
    </row>
    <row r="12" spans="1:12" ht="18" customHeight="1">
      <c r="A12" s="19" t="s">
        <v>12</v>
      </c>
      <c r="B12" s="150">
        <v>1</v>
      </c>
      <c r="C12" s="151"/>
      <c r="D12" s="152"/>
      <c r="E12" s="24"/>
      <c r="F12" s="4"/>
      <c r="G12" s="11"/>
      <c r="H12" s="10"/>
      <c r="I12" s="11"/>
      <c r="J12" s="11"/>
      <c r="K12" s="11"/>
      <c r="L12" s="11"/>
    </row>
    <row r="13" spans="1:12" ht="18" customHeight="1">
      <c r="A13" s="19" t="s">
        <v>13</v>
      </c>
      <c r="B13" s="150">
        <v>1</v>
      </c>
      <c r="C13" s="151"/>
      <c r="D13" s="152"/>
      <c r="E13" s="24"/>
      <c r="F13" s="4"/>
      <c r="G13" s="11"/>
      <c r="H13" s="10"/>
      <c r="I13" s="11"/>
      <c r="J13" s="11"/>
      <c r="K13" s="11"/>
      <c r="L13" s="11"/>
    </row>
    <row r="14" spans="1:12" ht="18" customHeight="1">
      <c r="A14" s="19" t="s">
        <v>14</v>
      </c>
      <c r="B14" s="150">
        <v>1</v>
      </c>
      <c r="C14" s="151"/>
      <c r="D14" s="152"/>
      <c r="E14" s="24"/>
      <c r="F14" s="4"/>
      <c r="G14" s="11"/>
      <c r="H14" s="10"/>
      <c r="I14" s="11"/>
      <c r="J14" s="11"/>
      <c r="K14" s="11"/>
      <c r="L14" s="11"/>
    </row>
    <row r="15" spans="1:12" ht="18" customHeight="1">
      <c r="A15" s="19" t="s">
        <v>15</v>
      </c>
      <c r="B15" s="150">
        <v>1</v>
      </c>
      <c r="C15" s="151"/>
      <c r="D15" s="152"/>
      <c r="E15" s="24"/>
      <c r="F15" s="4"/>
      <c r="G15" s="11"/>
      <c r="H15" s="10"/>
      <c r="I15" s="11"/>
      <c r="J15" s="11"/>
      <c r="K15" s="11"/>
      <c r="L15" s="11"/>
    </row>
    <row r="16" spans="1:12" ht="18" customHeight="1">
      <c r="A16" s="19" t="s">
        <v>16</v>
      </c>
      <c r="B16" s="150">
        <v>1</v>
      </c>
      <c r="C16" s="151"/>
      <c r="D16" s="152"/>
      <c r="E16" s="24"/>
      <c r="F16" s="4"/>
      <c r="G16" s="11"/>
      <c r="H16" s="10"/>
      <c r="I16" s="11"/>
      <c r="J16" s="11"/>
      <c r="K16" s="11"/>
      <c r="L16" s="11"/>
    </row>
    <row r="17" spans="1:12" ht="18" customHeight="1">
      <c r="A17" s="19" t="s">
        <v>17</v>
      </c>
      <c r="B17" s="150">
        <v>1</v>
      </c>
      <c r="C17" s="151"/>
      <c r="D17" s="152"/>
      <c r="E17" s="24"/>
      <c r="F17" s="4"/>
      <c r="G17" s="11"/>
      <c r="H17" s="10"/>
      <c r="I17" s="11"/>
      <c r="J17" s="11"/>
      <c r="K17" s="11"/>
      <c r="L17" s="11"/>
    </row>
    <row r="18" spans="1:12" ht="18" customHeight="1">
      <c r="A18" s="19" t="s">
        <v>18</v>
      </c>
      <c r="B18" s="150">
        <v>1</v>
      </c>
      <c r="C18" s="151"/>
      <c r="D18" s="152"/>
      <c r="E18" s="24"/>
      <c r="F18" s="4"/>
      <c r="G18" s="11"/>
      <c r="H18" s="10"/>
      <c r="I18" s="11"/>
      <c r="J18" s="11"/>
      <c r="K18" s="11"/>
      <c r="L18" s="11"/>
    </row>
    <row r="19" spans="1:12" ht="18" customHeight="1">
      <c r="A19" s="19" t="s">
        <v>19</v>
      </c>
      <c r="B19" s="150">
        <v>1</v>
      </c>
      <c r="C19" s="151"/>
      <c r="D19" s="152"/>
      <c r="E19" s="24"/>
      <c r="F19" s="4"/>
      <c r="G19" s="11"/>
      <c r="H19" s="10"/>
      <c r="I19" s="11"/>
      <c r="J19" s="11"/>
      <c r="K19" s="11"/>
      <c r="L19" s="11"/>
    </row>
    <row r="20" spans="1:12" ht="18" customHeight="1">
      <c r="A20" s="19" t="s">
        <v>20</v>
      </c>
      <c r="B20" s="150">
        <v>1</v>
      </c>
      <c r="C20" s="151"/>
      <c r="D20" s="152"/>
      <c r="E20" s="24"/>
      <c r="F20" s="4"/>
      <c r="G20" s="11"/>
      <c r="H20" s="10"/>
      <c r="I20" s="11"/>
      <c r="J20" s="11"/>
      <c r="K20" s="11"/>
      <c r="L20" s="11"/>
    </row>
    <row r="21" spans="1:12" ht="18" customHeight="1">
      <c r="A21" s="19" t="s">
        <v>21</v>
      </c>
      <c r="B21" s="150">
        <v>1</v>
      </c>
      <c r="C21" s="151"/>
      <c r="D21" s="152"/>
      <c r="E21" s="7"/>
      <c r="F21" s="7"/>
      <c r="G21" s="12"/>
      <c r="H21" s="12"/>
      <c r="I21" s="12"/>
      <c r="J21" s="12"/>
      <c r="K21" s="12"/>
      <c r="L21" s="12"/>
    </row>
    <row r="22" spans="1:12" ht="18" customHeight="1">
      <c r="A22" s="19" t="s">
        <v>22</v>
      </c>
      <c r="B22" s="150">
        <v>1</v>
      </c>
      <c r="C22" s="151"/>
      <c r="D22" s="152"/>
      <c r="E22" s="7"/>
      <c r="F22" s="7"/>
      <c r="G22" s="12"/>
      <c r="H22" s="12"/>
      <c r="I22" s="12"/>
      <c r="J22" s="12"/>
      <c r="K22" s="12"/>
      <c r="L22" s="12"/>
    </row>
    <row r="23" spans="1:12" ht="18" customHeight="1">
      <c r="A23" s="19" t="s">
        <v>23</v>
      </c>
      <c r="B23" s="150">
        <v>1</v>
      </c>
      <c r="C23" s="151"/>
      <c r="D23" s="152"/>
      <c r="E23" s="7"/>
      <c r="F23" s="7"/>
      <c r="G23" s="12"/>
      <c r="H23" s="12"/>
      <c r="I23" s="12"/>
      <c r="J23" s="12"/>
      <c r="K23" s="12"/>
      <c r="L23" s="12"/>
    </row>
    <row r="24" spans="1:12" ht="18.75">
      <c r="A24" s="21"/>
      <c r="B24" s="22"/>
      <c r="C24" s="22"/>
      <c r="D24" s="22"/>
      <c r="E24" s="7"/>
      <c r="F24" s="7"/>
      <c r="G24" s="12"/>
      <c r="H24" s="12"/>
      <c r="I24" s="12"/>
      <c r="J24" s="12"/>
      <c r="K24" s="12"/>
      <c r="L24" s="12"/>
    </row>
    <row r="25" spans="1:12" ht="18.75">
      <c r="A25" s="21"/>
      <c r="B25" s="21"/>
      <c r="C25" s="21"/>
      <c r="D25" s="21"/>
      <c r="E25" s="7"/>
      <c r="F25" s="7"/>
      <c r="G25" s="12"/>
      <c r="H25" s="12"/>
      <c r="I25" s="12"/>
      <c r="J25" s="12"/>
      <c r="K25" s="12"/>
      <c r="L25" s="12"/>
    </row>
    <row r="26" spans="1:12" ht="18.75">
      <c r="A26" s="21"/>
      <c r="B26" s="21"/>
      <c r="C26" s="21"/>
      <c r="D26" s="21"/>
      <c r="E26" s="7"/>
      <c r="F26" s="7"/>
      <c r="G26" s="12"/>
      <c r="H26" s="12"/>
      <c r="I26" s="12"/>
      <c r="J26" s="12"/>
      <c r="K26" s="12"/>
      <c r="L26" s="12"/>
    </row>
    <row r="27" spans="1:12" ht="18.75">
      <c r="A27" s="21"/>
      <c r="B27" s="21"/>
      <c r="C27" s="21"/>
      <c r="D27" s="21"/>
      <c r="E27" s="7"/>
      <c r="F27" s="7"/>
      <c r="G27" s="12"/>
      <c r="H27" s="12"/>
      <c r="I27" s="12"/>
      <c r="J27" s="12"/>
      <c r="K27" s="12"/>
      <c r="L27" s="12"/>
    </row>
    <row r="28" spans="7:12" ht="18.75">
      <c r="G28" s="13"/>
      <c r="H28" s="13"/>
      <c r="I28" s="13"/>
      <c r="J28" s="13"/>
      <c r="K28" s="13"/>
      <c r="L28" s="13"/>
    </row>
    <row r="29" spans="7:12" ht="18.75">
      <c r="G29" s="13"/>
      <c r="H29" s="13"/>
      <c r="I29" s="13"/>
      <c r="J29" s="13"/>
      <c r="K29" s="13"/>
      <c r="L29" s="13"/>
    </row>
    <row r="30" spans="7:12" ht="18.75">
      <c r="G30" s="13"/>
      <c r="H30" s="13"/>
      <c r="I30" s="13"/>
      <c r="J30" s="13"/>
      <c r="K30" s="13"/>
      <c r="L30" s="13"/>
    </row>
    <row r="35" spans="1:6" ht="18.75">
      <c r="A35" s="5"/>
      <c r="B35" s="5"/>
      <c r="C35" s="5"/>
      <c r="D35" s="5"/>
      <c r="E35" s="5"/>
      <c r="F35" s="5"/>
    </row>
  </sheetData>
  <sheetProtection/>
  <mergeCells count="22">
    <mergeCell ref="B22:D22"/>
    <mergeCell ref="B23:D23"/>
    <mergeCell ref="B8:D8"/>
    <mergeCell ref="B9:D9"/>
    <mergeCell ref="B16:D16"/>
    <mergeCell ref="B17:D17"/>
    <mergeCell ref="B18:D18"/>
    <mergeCell ref="B19:D19"/>
    <mergeCell ref="B20:D20"/>
    <mergeCell ref="B21:D21"/>
    <mergeCell ref="B10:D10"/>
    <mergeCell ref="B11:D11"/>
    <mergeCell ref="B12:D12"/>
    <mergeCell ref="B13:D13"/>
    <mergeCell ref="B14:D14"/>
    <mergeCell ref="B15:D15"/>
    <mergeCell ref="B7:D7"/>
    <mergeCell ref="A2:E2"/>
    <mergeCell ref="B4:D4"/>
    <mergeCell ref="I4:L4"/>
    <mergeCell ref="B5:D5"/>
    <mergeCell ref="B6:D6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SheetLayoutView="100" zoomScalePageLayoutView="0" workbookViewId="0" topLeftCell="A1">
      <selection activeCell="P7" sqref="P7"/>
    </sheetView>
  </sheetViews>
  <sheetFormatPr defaultColWidth="9.140625" defaultRowHeight="12.75"/>
  <cols>
    <col min="1" max="1" width="21.7109375" style="3" customWidth="1"/>
    <col min="2" max="2" width="17.8515625" style="3" customWidth="1"/>
    <col min="3" max="3" width="17.28125" style="3" customWidth="1"/>
    <col min="4" max="4" width="16.57421875" style="3" customWidth="1"/>
    <col min="5" max="5" width="17.57421875" style="3" customWidth="1"/>
    <col min="6" max="6" width="17.57421875" style="3" hidden="1" customWidth="1"/>
    <col min="7" max="7" width="22.57421875" style="3" hidden="1" customWidth="1"/>
    <col min="8" max="8" width="21.140625" style="3" hidden="1" customWidth="1"/>
    <col min="9" max="9" width="19.8515625" style="2" hidden="1" customWidth="1"/>
    <col min="10" max="10" width="19.140625" style="2" hidden="1" customWidth="1"/>
    <col min="11" max="11" width="9.8515625" style="2" hidden="1" customWidth="1"/>
    <col min="12" max="14" width="9.7109375" style="2" hidden="1" customWidth="1"/>
    <col min="15" max="15" width="18.140625" style="1" customWidth="1"/>
    <col min="16" max="16384" width="9.140625" style="1" customWidth="1"/>
  </cols>
  <sheetData>
    <row r="1" spans="1:14" ht="76.5" customHeight="1" thickBot="1">
      <c r="A1" s="140" t="s">
        <v>31</v>
      </c>
      <c r="B1" s="141"/>
      <c r="C1" s="141"/>
      <c r="D1" s="141"/>
      <c r="E1" s="141"/>
      <c r="F1" s="103"/>
      <c r="G1" s="14"/>
      <c r="H1" s="14"/>
      <c r="I1" s="23" t="s">
        <v>5</v>
      </c>
      <c r="J1" s="23" t="s">
        <v>1</v>
      </c>
      <c r="K1" s="136" t="s">
        <v>2</v>
      </c>
      <c r="L1" s="137"/>
      <c r="M1" s="138"/>
      <c r="N1" s="139"/>
    </row>
    <row r="2" spans="1:14" s="6" customFormat="1" ht="82.5" customHeight="1">
      <c r="A2" s="25" t="s">
        <v>24</v>
      </c>
      <c r="B2" s="25" t="s">
        <v>32</v>
      </c>
      <c r="C2" s="25" t="s">
        <v>33</v>
      </c>
      <c r="D2" s="25" t="s">
        <v>58</v>
      </c>
      <c r="E2" s="36" t="s">
        <v>56</v>
      </c>
      <c r="F2" s="36" t="s">
        <v>45</v>
      </c>
      <c r="G2" s="15"/>
      <c r="H2" s="8"/>
      <c r="I2" s="8"/>
      <c r="J2" s="9"/>
      <c r="K2" s="9"/>
      <c r="L2" s="8"/>
      <c r="M2" s="15"/>
      <c r="N2" s="15"/>
    </row>
    <row r="3" spans="1:14" s="6" customFormat="1" ht="15" customHeight="1">
      <c r="A3" s="27" t="s">
        <v>0</v>
      </c>
      <c r="B3" s="28" t="s">
        <v>6</v>
      </c>
      <c r="C3" s="26">
        <v>3</v>
      </c>
      <c r="D3" s="26" t="s">
        <v>27</v>
      </c>
      <c r="E3" s="26">
        <v>5</v>
      </c>
      <c r="F3" s="26"/>
      <c r="G3" s="16"/>
      <c r="H3" s="16"/>
      <c r="I3" s="16"/>
      <c r="J3" s="17"/>
      <c r="K3" s="17"/>
      <c r="L3" s="16"/>
      <c r="M3" s="16"/>
      <c r="N3" s="16"/>
    </row>
    <row r="4" spans="1:15" ht="18" customHeight="1">
      <c r="A4" s="19" t="s">
        <v>8</v>
      </c>
      <c r="B4" s="29">
        <f>SUM('[1]2019г'!$AR$9)</f>
        <v>11257.7</v>
      </c>
      <c r="C4" s="32">
        <v>14231</v>
      </c>
      <c r="D4" s="39">
        <f>SUM(C4-B4)/B4</f>
        <v>0.26411256295690944</v>
      </c>
      <c r="E4" s="40">
        <f>SUM(1.1191-D4)/(1.1191-0.0523)</f>
        <v>0.8014505409102837</v>
      </c>
      <c r="F4" s="33"/>
      <c r="G4" s="24"/>
      <c r="H4" s="4"/>
      <c r="I4" s="11"/>
      <c r="J4" s="10"/>
      <c r="K4" s="11"/>
      <c r="L4" s="11"/>
      <c r="M4" s="11"/>
      <c r="N4" s="11"/>
      <c r="O4" s="31"/>
    </row>
    <row r="5" spans="1:15" ht="18" customHeight="1">
      <c r="A5" s="19" t="s">
        <v>9</v>
      </c>
      <c r="B5" s="29">
        <f>SUM('[1]2019г'!$AR$10)</f>
        <v>11226.199999999999</v>
      </c>
      <c r="C5" s="32">
        <v>23790</v>
      </c>
      <c r="D5" s="39">
        <f>SUM(C5-B5)/B5</f>
        <v>1.1191498458962073</v>
      </c>
      <c r="E5" s="40">
        <v>0</v>
      </c>
      <c r="F5" s="33"/>
      <c r="G5" s="24"/>
      <c r="H5" s="4"/>
      <c r="I5" s="11"/>
      <c r="J5" s="10"/>
      <c r="K5" s="11"/>
      <c r="L5" s="11"/>
      <c r="M5" s="11"/>
      <c r="N5" s="11"/>
      <c r="O5" s="31"/>
    </row>
    <row r="6" spans="1:15" ht="18" customHeight="1">
      <c r="A6" s="19" t="s">
        <v>28</v>
      </c>
      <c r="B6" s="29">
        <f>SUM('[1]2019г'!$AR$11)</f>
        <v>15684.5</v>
      </c>
      <c r="C6" s="32">
        <v>23264.1</v>
      </c>
      <c r="D6" s="39">
        <f aca="true" t="shared" si="0" ref="D6:D21">SUM(C6-B6)/B6</f>
        <v>0.48325416812776933</v>
      </c>
      <c r="E6" s="40">
        <f aca="true" t="shared" si="1" ref="E6:E21">SUM(1.1191-D6)/(1.1191-0.0523)</f>
        <v>0.5960309635097776</v>
      </c>
      <c r="F6" s="33"/>
      <c r="G6" s="24"/>
      <c r="H6" s="4"/>
      <c r="I6" s="11"/>
      <c r="J6" s="10"/>
      <c r="K6" s="11"/>
      <c r="L6" s="11"/>
      <c r="M6" s="11"/>
      <c r="N6" s="11"/>
      <c r="O6" s="31"/>
    </row>
    <row r="7" spans="1:15" ht="18" customHeight="1">
      <c r="A7" s="19" t="s">
        <v>29</v>
      </c>
      <c r="B7" s="29">
        <f>SUM('[1]2019г'!$AR$12)</f>
        <v>61371.2</v>
      </c>
      <c r="C7" s="32">
        <v>74180.3</v>
      </c>
      <c r="D7" s="39">
        <f t="shared" si="0"/>
        <v>0.20871516281252456</v>
      </c>
      <c r="E7" s="40">
        <f t="shared" si="1"/>
        <v>0.853379112474199</v>
      </c>
      <c r="F7" s="33"/>
      <c r="G7" s="24"/>
      <c r="H7" s="4"/>
      <c r="I7" s="11"/>
      <c r="J7" s="10"/>
      <c r="K7" s="11"/>
      <c r="L7" s="11"/>
      <c r="M7" s="11"/>
      <c r="N7" s="11"/>
      <c r="O7" s="31"/>
    </row>
    <row r="8" spans="1:15" ht="18" customHeight="1">
      <c r="A8" s="19" t="s">
        <v>10</v>
      </c>
      <c r="B8" s="30">
        <f>SUM('[1]2019г'!$AR$14)</f>
        <v>3423.5</v>
      </c>
      <c r="C8" s="32">
        <v>4853.6</v>
      </c>
      <c r="D8" s="39">
        <f>SUM(C8-B8)/B8</f>
        <v>0.4177303928727911</v>
      </c>
      <c r="E8" s="40">
        <f t="shared" si="1"/>
        <v>0.6574518252036079</v>
      </c>
      <c r="F8" s="33"/>
      <c r="G8" s="24"/>
      <c r="H8" s="4"/>
      <c r="I8" s="11"/>
      <c r="J8" s="10"/>
      <c r="K8" s="11"/>
      <c r="L8" s="11"/>
      <c r="M8" s="11"/>
      <c r="N8" s="11"/>
      <c r="O8" s="31"/>
    </row>
    <row r="9" spans="1:15" ht="18" customHeight="1">
      <c r="A9" s="19" t="s">
        <v>11</v>
      </c>
      <c r="B9" s="29">
        <f>SUM('[1]2019г'!$AR$15)</f>
        <v>4137.2</v>
      </c>
      <c r="C9" s="32">
        <v>6653.2</v>
      </c>
      <c r="D9" s="39">
        <f t="shared" si="0"/>
        <v>0.6081407715363047</v>
      </c>
      <c r="E9" s="40">
        <f t="shared" si="1"/>
        <v>0.47896440613394753</v>
      </c>
      <c r="F9" s="33"/>
      <c r="G9" s="24"/>
      <c r="H9" s="4"/>
      <c r="I9" s="11"/>
      <c r="J9" s="10"/>
      <c r="K9" s="11"/>
      <c r="L9" s="11"/>
      <c r="M9" s="11"/>
      <c r="N9" s="11"/>
      <c r="O9" s="31"/>
    </row>
    <row r="10" spans="1:15" ht="18" customHeight="1">
      <c r="A10" s="19" t="s">
        <v>12</v>
      </c>
      <c r="B10" s="29">
        <f>SUM('[1]2019г'!$AR$16)</f>
        <v>1933.3</v>
      </c>
      <c r="C10" s="32">
        <v>4015</v>
      </c>
      <c r="D10" s="39">
        <f t="shared" si="0"/>
        <v>1.0767599441369677</v>
      </c>
      <c r="E10" s="40">
        <f t="shared" si="1"/>
        <v>0.039688841266434426</v>
      </c>
      <c r="F10" s="33"/>
      <c r="G10" s="24"/>
      <c r="H10" s="4"/>
      <c r="I10" s="11"/>
      <c r="J10" s="10"/>
      <c r="K10" s="11"/>
      <c r="L10" s="11"/>
      <c r="M10" s="11"/>
      <c r="N10" s="11"/>
      <c r="O10" s="31"/>
    </row>
    <row r="11" spans="1:15" ht="18" customHeight="1">
      <c r="A11" s="19" t="s">
        <v>13</v>
      </c>
      <c r="B11" s="29">
        <f>SUM('[1]2019г'!$AR$17)</f>
        <v>3299.4</v>
      </c>
      <c r="C11" s="32">
        <v>4923.1</v>
      </c>
      <c r="D11" s="39">
        <f t="shared" si="0"/>
        <v>0.49211977935382195</v>
      </c>
      <c r="E11" s="40">
        <f t="shared" si="1"/>
        <v>0.5877204917943177</v>
      </c>
      <c r="F11" s="33"/>
      <c r="G11" s="24"/>
      <c r="H11" s="4"/>
      <c r="I11" s="11"/>
      <c r="J11" s="10"/>
      <c r="K11" s="11"/>
      <c r="L11" s="11"/>
      <c r="M11" s="11"/>
      <c r="N11" s="11"/>
      <c r="O11" s="31"/>
    </row>
    <row r="12" spans="1:15" ht="18" customHeight="1">
      <c r="A12" s="19" t="s">
        <v>14</v>
      </c>
      <c r="B12" s="29">
        <f>SUM('[1]2019г'!$AR$18)</f>
        <v>2002.2</v>
      </c>
      <c r="C12" s="32">
        <v>3538.8</v>
      </c>
      <c r="D12" s="39">
        <f t="shared" si="0"/>
        <v>0.7674557986215164</v>
      </c>
      <c r="E12" s="40">
        <f t="shared" si="1"/>
        <v>0.32962523563787366</v>
      </c>
      <c r="F12" s="33"/>
      <c r="G12" s="24"/>
      <c r="H12" s="4"/>
      <c r="I12" s="11"/>
      <c r="J12" s="10"/>
      <c r="K12" s="11"/>
      <c r="L12" s="11"/>
      <c r="M12" s="11"/>
      <c r="N12" s="11"/>
      <c r="O12" s="31"/>
    </row>
    <row r="13" spans="1:15" ht="18" customHeight="1">
      <c r="A13" s="19" t="s">
        <v>15</v>
      </c>
      <c r="B13" s="29">
        <f>SUM('[1]2019г'!$AR$19)</f>
        <v>8081.799999999999</v>
      </c>
      <c r="C13" s="32">
        <v>9901.1</v>
      </c>
      <c r="D13" s="39">
        <f t="shared" si="0"/>
        <v>0.2251107426563391</v>
      </c>
      <c r="E13" s="40">
        <f t="shared" si="1"/>
        <v>0.8380101774874962</v>
      </c>
      <c r="F13" s="33"/>
      <c r="G13" s="24"/>
      <c r="H13" s="4"/>
      <c r="I13" s="11"/>
      <c r="J13" s="10"/>
      <c r="K13" s="11"/>
      <c r="L13" s="11"/>
      <c r="M13" s="11"/>
      <c r="N13" s="11"/>
      <c r="O13" s="31"/>
    </row>
    <row r="14" spans="1:15" ht="18" customHeight="1">
      <c r="A14" s="19" t="s">
        <v>16</v>
      </c>
      <c r="B14" s="29">
        <f>SUM('[1]2019г'!$AR$20)</f>
        <v>1359.6999999999998</v>
      </c>
      <c r="C14" s="32">
        <v>1872</v>
      </c>
      <c r="D14" s="39">
        <f t="shared" si="0"/>
        <v>0.37677428844598093</v>
      </c>
      <c r="E14" s="40">
        <f t="shared" si="1"/>
        <v>0.6958433741601229</v>
      </c>
      <c r="F14" s="33"/>
      <c r="G14" s="24"/>
      <c r="H14" s="4"/>
      <c r="I14" s="11"/>
      <c r="J14" s="10"/>
      <c r="K14" s="11"/>
      <c r="L14" s="11"/>
      <c r="M14" s="11"/>
      <c r="N14" s="11"/>
      <c r="O14" s="31"/>
    </row>
    <row r="15" spans="1:15" ht="18" customHeight="1">
      <c r="A15" s="19" t="s">
        <v>17</v>
      </c>
      <c r="B15" s="29">
        <f>SUM('[1]2019г'!$AR$21)</f>
        <v>4787.7</v>
      </c>
      <c r="C15" s="32">
        <v>5710.8</v>
      </c>
      <c r="D15" s="39">
        <f t="shared" si="0"/>
        <v>0.19280656682749553</v>
      </c>
      <c r="E15" s="40">
        <f t="shared" si="1"/>
        <v>0.8682915571545786</v>
      </c>
      <c r="F15" s="33"/>
      <c r="G15" s="24"/>
      <c r="H15" s="4"/>
      <c r="I15" s="11"/>
      <c r="J15" s="10"/>
      <c r="K15" s="11"/>
      <c r="L15" s="11"/>
      <c r="M15" s="11"/>
      <c r="N15" s="11"/>
      <c r="O15" s="31"/>
    </row>
    <row r="16" spans="1:15" ht="18" customHeight="1">
      <c r="A16" s="19" t="s">
        <v>18</v>
      </c>
      <c r="B16" s="29">
        <f>SUM('[1]2019г'!$AR$22)</f>
        <v>3249.1</v>
      </c>
      <c r="C16" s="32">
        <v>4733.3</v>
      </c>
      <c r="D16" s="39">
        <f t="shared" si="0"/>
        <v>0.4568034224862271</v>
      </c>
      <c r="E16" s="40">
        <f t="shared" si="1"/>
        <v>0.6208254382393822</v>
      </c>
      <c r="F16" s="33"/>
      <c r="G16" s="24"/>
      <c r="H16" s="4"/>
      <c r="I16" s="11"/>
      <c r="J16" s="10"/>
      <c r="K16" s="11"/>
      <c r="L16" s="11"/>
      <c r="M16" s="11"/>
      <c r="N16" s="11"/>
      <c r="O16" s="31"/>
    </row>
    <row r="17" spans="1:15" ht="18" customHeight="1">
      <c r="A17" s="19" t="s">
        <v>19</v>
      </c>
      <c r="B17" s="29">
        <f>SUM('[1]2019г'!$AR$23)</f>
        <v>2678.2999999999997</v>
      </c>
      <c r="C17" s="32">
        <v>3882.4</v>
      </c>
      <c r="D17" s="39">
        <f t="shared" si="0"/>
        <v>0.4495762237240042</v>
      </c>
      <c r="E17" s="40">
        <f t="shared" si="1"/>
        <v>0.6276000902474651</v>
      </c>
      <c r="F17" s="33"/>
      <c r="G17" s="24"/>
      <c r="H17" s="4"/>
      <c r="I17" s="11"/>
      <c r="J17" s="10"/>
      <c r="K17" s="11"/>
      <c r="L17" s="11"/>
      <c r="M17" s="11"/>
      <c r="N17" s="11"/>
      <c r="O17" s="31"/>
    </row>
    <row r="18" spans="1:15" ht="18" customHeight="1">
      <c r="A18" s="19" t="s">
        <v>20</v>
      </c>
      <c r="B18" s="29">
        <f>SUM('[1]2019г'!$AR$24)</f>
        <v>4242.400000000001</v>
      </c>
      <c r="C18" s="32">
        <v>5688.1</v>
      </c>
      <c r="D18" s="39">
        <f t="shared" si="0"/>
        <v>0.34077409013765786</v>
      </c>
      <c r="E18" s="40">
        <f t="shared" si="1"/>
        <v>0.7295893418282172</v>
      </c>
      <c r="F18" s="33"/>
      <c r="G18" s="24"/>
      <c r="H18" s="4"/>
      <c r="I18" s="11"/>
      <c r="J18" s="10"/>
      <c r="K18" s="11"/>
      <c r="L18" s="11"/>
      <c r="M18" s="11"/>
      <c r="N18" s="11"/>
      <c r="O18" s="31"/>
    </row>
    <row r="19" spans="1:15" ht="18" customHeight="1">
      <c r="A19" s="19" t="s">
        <v>21</v>
      </c>
      <c r="B19" s="29">
        <f>SUM('[1]2019г'!$AR$25)</f>
        <v>4209.700000000001</v>
      </c>
      <c r="C19" s="32">
        <v>5149.7</v>
      </c>
      <c r="D19" s="39">
        <f t="shared" si="0"/>
        <v>0.22329382141245194</v>
      </c>
      <c r="E19" s="40">
        <f t="shared" si="1"/>
        <v>0.8397133282597938</v>
      </c>
      <c r="F19" s="33"/>
      <c r="G19" s="7"/>
      <c r="H19" s="7"/>
      <c r="I19" s="12"/>
      <c r="J19" s="12"/>
      <c r="K19" s="12"/>
      <c r="L19" s="12"/>
      <c r="M19" s="12"/>
      <c r="N19" s="12"/>
      <c r="O19" s="31"/>
    </row>
    <row r="20" spans="1:15" ht="18" customHeight="1">
      <c r="A20" s="19" t="s">
        <v>22</v>
      </c>
      <c r="B20" s="29">
        <f>SUM('[1]2019г'!$AR$26)</f>
        <v>3042.1</v>
      </c>
      <c r="C20" s="32">
        <v>3201.2</v>
      </c>
      <c r="D20" s="39">
        <f t="shared" si="0"/>
        <v>0.05229939844186579</v>
      </c>
      <c r="E20" s="40">
        <f t="shared" si="1"/>
        <v>1.0000005638902645</v>
      </c>
      <c r="F20" s="33"/>
      <c r="G20" s="7"/>
      <c r="H20" s="7"/>
      <c r="I20" s="12"/>
      <c r="J20" s="12"/>
      <c r="K20" s="12"/>
      <c r="L20" s="12"/>
      <c r="M20" s="12"/>
      <c r="N20" s="12"/>
      <c r="O20" s="31"/>
    </row>
    <row r="21" spans="1:15" ht="18" customHeight="1">
      <c r="A21" s="19" t="s">
        <v>23</v>
      </c>
      <c r="B21" s="29">
        <f>SUM('[1]2019г'!$AR$27)</f>
        <v>5631.700000000001</v>
      </c>
      <c r="C21" s="32">
        <v>6551.8</v>
      </c>
      <c r="D21" s="39">
        <f t="shared" si="0"/>
        <v>0.1633787311113872</v>
      </c>
      <c r="E21" s="40">
        <f t="shared" si="1"/>
        <v>0.8958767049949501</v>
      </c>
      <c r="F21" s="33"/>
      <c r="G21" s="7"/>
      <c r="H21" s="7"/>
      <c r="I21" s="12"/>
      <c r="J21" s="12"/>
      <c r="K21" s="12"/>
      <c r="L21" s="12"/>
      <c r="M21" s="12"/>
      <c r="N21" s="12"/>
      <c r="O21" s="31"/>
    </row>
    <row r="22" spans="1:14" ht="18.75" hidden="1">
      <c r="A22" s="4"/>
      <c r="B22" s="41">
        <f>SUM(B4:B21)</f>
        <v>151617.7</v>
      </c>
      <c r="C22" s="41">
        <f>SUM(C4:C21)</f>
        <v>206139.5</v>
      </c>
      <c r="D22" s="35"/>
      <c r="E22" s="35"/>
      <c r="F22" s="35"/>
      <c r="G22" s="7"/>
      <c r="H22" s="7"/>
      <c r="I22" s="12"/>
      <c r="J22" s="12"/>
      <c r="K22" s="12"/>
      <c r="L22" s="12"/>
      <c r="M22" s="12"/>
      <c r="N22" s="12"/>
    </row>
    <row r="23" spans="1:14" ht="18.75">
      <c r="A23" s="21"/>
      <c r="B23" s="21"/>
      <c r="C23" s="21"/>
      <c r="D23" s="21"/>
      <c r="E23" s="21"/>
      <c r="F23" s="21"/>
      <c r="G23" s="7"/>
      <c r="H23" s="7"/>
      <c r="I23" s="12"/>
      <c r="J23" s="12"/>
      <c r="K23" s="12"/>
      <c r="L23" s="12"/>
      <c r="M23" s="12"/>
      <c r="N23" s="12"/>
    </row>
    <row r="24" spans="1:14" ht="18.75">
      <c r="A24" s="21"/>
      <c r="B24" s="21"/>
      <c r="C24" s="21"/>
      <c r="D24" s="21"/>
      <c r="E24" s="21"/>
      <c r="F24" s="21"/>
      <c r="G24" s="7"/>
      <c r="H24" s="7"/>
      <c r="I24" s="12"/>
      <c r="J24" s="12"/>
      <c r="K24" s="12"/>
      <c r="L24" s="12"/>
      <c r="M24" s="12"/>
      <c r="N24" s="12"/>
    </row>
    <row r="25" spans="1:14" ht="18.75">
      <c r="A25" s="21"/>
      <c r="B25" s="21"/>
      <c r="C25" s="21"/>
      <c r="D25" s="21"/>
      <c r="E25" s="21"/>
      <c r="F25" s="21"/>
      <c r="G25" s="7"/>
      <c r="H25" s="7"/>
      <c r="I25" s="12"/>
      <c r="J25" s="12"/>
      <c r="K25" s="12"/>
      <c r="L25" s="12"/>
      <c r="M25" s="12"/>
      <c r="N25" s="12"/>
    </row>
    <row r="26" spans="9:14" ht="18.75">
      <c r="I26" s="13"/>
      <c r="J26" s="13"/>
      <c r="K26" s="13"/>
      <c r="L26" s="13"/>
      <c r="M26" s="13"/>
      <c r="N26" s="13"/>
    </row>
    <row r="27" spans="9:14" ht="18.75">
      <c r="I27" s="13"/>
      <c r="J27" s="13"/>
      <c r="K27" s="13"/>
      <c r="L27" s="13"/>
      <c r="M27" s="13"/>
      <c r="N27" s="13"/>
    </row>
    <row r="28" spans="9:14" ht="18.75">
      <c r="I28" s="13"/>
      <c r="J28" s="13"/>
      <c r="K28" s="13"/>
      <c r="L28" s="13"/>
      <c r="M28" s="13"/>
      <c r="N28" s="13"/>
    </row>
    <row r="33" spans="1:8" ht="18.75">
      <c r="A33" s="5"/>
      <c r="B33" s="5"/>
      <c r="C33" s="5"/>
      <c r="D33" s="5"/>
      <c r="E33" s="5"/>
      <c r="F33" s="5"/>
      <c r="G33" s="5"/>
      <c r="H33" s="5"/>
    </row>
  </sheetData>
  <sheetProtection/>
  <mergeCells count="2">
    <mergeCell ref="K1:N1"/>
    <mergeCell ref="A1:E1"/>
  </mergeCells>
  <printOptions/>
  <pageMargins left="0.7" right="0.7" top="0.75" bottom="0.75" header="0.3" footer="0.3"/>
  <pageSetup horizontalDpi="600" verticalDpi="600" orientation="portrait" paperSize="9" scale="82" r:id="rId1"/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3"/>
  <sheetViews>
    <sheetView view="pageBreakPreview" zoomScaleSheetLayoutView="100" zoomScalePageLayoutView="0" workbookViewId="0" topLeftCell="A7">
      <selection activeCell="E4" sqref="E4:E21"/>
    </sheetView>
  </sheetViews>
  <sheetFormatPr defaultColWidth="9.140625" defaultRowHeight="12.75"/>
  <cols>
    <col min="1" max="1" width="21.7109375" style="3" customWidth="1"/>
    <col min="2" max="2" width="17.8515625" style="3" customWidth="1"/>
    <col min="3" max="3" width="17.28125" style="3" customWidth="1"/>
    <col min="4" max="4" width="16.57421875" style="3" customWidth="1"/>
    <col min="5" max="5" width="17.57421875" style="3" customWidth="1"/>
    <col min="6" max="6" width="17.57421875" style="3" hidden="1" customWidth="1"/>
    <col min="7" max="7" width="22.57421875" style="3" hidden="1" customWidth="1"/>
    <col min="8" max="8" width="21.140625" style="3" hidden="1" customWidth="1"/>
    <col min="9" max="9" width="19.8515625" style="2" hidden="1" customWidth="1"/>
    <col min="10" max="10" width="19.140625" style="2" hidden="1" customWidth="1"/>
    <col min="11" max="11" width="9.8515625" style="2" hidden="1" customWidth="1"/>
    <col min="12" max="14" width="9.7109375" style="2" hidden="1" customWidth="1"/>
    <col min="15" max="15" width="38.421875" style="1" customWidth="1"/>
    <col min="16" max="16" width="17.57421875" style="1" customWidth="1"/>
    <col min="17" max="17" width="14.8515625" style="1" customWidth="1"/>
    <col min="18" max="18" width="9.140625" style="1" customWidth="1"/>
    <col min="19" max="16384" width="9.140625" style="1" customWidth="1"/>
  </cols>
  <sheetData>
    <row r="1" spans="1:15" ht="76.5" customHeight="1" thickBot="1">
      <c r="A1" s="140" t="s">
        <v>34</v>
      </c>
      <c r="B1" s="141"/>
      <c r="C1" s="141"/>
      <c r="D1" s="141"/>
      <c r="E1" s="141"/>
      <c r="F1" s="103"/>
      <c r="G1" s="14"/>
      <c r="H1" s="14"/>
      <c r="I1" s="23" t="s">
        <v>5</v>
      </c>
      <c r="J1" s="23" t="s">
        <v>1</v>
      </c>
      <c r="K1" s="136" t="s">
        <v>2</v>
      </c>
      <c r="L1" s="137"/>
      <c r="M1" s="138"/>
      <c r="N1" s="139"/>
      <c r="O1" s="1" t="s">
        <v>38</v>
      </c>
    </row>
    <row r="2" spans="1:18" s="6" customFormat="1" ht="110.25" customHeight="1">
      <c r="A2" s="25" t="s">
        <v>24</v>
      </c>
      <c r="B2" s="36" t="s">
        <v>35</v>
      </c>
      <c r="C2" s="25" t="s">
        <v>96</v>
      </c>
      <c r="D2" s="25" t="s">
        <v>59</v>
      </c>
      <c r="E2" s="36" t="s">
        <v>56</v>
      </c>
      <c r="F2" s="36" t="s">
        <v>45</v>
      </c>
      <c r="G2" s="15"/>
      <c r="H2" s="8"/>
      <c r="I2" s="8"/>
      <c r="J2" s="9"/>
      <c r="K2" s="9"/>
      <c r="L2" s="8"/>
      <c r="M2" s="15"/>
      <c r="N2" s="15"/>
      <c r="O2" s="142" t="s">
        <v>37</v>
      </c>
      <c r="P2" s="143"/>
      <c r="Q2" s="143"/>
      <c r="R2" s="143"/>
    </row>
    <row r="3" spans="1:14" s="6" customFormat="1" ht="15" customHeight="1">
      <c r="A3" s="27" t="s">
        <v>0</v>
      </c>
      <c r="B3" s="28" t="s">
        <v>6</v>
      </c>
      <c r="C3" s="26">
        <v>3</v>
      </c>
      <c r="D3" s="26" t="s">
        <v>36</v>
      </c>
      <c r="E3" s="26">
        <v>5</v>
      </c>
      <c r="F3" s="26"/>
      <c r="G3" s="16"/>
      <c r="H3" s="16"/>
      <c r="I3" s="16"/>
      <c r="J3" s="17"/>
      <c r="K3" s="17"/>
      <c r="L3" s="16"/>
      <c r="M3" s="16"/>
      <c r="N3" s="16"/>
    </row>
    <row r="4" spans="1:15" ht="18" customHeight="1">
      <c r="A4" s="19" t="s">
        <v>8</v>
      </c>
      <c r="B4" s="29">
        <f>SUM('U1.1'!C4)</f>
        <v>12464</v>
      </c>
      <c r="C4" s="32">
        <v>0</v>
      </c>
      <c r="D4" s="39">
        <f>SUM(C4/B4)</f>
        <v>0</v>
      </c>
      <c r="E4" s="40">
        <v>0</v>
      </c>
      <c r="F4" s="33"/>
      <c r="G4" s="24"/>
      <c r="H4" s="4"/>
      <c r="I4" s="11"/>
      <c r="J4" s="10"/>
      <c r="K4" s="11"/>
      <c r="L4" s="11"/>
      <c r="M4" s="11"/>
      <c r="N4" s="11"/>
      <c r="O4" s="31"/>
    </row>
    <row r="5" spans="1:15" ht="18" customHeight="1">
      <c r="A5" s="19" t="s">
        <v>9</v>
      </c>
      <c r="B5" s="29">
        <f>SUM('U1.1'!C5)</f>
        <v>8646.9</v>
      </c>
      <c r="C5" s="32">
        <v>0</v>
      </c>
      <c r="D5" s="39">
        <f aca="true" t="shared" si="0" ref="D5:D21">SUM(C5/B5)</f>
        <v>0</v>
      </c>
      <c r="E5" s="40">
        <v>0</v>
      </c>
      <c r="F5" s="33"/>
      <c r="G5" s="24"/>
      <c r="H5" s="4"/>
      <c r="I5" s="11"/>
      <c r="J5" s="10"/>
      <c r="K5" s="11"/>
      <c r="L5" s="11"/>
      <c r="M5" s="11"/>
      <c r="N5" s="11"/>
      <c r="O5" s="31"/>
    </row>
    <row r="6" spans="1:15" ht="18" customHeight="1">
      <c r="A6" s="19" t="s">
        <v>28</v>
      </c>
      <c r="B6" s="29">
        <f>SUM('U1.1'!C6)</f>
        <v>21047</v>
      </c>
      <c r="C6" s="32">
        <v>0</v>
      </c>
      <c r="D6" s="39">
        <f t="shared" si="0"/>
        <v>0</v>
      </c>
      <c r="E6" s="40">
        <v>0</v>
      </c>
      <c r="F6" s="33"/>
      <c r="G6" s="24"/>
      <c r="H6" s="4"/>
      <c r="I6" s="11"/>
      <c r="J6" s="10"/>
      <c r="K6" s="11"/>
      <c r="L6" s="11"/>
      <c r="M6" s="11"/>
      <c r="N6" s="11"/>
      <c r="O6" s="31"/>
    </row>
    <row r="7" spans="1:15" ht="18" customHeight="1">
      <c r="A7" s="19" t="s">
        <v>29</v>
      </c>
      <c r="B7" s="29">
        <f>SUM('U1.1'!C7)</f>
        <v>72085</v>
      </c>
      <c r="C7" s="32">
        <v>0</v>
      </c>
      <c r="D7" s="39">
        <f t="shared" si="0"/>
        <v>0</v>
      </c>
      <c r="E7" s="40">
        <v>0</v>
      </c>
      <c r="F7" s="33"/>
      <c r="G7" s="24"/>
      <c r="H7" s="4"/>
      <c r="I7" s="11"/>
      <c r="J7" s="10"/>
      <c r="K7" s="11"/>
      <c r="L7" s="11"/>
      <c r="M7" s="11"/>
      <c r="N7" s="11"/>
      <c r="O7" s="31"/>
    </row>
    <row r="8" spans="1:15" ht="18" customHeight="1">
      <c r="A8" s="19" t="s">
        <v>10</v>
      </c>
      <c r="B8" s="29">
        <f>SUM('U1.1'!C8)</f>
        <v>792.1</v>
      </c>
      <c r="C8" s="32">
        <v>0</v>
      </c>
      <c r="D8" s="39">
        <f t="shared" si="0"/>
        <v>0</v>
      </c>
      <c r="E8" s="40">
        <v>0</v>
      </c>
      <c r="F8" s="33"/>
      <c r="G8" s="24"/>
      <c r="H8" s="4"/>
      <c r="I8" s="11"/>
      <c r="J8" s="10"/>
      <c r="K8" s="11"/>
      <c r="L8" s="11"/>
      <c r="M8" s="11"/>
      <c r="N8" s="11"/>
      <c r="O8" s="31"/>
    </row>
    <row r="9" spans="1:15" ht="18" customHeight="1">
      <c r="A9" s="19" t="s">
        <v>11</v>
      </c>
      <c r="B9" s="29">
        <f>SUM('U1.1'!C9)</f>
        <v>210</v>
      </c>
      <c r="C9" s="32">
        <v>0</v>
      </c>
      <c r="D9" s="39">
        <f t="shared" si="0"/>
        <v>0</v>
      </c>
      <c r="E9" s="40">
        <v>0</v>
      </c>
      <c r="F9" s="33"/>
      <c r="G9" s="24"/>
      <c r="H9" s="4"/>
      <c r="I9" s="11"/>
      <c r="J9" s="10"/>
      <c r="K9" s="11"/>
      <c r="L9" s="11"/>
      <c r="M9" s="11"/>
      <c r="N9" s="11"/>
      <c r="O9" s="31"/>
    </row>
    <row r="10" spans="1:15" ht="18" customHeight="1">
      <c r="A10" s="19" t="s">
        <v>12</v>
      </c>
      <c r="B10" s="29">
        <f>SUM('U1.1'!C10)</f>
        <v>273</v>
      </c>
      <c r="C10" s="32">
        <v>0</v>
      </c>
      <c r="D10" s="39">
        <f t="shared" si="0"/>
        <v>0</v>
      </c>
      <c r="E10" s="40">
        <v>0</v>
      </c>
      <c r="F10" s="33"/>
      <c r="G10" s="24"/>
      <c r="H10" s="4"/>
      <c r="I10" s="11"/>
      <c r="J10" s="10"/>
      <c r="K10" s="11"/>
      <c r="L10" s="11"/>
      <c r="M10" s="11"/>
      <c r="N10" s="11"/>
      <c r="O10" s="31"/>
    </row>
    <row r="11" spans="1:15" ht="18" customHeight="1">
      <c r="A11" s="19" t="s">
        <v>13</v>
      </c>
      <c r="B11" s="29">
        <f>SUM('U1.1'!C11)</f>
        <v>408</v>
      </c>
      <c r="C11" s="32">
        <v>0</v>
      </c>
      <c r="D11" s="39">
        <f t="shared" si="0"/>
        <v>0</v>
      </c>
      <c r="E11" s="40">
        <v>0</v>
      </c>
      <c r="F11" s="33"/>
      <c r="G11" s="24"/>
      <c r="H11" s="4"/>
      <c r="I11" s="11"/>
      <c r="J11" s="10"/>
      <c r="K11" s="11"/>
      <c r="L11" s="11"/>
      <c r="M11" s="11"/>
      <c r="N11" s="11"/>
      <c r="O11" s="31"/>
    </row>
    <row r="12" spans="1:15" ht="18" customHeight="1">
      <c r="A12" s="19" t="s">
        <v>14</v>
      </c>
      <c r="B12" s="29">
        <f>SUM('U1.1'!C12)</f>
        <v>89.8</v>
      </c>
      <c r="C12" s="32">
        <v>0</v>
      </c>
      <c r="D12" s="39">
        <f t="shared" si="0"/>
        <v>0</v>
      </c>
      <c r="E12" s="40">
        <v>0</v>
      </c>
      <c r="F12" s="33"/>
      <c r="G12" s="24"/>
      <c r="H12" s="4"/>
      <c r="I12" s="11"/>
      <c r="J12" s="10"/>
      <c r="K12" s="11"/>
      <c r="L12" s="11"/>
      <c r="M12" s="11"/>
      <c r="N12" s="11"/>
      <c r="O12" s="31"/>
    </row>
    <row r="13" spans="1:15" ht="18" customHeight="1">
      <c r="A13" s="19" t="s">
        <v>15</v>
      </c>
      <c r="B13" s="29">
        <f>SUM('U1.1'!C13)</f>
        <v>1138.2</v>
      </c>
      <c r="C13" s="32">
        <v>0</v>
      </c>
      <c r="D13" s="39">
        <f t="shared" si="0"/>
        <v>0</v>
      </c>
      <c r="E13" s="40">
        <v>0</v>
      </c>
      <c r="F13" s="33"/>
      <c r="G13" s="24"/>
      <c r="H13" s="4"/>
      <c r="I13" s="11"/>
      <c r="J13" s="10"/>
      <c r="K13" s="11"/>
      <c r="L13" s="11"/>
      <c r="M13" s="11"/>
      <c r="N13" s="11"/>
      <c r="O13" s="31"/>
    </row>
    <row r="14" spans="1:15" ht="18" customHeight="1">
      <c r="A14" s="19" t="s">
        <v>16</v>
      </c>
      <c r="B14" s="29">
        <f>SUM('U1.1'!C14)</f>
        <v>155.1</v>
      </c>
      <c r="C14" s="32">
        <v>0</v>
      </c>
      <c r="D14" s="39">
        <f t="shared" si="0"/>
        <v>0</v>
      </c>
      <c r="E14" s="40">
        <v>0</v>
      </c>
      <c r="F14" s="33"/>
      <c r="G14" s="24"/>
      <c r="H14" s="4"/>
      <c r="I14" s="11"/>
      <c r="J14" s="10"/>
      <c r="K14" s="11"/>
      <c r="L14" s="11"/>
      <c r="M14" s="11"/>
      <c r="N14" s="11"/>
      <c r="O14" s="31"/>
    </row>
    <row r="15" spans="1:15" ht="18" customHeight="1">
      <c r="A15" s="19" t="s">
        <v>17</v>
      </c>
      <c r="B15" s="29">
        <f>SUM('U1.1'!C15)</f>
        <v>1359.9</v>
      </c>
      <c r="C15" s="32">
        <v>0</v>
      </c>
      <c r="D15" s="39">
        <f t="shared" si="0"/>
        <v>0</v>
      </c>
      <c r="E15" s="40">
        <v>0</v>
      </c>
      <c r="F15" s="33"/>
      <c r="G15" s="24"/>
      <c r="H15" s="4"/>
      <c r="I15" s="11"/>
      <c r="J15" s="10"/>
      <c r="K15" s="11"/>
      <c r="L15" s="11"/>
      <c r="M15" s="11"/>
      <c r="N15" s="11"/>
      <c r="O15" s="31"/>
    </row>
    <row r="16" spans="1:15" ht="18" customHeight="1">
      <c r="A16" s="19" t="s">
        <v>18</v>
      </c>
      <c r="B16" s="29">
        <f>SUM('U1.1'!C16)</f>
        <v>267.4</v>
      </c>
      <c r="C16" s="32">
        <v>0</v>
      </c>
      <c r="D16" s="39">
        <f t="shared" si="0"/>
        <v>0</v>
      </c>
      <c r="E16" s="40">
        <v>0</v>
      </c>
      <c r="F16" s="33"/>
      <c r="G16" s="24"/>
      <c r="H16" s="4"/>
      <c r="I16" s="11"/>
      <c r="J16" s="10"/>
      <c r="K16" s="11"/>
      <c r="L16" s="11"/>
      <c r="M16" s="11"/>
      <c r="N16" s="11"/>
      <c r="O16" s="31"/>
    </row>
    <row r="17" spans="1:15" ht="18" customHeight="1">
      <c r="A17" s="19" t="s">
        <v>19</v>
      </c>
      <c r="B17" s="29">
        <f>SUM('U1.1'!C17)</f>
        <v>613.9</v>
      </c>
      <c r="C17" s="32">
        <v>0</v>
      </c>
      <c r="D17" s="39">
        <f t="shared" si="0"/>
        <v>0</v>
      </c>
      <c r="E17" s="40">
        <v>0</v>
      </c>
      <c r="F17" s="33"/>
      <c r="G17" s="24"/>
      <c r="H17" s="4"/>
      <c r="I17" s="11"/>
      <c r="J17" s="10"/>
      <c r="K17" s="11"/>
      <c r="L17" s="11"/>
      <c r="M17" s="11"/>
      <c r="N17" s="11"/>
      <c r="O17" s="31"/>
    </row>
    <row r="18" spans="1:15" ht="18" customHeight="1">
      <c r="A18" s="19" t="s">
        <v>20</v>
      </c>
      <c r="B18" s="29">
        <f>SUM('U1.1'!C18)</f>
        <v>776.5</v>
      </c>
      <c r="C18" s="32">
        <v>0</v>
      </c>
      <c r="D18" s="39">
        <f t="shared" si="0"/>
        <v>0</v>
      </c>
      <c r="E18" s="40">
        <v>0</v>
      </c>
      <c r="F18" s="33"/>
      <c r="G18" s="24"/>
      <c r="H18" s="4"/>
      <c r="I18" s="11"/>
      <c r="J18" s="10"/>
      <c r="K18" s="11"/>
      <c r="L18" s="11"/>
      <c r="M18" s="11"/>
      <c r="N18" s="11"/>
      <c r="O18" s="31"/>
    </row>
    <row r="19" spans="1:15" ht="18" customHeight="1">
      <c r="A19" s="19" t="s">
        <v>21</v>
      </c>
      <c r="B19" s="29">
        <f>SUM('U1.1'!C19)</f>
        <v>715.1</v>
      </c>
      <c r="C19" s="32">
        <v>0</v>
      </c>
      <c r="D19" s="39">
        <f t="shared" si="0"/>
        <v>0</v>
      </c>
      <c r="E19" s="40">
        <v>0</v>
      </c>
      <c r="F19" s="33"/>
      <c r="G19" s="7"/>
      <c r="H19" s="7"/>
      <c r="I19" s="12"/>
      <c r="J19" s="12"/>
      <c r="K19" s="12"/>
      <c r="L19" s="12"/>
      <c r="M19" s="12"/>
      <c r="N19" s="12"/>
      <c r="O19" s="31"/>
    </row>
    <row r="20" spans="1:15" ht="18" customHeight="1">
      <c r="A20" s="19" t="s">
        <v>22</v>
      </c>
      <c r="B20" s="29">
        <f>SUM('U1.1'!C20)</f>
        <v>1955.2</v>
      </c>
      <c r="C20" s="32">
        <v>0</v>
      </c>
      <c r="D20" s="39">
        <f t="shared" si="0"/>
        <v>0</v>
      </c>
      <c r="E20" s="40">
        <v>0</v>
      </c>
      <c r="F20" s="33"/>
      <c r="G20" s="7"/>
      <c r="H20" s="7"/>
      <c r="I20" s="12"/>
      <c r="J20" s="12"/>
      <c r="K20" s="12"/>
      <c r="L20" s="12"/>
      <c r="M20" s="12"/>
      <c r="N20" s="12"/>
      <c r="O20" s="31"/>
    </row>
    <row r="21" spans="1:15" ht="18" customHeight="1">
      <c r="A21" s="19" t="s">
        <v>23</v>
      </c>
      <c r="B21" s="29">
        <f>SUM('U1.1'!C21)</f>
        <v>1341</v>
      </c>
      <c r="C21" s="32">
        <v>0</v>
      </c>
      <c r="D21" s="39">
        <f t="shared" si="0"/>
        <v>0</v>
      </c>
      <c r="E21" s="40">
        <v>0</v>
      </c>
      <c r="F21" s="33"/>
      <c r="G21" s="7"/>
      <c r="H21" s="7"/>
      <c r="I21" s="12"/>
      <c r="J21" s="12"/>
      <c r="K21" s="12"/>
      <c r="L21" s="12"/>
      <c r="M21" s="12"/>
      <c r="N21" s="12"/>
      <c r="O21" s="31"/>
    </row>
    <row r="22" spans="1:14" ht="18.75" hidden="1">
      <c r="A22" s="4"/>
      <c r="B22" s="41">
        <f>SUM(B4:B21)</f>
        <v>124338.09999999999</v>
      </c>
      <c r="C22" s="41">
        <f>SUM(C4:C21)</f>
        <v>0</v>
      </c>
      <c r="D22" s="35"/>
      <c r="E22" s="35"/>
      <c r="F22" s="35"/>
      <c r="G22" s="7"/>
      <c r="H22" s="7"/>
      <c r="I22" s="12"/>
      <c r="J22" s="12"/>
      <c r="K22" s="12"/>
      <c r="L22" s="12"/>
      <c r="M22" s="12"/>
      <c r="N22" s="12"/>
    </row>
    <row r="23" spans="1:14" ht="18.75">
      <c r="A23" s="21"/>
      <c r="B23" s="21"/>
      <c r="C23" s="21"/>
      <c r="D23" s="21"/>
      <c r="E23" s="21"/>
      <c r="F23" s="21"/>
      <c r="G23" s="7"/>
      <c r="H23" s="7"/>
      <c r="I23" s="12"/>
      <c r="J23" s="12"/>
      <c r="K23" s="12"/>
      <c r="L23" s="12"/>
      <c r="M23" s="12"/>
      <c r="N23" s="12"/>
    </row>
    <row r="24" spans="1:14" ht="18.75">
      <c r="A24" s="21"/>
      <c r="B24" s="21"/>
      <c r="C24" s="21"/>
      <c r="D24" s="21"/>
      <c r="E24" s="21"/>
      <c r="F24" s="21"/>
      <c r="G24" s="7"/>
      <c r="H24" s="7"/>
      <c r="I24" s="12"/>
      <c r="J24" s="12"/>
      <c r="K24" s="12"/>
      <c r="L24" s="12"/>
      <c r="M24" s="12"/>
      <c r="N24" s="12"/>
    </row>
    <row r="25" spans="1:14" ht="18.75">
      <c r="A25" s="21"/>
      <c r="B25" s="21"/>
      <c r="C25" s="21"/>
      <c r="D25" s="21"/>
      <c r="E25" s="21"/>
      <c r="F25" s="21"/>
      <c r="G25" s="7"/>
      <c r="H25" s="7"/>
      <c r="I25" s="12"/>
      <c r="J25" s="12"/>
      <c r="K25" s="12"/>
      <c r="L25" s="12"/>
      <c r="M25" s="12"/>
      <c r="N25" s="12"/>
    </row>
    <row r="26" spans="9:14" ht="18.75">
      <c r="I26" s="13"/>
      <c r="J26" s="13"/>
      <c r="K26" s="13"/>
      <c r="L26" s="13"/>
      <c r="M26" s="13"/>
      <c r="N26" s="13"/>
    </row>
    <row r="27" spans="9:14" ht="18.75">
      <c r="I27" s="13"/>
      <c r="J27" s="13"/>
      <c r="K27" s="13"/>
      <c r="L27" s="13"/>
      <c r="M27" s="13"/>
      <c r="N27" s="13"/>
    </row>
    <row r="28" spans="9:14" ht="18.75">
      <c r="I28" s="13"/>
      <c r="J28" s="13"/>
      <c r="K28" s="13"/>
      <c r="L28" s="13"/>
      <c r="M28" s="13"/>
      <c r="N28" s="13"/>
    </row>
    <row r="33" spans="1:8" ht="18.75">
      <c r="A33" s="5"/>
      <c r="B33" s="5"/>
      <c r="C33" s="5"/>
      <c r="D33" s="5"/>
      <c r="E33" s="5"/>
      <c r="F33" s="5"/>
      <c r="G33" s="5"/>
      <c r="H33" s="5"/>
    </row>
  </sheetData>
  <sheetProtection/>
  <mergeCells count="3">
    <mergeCell ref="K1:N1"/>
    <mergeCell ref="O2:R2"/>
    <mergeCell ref="A1:E1"/>
  </mergeCells>
  <printOptions/>
  <pageMargins left="0.7" right="0.7" top="0.75" bottom="0.75" header="0.3" footer="0.3"/>
  <pageSetup horizontalDpi="600" verticalDpi="600" orientation="portrait" paperSize="9" scale="82" r:id="rId1"/>
  <colBreaks count="1" manualBreakCount="1">
    <brk id="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="90" zoomScaleSheetLayoutView="90" zoomScalePageLayoutView="0" workbookViewId="0" topLeftCell="A4">
      <selection activeCell="E4" sqref="E4"/>
    </sheetView>
  </sheetViews>
  <sheetFormatPr defaultColWidth="9.140625" defaultRowHeight="12.75"/>
  <cols>
    <col min="1" max="1" width="21.7109375" style="3" customWidth="1"/>
    <col min="2" max="2" width="17.8515625" style="3" customWidth="1"/>
    <col min="3" max="3" width="20.57421875" style="3" customWidth="1"/>
    <col min="4" max="4" width="16.57421875" style="3" customWidth="1"/>
    <col min="5" max="5" width="17.57421875" style="3" customWidth="1"/>
    <col min="6" max="6" width="17.57421875" style="3" hidden="1" customWidth="1"/>
    <col min="7" max="7" width="22.57421875" style="3" hidden="1" customWidth="1"/>
    <col min="8" max="8" width="21.140625" style="3" hidden="1" customWidth="1"/>
    <col min="9" max="9" width="19.8515625" style="2" hidden="1" customWidth="1"/>
    <col min="10" max="10" width="19.140625" style="2" hidden="1" customWidth="1"/>
    <col min="11" max="11" width="9.8515625" style="2" hidden="1" customWidth="1"/>
    <col min="12" max="14" width="9.7109375" style="2" hidden="1" customWidth="1"/>
    <col min="15" max="15" width="18.140625" style="1" customWidth="1"/>
    <col min="16" max="16384" width="9.140625" style="1" customWidth="1"/>
  </cols>
  <sheetData>
    <row r="1" spans="1:14" ht="76.5" customHeight="1" thickBot="1">
      <c r="A1" s="140" t="s">
        <v>39</v>
      </c>
      <c r="B1" s="141"/>
      <c r="C1" s="141"/>
      <c r="D1" s="141"/>
      <c r="E1" s="141"/>
      <c r="F1" s="103"/>
      <c r="G1" s="14"/>
      <c r="H1" s="14"/>
      <c r="I1" s="23" t="s">
        <v>5</v>
      </c>
      <c r="J1" s="23" t="s">
        <v>1</v>
      </c>
      <c r="K1" s="136" t="s">
        <v>2</v>
      </c>
      <c r="L1" s="137"/>
      <c r="M1" s="138"/>
      <c r="N1" s="139"/>
    </row>
    <row r="2" spans="1:14" s="6" customFormat="1" ht="82.5" customHeight="1">
      <c r="A2" s="25" t="s">
        <v>24</v>
      </c>
      <c r="B2" s="25" t="s">
        <v>40</v>
      </c>
      <c r="C2" s="25" t="s">
        <v>41</v>
      </c>
      <c r="D2" s="25" t="s">
        <v>60</v>
      </c>
      <c r="E2" s="25" t="s">
        <v>61</v>
      </c>
      <c r="F2" s="36" t="s">
        <v>45</v>
      </c>
      <c r="G2" s="15"/>
      <c r="H2" s="8"/>
      <c r="I2" s="8"/>
      <c r="J2" s="9"/>
      <c r="K2" s="9"/>
      <c r="L2" s="8"/>
      <c r="M2" s="15"/>
      <c r="N2" s="15"/>
    </row>
    <row r="3" spans="1:14" s="6" customFormat="1" ht="15" customHeight="1">
      <c r="A3" s="27" t="s">
        <v>0</v>
      </c>
      <c r="B3" s="28" t="s">
        <v>6</v>
      </c>
      <c r="C3" s="26">
        <v>3</v>
      </c>
      <c r="D3" s="26" t="s">
        <v>42</v>
      </c>
      <c r="E3" s="26">
        <v>5</v>
      </c>
      <c r="F3" s="26"/>
      <c r="G3" s="16"/>
      <c r="H3" s="16"/>
      <c r="I3" s="16"/>
      <c r="J3" s="17"/>
      <c r="K3" s="17"/>
      <c r="L3" s="16"/>
      <c r="M3" s="16"/>
      <c r="N3" s="16"/>
    </row>
    <row r="4" spans="1:15" ht="18" customHeight="1">
      <c r="A4" s="19" t="s">
        <v>8</v>
      </c>
      <c r="B4" s="29">
        <f>SUM('[2]2019г'!$D$9+'[2]2019г'!$F$9)</f>
        <v>11257.699999999999</v>
      </c>
      <c r="C4" s="32">
        <f>SUM('[2]2019г'!$AG$9+'[2]2019г'!$AI$9+'[2]2019г'!$AJ$9)</f>
        <v>2972.4750000000004</v>
      </c>
      <c r="D4" s="39">
        <f>SUM(B4/C4)</f>
        <v>3.7873152844010454</v>
      </c>
      <c r="E4" s="40">
        <v>1</v>
      </c>
      <c r="F4" s="33"/>
      <c r="G4" s="24"/>
      <c r="H4" s="4"/>
      <c r="I4" s="11"/>
      <c r="J4" s="10"/>
      <c r="K4" s="11"/>
      <c r="L4" s="11"/>
      <c r="M4" s="11"/>
      <c r="N4" s="11"/>
      <c r="O4" s="31"/>
    </row>
    <row r="5" spans="1:15" ht="18" customHeight="1">
      <c r="A5" s="19" t="s">
        <v>9</v>
      </c>
      <c r="B5" s="29">
        <f>SUM('[2]2019г'!$D$10+'[2]2019г'!$F$10)</f>
        <v>11226.2</v>
      </c>
      <c r="C5" s="32">
        <f>SUM('[2]2019г'!$AG$10+'[2]2019г'!$AI$10+'[2]2019г'!$AJ$10)</f>
        <v>6420.225</v>
      </c>
      <c r="D5" s="39">
        <f aca="true" t="shared" si="0" ref="D5:D21">SUM(B5/C5)</f>
        <v>1.748568001900245</v>
      </c>
      <c r="E5" s="40">
        <v>1</v>
      </c>
      <c r="F5" s="33"/>
      <c r="G5" s="24"/>
      <c r="H5" s="4"/>
      <c r="I5" s="11"/>
      <c r="J5" s="10"/>
      <c r="K5" s="11"/>
      <c r="L5" s="11"/>
      <c r="M5" s="11"/>
      <c r="N5" s="11"/>
      <c r="O5" s="31"/>
    </row>
    <row r="6" spans="1:15" ht="18" customHeight="1">
      <c r="A6" s="19" t="s">
        <v>28</v>
      </c>
      <c r="B6" s="29">
        <f>SUM('[2]2019г'!$D$11+'[2]2019г'!$F$11)</f>
        <v>15684.5</v>
      </c>
      <c r="C6" s="32">
        <f>SUM('[2]2019г'!$AG$11+'[2]2019г'!$AI$11+'[2]2019г'!$AJ$11)</f>
        <v>7218.075000000001</v>
      </c>
      <c r="D6" s="39">
        <f t="shared" si="0"/>
        <v>2.1729477734714586</v>
      </c>
      <c r="E6" s="40">
        <v>1</v>
      </c>
      <c r="F6" s="33"/>
      <c r="G6" s="24"/>
      <c r="H6" s="4"/>
      <c r="I6" s="11"/>
      <c r="J6" s="10"/>
      <c r="K6" s="11"/>
      <c r="L6" s="11"/>
      <c r="M6" s="11"/>
      <c r="N6" s="11"/>
      <c r="O6" s="31"/>
    </row>
    <row r="7" spans="1:15" ht="18" customHeight="1">
      <c r="A7" s="19" t="s">
        <v>29</v>
      </c>
      <c r="B7" s="29">
        <f>SUM('[2]2019г'!$D$12+'[2]2019г'!$F$12)</f>
        <v>61371.2</v>
      </c>
      <c r="C7" s="32">
        <f>SUM('[2]2019г'!$AG$12+'[2]2019г'!$AI$12+'[2]2019г'!$AJ$12)</f>
        <v>12728.65</v>
      </c>
      <c r="D7" s="39">
        <f t="shared" si="0"/>
        <v>4.82150110184505</v>
      </c>
      <c r="E7" s="40">
        <v>1</v>
      </c>
      <c r="F7" s="33"/>
      <c r="G7" s="24"/>
      <c r="H7" s="4"/>
      <c r="I7" s="11"/>
      <c r="J7" s="10"/>
      <c r="K7" s="11"/>
      <c r="L7" s="11"/>
      <c r="M7" s="11"/>
      <c r="N7" s="11"/>
      <c r="O7" s="31"/>
    </row>
    <row r="8" spans="1:15" ht="18" customHeight="1">
      <c r="A8" s="19" t="s">
        <v>10</v>
      </c>
      <c r="B8" s="30">
        <f>SUM('[2]2019г'!$D$14+'[2]2019г'!$F$14)</f>
        <v>1371.3000000000002</v>
      </c>
      <c r="C8" s="32">
        <f>SUM('[2]2019г'!$AG$14+'[2]2019г'!$AI$14+'[2]2019г'!$AJ$14)</f>
        <v>2733.675</v>
      </c>
      <c r="D8" s="39">
        <f t="shared" si="0"/>
        <v>0.5016324178989822</v>
      </c>
      <c r="E8" s="40">
        <v>0</v>
      </c>
      <c r="F8" s="33"/>
      <c r="G8" s="24"/>
      <c r="H8" s="4"/>
      <c r="I8" s="11"/>
      <c r="J8" s="10"/>
      <c r="K8" s="11"/>
      <c r="L8" s="11"/>
      <c r="M8" s="11"/>
      <c r="N8" s="11"/>
      <c r="O8" s="31"/>
    </row>
    <row r="9" spans="1:15" ht="18" customHeight="1">
      <c r="A9" s="19" t="s">
        <v>11</v>
      </c>
      <c r="B9" s="29">
        <f>SUM('[2]2019г'!$D$15+'[2]2019г'!$F$15)</f>
        <v>3025</v>
      </c>
      <c r="C9" s="32">
        <f>SUM('[2]2019г'!$AG$15+'[2]2019г'!$AI$15+'[2]2019г'!$AJ$15)</f>
        <v>3308.525</v>
      </c>
      <c r="D9" s="39">
        <f t="shared" si="0"/>
        <v>0.9143047128252015</v>
      </c>
      <c r="E9" s="40">
        <v>0</v>
      </c>
      <c r="F9" s="33"/>
      <c r="G9" s="24"/>
      <c r="H9" s="4"/>
      <c r="I9" s="11"/>
      <c r="J9" s="10"/>
      <c r="K9" s="11"/>
      <c r="L9" s="11"/>
      <c r="M9" s="11"/>
      <c r="N9" s="11"/>
      <c r="O9" s="31"/>
    </row>
    <row r="10" spans="1:15" ht="18" customHeight="1">
      <c r="A10" s="19" t="s">
        <v>12</v>
      </c>
      <c r="B10" s="29">
        <f>SUM('[2]2019г'!$C$16)</f>
        <v>286.3</v>
      </c>
      <c r="C10" s="32">
        <f>SUM('[2]2019г'!$AG$16+'[2]2019г'!$AI$16+'[2]2019г'!$AJ$16)</f>
        <v>1788.1499999999999</v>
      </c>
      <c r="D10" s="39">
        <f t="shared" si="0"/>
        <v>0.1601096104912899</v>
      </c>
      <c r="E10" s="40">
        <v>0</v>
      </c>
      <c r="F10" s="33"/>
      <c r="G10" s="24"/>
      <c r="H10" s="4"/>
      <c r="I10" s="11"/>
      <c r="J10" s="10"/>
      <c r="K10" s="11"/>
      <c r="L10" s="11"/>
      <c r="M10" s="11"/>
      <c r="N10" s="11"/>
      <c r="O10" s="31"/>
    </row>
    <row r="11" spans="1:15" ht="18" customHeight="1">
      <c r="A11" s="19" t="s">
        <v>13</v>
      </c>
      <c r="B11" s="29">
        <f>SUM('[2]2019г'!$C$17)</f>
        <v>382.5</v>
      </c>
      <c r="C11" s="32">
        <f>SUM('[2]2019г'!$AG$17+'[2]2019г'!$AI$17+'[2]2019г'!$AJ$17)</f>
        <v>2911.2</v>
      </c>
      <c r="D11" s="39">
        <f t="shared" si="0"/>
        <v>0.1313891178895301</v>
      </c>
      <c r="E11" s="40">
        <v>0</v>
      </c>
      <c r="F11" s="33"/>
      <c r="G11" s="24"/>
      <c r="H11" s="4"/>
      <c r="I11" s="11"/>
      <c r="J11" s="10"/>
      <c r="K11" s="11"/>
      <c r="L11" s="11"/>
      <c r="M11" s="11"/>
      <c r="N11" s="11"/>
      <c r="O11" s="31"/>
    </row>
    <row r="12" spans="1:15" ht="18" customHeight="1">
      <c r="A12" s="19" t="s">
        <v>14</v>
      </c>
      <c r="B12" s="29">
        <f>SUM('[2]2019г'!$C$18)</f>
        <v>102.5</v>
      </c>
      <c r="C12" s="32">
        <f>SUM('[2]2019г'!$AG$18+'[2]2019г'!$AI$18+'[2]2019г'!$AJ$18)</f>
        <v>1917.225</v>
      </c>
      <c r="D12" s="39">
        <f t="shared" si="0"/>
        <v>0.05346268695640835</v>
      </c>
      <c r="E12" s="40">
        <v>0</v>
      </c>
      <c r="F12" s="33"/>
      <c r="G12" s="24"/>
      <c r="H12" s="4"/>
      <c r="I12" s="11"/>
      <c r="J12" s="10"/>
      <c r="K12" s="11"/>
      <c r="L12" s="11"/>
      <c r="M12" s="11"/>
      <c r="N12" s="11"/>
      <c r="O12" s="31"/>
    </row>
    <row r="13" spans="1:15" ht="18" customHeight="1">
      <c r="A13" s="19" t="s">
        <v>15</v>
      </c>
      <c r="B13" s="29">
        <f>SUM('[2]2019г'!$C$19)</f>
        <v>4457.7</v>
      </c>
      <c r="C13" s="32">
        <f>SUM('[2]2019г'!$AG$19+'[2]2019г'!$AI$19+'[2]2019г'!$AJ$19)</f>
        <v>6951.9</v>
      </c>
      <c r="D13" s="39">
        <f t="shared" si="0"/>
        <v>0.6412203857938118</v>
      </c>
      <c r="E13" s="40">
        <v>0</v>
      </c>
      <c r="F13" s="33"/>
      <c r="G13" s="24"/>
      <c r="H13" s="4"/>
      <c r="I13" s="11"/>
      <c r="J13" s="10"/>
      <c r="K13" s="11"/>
      <c r="L13" s="11"/>
      <c r="M13" s="11"/>
      <c r="N13" s="11"/>
      <c r="O13" s="31"/>
    </row>
    <row r="14" spans="1:15" ht="18" customHeight="1">
      <c r="A14" s="19" t="s">
        <v>16</v>
      </c>
      <c r="B14" s="29">
        <f>SUM('[2]2019г'!$C$20)</f>
        <v>763.3</v>
      </c>
      <c r="C14" s="32">
        <f>SUM('[2]2019г'!$AG$20+'[2]2019г'!$AI$20+'[2]2019г'!$AJ$20)</f>
        <v>927.35</v>
      </c>
      <c r="D14" s="39">
        <f t="shared" si="0"/>
        <v>0.8230980751604032</v>
      </c>
      <c r="E14" s="40">
        <v>0</v>
      </c>
      <c r="F14" s="33"/>
      <c r="G14" s="24"/>
      <c r="H14" s="4"/>
      <c r="I14" s="11"/>
      <c r="J14" s="10"/>
      <c r="K14" s="11"/>
      <c r="L14" s="11"/>
      <c r="M14" s="11"/>
      <c r="N14" s="11"/>
      <c r="O14" s="31"/>
    </row>
    <row r="15" spans="1:15" ht="18" customHeight="1">
      <c r="A15" s="19" t="s">
        <v>17</v>
      </c>
      <c r="B15" s="29">
        <f>SUM('[2]2019г'!$C$21)</f>
        <v>2858.7</v>
      </c>
      <c r="C15" s="32">
        <f>SUM('[2]2019г'!$AG$21+'[2]2019г'!$AI$21+'[2]2019г'!$AJ$21)</f>
        <v>3864.55</v>
      </c>
      <c r="D15" s="39">
        <f t="shared" si="0"/>
        <v>0.739723900583509</v>
      </c>
      <c r="E15" s="40">
        <v>0</v>
      </c>
      <c r="F15" s="33"/>
      <c r="G15" s="24"/>
      <c r="H15" s="4"/>
      <c r="I15" s="11"/>
      <c r="J15" s="10"/>
      <c r="K15" s="11"/>
      <c r="L15" s="11"/>
      <c r="M15" s="11"/>
      <c r="N15" s="11"/>
      <c r="O15" s="31"/>
    </row>
    <row r="16" spans="1:15" ht="18" customHeight="1">
      <c r="A16" s="19" t="s">
        <v>18</v>
      </c>
      <c r="B16" s="29">
        <f>SUM('[2]2019г'!$C$22)</f>
        <v>393.79999999999995</v>
      </c>
      <c r="C16" s="32">
        <f>SUM('[2]2019г'!$AG$22+'[2]2019г'!$AI$22+'[2]2019г'!$AJ$22)</f>
        <v>2873.53</v>
      </c>
      <c r="D16" s="39">
        <f t="shared" si="0"/>
        <v>0.13704398422845765</v>
      </c>
      <c r="E16" s="40">
        <v>0</v>
      </c>
      <c r="F16" s="33"/>
      <c r="G16" s="24"/>
      <c r="H16" s="4"/>
      <c r="I16" s="11"/>
      <c r="J16" s="10"/>
      <c r="K16" s="11"/>
      <c r="L16" s="11"/>
      <c r="M16" s="11"/>
      <c r="N16" s="11"/>
      <c r="O16" s="31"/>
    </row>
    <row r="17" spans="1:15" ht="18" customHeight="1">
      <c r="A17" s="19" t="s">
        <v>19</v>
      </c>
      <c r="B17" s="29">
        <f>SUM('[2]2019г'!$C$23)</f>
        <v>1747.3</v>
      </c>
      <c r="C17" s="32">
        <f>SUM('[2]2019г'!$AG$23+'[2]2019г'!$AI$23+'[2]2019г'!$AJ$23)</f>
        <v>1808</v>
      </c>
      <c r="D17" s="39">
        <f t="shared" si="0"/>
        <v>0.9664269911504425</v>
      </c>
      <c r="E17" s="40">
        <v>0</v>
      </c>
      <c r="F17" s="33"/>
      <c r="G17" s="24"/>
      <c r="H17" s="4"/>
      <c r="I17" s="11"/>
      <c r="J17" s="10"/>
      <c r="K17" s="11"/>
      <c r="L17" s="11"/>
      <c r="M17" s="11"/>
      <c r="N17" s="11"/>
      <c r="O17" s="31"/>
    </row>
    <row r="18" spans="1:15" ht="18" customHeight="1">
      <c r="A18" s="19" t="s">
        <v>20</v>
      </c>
      <c r="B18" s="29">
        <f>SUM('[2]2019г'!$C$24)</f>
        <v>1177.8</v>
      </c>
      <c r="C18" s="32">
        <f>SUM('[2]2019г'!$AG$24+'[2]2019г'!$AI$24+'[2]2019г'!$AJ$24)</f>
        <v>3576.0750000000003</v>
      </c>
      <c r="D18" s="39">
        <f t="shared" si="0"/>
        <v>0.32935550848346296</v>
      </c>
      <c r="E18" s="40">
        <v>0</v>
      </c>
      <c r="F18" s="33"/>
      <c r="G18" s="24"/>
      <c r="H18" s="4"/>
      <c r="I18" s="11"/>
      <c r="J18" s="10"/>
      <c r="K18" s="11"/>
      <c r="L18" s="11"/>
      <c r="M18" s="11"/>
      <c r="N18" s="11"/>
      <c r="O18" s="31"/>
    </row>
    <row r="19" spans="1:15" ht="18" customHeight="1">
      <c r="A19" s="19" t="s">
        <v>21</v>
      </c>
      <c r="B19" s="29">
        <f>SUM('[2]2019г'!$C$25)</f>
        <v>525</v>
      </c>
      <c r="C19" s="32">
        <f>SUM('[2]2019г'!$AG$25+'[2]2019г'!$AI$25+'[2]2019г'!$AJ$25)</f>
        <v>3609.1</v>
      </c>
      <c r="D19" s="39">
        <f t="shared" si="0"/>
        <v>0.14546562855005404</v>
      </c>
      <c r="E19" s="40">
        <v>0</v>
      </c>
      <c r="F19" s="33"/>
      <c r="G19" s="7"/>
      <c r="H19" s="7"/>
      <c r="I19" s="12"/>
      <c r="J19" s="12"/>
      <c r="K19" s="12"/>
      <c r="L19" s="12"/>
      <c r="M19" s="12"/>
      <c r="N19" s="12"/>
      <c r="O19" s="31"/>
    </row>
    <row r="20" spans="1:15" ht="18" customHeight="1">
      <c r="A20" s="19" t="s">
        <v>22</v>
      </c>
      <c r="B20" s="29">
        <f>SUM('[2]2019г'!$C$26)</f>
        <v>1219.4</v>
      </c>
      <c r="C20" s="32">
        <f>SUM('[2]2019г'!$AG$26+'[2]2019г'!$AI$26+'[2]2019г'!$AJ$26)</f>
        <v>2630.925</v>
      </c>
      <c r="D20" s="39">
        <f t="shared" si="0"/>
        <v>0.463487176563376</v>
      </c>
      <c r="E20" s="40">
        <v>0</v>
      </c>
      <c r="F20" s="33"/>
      <c r="G20" s="7"/>
      <c r="H20" s="7"/>
      <c r="I20" s="12"/>
      <c r="J20" s="12"/>
      <c r="K20" s="12"/>
      <c r="L20" s="12"/>
      <c r="M20" s="12"/>
      <c r="N20" s="12"/>
      <c r="O20" s="31"/>
    </row>
    <row r="21" spans="1:15" ht="18" customHeight="1">
      <c r="A21" s="19" t="s">
        <v>23</v>
      </c>
      <c r="B21" s="29">
        <f>SUM('[2]2019г'!$C$27)</f>
        <v>1435.2</v>
      </c>
      <c r="C21" s="32">
        <f>SUM('[2]2019г'!$AG$27+'[2]2019г'!$AI$27+'[2]2019г'!$AJ$27)</f>
        <v>4965.525000000001</v>
      </c>
      <c r="D21" s="39">
        <f t="shared" si="0"/>
        <v>0.2890328817194556</v>
      </c>
      <c r="E21" s="40">
        <v>0</v>
      </c>
      <c r="F21" s="33"/>
      <c r="G21" s="7"/>
      <c r="H21" s="7"/>
      <c r="I21" s="12"/>
      <c r="J21" s="12"/>
      <c r="K21" s="12"/>
      <c r="L21" s="12"/>
      <c r="M21" s="12"/>
      <c r="N21" s="12"/>
      <c r="O21" s="31"/>
    </row>
    <row r="22" spans="1:14" ht="18.75" hidden="1">
      <c r="A22" s="4"/>
      <c r="B22" s="41">
        <f>SUM(B4:B21)</f>
        <v>119285.40000000001</v>
      </c>
      <c r="C22" s="41">
        <f>SUM(C4:C21)</f>
        <v>73205.155</v>
      </c>
      <c r="D22" s="35"/>
      <c r="E22" s="35"/>
      <c r="F22" s="35"/>
      <c r="G22" s="7"/>
      <c r="H22" s="7"/>
      <c r="I22" s="12"/>
      <c r="J22" s="12"/>
      <c r="K22" s="12"/>
      <c r="L22" s="12"/>
      <c r="M22" s="12"/>
      <c r="N22" s="12"/>
    </row>
    <row r="23" spans="1:14" ht="18.75">
      <c r="A23" s="21"/>
      <c r="B23" s="21"/>
      <c r="C23" s="21"/>
      <c r="D23" s="21"/>
      <c r="E23" s="21"/>
      <c r="F23" s="21"/>
      <c r="G23" s="7"/>
      <c r="H23" s="7"/>
      <c r="I23" s="12"/>
      <c r="J23" s="12"/>
      <c r="K23" s="12"/>
      <c r="L23" s="12"/>
      <c r="M23" s="12"/>
      <c r="N23" s="12"/>
    </row>
    <row r="24" spans="1:14" ht="18.75">
      <c r="A24" s="21"/>
      <c r="B24" s="21"/>
      <c r="C24" s="21"/>
      <c r="D24" s="21"/>
      <c r="E24" s="21"/>
      <c r="F24" s="21"/>
      <c r="G24" s="7"/>
      <c r="H24" s="7"/>
      <c r="I24" s="12"/>
      <c r="J24" s="12"/>
      <c r="K24" s="12"/>
      <c r="L24" s="12"/>
      <c r="M24" s="12"/>
      <c r="N24" s="12"/>
    </row>
    <row r="25" spans="1:14" ht="18.75">
      <c r="A25" s="21"/>
      <c r="B25" s="21"/>
      <c r="C25" s="21"/>
      <c r="D25" s="21"/>
      <c r="E25" s="21"/>
      <c r="F25" s="21"/>
      <c r="G25" s="7"/>
      <c r="H25" s="7"/>
      <c r="I25" s="12"/>
      <c r="J25" s="12"/>
      <c r="K25" s="12"/>
      <c r="L25" s="12"/>
      <c r="M25" s="12"/>
      <c r="N25" s="12"/>
    </row>
    <row r="26" spans="9:14" ht="18.75">
      <c r="I26" s="13"/>
      <c r="J26" s="13"/>
      <c r="K26" s="13"/>
      <c r="L26" s="13"/>
      <c r="M26" s="13"/>
      <c r="N26" s="13"/>
    </row>
    <row r="27" spans="9:14" ht="18.75">
      <c r="I27" s="13"/>
      <c r="J27" s="13"/>
      <c r="K27" s="13"/>
      <c r="L27" s="13"/>
      <c r="M27" s="13"/>
      <c r="N27" s="13"/>
    </row>
    <row r="28" spans="9:14" ht="18.75">
      <c r="I28" s="13"/>
      <c r="J28" s="13"/>
      <c r="K28" s="13"/>
      <c r="L28" s="13"/>
      <c r="M28" s="13"/>
      <c r="N28" s="13"/>
    </row>
    <row r="33" spans="1:8" ht="18.75">
      <c r="A33" s="5"/>
      <c r="B33" s="5"/>
      <c r="C33" s="5"/>
      <c r="D33" s="5"/>
      <c r="E33" s="5"/>
      <c r="F33" s="5"/>
      <c r="G33" s="5"/>
      <c r="H33" s="5"/>
    </row>
  </sheetData>
  <sheetProtection/>
  <mergeCells count="2">
    <mergeCell ref="K1:N1"/>
    <mergeCell ref="A1:E1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view="pageBreakPreview" zoomScale="90" zoomScaleSheetLayoutView="90" zoomScalePageLayoutView="0" workbookViewId="0" topLeftCell="A4">
      <selection activeCell="B27" sqref="B27"/>
    </sheetView>
  </sheetViews>
  <sheetFormatPr defaultColWidth="9.140625" defaultRowHeight="12.75"/>
  <cols>
    <col min="1" max="1" width="39.8515625" style="3" customWidth="1"/>
    <col min="2" max="2" width="38.28125" style="3" customWidth="1"/>
    <col min="3" max="3" width="22.57421875" style="3" hidden="1" customWidth="1"/>
    <col min="4" max="4" width="21.140625" style="3" hidden="1" customWidth="1"/>
    <col min="5" max="5" width="19.8515625" style="2" hidden="1" customWidth="1"/>
    <col min="6" max="6" width="19.140625" style="2" hidden="1" customWidth="1"/>
    <col min="7" max="7" width="9.8515625" style="2" hidden="1" customWidth="1"/>
    <col min="8" max="10" width="9.7109375" style="2" hidden="1" customWidth="1"/>
    <col min="11" max="11" width="18.140625" style="1" customWidth="1"/>
    <col min="12" max="16384" width="9.140625" style="1" customWidth="1"/>
  </cols>
  <sheetData>
    <row r="1" spans="1:10" ht="76.5" customHeight="1" thickBot="1">
      <c r="A1" s="140" t="s">
        <v>43</v>
      </c>
      <c r="B1" s="141"/>
      <c r="C1" s="14"/>
      <c r="D1" s="14"/>
      <c r="E1" s="23" t="s">
        <v>5</v>
      </c>
      <c r="F1" s="23" t="s">
        <v>1</v>
      </c>
      <c r="G1" s="136" t="s">
        <v>2</v>
      </c>
      <c r="H1" s="137"/>
      <c r="I1" s="138"/>
      <c r="J1" s="139"/>
    </row>
    <row r="2" spans="1:10" s="6" customFormat="1" ht="82.5" customHeight="1">
      <c r="A2" s="25" t="s">
        <v>24</v>
      </c>
      <c r="B2" s="25" t="s">
        <v>44</v>
      </c>
      <c r="C2" s="15"/>
      <c r="D2" s="8"/>
      <c r="E2" s="8"/>
      <c r="F2" s="9"/>
      <c r="G2" s="9"/>
      <c r="H2" s="8"/>
      <c r="I2" s="15"/>
      <c r="J2" s="15"/>
    </row>
    <row r="3" spans="1:10" s="6" customFormat="1" ht="15" customHeight="1">
      <c r="A3" s="27" t="s">
        <v>0</v>
      </c>
      <c r="B3" s="28" t="s">
        <v>6</v>
      </c>
      <c r="C3" s="16"/>
      <c r="D3" s="16"/>
      <c r="E3" s="16"/>
      <c r="F3" s="17"/>
      <c r="G3" s="17"/>
      <c r="H3" s="16"/>
      <c r="I3" s="16"/>
      <c r="J3" s="16"/>
    </row>
    <row r="4" spans="1:11" ht="18" customHeight="1">
      <c r="A4" s="19" t="s">
        <v>8</v>
      </c>
      <c r="B4" s="42">
        <v>0</v>
      </c>
      <c r="C4" s="24"/>
      <c r="D4" s="4"/>
      <c r="E4" s="11"/>
      <c r="F4" s="10"/>
      <c r="G4" s="11"/>
      <c r="H4" s="11"/>
      <c r="I4" s="11"/>
      <c r="J4" s="11"/>
      <c r="K4" s="31"/>
    </row>
    <row r="5" spans="1:11" ht="18" customHeight="1">
      <c r="A5" s="19" t="s">
        <v>9</v>
      </c>
      <c r="B5" s="42">
        <v>1</v>
      </c>
      <c r="C5" s="24"/>
      <c r="D5" s="4"/>
      <c r="E5" s="11"/>
      <c r="F5" s="10"/>
      <c r="G5" s="11"/>
      <c r="H5" s="11"/>
      <c r="I5" s="11"/>
      <c r="J5" s="11"/>
      <c r="K5" s="31"/>
    </row>
    <row r="6" spans="1:11" ht="18" customHeight="1">
      <c r="A6" s="19" t="s">
        <v>28</v>
      </c>
      <c r="B6" s="42">
        <v>0</v>
      </c>
      <c r="C6" s="24"/>
      <c r="D6" s="4"/>
      <c r="E6" s="11"/>
      <c r="F6" s="10"/>
      <c r="G6" s="11"/>
      <c r="H6" s="11"/>
      <c r="I6" s="11"/>
      <c r="J6" s="11"/>
      <c r="K6" s="31"/>
    </row>
    <row r="7" spans="1:11" ht="18" customHeight="1">
      <c r="A7" s="19" t="s">
        <v>29</v>
      </c>
      <c r="B7" s="42">
        <v>0</v>
      </c>
      <c r="C7" s="24"/>
      <c r="D7" s="4"/>
      <c r="E7" s="11"/>
      <c r="F7" s="10"/>
      <c r="G7" s="11"/>
      <c r="H7" s="11"/>
      <c r="I7" s="11"/>
      <c r="J7" s="11"/>
      <c r="K7" s="31"/>
    </row>
    <row r="8" spans="1:11" ht="18" customHeight="1">
      <c r="A8" s="19" t="s">
        <v>10</v>
      </c>
      <c r="B8" s="43">
        <v>1</v>
      </c>
      <c r="C8" s="24"/>
      <c r="D8" s="4"/>
      <c r="E8" s="11"/>
      <c r="F8" s="10"/>
      <c r="G8" s="11"/>
      <c r="H8" s="11"/>
      <c r="I8" s="11"/>
      <c r="J8" s="11"/>
      <c r="K8" s="31"/>
    </row>
    <row r="9" spans="1:11" ht="18" customHeight="1">
      <c r="A9" s="19" t="s">
        <v>11</v>
      </c>
      <c r="B9" s="42">
        <v>1</v>
      </c>
      <c r="C9" s="24"/>
      <c r="D9" s="4"/>
      <c r="E9" s="11"/>
      <c r="F9" s="10"/>
      <c r="G9" s="11"/>
      <c r="H9" s="11"/>
      <c r="I9" s="11"/>
      <c r="J9" s="11"/>
      <c r="K9" s="31"/>
    </row>
    <row r="10" spans="1:11" ht="18" customHeight="1">
      <c r="A10" s="19" t="s">
        <v>12</v>
      </c>
      <c r="B10" s="42">
        <v>1</v>
      </c>
      <c r="C10" s="24"/>
      <c r="D10" s="4"/>
      <c r="E10" s="11"/>
      <c r="F10" s="10"/>
      <c r="G10" s="11"/>
      <c r="H10" s="11"/>
      <c r="I10" s="11"/>
      <c r="J10" s="11"/>
      <c r="K10" s="31"/>
    </row>
    <row r="11" spans="1:11" ht="18" customHeight="1">
      <c r="A11" s="19" t="s">
        <v>13</v>
      </c>
      <c r="B11" s="42">
        <v>1</v>
      </c>
      <c r="C11" s="24"/>
      <c r="D11" s="4"/>
      <c r="E11" s="11"/>
      <c r="F11" s="10"/>
      <c r="G11" s="11"/>
      <c r="H11" s="11"/>
      <c r="I11" s="11"/>
      <c r="J11" s="11"/>
      <c r="K11" s="31"/>
    </row>
    <row r="12" spans="1:11" ht="18" customHeight="1">
      <c r="A12" s="19" t="s">
        <v>14</v>
      </c>
      <c r="B12" s="42">
        <v>1</v>
      </c>
      <c r="C12" s="24"/>
      <c r="D12" s="4"/>
      <c r="E12" s="11"/>
      <c r="F12" s="10"/>
      <c r="G12" s="11"/>
      <c r="H12" s="11"/>
      <c r="I12" s="11"/>
      <c r="J12" s="11"/>
      <c r="K12" s="31"/>
    </row>
    <row r="13" spans="1:11" ht="18" customHeight="1">
      <c r="A13" s="19" t="s">
        <v>15</v>
      </c>
      <c r="B13" s="42">
        <v>0</v>
      </c>
      <c r="C13" s="24"/>
      <c r="D13" s="4"/>
      <c r="E13" s="11"/>
      <c r="F13" s="10"/>
      <c r="G13" s="11"/>
      <c r="H13" s="11"/>
      <c r="I13" s="11"/>
      <c r="J13" s="11"/>
      <c r="K13" s="31"/>
    </row>
    <row r="14" spans="1:11" ht="18" customHeight="1">
      <c r="A14" s="19" t="s">
        <v>16</v>
      </c>
      <c r="B14" s="42">
        <v>1</v>
      </c>
      <c r="C14" s="24"/>
      <c r="D14" s="4"/>
      <c r="E14" s="11"/>
      <c r="F14" s="10"/>
      <c r="G14" s="11"/>
      <c r="H14" s="11"/>
      <c r="I14" s="11"/>
      <c r="J14" s="11"/>
      <c r="K14" s="31"/>
    </row>
    <row r="15" spans="1:11" ht="18" customHeight="1">
      <c r="A15" s="19" t="s">
        <v>17</v>
      </c>
      <c r="B15" s="42">
        <v>1</v>
      </c>
      <c r="C15" s="24"/>
      <c r="D15" s="4"/>
      <c r="E15" s="11"/>
      <c r="F15" s="10"/>
      <c r="G15" s="11"/>
      <c r="H15" s="11"/>
      <c r="I15" s="11"/>
      <c r="J15" s="11"/>
      <c r="K15" s="31"/>
    </row>
    <row r="16" spans="1:11" ht="18" customHeight="1">
      <c r="A16" s="19" t="s">
        <v>18</v>
      </c>
      <c r="B16" s="42">
        <v>1</v>
      </c>
      <c r="C16" s="24"/>
      <c r="D16" s="4"/>
      <c r="E16" s="11"/>
      <c r="F16" s="10"/>
      <c r="G16" s="11"/>
      <c r="H16" s="11"/>
      <c r="I16" s="11"/>
      <c r="J16" s="11"/>
      <c r="K16" s="31"/>
    </row>
    <row r="17" spans="1:11" ht="18" customHeight="1">
      <c r="A17" s="19" t="s">
        <v>19</v>
      </c>
      <c r="B17" s="42">
        <v>1</v>
      </c>
      <c r="C17" s="24"/>
      <c r="D17" s="4"/>
      <c r="E17" s="11"/>
      <c r="F17" s="10"/>
      <c r="G17" s="11"/>
      <c r="H17" s="11"/>
      <c r="I17" s="11"/>
      <c r="J17" s="11"/>
      <c r="K17" s="31"/>
    </row>
    <row r="18" spans="1:11" ht="18" customHeight="1">
      <c r="A18" s="19" t="s">
        <v>20</v>
      </c>
      <c r="B18" s="42">
        <v>1</v>
      </c>
      <c r="C18" s="24"/>
      <c r="D18" s="4"/>
      <c r="E18" s="11"/>
      <c r="F18" s="10"/>
      <c r="G18" s="11"/>
      <c r="H18" s="11"/>
      <c r="I18" s="11"/>
      <c r="J18" s="11"/>
      <c r="K18" s="31"/>
    </row>
    <row r="19" spans="1:11" ht="18" customHeight="1">
      <c r="A19" s="19" t="s">
        <v>21</v>
      </c>
      <c r="B19" s="42">
        <v>1</v>
      </c>
      <c r="C19" s="7"/>
      <c r="D19" s="7"/>
      <c r="E19" s="12"/>
      <c r="F19" s="12"/>
      <c r="G19" s="12"/>
      <c r="H19" s="12"/>
      <c r="I19" s="12"/>
      <c r="J19" s="12"/>
      <c r="K19" s="31"/>
    </row>
    <row r="20" spans="1:11" ht="18" customHeight="1">
      <c r="A20" s="19" t="s">
        <v>22</v>
      </c>
      <c r="B20" s="42">
        <v>1</v>
      </c>
      <c r="C20" s="7"/>
      <c r="D20" s="7"/>
      <c r="E20" s="12"/>
      <c r="F20" s="12"/>
      <c r="G20" s="12"/>
      <c r="H20" s="12"/>
      <c r="I20" s="12"/>
      <c r="J20" s="12"/>
      <c r="K20" s="31"/>
    </row>
    <row r="21" spans="1:11" ht="18" customHeight="1">
      <c r="A21" s="19" t="s">
        <v>23</v>
      </c>
      <c r="B21" s="42">
        <v>1</v>
      </c>
      <c r="C21" s="7"/>
      <c r="D21" s="7"/>
      <c r="E21" s="12"/>
      <c r="F21" s="12"/>
      <c r="G21" s="12"/>
      <c r="H21" s="12"/>
      <c r="I21" s="12"/>
      <c r="J21" s="12"/>
      <c r="K21" s="31"/>
    </row>
    <row r="22" spans="1:10" ht="18.75" hidden="1">
      <c r="A22" s="4"/>
      <c r="B22" s="34"/>
      <c r="C22" s="7"/>
      <c r="D22" s="7"/>
      <c r="E22" s="12"/>
      <c r="F22" s="12"/>
      <c r="G22" s="12"/>
      <c r="H22" s="12"/>
      <c r="I22" s="12"/>
      <c r="J22" s="12"/>
    </row>
    <row r="23" spans="1:10" ht="18.75">
      <c r="A23" s="21"/>
      <c r="B23" s="21"/>
      <c r="C23" s="7"/>
      <c r="D23" s="7"/>
      <c r="E23" s="12"/>
      <c r="F23" s="12"/>
      <c r="G23" s="12"/>
      <c r="H23" s="12"/>
      <c r="I23" s="12"/>
      <c r="J23" s="12"/>
    </row>
    <row r="24" spans="1:10" ht="18.75">
      <c r="A24" s="21"/>
      <c r="B24" s="21"/>
      <c r="C24" s="7"/>
      <c r="D24" s="7"/>
      <c r="E24" s="12"/>
      <c r="F24" s="12"/>
      <c r="G24" s="12"/>
      <c r="H24" s="12"/>
      <c r="I24" s="12"/>
      <c r="J24" s="12"/>
    </row>
    <row r="25" spans="1:10" ht="18.75">
      <c r="A25" s="21"/>
      <c r="B25" s="21"/>
      <c r="C25" s="7"/>
      <c r="D25" s="7"/>
      <c r="E25" s="12"/>
      <c r="F25" s="12"/>
      <c r="G25" s="12"/>
      <c r="H25" s="12"/>
      <c r="I25" s="12"/>
      <c r="J25" s="12"/>
    </row>
    <row r="26" spans="5:10" ht="18.75">
      <c r="E26" s="13"/>
      <c r="F26" s="13"/>
      <c r="G26" s="13"/>
      <c r="H26" s="13"/>
      <c r="I26" s="13"/>
      <c r="J26" s="13"/>
    </row>
    <row r="27" spans="5:10" ht="18.75">
      <c r="E27" s="13"/>
      <c r="F27" s="13"/>
      <c r="G27" s="13"/>
      <c r="H27" s="13"/>
      <c r="I27" s="13"/>
      <c r="J27" s="13"/>
    </row>
    <row r="28" spans="5:10" ht="18.75">
      <c r="E28" s="13"/>
      <c r="F28" s="13"/>
      <c r="G28" s="13"/>
      <c r="H28" s="13"/>
      <c r="I28" s="13"/>
      <c r="J28" s="13"/>
    </row>
    <row r="33" spans="1:4" ht="18.75">
      <c r="A33" s="5"/>
      <c r="B33" s="5"/>
      <c r="C33" s="5"/>
      <c r="D33" s="5"/>
    </row>
  </sheetData>
  <sheetProtection/>
  <mergeCells count="2">
    <mergeCell ref="A1:B1"/>
    <mergeCell ref="G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SheetLayoutView="100" zoomScalePageLayoutView="0" workbookViewId="0" topLeftCell="A1">
      <selection activeCell="P7" sqref="P7"/>
    </sheetView>
  </sheetViews>
  <sheetFormatPr defaultColWidth="9.140625" defaultRowHeight="12.75"/>
  <cols>
    <col min="1" max="1" width="21.7109375" style="3" customWidth="1"/>
    <col min="2" max="2" width="17.8515625" style="3" customWidth="1"/>
    <col min="3" max="3" width="17.28125" style="3" customWidth="1"/>
    <col min="4" max="4" width="16.57421875" style="3" customWidth="1"/>
    <col min="5" max="5" width="17.57421875" style="3" customWidth="1"/>
    <col min="6" max="6" width="17.57421875" style="3" hidden="1" customWidth="1"/>
    <col min="7" max="7" width="22.57421875" style="3" hidden="1" customWidth="1"/>
    <col min="8" max="8" width="21.140625" style="3" hidden="1" customWidth="1"/>
    <col min="9" max="9" width="19.8515625" style="2" hidden="1" customWidth="1"/>
    <col min="10" max="10" width="19.140625" style="2" hidden="1" customWidth="1"/>
    <col min="11" max="11" width="9.8515625" style="2" hidden="1" customWidth="1"/>
    <col min="12" max="14" width="9.7109375" style="2" hidden="1" customWidth="1"/>
    <col min="15" max="15" width="18.140625" style="1" customWidth="1"/>
    <col min="16" max="16384" width="9.140625" style="1" customWidth="1"/>
  </cols>
  <sheetData>
    <row r="1" spans="1:14" ht="76.5" customHeight="1" thickBot="1">
      <c r="A1" s="140" t="s">
        <v>46</v>
      </c>
      <c r="B1" s="141"/>
      <c r="C1" s="141"/>
      <c r="D1" s="141"/>
      <c r="E1" s="141"/>
      <c r="F1" s="103"/>
      <c r="G1" s="14"/>
      <c r="H1" s="14"/>
      <c r="I1" s="23" t="s">
        <v>5</v>
      </c>
      <c r="J1" s="23" t="s">
        <v>1</v>
      </c>
      <c r="K1" s="136" t="s">
        <v>2</v>
      </c>
      <c r="L1" s="137"/>
      <c r="M1" s="138"/>
      <c r="N1" s="139"/>
    </row>
    <row r="2" spans="1:14" s="6" customFormat="1" ht="82.5" customHeight="1">
      <c r="A2" s="25" t="s">
        <v>24</v>
      </c>
      <c r="B2" s="25" t="s">
        <v>47</v>
      </c>
      <c r="C2" s="25" t="s">
        <v>48</v>
      </c>
      <c r="D2" s="25" t="s">
        <v>49</v>
      </c>
      <c r="E2" s="36" t="s">
        <v>56</v>
      </c>
      <c r="F2" s="36" t="s">
        <v>45</v>
      </c>
      <c r="G2" s="15"/>
      <c r="H2" s="8"/>
      <c r="I2" s="8"/>
      <c r="J2" s="9"/>
      <c r="K2" s="9"/>
      <c r="L2" s="8"/>
      <c r="M2" s="15"/>
      <c r="N2" s="15"/>
    </row>
    <row r="3" spans="1:14" s="6" customFormat="1" ht="15" customHeight="1">
      <c r="A3" s="27" t="s">
        <v>0</v>
      </c>
      <c r="B3" s="28" t="s">
        <v>6</v>
      </c>
      <c r="C3" s="26">
        <v>3</v>
      </c>
      <c r="D3" s="26" t="s">
        <v>36</v>
      </c>
      <c r="E3" s="26">
        <v>5</v>
      </c>
      <c r="F3" s="26"/>
      <c r="G3" s="16"/>
      <c r="H3" s="16"/>
      <c r="I3" s="16"/>
      <c r="J3" s="17"/>
      <c r="K3" s="17"/>
      <c r="L3" s="16"/>
      <c r="M3" s="16"/>
      <c r="N3" s="16"/>
    </row>
    <row r="4" spans="1:15" ht="18" customHeight="1">
      <c r="A4" s="19" t="s">
        <v>8</v>
      </c>
      <c r="B4" s="29">
        <v>14231</v>
      </c>
      <c r="C4" s="32">
        <v>0</v>
      </c>
      <c r="D4" s="39">
        <f>SUM(C4/B4)</f>
        <v>0</v>
      </c>
      <c r="E4" s="40">
        <f>SUM(D4)</f>
        <v>0</v>
      </c>
      <c r="F4" s="33"/>
      <c r="G4" s="24"/>
      <c r="H4" s="4"/>
      <c r="I4" s="11"/>
      <c r="J4" s="10"/>
      <c r="K4" s="11"/>
      <c r="L4" s="11"/>
      <c r="M4" s="11"/>
      <c r="N4" s="11"/>
      <c r="O4" s="31"/>
    </row>
    <row r="5" spans="1:15" ht="18" customHeight="1">
      <c r="A5" s="19" t="s">
        <v>9</v>
      </c>
      <c r="B5" s="29">
        <v>23790</v>
      </c>
      <c r="C5" s="32">
        <v>0</v>
      </c>
      <c r="D5" s="39">
        <f aca="true" t="shared" si="0" ref="D5:D21">SUM(C5/B5)</f>
        <v>0</v>
      </c>
      <c r="E5" s="40">
        <f aca="true" t="shared" si="1" ref="E5:E21">SUM(D5)</f>
        <v>0</v>
      </c>
      <c r="F5" s="33"/>
      <c r="G5" s="24"/>
      <c r="H5" s="4"/>
      <c r="I5" s="11"/>
      <c r="J5" s="10"/>
      <c r="K5" s="11"/>
      <c r="L5" s="11"/>
      <c r="M5" s="11"/>
      <c r="N5" s="11"/>
      <c r="O5" s="31"/>
    </row>
    <row r="6" spans="1:15" ht="18" customHeight="1">
      <c r="A6" s="19" t="s">
        <v>28</v>
      </c>
      <c r="B6" s="29">
        <v>23264.1</v>
      </c>
      <c r="C6" s="32">
        <v>0</v>
      </c>
      <c r="D6" s="39">
        <f t="shared" si="0"/>
        <v>0</v>
      </c>
      <c r="E6" s="40">
        <f t="shared" si="1"/>
        <v>0</v>
      </c>
      <c r="F6" s="33"/>
      <c r="G6" s="24"/>
      <c r="H6" s="4"/>
      <c r="I6" s="11"/>
      <c r="J6" s="10"/>
      <c r="K6" s="11"/>
      <c r="L6" s="11"/>
      <c r="M6" s="11"/>
      <c r="N6" s="11"/>
      <c r="O6" s="31"/>
    </row>
    <row r="7" spans="1:15" ht="18" customHeight="1">
      <c r="A7" s="19" t="s">
        <v>29</v>
      </c>
      <c r="B7" s="29">
        <v>74180.3</v>
      </c>
      <c r="C7" s="32">
        <v>0</v>
      </c>
      <c r="D7" s="39">
        <f t="shared" si="0"/>
        <v>0</v>
      </c>
      <c r="E7" s="40">
        <f t="shared" si="1"/>
        <v>0</v>
      </c>
      <c r="F7" s="33"/>
      <c r="G7" s="24"/>
      <c r="H7" s="4"/>
      <c r="I7" s="11"/>
      <c r="J7" s="10"/>
      <c r="K7" s="11"/>
      <c r="L7" s="11"/>
      <c r="M7" s="11"/>
      <c r="N7" s="11"/>
      <c r="O7" s="31"/>
    </row>
    <row r="8" spans="1:15" ht="18" customHeight="1">
      <c r="A8" s="19" t="s">
        <v>10</v>
      </c>
      <c r="B8" s="30">
        <v>4853.6</v>
      </c>
      <c r="C8" s="32">
        <v>0</v>
      </c>
      <c r="D8" s="39">
        <f t="shared" si="0"/>
        <v>0</v>
      </c>
      <c r="E8" s="40">
        <f t="shared" si="1"/>
        <v>0</v>
      </c>
      <c r="F8" s="33"/>
      <c r="G8" s="24"/>
      <c r="H8" s="4"/>
      <c r="I8" s="11"/>
      <c r="J8" s="10"/>
      <c r="K8" s="11"/>
      <c r="L8" s="11"/>
      <c r="M8" s="11"/>
      <c r="N8" s="11"/>
      <c r="O8" s="31"/>
    </row>
    <row r="9" spans="1:15" ht="18" customHeight="1">
      <c r="A9" s="19" t="s">
        <v>11</v>
      </c>
      <c r="B9" s="29">
        <v>6653.2</v>
      </c>
      <c r="C9" s="32">
        <v>0</v>
      </c>
      <c r="D9" s="39">
        <f t="shared" si="0"/>
        <v>0</v>
      </c>
      <c r="E9" s="40">
        <f t="shared" si="1"/>
        <v>0</v>
      </c>
      <c r="F9" s="33"/>
      <c r="G9" s="24"/>
      <c r="H9" s="4"/>
      <c r="I9" s="11"/>
      <c r="J9" s="10"/>
      <c r="K9" s="11"/>
      <c r="L9" s="11"/>
      <c r="M9" s="11"/>
      <c r="N9" s="11"/>
      <c r="O9" s="31"/>
    </row>
    <row r="10" spans="1:15" ht="18" customHeight="1">
      <c r="A10" s="19" t="s">
        <v>12</v>
      </c>
      <c r="B10" s="29">
        <v>4015</v>
      </c>
      <c r="C10" s="32">
        <v>0</v>
      </c>
      <c r="D10" s="39">
        <f t="shared" si="0"/>
        <v>0</v>
      </c>
      <c r="E10" s="40">
        <f t="shared" si="1"/>
        <v>0</v>
      </c>
      <c r="F10" s="33"/>
      <c r="G10" s="24"/>
      <c r="H10" s="4"/>
      <c r="I10" s="11"/>
      <c r="J10" s="10"/>
      <c r="K10" s="11"/>
      <c r="L10" s="11"/>
      <c r="M10" s="11"/>
      <c r="N10" s="11"/>
      <c r="O10" s="31"/>
    </row>
    <row r="11" spans="1:15" ht="18" customHeight="1">
      <c r="A11" s="19" t="s">
        <v>13</v>
      </c>
      <c r="B11" s="29">
        <v>4923.1</v>
      </c>
      <c r="C11" s="32">
        <v>0</v>
      </c>
      <c r="D11" s="39">
        <f t="shared" si="0"/>
        <v>0</v>
      </c>
      <c r="E11" s="40">
        <f t="shared" si="1"/>
        <v>0</v>
      </c>
      <c r="F11" s="33"/>
      <c r="G11" s="24"/>
      <c r="H11" s="4"/>
      <c r="I11" s="11"/>
      <c r="J11" s="10"/>
      <c r="K11" s="11"/>
      <c r="L11" s="11"/>
      <c r="M11" s="11"/>
      <c r="N11" s="11"/>
      <c r="O11" s="31"/>
    </row>
    <row r="12" spans="1:15" ht="18" customHeight="1">
      <c r="A12" s="19" t="s">
        <v>14</v>
      </c>
      <c r="B12" s="29">
        <v>3538.8</v>
      </c>
      <c r="C12" s="32">
        <v>0</v>
      </c>
      <c r="D12" s="39">
        <f t="shared" si="0"/>
        <v>0</v>
      </c>
      <c r="E12" s="40">
        <f t="shared" si="1"/>
        <v>0</v>
      </c>
      <c r="F12" s="33"/>
      <c r="G12" s="24"/>
      <c r="H12" s="4"/>
      <c r="I12" s="11"/>
      <c r="J12" s="10"/>
      <c r="K12" s="11"/>
      <c r="L12" s="11"/>
      <c r="M12" s="11"/>
      <c r="N12" s="11"/>
      <c r="O12" s="31"/>
    </row>
    <row r="13" spans="1:15" ht="18" customHeight="1">
      <c r="A13" s="19" t="s">
        <v>15</v>
      </c>
      <c r="B13" s="29">
        <v>9901.1</v>
      </c>
      <c r="C13" s="32">
        <v>0</v>
      </c>
      <c r="D13" s="39">
        <f t="shared" si="0"/>
        <v>0</v>
      </c>
      <c r="E13" s="40">
        <f t="shared" si="1"/>
        <v>0</v>
      </c>
      <c r="F13" s="33"/>
      <c r="G13" s="24"/>
      <c r="H13" s="4"/>
      <c r="I13" s="11"/>
      <c r="J13" s="10"/>
      <c r="K13" s="11"/>
      <c r="L13" s="11"/>
      <c r="M13" s="11"/>
      <c r="N13" s="11"/>
      <c r="O13" s="31"/>
    </row>
    <row r="14" spans="1:15" ht="18" customHeight="1">
      <c r="A14" s="19" t="s">
        <v>16</v>
      </c>
      <c r="B14" s="29">
        <v>1872</v>
      </c>
      <c r="C14" s="32">
        <v>0</v>
      </c>
      <c r="D14" s="39">
        <f t="shared" si="0"/>
        <v>0</v>
      </c>
      <c r="E14" s="40">
        <f t="shared" si="1"/>
        <v>0</v>
      </c>
      <c r="F14" s="33"/>
      <c r="G14" s="24"/>
      <c r="H14" s="4"/>
      <c r="I14" s="11"/>
      <c r="J14" s="10"/>
      <c r="K14" s="11"/>
      <c r="L14" s="11"/>
      <c r="M14" s="11"/>
      <c r="N14" s="11"/>
      <c r="O14" s="31"/>
    </row>
    <row r="15" spans="1:15" ht="18" customHeight="1">
      <c r="A15" s="19" t="s">
        <v>17</v>
      </c>
      <c r="B15" s="29">
        <v>5710.8</v>
      </c>
      <c r="C15" s="32">
        <v>0</v>
      </c>
      <c r="D15" s="39">
        <f t="shared" si="0"/>
        <v>0</v>
      </c>
      <c r="E15" s="40">
        <f t="shared" si="1"/>
        <v>0</v>
      </c>
      <c r="F15" s="33"/>
      <c r="G15" s="24"/>
      <c r="H15" s="4"/>
      <c r="I15" s="11"/>
      <c r="J15" s="10"/>
      <c r="K15" s="11"/>
      <c r="L15" s="11"/>
      <c r="M15" s="11"/>
      <c r="N15" s="11"/>
      <c r="O15" s="31"/>
    </row>
    <row r="16" spans="1:15" ht="18" customHeight="1">
      <c r="A16" s="19" t="s">
        <v>18</v>
      </c>
      <c r="B16" s="29">
        <v>4733.3</v>
      </c>
      <c r="C16" s="32">
        <v>0</v>
      </c>
      <c r="D16" s="39">
        <f t="shared" si="0"/>
        <v>0</v>
      </c>
      <c r="E16" s="40">
        <f t="shared" si="1"/>
        <v>0</v>
      </c>
      <c r="F16" s="33"/>
      <c r="G16" s="24"/>
      <c r="H16" s="4"/>
      <c r="I16" s="11"/>
      <c r="J16" s="10"/>
      <c r="K16" s="11"/>
      <c r="L16" s="11"/>
      <c r="M16" s="11"/>
      <c r="N16" s="11"/>
      <c r="O16" s="31"/>
    </row>
    <row r="17" spans="1:15" ht="18" customHeight="1">
      <c r="A17" s="19" t="s">
        <v>19</v>
      </c>
      <c r="B17" s="29">
        <v>3882.4</v>
      </c>
      <c r="C17" s="32">
        <v>0</v>
      </c>
      <c r="D17" s="39">
        <f t="shared" si="0"/>
        <v>0</v>
      </c>
      <c r="E17" s="40">
        <f t="shared" si="1"/>
        <v>0</v>
      </c>
      <c r="F17" s="33"/>
      <c r="G17" s="24"/>
      <c r="H17" s="4"/>
      <c r="I17" s="11"/>
      <c r="J17" s="10"/>
      <c r="K17" s="11"/>
      <c r="L17" s="11"/>
      <c r="M17" s="11"/>
      <c r="N17" s="11"/>
      <c r="O17" s="31"/>
    </row>
    <row r="18" spans="1:15" ht="18" customHeight="1">
      <c r="A18" s="19" t="s">
        <v>20</v>
      </c>
      <c r="B18" s="29">
        <v>5688.1</v>
      </c>
      <c r="C18" s="32">
        <v>0</v>
      </c>
      <c r="D18" s="39">
        <f t="shared" si="0"/>
        <v>0</v>
      </c>
      <c r="E18" s="40">
        <f t="shared" si="1"/>
        <v>0</v>
      </c>
      <c r="F18" s="33"/>
      <c r="G18" s="24"/>
      <c r="H18" s="4"/>
      <c r="I18" s="11"/>
      <c r="J18" s="10"/>
      <c r="K18" s="11"/>
      <c r="L18" s="11"/>
      <c r="M18" s="11"/>
      <c r="N18" s="11"/>
      <c r="O18" s="31"/>
    </row>
    <row r="19" spans="1:15" ht="18" customHeight="1">
      <c r="A19" s="19" t="s">
        <v>21</v>
      </c>
      <c r="B19" s="29">
        <v>5149.7</v>
      </c>
      <c r="C19" s="32">
        <v>0</v>
      </c>
      <c r="D19" s="39">
        <f t="shared" si="0"/>
        <v>0</v>
      </c>
      <c r="E19" s="40">
        <f t="shared" si="1"/>
        <v>0</v>
      </c>
      <c r="F19" s="33"/>
      <c r="G19" s="7"/>
      <c r="H19" s="7"/>
      <c r="I19" s="12"/>
      <c r="J19" s="12"/>
      <c r="K19" s="12"/>
      <c r="L19" s="12"/>
      <c r="M19" s="12"/>
      <c r="N19" s="12"/>
      <c r="O19" s="31"/>
    </row>
    <row r="20" spans="1:15" ht="18" customHeight="1">
      <c r="A20" s="19" t="s">
        <v>22</v>
      </c>
      <c r="B20" s="29">
        <v>3201.2</v>
      </c>
      <c r="C20" s="32">
        <v>0</v>
      </c>
      <c r="D20" s="39">
        <f t="shared" si="0"/>
        <v>0</v>
      </c>
      <c r="E20" s="40">
        <f t="shared" si="1"/>
        <v>0</v>
      </c>
      <c r="F20" s="33"/>
      <c r="G20" s="7"/>
      <c r="H20" s="7"/>
      <c r="I20" s="12"/>
      <c r="J20" s="12"/>
      <c r="K20" s="12"/>
      <c r="L20" s="12"/>
      <c r="M20" s="12"/>
      <c r="N20" s="12"/>
      <c r="O20" s="31"/>
    </row>
    <row r="21" spans="1:15" ht="18" customHeight="1">
      <c r="A21" s="19" t="s">
        <v>23</v>
      </c>
      <c r="B21" s="29">
        <v>6551.8</v>
      </c>
      <c r="C21" s="32">
        <v>0</v>
      </c>
      <c r="D21" s="39">
        <f t="shared" si="0"/>
        <v>0</v>
      </c>
      <c r="E21" s="40">
        <f t="shared" si="1"/>
        <v>0</v>
      </c>
      <c r="F21" s="33"/>
      <c r="G21" s="7"/>
      <c r="H21" s="7"/>
      <c r="I21" s="12"/>
      <c r="J21" s="12"/>
      <c r="K21" s="12"/>
      <c r="L21" s="12"/>
      <c r="M21" s="12"/>
      <c r="N21" s="12"/>
      <c r="O21" s="31"/>
    </row>
    <row r="22" spans="1:14" ht="18.75" hidden="1">
      <c r="A22" s="4"/>
      <c r="B22" s="41">
        <f>SUM(B4:B21)</f>
        <v>206139.5</v>
      </c>
      <c r="C22" s="41">
        <f>SUM(C4:C21)</f>
        <v>0</v>
      </c>
      <c r="D22" s="35"/>
      <c r="E22" s="35"/>
      <c r="F22" s="35"/>
      <c r="G22" s="7"/>
      <c r="H22" s="7"/>
      <c r="I22" s="12"/>
      <c r="J22" s="12"/>
      <c r="K22" s="12"/>
      <c r="L22" s="12"/>
      <c r="M22" s="12"/>
      <c r="N22" s="12"/>
    </row>
    <row r="23" spans="1:14" ht="18.75">
      <c r="A23" s="21"/>
      <c r="B23" s="21"/>
      <c r="C23" s="21"/>
      <c r="D23" s="21"/>
      <c r="E23" s="21"/>
      <c r="F23" s="21"/>
      <c r="G23" s="7"/>
      <c r="H23" s="7"/>
      <c r="I23" s="12"/>
      <c r="J23" s="12"/>
      <c r="K23" s="12"/>
      <c r="L23" s="12"/>
      <c r="M23" s="12"/>
      <c r="N23" s="12"/>
    </row>
    <row r="24" spans="1:14" ht="18.75">
      <c r="A24" s="21"/>
      <c r="B24" s="21"/>
      <c r="C24" s="21"/>
      <c r="D24" s="21"/>
      <c r="E24" s="21"/>
      <c r="F24" s="21"/>
      <c r="G24" s="7"/>
      <c r="H24" s="7"/>
      <c r="I24" s="12"/>
      <c r="J24" s="12"/>
      <c r="K24" s="12"/>
      <c r="L24" s="12"/>
      <c r="M24" s="12"/>
      <c r="N24" s="12"/>
    </row>
    <row r="25" spans="1:14" ht="18.75">
      <c r="A25" s="21"/>
      <c r="B25" s="21"/>
      <c r="C25" s="21"/>
      <c r="D25" s="21"/>
      <c r="E25" s="21"/>
      <c r="F25" s="21"/>
      <c r="G25" s="7"/>
      <c r="H25" s="7"/>
      <c r="I25" s="12"/>
      <c r="J25" s="12"/>
      <c r="K25" s="12"/>
      <c r="L25" s="12"/>
      <c r="M25" s="12"/>
      <c r="N25" s="12"/>
    </row>
    <row r="26" spans="9:14" ht="18.75">
      <c r="I26" s="13"/>
      <c r="J26" s="13"/>
      <c r="K26" s="13"/>
      <c r="L26" s="13"/>
      <c r="M26" s="13"/>
      <c r="N26" s="13"/>
    </row>
    <row r="27" spans="9:14" ht="18.75">
      <c r="I27" s="13"/>
      <c r="J27" s="13"/>
      <c r="K27" s="13"/>
      <c r="L27" s="13"/>
      <c r="M27" s="13"/>
      <c r="N27" s="13"/>
    </row>
    <row r="28" spans="9:14" ht="18.75">
      <c r="I28" s="13"/>
      <c r="J28" s="13"/>
      <c r="K28" s="13"/>
      <c r="L28" s="13"/>
      <c r="M28" s="13"/>
      <c r="N28" s="13"/>
    </row>
    <row r="33" spans="1:8" ht="18.75">
      <c r="A33" s="5"/>
      <c r="B33" s="5"/>
      <c r="C33" s="5"/>
      <c r="D33" s="5"/>
      <c r="E33" s="5"/>
      <c r="F33" s="5"/>
      <c r="G33" s="5"/>
      <c r="H33" s="5"/>
    </row>
  </sheetData>
  <sheetProtection/>
  <mergeCells count="2">
    <mergeCell ref="K1:N1"/>
    <mergeCell ref="A1:E1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="110" zoomScaleSheetLayoutView="110" zoomScalePageLayoutView="0" workbookViewId="0" topLeftCell="A1">
      <selection activeCell="F17" sqref="F17"/>
    </sheetView>
  </sheetViews>
  <sheetFormatPr defaultColWidth="9.140625" defaultRowHeight="12.75"/>
  <cols>
    <col min="1" max="1" width="21.7109375" style="3" customWidth="1"/>
    <col min="2" max="2" width="21.28125" style="3" customWidth="1"/>
    <col min="3" max="3" width="17.8515625" style="3" customWidth="1"/>
    <col min="4" max="4" width="17.28125" style="3" customWidth="1"/>
    <col min="5" max="5" width="16.57421875" style="3" customWidth="1"/>
    <col min="6" max="6" width="17.57421875" style="3" customWidth="1"/>
    <col min="7" max="7" width="22.57421875" style="3" hidden="1" customWidth="1"/>
    <col min="8" max="8" width="21.140625" style="3" hidden="1" customWidth="1"/>
    <col min="9" max="9" width="19.8515625" style="2" hidden="1" customWidth="1"/>
    <col min="10" max="10" width="19.140625" style="2" hidden="1" customWidth="1"/>
    <col min="11" max="11" width="9.8515625" style="2" hidden="1" customWidth="1"/>
    <col min="12" max="14" width="9.7109375" style="2" hidden="1" customWidth="1"/>
    <col min="15" max="15" width="18.140625" style="1" customWidth="1"/>
    <col min="16" max="16384" width="9.140625" style="1" customWidth="1"/>
  </cols>
  <sheetData>
    <row r="1" spans="1:14" ht="76.5" customHeight="1" thickBot="1">
      <c r="A1" s="140" t="s">
        <v>50</v>
      </c>
      <c r="B1" s="141"/>
      <c r="C1" s="141"/>
      <c r="D1" s="141"/>
      <c r="E1" s="141"/>
      <c r="F1" s="141"/>
      <c r="G1" s="14"/>
      <c r="H1" s="14"/>
      <c r="I1" s="23" t="s">
        <v>5</v>
      </c>
      <c r="J1" s="23" t="s">
        <v>1</v>
      </c>
      <c r="K1" s="136" t="s">
        <v>2</v>
      </c>
      <c r="L1" s="137"/>
      <c r="M1" s="138"/>
      <c r="N1" s="139"/>
    </row>
    <row r="2" spans="1:14" s="6" customFormat="1" ht="82.5" customHeight="1">
      <c r="A2" s="25" t="s">
        <v>24</v>
      </c>
      <c r="B2" s="25" t="s">
        <v>52</v>
      </c>
      <c r="C2" s="25" t="s">
        <v>53</v>
      </c>
      <c r="D2" s="25" t="s">
        <v>54</v>
      </c>
      <c r="E2" s="25" t="s">
        <v>51</v>
      </c>
      <c r="F2" s="25" t="s">
        <v>62</v>
      </c>
      <c r="G2" s="15"/>
      <c r="H2" s="8"/>
      <c r="I2" s="8"/>
      <c r="J2" s="9"/>
      <c r="K2" s="9"/>
      <c r="L2" s="8"/>
      <c r="M2" s="15"/>
      <c r="N2" s="15"/>
    </row>
    <row r="3" spans="1:14" s="6" customFormat="1" ht="15" customHeight="1">
      <c r="A3" s="27" t="s">
        <v>0</v>
      </c>
      <c r="B3" s="28" t="s">
        <v>6</v>
      </c>
      <c r="C3" s="28">
        <v>3</v>
      </c>
      <c r="D3" s="26">
        <v>4</v>
      </c>
      <c r="E3" s="26" t="s">
        <v>55</v>
      </c>
      <c r="F3" s="26">
        <v>5</v>
      </c>
      <c r="G3" s="16"/>
      <c r="H3" s="16"/>
      <c r="I3" s="16"/>
      <c r="J3" s="17"/>
      <c r="K3" s="17"/>
      <c r="L3" s="16"/>
      <c r="M3" s="16"/>
      <c r="N3" s="16"/>
    </row>
    <row r="4" spans="1:15" ht="18" customHeight="1">
      <c r="A4" s="19" t="s">
        <v>8</v>
      </c>
      <c r="B4" s="32">
        <v>0</v>
      </c>
      <c r="C4" s="32">
        <v>0</v>
      </c>
      <c r="D4" s="32">
        <v>0</v>
      </c>
      <c r="E4" s="39">
        <f>SUM(B4:D4)</f>
        <v>0</v>
      </c>
      <c r="F4" s="40">
        <v>1</v>
      </c>
      <c r="G4" s="24"/>
      <c r="H4" s="4"/>
      <c r="I4" s="11"/>
      <c r="J4" s="10"/>
      <c r="K4" s="11"/>
      <c r="L4" s="11"/>
      <c r="M4" s="11"/>
      <c r="N4" s="11"/>
      <c r="O4" s="31"/>
    </row>
    <row r="5" spans="1:15" ht="18" customHeight="1">
      <c r="A5" s="19" t="s">
        <v>9</v>
      </c>
      <c r="B5" s="32">
        <v>0</v>
      </c>
      <c r="C5" s="32">
        <v>0</v>
      </c>
      <c r="D5" s="32">
        <v>0</v>
      </c>
      <c r="E5" s="39">
        <f aca="true" t="shared" si="0" ref="E5:E21">SUM(B5:D5)</f>
        <v>0</v>
      </c>
      <c r="F5" s="40">
        <v>1</v>
      </c>
      <c r="G5" s="24"/>
      <c r="H5" s="4"/>
      <c r="I5" s="11"/>
      <c r="J5" s="10"/>
      <c r="K5" s="11"/>
      <c r="L5" s="11"/>
      <c r="M5" s="11"/>
      <c r="N5" s="11"/>
      <c r="O5" s="31"/>
    </row>
    <row r="6" spans="1:15" ht="18" customHeight="1">
      <c r="A6" s="19" t="s">
        <v>28</v>
      </c>
      <c r="B6" s="32">
        <v>0</v>
      </c>
      <c r="C6" s="32">
        <v>0</v>
      </c>
      <c r="D6" s="32">
        <v>0</v>
      </c>
      <c r="E6" s="39">
        <f t="shared" si="0"/>
        <v>0</v>
      </c>
      <c r="F6" s="40">
        <v>1</v>
      </c>
      <c r="G6" s="24"/>
      <c r="H6" s="4"/>
      <c r="I6" s="11"/>
      <c r="J6" s="10"/>
      <c r="K6" s="11"/>
      <c r="L6" s="11"/>
      <c r="M6" s="11"/>
      <c r="N6" s="11"/>
      <c r="O6" s="31"/>
    </row>
    <row r="7" spans="1:15" ht="18" customHeight="1">
      <c r="A7" s="19" t="s">
        <v>29</v>
      </c>
      <c r="B7" s="32">
        <v>0</v>
      </c>
      <c r="C7" s="32">
        <v>0</v>
      </c>
      <c r="D7" s="32">
        <v>0</v>
      </c>
      <c r="E7" s="39">
        <f t="shared" si="0"/>
        <v>0</v>
      </c>
      <c r="F7" s="40">
        <v>1</v>
      </c>
      <c r="G7" s="24"/>
      <c r="H7" s="4"/>
      <c r="I7" s="11"/>
      <c r="J7" s="10"/>
      <c r="K7" s="11"/>
      <c r="L7" s="11"/>
      <c r="M7" s="11"/>
      <c r="N7" s="11"/>
      <c r="O7" s="31"/>
    </row>
    <row r="8" spans="1:15" ht="18" customHeight="1">
      <c r="A8" s="19" t="s">
        <v>10</v>
      </c>
      <c r="B8" s="32">
        <v>0</v>
      </c>
      <c r="C8" s="32">
        <v>0</v>
      </c>
      <c r="D8" s="32">
        <v>0</v>
      </c>
      <c r="E8" s="39">
        <f t="shared" si="0"/>
        <v>0</v>
      </c>
      <c r="F8" s="40">
        <v>1</v>
      </c>
      <c r="G8" s="24"/>
      <c r="H8" s="4"/>
      <c r="I8" s="11"/>
      <c r="J8" s="10"/>
      <c r="K8" s="11"/>
      <c r="L8" s="11"/>
      <c r="M8" s="11"/>
      <c r="N8" s="11"/>
      <c r="O8" s="31"/>
    </row>
    <row r="9" spans="1:15" ht="18" customHeight="1">
      <c r="A9" s="19" t="s">
        <v>11</v>
      </c>
      <c r="B9" s="32">
        <v>0</v>
      </c>
      <c r="C9" s="32">
        <v>0</v>
      </c>
      <c r="D9" s="32">
        <v>0</v>
      </c>
      <c r="E9" s="39">
        <f t="shared" si="0"/>
        <v>0</v>
      </c>
      <c r="F9" s="40">
        <v>1</v>
      </c>
      <c r="G9" s="24"/>
      <c r="H9" s="4"/>
      <c r="I9" s="11"/>
      <c r="J9" s="10"/>
      <c r="K9" s="11"/>
      <c r="L9" s="11"/>
      <c r="M9" s="11"/>
      <c r="N9" s="11"/>
      <c r="O9" s="31"/>
    </row>
    <row r="10" spans="1:15" ht="18" customHeight="1">
      <c r="A10" s="19" t="s">
        <v>12</v>
      </c>
      <c r="B10" s="32">
        <v>0</v>
      </c>
      <c r="C10" s="32">
        <v>0</v>
      </c>
      <c r="D10" s="32">
        <v>0</v>
      </c>
      <c r="E10" s="39">
        <f t="shared" si="0"/>
        <v>0</v>
      </c>
      <c r="F10" s="40">
        <v>1</v>
      </c>
      <c r="G10" s="24"/>
      <c r="H10" s="4"/>
      <c r="I10" s="11"/>
      <c r="J10" s="10"/>
      <c r="K10" s="11"/>
      <c r="L10" s="11"/>
      <c r="M10" s="11"/>
      <c r="N10" s="11"/>
      <c r="O10" s="31"/>
    </row>
    <row r="11" spans="1:15" ht="18" customHeight="1">
      <c r="A11" s="19" t="s">
        <v>13</v>
      </c>
      <c r="B11" s="32">
        <v>0</v>
      </c>
      <c r="C11" s="32">
        <v>0</v>
      </c>
      <c r="D11" s="32">
        <v>0</v>
      </c>
      <c r="E11" s="39">
        <f t="shared" si="0"/>
        <v>0</v>
      </c>
      <c r="F11" s="40">
        <v>1</v>
      </c>
      <c r="G11" s="24"/>
      <c r="H11" s="4"/>
      <c r="I11" s="11"/>
      <c r="J11" s="10"/>
      <c r="K11" s="11"/>
      <c r="L11" s="11"/>
      <c r="M11" s="11"/>
      <c r="N11" s="11"/>
      <c r="O11" s="31"/>
    </row>
    <row r="12" spans="1:15" ht="18" customHeight="1">
      <c r="A12" s="19" t="s">
        <v>14</v>
      </c>
      <c r="B12" s="32">
        <v>0</v>
      </c>
      <c r="C12" s="32">
        <v>0</v>
      </c>
      <c r="D12" s="32">
        <v>0</v>
      </c>
      <c r="E12" s="39">
        <f t="shared" si="0"/>
        <v>0</v>
      </c>
      <c r="F12" s="40">
        <v>1</v>
      </c>
      <c r="G12" s="24"/>
      <c r="H12" s="4"/>
      <c r="I12" s="11"/>
      <c r="J12" s="10"/>
      <c r="K12" s="11"/>
      <c r="L12" s="11"/>
      <c r="M12" s="11"/>
      <c r="N12" s="11"/>
      <c r="O12" s="31"/>
    </row>
    <row r="13" spans="1:15" ht="18" customHeight="1">
      <c r="A13" s="19" t="s">
        <v>15</v>
      </c>
      <c r="B13" s="32">
        <v>0</v>
      </c>
      <c r="C13" s="32">
        <v>0</v>
      </c>
      <c r="D13" s="32">
        <v>0</v>
      </c>
      <c r="E13" s="39">
        <f t="shared" si="0"/>
        <v>0</v>
      </c>
      <c r="F13" s="40">
        <v>1</v>
      </c>
      <c r="G13" s="24"/>
      <c r="H13" s="4"/>
      <c r="I13" s="11"/>
      <c r="J13" s="10"/>
      <c r="K13" s="11"/>
      <c r="L13" s="11"/>
      <c r="M13" s="11"/>
      <c r="N13" s="11"/>
      <c r="O13" s="31"/>
    </row>
    <row r="14" spans="1:15" ht="18" customHeight="1">
      <c r="A14" s="19" t="s">
        <v>16</v>
      </c>
      <c r="B14" s="32">
        <v>0</v>
      </c>
      <c r="C14" s="32">
        <v>0</v>
      </c>
      <c r="D14" s="32">
        <v>0</v>
      </c>
      <c r="E14" s="39">
        <f t="shared" si="0"/>
        <v>0</v>
      </c>
      <c r="F14" s="40">
        <v>1</v>
      </c>
      <c r="G14" s="24"/>
      <c r="H14" s="4"/>
      <c r="I14" s="11"/>
      <c r="J14" s="10"/>
      <c r="K14" s="11"/>
      <c r="L14" s="11"/>
      <c r="M14" s="11"/>
      <c r="N14" s="11"/>
      <c r="O14" s="31"/>
    </row>
    <row r="15" spans="1:15" ht="18" customHeight="1">
      <c r="A15" s="19" t="s">
        <v>17</v>
      </c>
      <c r="B15" s="32">
        <v>0</v>
      </c>
      <c r="C15" s="32">
        <v>0</v>
      </c>
      <c r="D15" s="32">
        <v>0</v>
      </c>
      <c r="E15" s="39">
        <f t="shared" si="0"/>
        <v>0</v>
      </c>
      <c r="F15" s="40">
        <v>1</v>
      </c>
      <c r="G15" s="24"/>
      <c r="H15" s="4"/>
      <c r="I15" s="11"/>
      <c r="J15" s="10"/>
      <c r="K15" s="11"/>
      <c r="L15" s="11"/>
      <c r="M15" s="11"/>
      <c r="N15" s="11"/>
      <c r="O15" s="31"/>
    </row>
    <row r="16" spans="1:15" ht="18" customHeight="1">
      <c r="A16" s="19" t="s">
        <v>18</v>
      </c>
      <c r="B16" s="32">
        <v>0</v>
      </c>
      <c r="C16" s="32">
        <v>0</v>
      </c>
      <c r="D16" s="32">
        <v>0</v>
      </c>
      <c r="E16" s="39">
        <f t="shared" si="0"/>
        <v>0</v>
      </c>
      <c r="F16" s="40">
        <v>1</v>
      </c>
      <c r="G16" s="24"/>
      <c r="H16" s="4"/>
      <c r="I16" s="11"/>
      <c r="J16" s="10"/>
      <c r="K16" s="11"/>
      <c r="L16" s="11"/>
      <c r="M16" s="11"/>
      <c r="N16" s="11"/>
      <c r="O16" s="31"/>
    </row>
    <row r="17" spans="1:15" ht="18" customHeight="1">
      <c r="A17" s="19" t="s">
        <v>19</v>
      </c>
      <c r="B17" s="32">
        <v>0</v>
      </c>
      <c r="C17" s="32">
        <v>0</v>
      </c>
      <c r="D17" s="32">
        <v>0</v>
      </c>
      <c r="E17" s="39">
        <f t="shared" si="0"/>
        <v>0</v>
      </c>
      <c r="F17" s="40">
        <v>1</v>
      </c>
      <c r="G17" s="24"/>
      <c r="H17" s="4"/>
      <c r="I17" s="11"/>
      <c r="J17" s="10"/>
      <c r="K17" s="11"/>
      <c r="L17" s="11"/>
      <c r="M17" s="11"/>
      <c r="N17" s="11"/>
      <c r="O17" s="31"/>
    </row>
    <row r="18" spans="1:15" ht="18" customHeight="1">
      <c r="A18" s="19" t="s">
        <v>20</v>
      </c>
      <c r="B18" s="32">
        <v>0</v>
      </c>
      <c r="C18" s="32">
        <v>0</v>
      </c>
      <c r="D18" s="32">
        <v>0</v>
      </c>
      <c r="E18" s="39">
        <f t="shared" si="0"/>
        <v>0</v>
      </c>
      <c r="F18" s="40">
        <v>1</v>
      </c>
      <c r="G18" s="24"/>
      <c r="H18" s="4"/>
      <c r="I18" s="11"/>
      <c r="J18" s="10"/>
      <c r="K18" s="11"/>
      <c r="L18" s="11"/>
      <c r="M18" s="11"/>
      <c r="N18" s="11"/>
      <c r="O18" s="31"/>
    </row>
    <row r="19" spans="1:15" ht="18" customHeight="1">
      <c r="A19" s="19" t="s">
        <v>21</v>
      </c>
      <c r="B19" s="32">
        <v>0</v>
      </c>
      <c r="C19" s="32">
        <v>0</v>
      </c>
      <c r="D19" s="32">
        <v>0</v>
      </c>
      <c r="E19" s="39">
        <f t="shared" si="0"/>
        <v>0</v>
      </c>
      <c r="F19" s="40">
        <v>1</v>
      </c>
      <c r="G19" s="7"/>
      <c r="H19" s="7"/>
      <c r="I19" s="12"/>
      <c r="J19" s="12"/>
      <c r="K19" s="12"/>
      <c r="L19" s="12"/>
      <c r="M19" s="12"/>
      <c r="N19" s="12"/>
      <c r="O19" s="31"/>
    </row>
    <row r="20" spans="1:15" ht="18" customHeight="1">
      <c r="A20" s="19" t="s">
        <v>22</v>
      </c>
      <c r="B20" s="32">
        <v>0</v>
      </c>
      <c r="C20" s="32">
        <v>0</v>
      </c>
      <c r="D20" s="32">
        <v>0</v>
      </c>
      <c r="E20" s="39">
        <f t="shared" si="0"/>
        <v>0</v>
      </c>
      <c r="F20" s="40">
        <v>1</v>
      </c>
      <c r="G20" s="7"/>
      <c r="H20" s="7"/>
      <c r="I20" s="12"/>
      <c r="J20" s="12"/>
      <c r="K20" s="12"/>
      <c r="L20" s="12"/>
      <c r="M20" s="12"/>
      <c r="N20" s="12"/>
      <c r="O20" s="31"/>
    </row>
    <row r="21" spans="1:15" ht="18" customHeight="1">
      <c r="A21" s="19" t="s">
        <v>23</v>
      </c>
      <c r="B21" s="32">
        <v>0</v>
      </c>
      <c r="C21" s="32">
        <v>0</v>
      </c>
      <c r="D21" s="32">
        <v>0</v>
      </c>
      <c r="E21" s="39">
        <f t="shared" si="0"/>
        <v>0</v>
      </c>
      <c r="F21" s="40">
        <v>1</v>
      </c>
      <c r="G21" s="7"/>
      <c r="H21" s="7"/>
      <c r="I21" s="12"/>
      <c r="J21" s="12"/>
      <c r="K21" s="12"/>
      <c r="L21" s="12"/>
      <c r="M21" s="12"/>
      <c r="N21" s="12"/>
      <c r="O21" s="31"/>
    </row>
    <row r="22" spans="1:14" ht="18.75">
      <c r="A22" s="4"/>
      <c r="B22" s="41">
        <f>SUM(B4:B21)</f>
        <v>0</v>
      </c>
      <c r="C22" s="41"/>
      <c r="D22" s="41">
        <f>SUM(D4:D21)</f>
        <v>0</v>
      </c>
      <c r="E22" s="35"/>
      <c r="F22" s="35"/>
      <c r="G22" s="7"/>
      <c r="H22" s="7"/>
      <c r="I22" s="12"/>
      <c r="J22" s="12"/>
      <c r="K22" s="12"/>
      <c r="L22" s="12"/>
      <c r="M22" s="12"/>
      <c r="N22" s="12"/>
    </row>
    <row r="23" spans="1:14" ht="18.75">
      <c r="A23" s="21"/>
      <c r="B23" s="21"/>
      <c r="C23" s="21"/>
      <c r="D23" s="21"/>
      <c r="E23" s="21"/>
      <c r="F23" s="21"/>
      <c r="G23" s="7"/>
      <c r="H23" s="7"/>
      <c r="I23" s="12"/>
      <c r="J23" s="12"/>
      <c r="K23" s="12"/>
      <c r="L23" s="12"/>
      <c r="M23" s="12"/>
      <c r="N23" s="12"/>
    </row>
    <row r="24" spans="1:14" ht="18.75">
      <c r="A24" s="21"/>
      <c r="B24" s="21"/>
      <c r="C24" s="21"/>
      <c r="D24" s="21"/>
      <c r="E24" s="21"/>
      <c r="F24" s="21"/>
      <c r="G24" s="7"/>
      <c r="H24" s="7"/>
      <c r="I24" s="12"/>
      <c r="J24" s="12"/>
      <c r="K24" s="12"/>
      <c r="L24" s="12"/>
      <c r="M24" s="12"/>
      <c r="N24" s="12"/>
    </row>
    <row r="25" spans="1:14" ht="18.75">
      <c r="A25" s="21"/>
      <c r="B25" s="21"/>
      <c r="C25" s="21"/>
      <c r="D25" s="21"/>
      <c r="E25" s="21"/>
      <c r="F25" s="21"/>
      <c r="G25" s="7"/>
      <c r="H25" s="7"/>
      <c r="I25" s="12"/>
      <c r="J25" s="12"/>
      <c r="K25" s="12"/>
      <c r="L25" s="12"/>
      <c r="M25" s="12"/>
      <c r="N25" s="12"/>
    </row>
    <row r="26" spans="9:14" ht="18.75">
      <c r="I26" s="13"/>
      <c r="J26" s="13"/>
      <c r="K26" s="13"/>
      <c r="L26" s="13"/>
      <c r="M26" s="13"/>
      <c r="N26" s="13"/>
    </row>
    <row r="27" spans="9:14" ht="18.75">
      <c r="I27" s="13"/>
      <c r="J27" s="13"/>
      <c r="K27" s="13"/>
      <c r="L27" s="13"/>
      <c r="M27" s="13"/>
      <c r="N27" s="13"/>
    </row>
    <row r="28" spans="9:14" ht="18.75">
      <c r="I28" s="13"/>
      <c r="J28" s="13"/>
      <c r="K28" s="13"/>
      <c r="L28" s="13"/>
      <c r="M28" s="13"/>
      <c r="N28" s="13"/>
    </row>
    <row r="33" spans="1:8" ht="18.75">
      <c r="A33" s="5"/>
      <c r="B33" s="5"/>
      <c r="C33" s="5"/>
      <c r="D33" s="5"/>
      <c r="E33" s="5"/>
      <c r="F33" s="5"/>
      <c r="G33" s="5"/>
      <c r="H33" s="5"/>
    </row>
  </sheetData>
  <sheetProtection/>
  <mergeCells count="2">
    <mergeCell ref="K1:N1"/>
    <mergeCell ref="A1:F1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SheetLayoutView="100" zoomScalePageLayoutView="0" workbookViewId="0" topLeftCell="A1">
      <selection activeCell="F1" sqref="F1:F65536"/>
    </sheetView>
  </sheetViews>
  <sheetFormatPr defaultColWidth="9.140625" defaultRowHeight="12.75"/>
  <cols>
    <col min="1" max="1" width="21.7109375" style="3" customWidth="1"/>
    <col min="2" max="2" width="17.8515625" style="3" customWidth="1"/>
    <col min="3" max="3" width="17.28125" style="3" customWidth="1"/>
    <col min="4" max="4" width="16.57421875" style="3" customWidth="1"/>
    <col min="5" max="5" width="17.57421875" style="3" customWidth="1"/>
    <col min="6" max="6" width="17.57421875" style="3" hidden="1" customWidth="1"/>
    <col min="7" max="7" width="22.57421875" style="3" hidden="1" customWidth="1"/>
    <col min="8" max="8" width="21.140625" style="3" hidden="1" customWidth="1"/>
    <col min="9" max="9" width="19.8515625" style="2" hidden="1" customWidth="1"/>
    <col min="10" max="10" width="19.140625" style="2" hidden="1" customWidth="1"/>
    <col min="11" max="11" width="9.8515625" style="2" hidden="1" customWidth="1"/>
    <col min="12" max="14" width="9.7109375" style="2" hidden="1" customWidth="1"/>
    <col min="15" max="15" width="18.140625" style="1" customWidth="1"/>
    <col min="16" max="16384" width="9.140625" style="1" customWidth="1"/>
  </cols>
  <sheetData>
    <row r="1" spans="1:14" ht="76.5" customHeight="1" thickBot="1">
      <c r="A1" s="140" t="s">
        <v>66</v>
      </c>
      <c r="B1" s="141"/>
      <c r="C1" s="141"/>
      <c r="D1" s="141"/>
      <c r="E1" s="141"/>
      <c r="F1" s="103"/>
      <c r="G1" s="14"/>
      <c r="H1" s="14"/>
      <c r="I1" s="23" t="s">
        <v>5</v>
      </c>
      <c r="J1" s="23" t="s">
        <v>1</v>
      </c>
      <c r="K1" s="136" t="s">
        <v>2</v>
      </c>
      <c r="L1" s="137"/>
      <c r="M1" s="138"/>
      <c r="N1" s="139"/>
    </row>
    <row r="2" spans="1:14" s="6" customFormat="1" ht="94.5" customHeight="1">
      <c r="A2" s="25" t="s">
        <v>24</v>
      </c>
      <c r="B2" s="25" t="s">
        <v>63</v>
      </c>
      <c r="C2" s="25" t="s">
        <v>64</v>
      </c>
      <c r="D2" s="25" t="s">
        <v>65</v>
      </c>
      <c r="E2" s="36" t="s">
        <v>56</v>
      </c>
      <c r="F2" s="36" t="s">
        <v>45</v>
      </c>
      <c r="G2" s="15"/>
      <c r="H2" s="8"/>
      <c r="I2" s="8"/>
      <c r="J2" s="9"/>
      <c r="K2" s="9"/>
      <c r="L2" s="8"/>
      <c r="M2" s="15"/>
      <c r="N2" s="15"/>
    </row>
    <row r="3" spans="1:14" s="6" customFormat="1" ht="15" customHeight="1">
      <c r="A3" s="27" t="s">
        <v>0</v>
      </c>
      <c r="B3" s="28" t="s">
        <v>6</v>
      </c>
      <c r="C3" s="26">
        <v>3</v>
      </c>
      <c r="D3" s="26" t="s">
        <v>36</v>
      </c>
      <c r="E3" s="26">
        <v>5</v>
      </c>
      <c r="F3" s="26"/>
      <c r="G3" s="16"/>
      <c r="H3" s="16"/>
      <c r="I3" s="16"/>
      <c r="J3" s="17"/>
      <c r="K3" s="17"/>
      <c r="L3" s="16"/>
      <c r="M3" s="16"/>
      <c r="N3" s="16"/>
    </row>
    <row r="4" spans="1:15" ht="18" customHeight="1">
      <c r="A4" s="19" t="s">
        <v>8</v>
      </c>
      <c r="B4" s="29">
        <v>17528.7</v>
      </c>
      <c r="C4" s="32">
        <v>555.8</v>
      </c>
      <c r="D4" s="39">
        <f>SUM(C4/B4)</f>
        <v>0.03170799888183379</v>
      </c>
      <c r="E4" s="40">
        <f>SUM(0.5674-D4)/(0.5674-0.0166)</f>
        <v>0.9725708081302945</v>
      </c>
      <c r="F4" s="33"/>
      <c r="G4" s="24"/>
      <c r="H4" s="4"/>
      <c r="I4" s="11"/>
      <c r="J4" s="10"/>
      <c r="K4" s="11"/>
      <c r="L4" s="11"/>
      <c r="M4" s="11"/>
      <c r="N4" s="11"/>
      <c r="O4" s="31"/>
    </row>
    <row r="5" spans="1:15" ht="18" customHeight="1">
      <c r="A5" s="19" t="s">
        <v>9</v>
      </c>
      <c r="B5" s="29">
        <v>28268.9</v>
      </c>
      <c r="C5" s="32">
        <v>7890.9</v>
      </c>
      <c r="D5" s="39">
        <f aca="true" t="shared" si="0" ref="D5:D21">SUM(C5/B5)</f>
        <v>0.27913714364549025</v>
      </c>
      <c r="E5" s="40">
        <f aca="true" t="shared" si="1" ref="E5:E21">SUM(0.5674-D5)/(0.5674-0.0166)</f>
        <v>0.5233530434903954</v>
      </c>
      <c r="F5" s="33"/>
      <c r="G5" s="24"/>
      <c r="H5" s="4"/>
      <c r="I5" s="11"/>
      <c r="J5" s="10"/>
      <c r="K5" s="11"/>
      <c r="L5" s="11"/>
      <c r="M5" s="11"/>
      <c r="N5" s="11"/>
      <c r="O5" s="31"/>
    </row>
    <row r="6" spans="1:15" ht="18" customHeight="1">
      <c r="A6" s="19" t="s">
        <v>28</v>
      </c>
      <c r="B6" s="29">
        <v>52190.1</v>
      </c>
      <c r="C6" s="32">
        <v>868.7</v>
      </c>
      <c r="D6" s="39">
        <f t="shared" si="0"/>
        <v>0.01664491924713691</v>
      </c>
      <c r="E6" s="40">
        <f t="shared" si="1"/>
        <v>0.9999184472637309</v>
      </c>
      <c r="F6" s="33"/>
      <c r="G6" s="24"/>
      <c r="H6" s="4"/>
      <c r="I6" s="11"/>
      <c r="J6" s="10"/>
      <c r="K6" s="11"/>
      <c r="L6" s="11"/>
      <c r="M6" s="11"/>
      <c r="N6" s="11"/>
      <c r="O6" s="31"/>
    </row>
    <row r="7" spans="1:15" ht="18" customHeight="1">
      <c r="A7" s="19" t="s">
        <v>29</v>
      </c>
      <c r="B7" s="29">
        <v>121693.7</v>
      </c>
      <c r="C7" s="32">
        <v>5028.9</v>
      </c>
      <c r="D7" s="39">
        <f t="shared" si="0"/>
        <v>0.041324242750446404</v>
      </c>
      <c r="E7" s="40">
        <f t="shared" si="1"/>
        <v>0.9551121228205401</v>
      </c>
      <c r="F7" s="33"/>
      <c r="G7" s="24"/>
      <c r="H7" s="4"/>
      <c r="I7" s="11"/>
      <c r="J7" s="10"/>
      <c r="K7" s="11"/>
      <c r="L7" s="11"/>
      <c r="M7" s="11"/>
      <c r="N7" s="11"/>
      <c r="O7" s="31"/>
    </row>
    <row r="8" spans="1:15" ht="18" customHeight="1">
      <c r="A8" s="19" t="s">
        <v>10</v>
      </c>
      <c r="B8" s="30">
        <v>5140.4</v>
      </c>
      <c r="C8" s="32">
        <v>2139.6</v>
      </c>
      <c r="D8" s="39">
        <f>SUM(C8/B8)</f>
        <v>0.4162321998288071</v>
      </c>
      <c r="E8" s="40">
        <f t="shared" si="1"/>
        <v>0.2744513438111708</v>
      </c>
      <c r="F8" s="33"/>
      <c r="G8" s="24"/>
      <c r="H8" s="4"/>
      <c r="I8" s="11"/>
      <c r="J8" s="10"/>
      <c r="K8" s="11"/>
      <c r="L8" s="11"/>
      <c r="M8" s="11"/>
      <c r="N8" s="11"/>
      <c r="O8" s="31"/>
    </row>
    <row r="9" spans="1:15" ht="18" customHeight="1">
      <c r="A9" s="19" t="s">
        <v>11</v>
      </c>
      <c r="B9" s="29">
        <v>9805.6</v>
      </c>
      <c r="C9" s="32">
        <v>3901.2</v>
      </c>
      <c r="D9" s="39">
        <f t="shared" si="0"/>
        <v>0.3978542873460063</v>
      </c>
      <c r="E9" s="40">
        <f t="shared" si="1"/>
        <v>0.30781719799200014</v>
      </c>
      <c r="F9" s="33"/>
      <c r="G9" s="24"/>
      <c r="H9" s="4"/>
      <c r="I9" s="11"/>
      <c r="J9" s="10"/>
      <c r="K9" s="11"/>
      <c r="L9" s="11"/>
      <c r="M9" s="11"/>
      <c r="N9" s="11"/>
      <c r="O9" s="31"/>
    </row>
    <row r="10" spans="1:15" ht="18" customHeight="1">
      <c r="A10" s="19" t="s">
        <v>12</v>
      </c>
      <c r="B10" s="29">
        <v>4374</v>
      </c>
      <c r="C10" s="32">
        <v>2198.2</v>
      </c>
      <c r="D10" s="39">
        <f t="shared" si="0"/>
        <v>0.5025605852766346</v>
      </c>
      <c r="E10" s="40">
        <f t="shared" si="1"/>
        <v>0.11771861787103377</v>
      </c>
      <c r="F10" s="33"/>
      <c r="G10" s="24"/>
      <c r="H10" s="4"/>
      <c r="I10" s="11"/>
      <c r="J10" s="10"/>
      <c r="K10" s="11"/>
      <c r="L10" s="11"/>
      <c r="M10" s="11"/>
      <c r="N10" s="11"/>
      <c r="O10" s="31"/>
    </row>
    <row r="11" spans="1:15" ht="18" customHeight="1">
      <c r="A11" s="19" t="s">
        <v>13</v>
      </c>
      <c r="B11" s="29">
        <v>4931.3</v>
      </c>
      <c r="C11" s="32">
        <v>2297.4</v>
      </c>
      <c r="D11" s="39">
        <f t="shared" si="0"/>
        <v>0.4658812077951047</v>
      </c>
      <c r="E11" s="40">
        <f t="shared" si="1"/>
        <v>0.18431153268862616</v>
      </c>
      <c r="F11" s="33"/>
      <c r="G11" s="24"/>
      <c r="H11" s="4"/>
      <c r="I11" s="11"/>
      <c r="J11" s="10"/>
      <c r="K11" s="11"/>
      <c r="L11" s="11"/>
      <c r="M11" s="11"/>
      <c r="N11" s="11"/>
      <c r="O11" s="31"/>
    </row>
    <row r="12" spans="1:15" ht="18" customHeight="1">
      <c r="A12" s="19" t="s">
        <v>14</v>
      </c>
      <c r="B12" s="29">
        <v>2975.1</v>
      </c>
      <c r="C12" s="32">
        <v>1688.2</v>
      </c>
      <c r="D12" s="39">
        <f t="shared" si="0"/>
        <v>0.5674431111559276</v>
      </c>
      <c r="E12" s="40">
        <v>0</v>
      </c>
      <c r="F12" s="33"/>
      <c r="G12" s="24"/>
      <c r="H12" s="4"/>
      <c r="I12" s="11"/>
      <c r="J12" s="10"/>
      <c r="K12" s="11"/>
      <c r="L12" s="11"/>
      <c r="M12" s="11"/>
      <c r="N12" s="11"/>
      <c r="O12" s="31"/>
    </row>
    <row r="13" spans="1:15" ht="18" customHeight="1">
      <c r="A13" s="19" t="s">
        <v>15</v>
      </c>
      <c r="B13" s="29">
        <v>13135.9</v>
      </c>
      <c r="C13" s="32">
        <v>5479.2</v>
      </c>
      <c r="D13" s="39">
        <f t="shared" si="0"/>
        <v>0.4171164518609307</v>
      </c>
      <c r="E13" s="40">
        <f t="shared" si="1"/>
        <v>0.2728459479649043</v>
      </c>
      <c r="F13" s="33"/>
      <c r="G13" s="24"/>
      <c r="H13" s="4"/>
      <c r="I13" s="11"/>
      <c r="J13" s="10"/>
      <c r="K13" s="11"/>
      <c r="L13" s="11"/>
      <c r="M13" s="11"/>
      <c r="N13" s="11"/>
      <c r="O13" s="31"/>
    </row>
    <row r="14" spans="1:15" ht="18" customHeight="1">
      <c r="A14" s="19" t="s">
        <v>16</v>
      </c>
      <c r="B14" s="29">
        <v>1894.4</v>
      </c>
      <c r="C14" s="32">
        <v>886.6</v>
      </c>
      <c r="D14" s="39">
        <f t="shared" si="0"/>
        <v>0.4680109797297297</v>
      </c>
      <c r="E14" s="40">
        <f t="shared" si="1"/>
        <v>0.1804448443541581</v>
      </c>
      <c r="F14" s="33"/>
      <c r="G14" s="24"/>
      <c r="H14" s="4"/>
      <c r="I14" s="11"/>
      <c r="J14" s="10"/>
      <c r="K14" s="11"/>
      <c r="L14" s="11"/>
      <c r="M14" s="11"/>
      <c r="N14" s="11"/>
      <c r="O14" s="31"/>
    </row>
    <row r="15" spans="1:15" ht="18" customHeight="1">
      <c r="A15" s="19" t="s">
        <v>17</v>
      </c>
      <c r="B15" s="29">
        <v>5918.3</v>
      </c>
      <c r="C15" s="32">
        <v>2649.4</v>
      </c>
      <c r="D15" s="39">
        <f t="shared" si="0"/>
        <v>0.4476623354679553</v>
      </c>
      <c r="E15" s="40">
        <f t="shared" si="1"/>
        <v>0.21738864294125762</v>
      </c>
      <c r="F15" s="33"/>
      <c r="G15" s="24"/>
      <c r="H15" s="4"/>
      <c r="I15" s="11"/>
      <c r="J15" s="10"/>
      <c r="K15" s="11"/>
      <c r="L15" s="11"/>
      <c r="M15" s="11"/>
      <c r="N15" s="11"/>
      <c r="O15" s="31"/>
    </row>
    <row r="16" spans="1:15" ht="18" customHeight="1">
      <c r="A16" s="19" t="s">
        <v>18</v>
      </c>
      <c r="B16" s="29">
        <v>4729</v>
      </c>
      <c r="C16" s="32">
        <v>2317.6</v>
      </c>
      <c r="D16" s="39">
        <f t="shared" si="0"/>
        <v>0.49008246986677945</v>
      </c>
      <c r="E16" s="40">
        <f t="shared" si="1"/>
        <v>0.14037314839001555</v>
      </c>
      <c r="F16" s="33"/>
      <c r="G16" s="24"/>
      <c r="H16" s="4"/>
      <c r="I16" s="11"/>
      <c r="J16" s="10"/>
      <c r="K16" s="11"/>
      <c r="L16" s="11"/>
      <c r="M16" s="11"/>
      <c r="N16" s="11"/>
      <c r="O16" s="31"/>
    </row>
    <row r="17" spans="1:15" ht="18" customHeight="1">
      <c r="A17" s="19" t="s">
        <v>19</v>
      </c>
      <c r="B17" s="29">
        <v>3934.2</v>
      </c>
      <c r="C17" s="32">
        <v>1636.8</v>
      </c>
      <c r="D17" s="39">
        <f t="shared" si="0"/>
        <v>0.41604392252554523</v>
      </c>
      <c r="E17" s="40">
        <f t="shared" si="1"/>
        <v>0.2747931689804916</v>
      </c>
      <c r="F17" s="33"/>
      <c r="G17" s="24"/>
      <c r="H17" s="4"/>
      <c r="I17" s="11"/>
      <c r="J17" s="10"/>
      <c r="K17" s="11"/>
      <c r="L17" s="11"/>
      <c r="M17" s="11"/>
      <c r="N17" s="11"/>
      <c r="O17" s="31"/>
    </row>
    <row r="18" spans="1:15" ht="18" customHeight="1">
      <c r="A18" s="19" t="s">
        <v>20</v>
      </c>
      <c r="B18" s="29">
        <v>5851.9</v>
      </c>
      <c r="C18" s="32">
        <v>2610.4</v>
      </c>
      <c r="D18" s="39">
        <f t="shared" si="0"/>
        <v>0.4460773424016132</v>
      </c>
      <c r="E18" s="40">
        <f t="shared" si="1"/>
        <v>0.22026626288741255</v>
      </c>
      <c r="F18" s="33"/>
      <c r="G18" s="24"/>
      <c r="H18" s="4"/>
      <c r="I18" s="11"/>
      <c r="J18" s="10"/>
      <c r="K18" s="11"/>
      <c r="L18" s="11"/>
      <c r="M18" s="11"/>
      <c r="N18" s="11"/>
      <c r="O18" s="31"/>
    </row>
    <row r="19" spans="1:15" ht="18" customHeight="1">
      <c r="A19" s="19" t="s">
        <v>21</v>
      </c>
      <c r="B19" s="29">
        <v>7431.1</v>
      </c>
      <c r="C19" s="32">
        <v>4061.7</v>
      </c>
      <c r="D19" s="39">
        <f t="shared" si="0"/>
        <v>0.5465812598404004</v>
      </c>
      <c r="E19" s="40">
        <f t="shared" si="1"/>
        <v>0.0377972769782128</v>
      </c>
      <c r="F19" s="33"/>
      <c r="G19" s="7"/>
      <c r="H19" s="7"/>
      <c r="I19" s="12"/>
      <c r="J19" s="12"/>
      <c r="K19" s="12"/>
      <c r="L19" s="12"/>
      <c r="M19" s="12"/>
      <c r="N19" s="12"/>
      <c r="O19" s="31"/>
    </row>
    <row r="20" spans="1:15" ht="18" customHeight="1">
      <c r="A20" s="19" t="s">
        <v>22</v>
      </c>
      <c r="B20" s="29">
        <v>5939.6</v>
      </c>
      <c r="C20" s="32">
        <v>1191.2</v>
      </c>
      <c r="D20" s="39">
        <f t="shared" si="0"/>
        <v>0.200552225739107</v>
      </c>
      <c r="E20" s="40">
        <f t="shared" si="1"/>
        <v>0.6660271863850634</v>
      </c>
      <c r="F20" s="33"/>
      <c r="G20" s="7"/>
      <c r="H20" s="7"/>
      <c r="I20" s="12"/>
      <c r="J20" s="12"/>
      <c r="K20" s="12"/>
      <c r="L20" s="12"/>
      <c r="M20" s="12"/>
      <c r="N20" s="12"/>
      <c r="O20" s="31"/>
    </row>
    <row r="21" spans="1:15" ht="18" customHeight="1">
      <c r="A21" s="19" t="s">
        <v>23</v>
      </c>
      <c r="B21" s="29">
        <v>12334</v>
      </c>
      <c r="C21" s="32">
        <v>5120.5</v>
      </c>
      <c r="D21" s="39">
        <f t="shared" si="0"/>
        <v>0.4151532349602724</v>
      </c>
      <c r="E21" s="40">
        <f t="shared" si="1"/>
        <v>0.27641024880124837</v>
      </c>
      <c r="F21" s="33"/>
      <c r="G21" s="7"/>
      <c r="H21" s="7"/>
      <c r="I21" s="12"/>
      <c r="J21" s="12"/>
      <c r="K21" s="12"/>
      <c r="L21" s="12"/>
      <c r="M21" s="12"/>
      <c r="N21" s="12"/>
      <c r="O21" s="31"/>
    </row>
    <row r="22" spans="1:14" ht="18.75">
      <c r="A22" s="4"/>
      <c r="B22" s="41">
        <f>SUM(B4:B21)</f>
        <v>308076.2</v>
      </c>
      <c r="C22" s="41">
        <f>SUM(C4:C21)</f>
        <v>52522.3</v>
      </c>
      <c r="D22" s="35"/>
      <c r="E22" s="35"/>
      <c r="F22" s="35"/>
      <c r="G22" s="7"/>
      <c r="H22" s="7"/>
      <c r="I22" s="12"/>
      <c r="J22" s="12"/>
      <c r="K22" s="12"/>
      <c r="L22" s="12"/>
      <c r="M22" s="12"/>
      <c r="N22" s="12"/>
    </row>
    <row r="23" spans="1:14" ht="18.75">
      <c r="A23" s="21"/>
      <c r="B23" s="21"/>
      <c r="C23" s="21"/>
      <c r="D23" s="21"/>
      <c r="E23" s="21"/>
      <c r="F23" s="21"/>
      <c r="G23" s="7"/>
      <c r="H23" s="7"/>
      <c r="I23" s="12"/>
      <c r="J23" s="12"/>
      <c r="K23" s="12"/>
      <c r="L23" s="12"/>
      <c r="M23" s="12"/>
      <c r="N23" s="12"/>
    </row>
    <row r="24" spans="1:14" ht="18.75">
      <c r="A24" s="21"/>
      <c r="B24" s="21"/>
      <c r="C24" s="21"/>
      <c r="D24" s="21"/>
      <c r="E24" s="21"/>
      <c r="F24" s="21"/>
      <c r="G24" s="7"/>
      <c r="H24" s="7"/>
      <c r="I24" s="12"/>
      <c r="J24" s="12"/>
      <c r="K24" s="12"/>
      <c r="L24" s="12"/>
      <c r="M24" s="12"/>
      <c r="N24" s="12"/>
    </row>
    <row r="25" spans="1:14" ht="18.75">
      <c r="A25" s="21"/>
      <c r="B25" s="21"/>
      <c r="C25" s="21"/>
      <c r="D25" s="21"/>
      <c r="E25" s="21"/>
      <c r="F25" s="21"/>
      <c r="G25" s="7"/>
      <c r="H25" s="7"/>
      <c r="I25" s="12"/>
      <c r="J25" s="12"/>
      <c r="K25" s="12"/>
      <c r="L25" s="12"/>
      <c r="M25" s="12"/>
      <c r="N25" s="12"/>
    </row>
    <row r="26" spans="9:14" ht="18.75">
      <c r="I26" s="13"/>
      <c r="J26" s="13"/>
      <c r="K26" s="13"/>
      <c r="L26" s="13"/>
      <c r="M26" s="13"/>
      <c r="N26" s="13"/>
    </row>
    <row r="27" spans="9:14" ht="18.75">
      <c r="I27" s="13"/>
      <c r="J27" s="13"/>
      <c r="K27" s="13"/>
      <c r="L27" s="13"/>
      <c r="M27" s="13"/>
      <c r="N27" s="13"/>
    </row>
    <row r="28" spans="9:14" ht="18.75">
      <c r="I28" s="13"/>
      <c r="J28" s="13"/>
      <c r="K28" s="13"/>
      <c r="L28" s="13"/>
      <c r="M28" s="13"/>
      <c r="N28" s="13"/>
    </row>
    <row r="33" spans="1:8" ht="18.75">
      <c r="A33" s="5"/>
      <c r="B33" s="5"/>
      <c r="C33" s="5"/>
      <c r="D33" s="5"/>
      <c r="E33" s="5"/>
      <c r="F33" s="5"/>
      <c r="G33" s="5"/>
      <c r="H33" s="5"/>
    </row>
  </sheetData>
  <sheetProtection/>
  <mergeCells count="2">
    <mergeCell ref="K1:N1"/>
    <mergeCell ref="A1:E1"/>
  </mergeCells>
  <printOptions/>
  <pageMargins left="0.7" right="0.7" top="0.75" bottom="0.75" header="0.3" footer="0.3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ННовикова</dc:creator>
  <cp:keywords/>
  <dc:description/>
  <cp:lastModifiedBy>User</cp:lastModifiedBy>
  <cp:lastPrinted>2020-05-28T05:13:00Z</cp:lastPrinted>
  <dcterms:created xsi:type="dcterms:W3CDTF">1996-10-08T23:32:33Z</dcterms:created>
  <dcterms:modified xsi:type="dcterms:W3CDTF">2020-06-19T02:49:10Z</dcterms:modified>
  <cp:category/>
  <cp:version/>
  <cp:contentType/>
  <cp:contentStatus/>
</cp:coreProperties>
</file>