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P32" i="1"/>
  <c r="L31"/>
  <c r="L28"/>
  <c r="G19"/>
  <c r="G20"/>
  <c r="G21"/>
  <c r="G22"/>
  <c r="G23"/>
  <c r="G24"/>
  <c r="G25"/>
  <c r="G27"/>
  <c r="G28"/>
  <c r="G29"/>
  <c r="G30"/>
  <c r="G31"/>
  <c r="F19"/>
  <c r="F20"/>
  <c r="F21"/>
  <c r="F22"/>
  <c r="F23"/>
  <c r="F24"/>
  <c r="F25"/>
  <c r="F27"/>
  <c r="F28"/>
  <c r="F29"/>
  <c r="F30"/>
  <c r="F31"/>
  <c r="L32"/>
  <c r="J17"/>
  <c r="J20"/>
  <c r="J21"/>
  <c r="J22"/>
  <c r="J23"/>
  <c r="J24"/>
  <c r="J25"/>
  <c r="J27"/>
  <c r="J28"/>
  <c r="J29"/>
  <c r="J30"/>
  <c r="J31"/>
  <c r="I32"/>
  <c r="E32"/>
  <c r="D32"/>
  <c r="C32"/>
  <c r="J19"/>
  <c r="O17"/>
  <c r="G17"/>
  <c r="F17"/>
  <c r="F32"/>
  <c r="O32"/>
  <c r="G32"/>
</calcChain>
</file>

<file path=xl/sharedStrings.xml><?xml version="1.0" encoding="utf-8"?>
<sst xmlns="http://schemas.openxmlformats.org/spreadsheetml/2006/main" count="58" uniqueCount="55">
  <si>
    <t xml:space="preserve">Проект квот добычи </t>
  </si>
  <si>
    <r>
      <rPr>
        <b/>
        <u/>
        <sz val="14"/>
        <color indexed="8"/>
        <rFont val="Calibri"/>
        <family val="2"/>
        <charset val="204"/>
      </rPr>
      <t>Косули сибирской</t>
    </r>
    <r>
      <rPr>
        <b/>
        <sz val="14"/>
        <color indexed="8"/>
        <rFont val="Calibri"/>
        <family val="2"/>
        <charset val="204"/>
      </rPr>
      <t xml:space="preserve"> на территории охотничьих угодий</t>
    </r>
  </si>
  <si>
    <t>Забайкальского края</t>
  </si>
  <si>
    <t>№ п/п</t>
  </si>
  <si>
    <t>Наименование муниципальных образований (район, округ), охотничьих угодий, иных территорий</t>
  </si>
  <si>
    <t>Площадь категории среды обитания охотничьих ресурсов охотничьего угодья, иной территории на которую определялась численность виды охотничьих ресурсов, тыс. га</t>
  </si>
  <si>
    <t>Численность охотничьего ресурса (на 1 апреля), от которой устанавливалась квота добычи, особей</t>
  </si>
  <si>
    <t>Плотность охотничьих ресурсов, расчитанная для установления квоты добычи на период с 1 августа текущего года до 1 августа следующего года (особей на 1000 га площади категории среды обитания, на которую определялась численность</t>
  </si>
  <si>
    <t>Предстоящий год</t>
  </si>
  <si>
    <t>Максимально возможная квота</t>
  </si>
  <si>
    <t>Устанавливаемая квота добычи, особей</t>
  </si>
  <si>
    <t>Всего</t>
  </si>
  <si>
    <t>в % от численности</t>
  </si>
  <si>
    <t>в том числе для КМНС, особей</t>
  </si>
  <si>
    <t>в том числе:</t>
  </si>
  <si>
    <t>взрослые животные (старше 1 года)</t>
  </si>
  <si>
    <t>до 1 года - 30%</t>
  </si>
  <si>
    <t>2021 -2022 гг</t>
  </si>
  <si>
    <t>Без разделения по половому признаку</t>
  </si>
  <si>
    <t xml:space="preserve">Самцы во время гона  - 15%       </t>
  </si>
  <si>
    <t>Итого:</t>
  </si>
  <si>
    <t>ООУ</t>
  </si>
  <si>
    <t>26. Читинский район</t>
  </si>
  <si>
    <t>26.1</t>
  </si>
  <si>
    <t>26.2</t>
  </si>
  <si>
    <t>Охотхозяйство «Кручининское» ЗабКОООиР</t>
  </si>
  <si>
    <t>26.3</t>
  </si>
  <si>
    <t>Охотхозяйство «Маккавеевское» ЗабКОООиР</t>
  </si>
  <si>
    <t>26.4</t>
  </si>
  <si>
    <t>Охотхозяйство «Оленгуйское» ЗабКОООиР</t>
  </si>
  <si>
    <t>26.5</t>
  </si>
  <si>
    <t>Охотхозяйство «Яблоновское» ЗабКОООиР</t>
  </si>
  <si>
    <t>26.6</t>
  </si>
  <si>
    <t>Охотхозяйство «Читинское» ЗабКОООиР</t>
  </si>
  <si>
    <t>26.7</t>
  </si>
  <si>
    <t>ООО «Лесгеоконсалтинг»</t>
  </si>
  <si>
    <t>26.8</t>
  </si>
  <si>
    <t xml:space="preserve">Хозяйство «Новотроицкое» ВОО Забабайкалья </t>
  </si>
  <si>
    <t>26.9</t>
  </si>
  <si>
    <t>ООО «Читинское охотничье хозяйство»</t>
  </si>
  <si>
    <t>26.10</t>
  </si>
  <si>
    <t>ООО «Герум»</t>
  </si>
  <si>
    <t>26.11</t>
  </si>
  <si>
    <t>ИП Иванов Э.Ю.</t>
  </si>
  <si>
    <t>26.12</t>
  </si>
  <si>
    <t>ИП Лиханов Д.И.</t>
  </si>
  <si>
    <t>26.13</t>
  </si>
  <si>
    <t>ООО «Чита-Охота»</t>
  </si>
  <si>
    <t>на  период:  с  1  августа  2022 г.  до  1  августа  2023 г.</t>
  </si>
  <si>
    <t>В целях научно-исследовательской деятельности НИИВ Восточной Сибири-филиал СФНЦА РАН</t>
  </si>
  <si>
    <t>2022 -2023 гг</t>
  </si>
  <si>
    <t>самцы</t>
  </si>
  <si>
    <t xml:space="preserve">самцы с неокостеневшими рогами </t>
  </si>
  <si>
    <t>26.14</t>
  </si>
  <si>
    <t>26.15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</si>
</sst>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u/>
      <sz val="14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2"/>
      <name val="Calibri"/>
      <family val="2"/>
      <charset val="204"/>
    </font>
    <font>
      <i/>
      <sz val="10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i/>
      <sz val="12"/>
      <name val="Arial"/>
      <family val="2"/>
      <charset val="204"/>
    </font>
    <font>
      <b/>
      <i/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Font="1" applyFill="1"/>
    <xf numFmtId="1" fontId="0" fillId="0" borderId="0" xfId="0" applyNumberFormat="1" applyFont="1" applyFill="1"/>
    <xf numFmtId="0" fontId="12" fillId="2" borderId="0" xfId="0" applyFont="1" applyFill="1"/>
    <xf numFmtId="1" fontId="12" fillId="2" borderId="0" xfId="0" applyNumberFormat="1" applyFont="1" applyFill="1"/>
    <xf numFmtId="1" fontId="0" fillId="2" borderId="0" xfId="0" applyNumberFormat="1" applyFont="1" applyFill="1"/>
    <xf numFmtId="0" fontId="0" fillId="2" borderId="0" xfId="0" applyFont="1" applyFill="1"/>
    <xf numFmtId="0" fontId="0" fillId="3" borderId="0" xfId="0" applyFont="1" applyFill="1"/>
    <xf numFmtId="0" fontId="12" fillId="3" borderId="0" xfId="0" applyFont="1" applyFill="1"/>
    <xf numFmtId="0" fontId="13" fillId="3" borderId="0" xfId="0" applyFont="1" applyFill="1" applyAlignment="1">
      <alignment horizontal="center"/>
    </xf>
    <xf numFmtId="164" fontId="0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164" fontId="12" fillId="3" borderId="0" xfId="0" applyNumberFormat="1" applyFont="1" applyFill="1" applyAlignment="1">
      <alignment horizontal="center"/>
    </xf>
    <xf numFmtId="1" fontId="13" fillId="3" borderId="0" xfId="0" applyNumberFormat="1" applyFont="1" applyFill="1" applyAlignment="1">
      <alignment horizontal="center"/>
    </xf>
    <xf numFmtId="2" fontId="14" fillId="2" borderId="1" xfId="0" applyNumberFormat="1" applyFont="1" applyFill="1" applyBorder="1" applyAlignment="1">
      <alignment horizontal="center" vertical="center" wrapText="1"/>
    </xf>
    <xf numFmtId="2" fontId="16" fillId="2" borderId="2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5" fillId="2" borderId="0" xfId="0" applyFont="1" applyFill="1"/>
    <xf numFmtId="1" fontId="16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 vertical="center" wrapText="1"/>
    </xf>
    <xf numFmtId="2" fontId="16" fillId="2" borderId="2" xfId="0" applyNumberFormat="1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1" fillId="2" borderId="1" xfId="0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center" vertical="center" wrapText="1"/>
    </xf>
    <xf numFmtId="2" fontId="0" fillId="3" borderId="0" xfId="0" applyNumberFormat="1" applyFont="1" applyFill="1"/>
    <xf numFmtId="2" fontId="12" fillId="3" borderId="0" xfId="0" applyNumberFormat="1" applyFont="1" applyFill="1"/>
    <xf numFmtId="0" fontId="0" fillId="3" borderId="0" xfId="0" applyNumberFormat="1" applyFont="1" applyFill="1"/>
    <xf numFmtId="0" fontId="0" fillId="3" borderId="0" xfId="0" applyNumberFormat="1" applyFont="1" applyFill="1" applyAlignment="1">
      <alignment horizontal="center"/>
    </xf>
    <xf numFmtId="0" fontId="15" fillId="2" borderId="1" xfId="0" applyNumberFormat="1" applyFont="1" applyFill="1" applyBorder="1" applyAlignment="1">
      <alignment horizontal="center"/>
    </xf>
    <xf numFmtId="0" fontId="15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12" fillId="3" borderId="0" xfId="0" applyNumberFormat="1" applyFont="1" applyFill="1"/>
    <xf numFmtId="0" fontId="12" fillId="3" borderId="0" xfId="0" applyNumberFormat="1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2" fontId="13" fillId="3" borderId="0" xfId="0" applyNumberFormat="1" applyFont="1" applyFill="1" applyAlignment="1">
      <alignment horizontal="center"/>
    </xf>
    <xf numFmtId="2" fontId="13" fillId="3" borderId="0" xfId="0" applyNumberFormat="1" applyFont="1" applyFill="1" applyAlignment="1"/>
    <xf numFmtId="2" fontId="0" fillId="2" borderId="0" xfId="0" applyNumberFormat="1" applyFont="1" applyFill="1"/>
    <xf numFmtId="0" fontId="0" fillId="2" borderId="0" xfId="0" applyNumberFormat="1" applyFont="1" applyFill="1"/>
    <xf numFmtId="0" fontId="0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9" fillId="2" borderId="4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textRotation="90" wrapText="1"/>
    </xf>
    <xf numFmtId="164" fontId="16" fillId="2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2" fontId="8" fillId="2" borderId="1" xfId="0" applyNumberFormat="1" applyFont="1" applyFill="1" applyBorder="1" applyAlignment="1">
      <alignment horizontal="center" vertical="center"/>
    </xf>
    <xf numFmtId="0" fontId="1" fillId="0" borderId="0" xfId="0" applyNumberFormat="1" applyFont="1"/>
    <xf numFmtId="0" fontId="1" fillId="0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1" fillId="0" borderId="1" xfId="0" applyNumberFormat="1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/>
    <xf numFmtId="0" fontId="15" fillId="2" borderId="19" xfId="0" applyFont="1" applyFill="1" applyBorder="1" applyAlignment="1"/>
    <xf numFmtId="0" fontId="3" fillId="0" borderId="0" xfId="0" applyFont="1" applyFill="1" applyAlignment="1">
      <alignment horizontal="center"/>
    </xf>
    <xf numFmtId="0" fontId="0" fillId="0" borderId="0" xfId="0" applyFont="1" applyFill="1" applyAlignment="1"/>
    <xf numFmtId="1" fontId="6" fillId="2" borderId="6" xfId="0" applyNumberFormat="1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" fontId="6" fillId="2" borderId="20" xfId="0" applyNumberFormat="1" applyFont="1" applyFill="1" applyBorder="1" applyAlignment="1">
      <alignment horizontal="center" vertical="center" textRotation="90"/>
    </xf>
    <xf numFmtId="1" fontId="6" fillId="2" borderId="21" xfId="0" applyNumberFormat="1" applyFont="1" applyFill="1" applyBorder="1" applyAlignment="1">
      <alignment horizontal="center" vertical="center" textRotation="90"/>
    </xf>
    <xf numFmtId="164" fontId="7" fillId="2" borderId="20" xfId="0" applyNumberFormat="1" applyFont="1" applyFill="1" applyBorder="1" applyAlignment="1">
      <alignment horizontal="center" vertical="center"/>
    </xf>
    <xf numFmtId="164" fontId="7" fillId="2" borderId="22" xfId="0" applyNumberFormat="1" applyFont="1" applyFill="1" applyBorder="1" applyAlignment="1">
      <alignment horizontal="center"/>
    </xf>
    <xf numFmtId="164" fontId="7" fillId="2" borderId="21" xfId="0" applyNumberFormat="1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vertical="center" textRotation="90"/>
    </xf>
    <xf numFmtId="0" fontId="6" fillId="2" borderId="22" xfId="0" applyFont="1" applyFill="1" applyBorder="1" applyAlignment="1"/>
    <xf numFmtId="0" fontId="6" fillId="2" borderId="21" xfId="0" applyFont="1" applyFill="1" applyBorder="1" applyAlignment="1"/>
    <xf numFmtId="0" fontId="2" fillId="2" borderId="2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vertical="center" wrapText="1"/>
    </xf>
    <xf numFmtId="2" fontId="6" fillId="2" borderId="14" xfId="0" applyNumberFormat="1" applyFont="1" applyFill="1" applyBorder="1" applyAlignment="1">
      <alignment horizontal="center" vertical="top" wrapText="1"/>
    </xf>
    <xf numFmtId="2" fontId="6" fillId="2" borderId="16" xfId="0" applyNumberFormat="1" applyFont="1" applyFill="1" applyBorder="1" applyAlignment="1">
      <alignment horizontal="center" vertical="top" wrapText="1"/>
    </xf>
    <xf numFmtId="2" fontId="6" fillId="2" borderId="19" xfId="0" applyNumberFormat="1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2" fontId="6" fillId="2" borderId="10" xfId="0" applyNumberFormat="1" applyFont="1" applyFill="1" applyBorder="1" applyAlignment="1">
      <alignment horizontal="center" vertical="top" wrapText="1"/>
    </xf>
    <xf numFmtId="2" fontId="6" fillId="2" borderId="11" xfId="0" applyNumberFormat="1" applyFont="1" applyFill="1" applyBorder="1" applyAlignment="1">
      <alignment horizontal="center" vertical="top" wrapText="1"/>
    </xf>
    <xf numFmtId="2" fontId="6" fillId="2" borderId="12" xfId="0" applyNumberFormat="1" applyFont="1" applyFill="1" applyBorder="1" applyAlignment="1">
      <alignment horizontal="center" vertical="top" wrapText="1"/>
    </xf>
    <xf numFmtId="0" fontId="6" fillId="2" borderId="13" xfId="0" applyNumberFormat="1" applyFont="1" applyFill="1" applyBorder="1" applyAlignment="1">
      <alignment horizontal="center" vertical="top" wrapText="1"/>
    </xf>
    <xf numFmtId="0" fontId="6" fillId="2" borderId="14" xfId="0" applyNumberFormat="1" applyFont="1" applyFill="1" applyBorder="1" applyAlignment="1">
      <alignment horizontal="center" vertical="top" wrapText="1"/>
    </xf>
    <xf numFmtId="0" fontId="6" fillId="2" borderId="15" xfId="0" applyNumberFormat="1" applyFont="1" applyFill="1" applyBorder="1" applyAlignment="1">
      <alignment horizontal="center" vertical="top" wrapText="1"/>
    </xf>
    <xf numFmtId="0" fontId="6" fillId="2" borderId="16" xfId="0" applyNumberFormat="1" applyFont="1" applyFill="1" applyBorder="1" applyAlignment="1">
      <alignment horizontal="center" vertical="top" wrapText="1"/>
    </xf>
    <xf numFmtId="0" fontId="6" fillId="2" borderId="17" xfId="0" applyNumberFormat="1" applyFont="1" applyFill="1" applyBorder="1" applyAlignment="1">
      <alignment horizontal="center" vertical="top" wrapText="1"/>
    </xf>
    <xf numFmtId="0" fontId="6" fillId="2" borderId="18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="70" zoomScaleNormal="70" workbookViewId="0">
      <pane xSplit="6" ySplit="14" topLeftCell="G15" activePane="bottomRight" state="frozen"/>
      <selection pane="topRight" activeCell="I1" sqref="I1"/>
      <selection pane="bottomLeft" activeCell="A15" sqref="A15"/>
      <selection pane="bottomRight" activeCell="J30" sqref="J30"/>
    </sheetView>
  </sheetViews>
  <sheetFormatPr defaultRowHeight="15.6"/>
  <cols>
    <col min="1" max="1" width="10.44140625" style="59" customWidth="1"/>
    <col min="2" max="2" width="48" style="68" customWidth="1"/>
    <col min="3" max="3" width="15.5546875" style="35" customWidth="1"/>
    <col min="4" max="4" width="10.5546875" style="37" customWidth="1"/>
    <col min="5" max="5" width="10.88671875" style="38" customWidth="1"/>
    <col min="6" max="6" width="19.6640625" style="44" customWidth="1"/>
    <col min="7" max="7" width="11.44140625" style="10" bestFit="1" customWidth="1"/>
    <col min="8" max="8" width="9" style="7" bestFit="1" customWidth="1"/>
    <col min="9" max="9" width="9.33203125" style="11" bestFit="1" customWidth="1"/>
    <col min="10" max="10" width="10.5546875" style="6" bestFit="1" customWidth="1"/>
    <col min="11" max="11" width="9.33203125" style="6" bestFit="1" customWidth="1"/>
    <col min="12" max="12" width="9.88671875" style="5" bestFit="1" customWidth="1"/>
    <col min="13" max="14" width="9.88671875" style="5" customWidth="1"/>
    <col min="15" max="16" width="9.5546875" style="5" bestFit="1" customWidth="1"/>
  </cols>
  <sheetData>
    <row r="1" spans="1:16">
      <c r="A1" s="58"/>
      <c r="B1" s="64"/>
      <c r="J1" s="1"/>
      <c r="L1" s="2"/>
      <c r="M1" s="2"/>
      <c r="N1" s="2"/>
      <c r="O1" s="2"/>
      <c r="P1" s="2"/>
    </row>
    <row r="2" spans="1:16" ht="18">
      <c r="A2" s="58"/>
      <c r="B2" s="64"/>
      <c r="E2" s="74" t="s">
        <v>0</v>
      </c>
      <c r="F2" s="75"/>
      <c r="J2" s="1"/>
      <c r="L2" s="2"/>
      <c r="M2" s="2"/>
      <c r="N2" s="2"/>
      <c r="O2" s="2"/>
      <c r="P2" s="2"/>
    </row>
    <row r="3" spans="1:16">
      <c r="A3" s="58"/>
      <c r="B3" s="64"/>
      <c r="C3" s="47"/>
      <c r="D3" s="48"/>
      <c r="E3" s="49"/>
      <c r="F3" s="50"/>
      <c r="G3" s="51"/>
      <c r="H3" s="6"/>
      <c r="I3" s="52"/>
    </row>
    <row r="4" spans="1:16" ht="18">
      <c r="A4" s="58"/>
      <c r="B4" s="64"/>
      <c r="C4" s="47"/>
      <c r="D4" s="48"/>
      <c r="E4" s="49"/>
      <c r="F4" s="53" t="s">
        <v>1</v>
      </c>
      <c r="G4" s="51"/>
      <c r="H4" s="6"/>
      <c r="I4" s="52"/>
    </row>
    <row r="5" spans="1:16" ht="18">
      <c r="A5" s="58"/>
      <c r="B5" s="64"/>
      <c r="C5" s="47"/>
      <c r="D5" s="48"/>
      <c r="E5" s="49"/>
      <c r="F5" s="53"/>
      <c r="G5" s="51"/>
      <c r="H5" s="6"/>
      <c r="I5" s="52"/>
    </row>
    <row r="6" spans="1:16" ht="2.25" customHeight="1" thickBot="1">
      <c r="A6" s="58"/>
      <c r="B6" s="64"/>
      <c r="C6" s="47"/>
      <c r="D6" s="48"/>
      <c r="E6" s="49"/>
      <c r="F6" s="53" t="s">
        <v>2</v>
      </c>
      <c r="G6" s="51"/>
      <c r="H6" s="6"/>
      <c r="I6" s="52"/>
    </row>
    <row r="7" spans="1:16" ht="18.600000000000001" hidden="1" thickBot="1">
      <c r="A7" s="58"/>
      <c r="B7" s="64"/>
      <c r="C7" s="47"/>
      <c r="D7" s="48"/>
      <c r="E7" s="49"/>
      <c r="F7" s="53"/>
      <c r="G7" s="51"/>
      <c r="H7" s="6"/>
      <c r="I7" s="52"/>
    </row>
    <row r="8" spans="1:16" ht="18.600000000000001" hidden="1" thickBot="1">
      <c r="A8" s="58"/>
      <c r="B8" s="64"/>
      <c r="C8" s="47"/>
      <c r="D8" s="48"/>
      <c r="E8" s="49"/>
      <c r="F8" s="53" t="s">
        <v>48</v>
      </c>
      <c r="G8" s="51"/>
      <c r="H8" s="6"/>
      <c r="I8" s="52"/>
    </row>
    <row r="9" spans="1:16" ht="16.2" hidden="1" thickBot="1">
      <c r="A9" s="58"/>
      <c r="B9" s="64"/>
      <c r="C9" s="47"/>
      <c r="D9" s="48"/>
      <c r="E9" s="49"/>
      <c r="F9" s="50"/>
      <c r="G9" s="51"/>
      <c r="H9" s="6"/>
      <c r="I9" s="52"/>
    </row>
    <row r="10" spans="1:16" ht="14.4">
      <c r="A10" s="99" t="s">
        <v>3</v>
      </c>
      <c r="B10" s="102" t="s">
        <v>4</v>
      </c>
      <c r="C10" s="105" t="s">
        <v>5</v>
      </c>
      <c r="D10" s="108" t="s">
        <v>6</v>
      </c>
      <c r="E10" s="109"/>
      <c r="F10" s="91" t="s">
        <v>7</v>
      </c>
      <c r="G10" s="94" t="s">
        <v>8</v>
      </c>
      <c r="H10" s="95"/>
      <c r="I10" s="95"/>
      <c r="J10" s="95"/>
      <c r="K10" s="95"/>
      <c r="L10" s="95"/>
      <c r="M10" s="95"/>
      <c r="N10" s="95"/>
      <c r="O10" s="95"/>
      <c r="P10" s="96"/>
    </row>
    <row r="11" spans="1:16" ht="15" customHeight="1">
      <c r="A11" s="100"/>
      <c r="B11" s="103"/>
      <c r="C11" s="106"/>
      <c r="D11" s="110"/>
      <c r="E11" s="111"/>
      <c r="F11" s="92"/>
      <c r="G11" s="97" t="s">
        <v>9</v>
      </c>
      <c r="H11" s="98"/>
      <c r="I11" s="94" t="s">
        <v>10</v>
      </c>
      <c r="J11" s="95"/>
      <c r="K11" s="95"/>
      <c r="L11" s="95"/>
      <c r="M11" s="95"/>
      <c r="N11" s="95"/>
      <c r="O11" s="95"/>
      <c r="P11" s="96"/>
    </row>
    <row r="12" spans="1:16" ht="15" customHeight="1">
      <c r="A12" s="100"/>
      <c r="B12" s="103"/>
      <c r="C12" s="106"/>
      <c r="D12" s="110"/>
      <c r="E12" s="111"/>
      <c r="F12" s="92"/>
      <c r="G12" s="81" t="s">
        <v>11</v>
      </c>
      <c r="H12" s="84" t="s">
        <v>12</v>
      </c>
      <c r="I12" s="87" t="s">
        <v>11</v>
      </c>
      <c r="J12" s="84" t="s">
        <v>12</v>
      </c>
      <c r="K12" s="90" t="s">
        <v>13</v>
      </c>
      <c r="L12" s="76" t="s">
        <v>14</v>
      </c>
      <c r="M12" s="77"/>
      <c r="N12" s="77"/>
      <c r="O12" s="77"/>
      <c r="P12" s="78"/>
    </row>
    <row r="13" spans="1:16" ht="31.5" customHeight="1" thickBot="1">
      <c r="A13" s="100"/>
      <c r="B13" s="103"/>
      <c r="C13" s="106"/>
      <c r="D13" s="112"/>
      <c r="E13" s="113"/>
      <c r="F13" s="92"/>
      <c r="G13" s="82"/>
      <c r="H13" s="85"/>
      <c r="I13" s="88"/>
      <c r="J13" s="85"/>
      <c r="K13" s="85"/>
      <c r="L13" s="76" t="s">
        <v>15</v>
      </c>
      <c r="M13" s="77"/>
      <c r="N13" s="77"/>
      <c r="O13" s="78"/>
      <c r="P13" s="79" t="s">
        <v>16</v>
      </c>
    </row>
    <row r="14" spans="1:16" ht="83.25" customHeight="1" thickBot="1">
      <c r="A14" s="101"/>
      <c r="B14" s="104"/>
      <c r="C14" s="107"/>
      <c r="D14" s="54" t="s">
        <v>17</v>
      </c>
      <c r="E14" s="55" t="s">
        <v>50</v>
      </c>
      <c r="F14" s="93"/>
      <c r="G14" s="83"/>
      <c r="H14" s="86"/>
      <c r="I14" s="89"/>
      <c r="J14" s="86"/>
      <c r="K14" s="86"/>
      <c r="L14" s="56" t="s">
        <v>19</v>
      </c>
      <c r="M14" s="56" t="s">
        <v>52</v>
      </c>
      <c r="N14" s="56" t="s">
        <v>51</v>
      </c>
      <c r="O14" s="56" t="s">
        <v>18</v>
      </c>
      <c r="P14" s="80"/>
    </row>
    <row r="15" spans="1:16" s="61" customFormat="1" ht="14.4">
      <c r="A15" s="62">
        <v>1</v>
      </c>
      <c r="B15" s="65">
        <v>2</v>
      </c>
      <c r="C15" s="63">
        <v>3</v>
      </c>
      <c r="D15" s="63">
        <v>4</v>
      </c>
      <c r="E15" s="63">
        <v>5</v>
      </c>
      <c r="F15" s="63">
        <v>6</v>
      </c>
      <c r="G15" s="63">
        <v>7</v>
      </c>
      <c r="H15" s="63">
        <v>8</v>
      </c>
      <c r="I15" s="63">
        <v>9</v>
      </c>
      <c r="J15" s="62">
        <v>10</v>
      </c>
      <c r="K15" s="69">
        <v>12</v>
      </c>
      <c r="L15" s="62">
        <v>13</v>
      </c>
      <c r="M15" s="62">
        <v>14</v>
      </c>
      <c r="N15" s="62">
        <v>15</v>
      </c>
      <c r="O15" s="62">
        <v>16</v>
      </c>
      <c r="P15" s="62">
        <v>17</v>
      </c>
    </row>
    <row r="16" spans="1:16" s="20" customFormat="1" ht="14.4">
      <c r="A16" s="71" t="s">
        <v>22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3"/>
    </row>
    <row r="17" spans="1:16" s="20" customFormat="1">
      <c r="A17" s="27" t="s">
        <v>23</v>
      </c>
      <c r="B17" s="32" t="s">
        <v>21</v>
      </c>
      <c r="C17" s="14">
        <v>267.77</v>
      </c>
      <c r="D17" s="34">
        <v>1043</v>
      </c>
      <c r="E17" s="39">
        <v>1337</v>
      </c>
      <c r="F17" s="15">
        <f t="shared" ref="F17:F31" si="0">E17/C17</f>
        <v>4.9930910856331927</v>
      </c>
      <c r="G17" s="33">
        <f>E17*H17%</f>
        <v>106.96000000000001</v>
      </c>
      <c r="H17" s="17">
        <v>8</v>
      </c>
      <c r="I17" s="18">
        <v>106</v>
      </c>
      <c r="J17" s="16">
        <f>I17/E17%</f>
        <v>7.9281974569932689</v>
      </c>
      <c r="K17" s="19"/>
      <c r="L17" s="17">
        <v>12</v>
      </c>
      <c r="M17" s="17"/>
      <c r="N17" s="17"/>
      <c r="O17" s="17">
        <f>I17-L17-P17</f>
        <v>61</v>
      </c>
      <c r="P17" s="17">
        <v>33</v>
      </c>
    </row>
    <row r="18" spans="1:16" s="31" customFormat="1" ht="45">
      <c r="A18" s="27" t="s">
        <v>24</v>
      </c>
      <c r="B18" s="32" t="s">
        <v>49</v>
      </c>
      <c r="C18" s="14"/>
      <c r="D18" s="34"/>
      <c r="E18" s="40"/>
      <c r="F18" s="25"/>
      <c r="G18" s="60"/>
      <c r="H18" s="23"/>
      <c r="I18" s="30">
        <v>3</v>
      </c>
      <c r="J18" s="22"/>
      <c r="K18" s="70"/>
      <c r="L18" s="23"/>
      <c r="M18" s="23"/>
      <c r="N18" s="23"/>
      <c r="O18" s="23">
        <v>2</v>
      </c>
      <c r="P18" s="23">
        <v>1</v>
      </c>
    </row>
    <row r="19" spans="1:16" s="20" customFormat="1">
      <c r="A19" s="27" t="s">
        <v>26</v>
      </c>
      <c r="B19" s="32" t="s">
        <v>25</v>
      </c>
      <c r="C19" s="24">
        <v>88.83</v>
      </c>
      <c r="D19" s="34">
        <v>1243</v>
      </c>
      <c r="E19" s="39">
        <v>1244</v>
      </c>
      <c r="F19" s="15">
        <f t="shared" si="0"/>
        <v>14.004277834065068</v>
      </c>
      <c r="G19" s="33">
        <f t="shared" ref="G19:G31" si="1">E19*H19%</f>
        <v>248.8</v>
      </c>
      <c r="H19" s="17">
        <v>20</v>
      </c>
      <c r="I19" s="18">
        <v>248</v>
      </c>
      <c r="J19" s="16">
        <f t="shared" ref="J19:J31" si="2">I19/E19%</f>
        <v>19.935691318327976</v>
      </c>
      <c r="K19" s="19"/>
      <c r="L19" s="17">
        <v>37</v>
      </c>
      <c r="M19" s="17"/>
      <c r="N19" s="17"/>
      <c r="O19" s="17">
        <v>87</v>
      </c>
      <c r="P19" s="17">
        <v>124</v>
      </c>
    </row>
    <row r="20" spans="1:16" s="20" customFormat="1" ht="30">
      <c r="A20" s="27" t="s">
        <v>28</v>
      </c>
      <c r="B20" s="32" t="s">
        <v>27</v>
      </c>
      <c r="C20" s="24">
        <v>100.2</v>
      </c>
      <c r="D20" s="34">
        <v>1402</v>
      </c>
      <c r="E20" s="39">
        <v>1406</v>
      </c>
      <c r="F20" s="15">
        <f t="shared" si="0"/>
        <v>14.03193612774451</v>
      </c>
      <c r="G20" s="33">
        <f t="shared" si="1"/>
        <v>281.2</v>
      </c>
      <c r="H20" s="17">
        <v>20</v>
      </c>
      <c r="I20" s="18">
        <v>281</v>
      </c>
      <c r="J20" s="16">
        <f t="shared" si="2"/>
        <v>19.985775248933145</v>
      </c>
      <c r="K20" s="19"/>
      <c r="L20" s="17">
        <v>41</v>
      </c>
      <c r="M20" s="17"/>
      <c r="N20" s="17"/>
      <c r="O20" s="17">
        <v>100</v>
      </c>
      <c r="P20" s="17">
        <v>140</v>
      </c>
    </row>
    <row r="21" spans="1:16" s="20" customFormat="1">
      <c r="A21" s="27" t="s">
        <v>30</v>
      </c>
      <c r="B21" s="32" t="s">
        <v>29</v>
      </c>
      <c r="C21" s="24">
        <v>118.77</v>
      </c>
      <c r="D21" s="34">
        <v>1087</v>
      </c>
      <c r="E21" s="39">
        <v>1244</v>
      </c>
      <c r="F21" s="15">
        <f t="shared" si="0"/>
        <v>10.474025427296455</v>
      </c>
      <c r="G21" s="33">
        <f t="shared" si="1"/>
        <v>186.6</v>
      </c>
      <c r="H21" s="17">
        <v>15</v>
      </c>
      <c r="I21" s="18">
        <v>186</v>
      </c>
      <c r="J21" s="16">
        <f t="shared" si="2"/>
        <v>14.951768488745982</v>
      </c>
      <c r="K21" s="19"/>
      <c r="L21" s="17">
        <v>27</v>
      </c>
      <c r="M21" s="17"/>
      <c r="N21" s="17"/>
      <c r="O21" s="17">
        <v>69</v>
      </c>
      <c r="P21" s="17">
        <v>90</v>
      </c>
    </row>
    <row r="22" spans="1:16" s="20" customFormat="1">
      <c r="A22" s="27" t="s">
        <v>32</v>
      </c>
      <c r="B22" s="32" t="s">
        <v>31</v>
      </c>
      <c r="C22" s="24">
        <v>78.02</v>
      </c>
      <c r="D22" s="34">
        <v>684</v>
      </c>
      <c r="E22" s="39">
        <v>807</v>
      </c>
      <c r="F22" s="15">
        <f t="shared" si="0"/>
        <v>10.343501666239426</v>
      </c>
      <c r="G22" s="33">
        <f t="shared" si="1"/>
        <v>121.05</v>
      </c>
      <c r="H22" s="17">
        <v>15</v>
      </c>
      <c r="I22" s="18">
        <v>121</v>
      </c>
      <c r="J22" s="16">
        <f t="shared" si="2"/>
        <v>14.993804213135068</v>
      </c>
      <c r="K22" s="19"/>
      <c r="L22" s="17">
        <v>18</v>
      </c>
      <c r="M22" s="17"/>
      <c r="N22" s="17"/>
      <c r="O22" s="17">
        <v>43</v>
      </c>
      <c r="P22" s="17">
        <v>60</v>
      </c>
    </row>
    <row r="23" spans="1:16" s="20" customFormat="1">
      <c r="A23" s="27" t="s">
        <v>34</v>
      </c>
      <c r="B23" s="32" t="s">
        <v>33</v>
      </c>
      <c r="C23" s="24">
        <v>80.59</v>
      </c>
      <c r="D23" s="34">
        <v>872</v>
      </c>
      <c r="E23" s="39">
        <v>1012</v>
      </c>
      <c r="F23" s="15">
        <f t="shared" si="0"/>
        <v>12.557389254249907</v>
      </c>
      <c r="G23" s="33">
        <f t="shared" si="1"/>
        <v>202.4</v>
      </c>
      <c r="H23" s="17">
        <v>20</v>
      </c>
      <c r="I23" s="18">
        <v>202</v>
      </c>
      <c r="J23" s="16">
        <f t="shared" si="2"/>
        <v>19.960474308300398</v>
      </c>
      <c r="K23" s="19"/>
      <c r="L23" s="17">
        <v>30</v>
      </c>
      <c r="M23" s="17"/>
      <c r="N23" s="17"/>
      <c r="O23" s="17">
        <v>72</v>
      </c>
      <c r="P23" s="17">
        <v>100</v>
      </c>
    </row>
    <row r="24" spans="1:16" s="20" customFormat="1">
      <c r="A24" s="27" t="s">
        <v>36</v>
      </c>
      <c r="B24" s="32" t="s">
        <v>35</v>
      </c>
      <c r="C24" s="24">
        <v>49.62</v>
      </c>
      <c r="D24" s="34">
        <v>191</v>
      </c>
      <c r="E24" s="39">
        <v>518</v>
      </c>
      <c r="F24" s="15">
        <f t="shared" si="0"/>
        <v>10.439338976219267</v>
      </c>
      <c r="G24" s="33">
        <f t="shared" si="1"/>
        <v>77.7</v>
      </c>
      <c r="H24" s="17">
        <v>15</v>
      </c>
      <c r="I24" s="18">
        <v>36</v>
      </c>
      <c r="J24" s="16">
        <f t="shared" si="2"/>
        <v>6.9498069498069501</v>
      </c>
      <c r="K24" s="19"/>
      <c r="L24" s="17">
        <v>2</v>
      </c>
      <c r="M24" s="17"/>
      <c r="N24" s="17"/>
      <c r="O24" s="17">
        <v>10</v>
      </c>
      <c r="P24" s="17">
        <v>24</v>
      </c>
    </row>
    <row r="25" spans="1:16" s="31" customFormat="1" ht="30">
      <c r="A25" s="27" t="s">
        <v>38</v>
      </c>
      <c r="B25" s="32" t="s">
        <v>37</v>
      </c>
      <c r="C25" s="24">
        <v>66.3</v>
      </c>
      <c r="D25" s="34">
        <v>902</v>
      </c>
      <c r="E25" s="40">
        <v>975</v>
      </c>
      <c r="F25" s="25">
        <f t="shared" si="0"/>
        <v>14.705882352941178</v>
      </c>
      <c r="G25" s="60">
        <f t="shared" si="1"/>
        <v>195</v>
      </c>
      <c r="H25" s="23">
        <v>20</v>
      </c>
      <c r="I25" s="30">
        <v>194</v>
      </c>
      <c r="J25" s="22">
        <f t="shared" si="2"/>
        <v>19.897435897435898</v>
      </c>
      <c r="K25" s="70"/>
      <c r="L25" s="23">
        <v>29</v>
      </c>
      <c r="M25" s="23"/>
      <c r="N25" s="23"/>
      <c r="O25" s="23">
        <v>105</v>
      </c>
      <c r="P25" s="23">
        <v>60</v>
      </c>
    </row>
    <row r="26" spans="1:16" s="31" customFormat="1" ht="45">
      <c r="A26" s="27" t="s">
        <v>40</v>
      </c>
      <c r="B26" s="32" t="s">
        <v>49</v>
      </c>
      <c r="C26" s="24"/>
      <c r="D26" s="34"/>
      <c r="E26" s="40"/>
      <c r="F26" s="25"/>
      <c r="G26" s="60"/>
      <c r="H26" s="23"/>
      <c r="I26" s="30">
        <v>1</v>
      </c>
      <c r="J26" s="22"/>
      <c r="K26" s="70"/>
      <c r="L26" s="23"/>
      <c r="M26" s="23"/>
      <c r="N26" s="23"/>
      <c r="O26" s="23"/>
      <c r="P26" s="23">
        <v>1</v>
      </c>
    </row>
    <row r="27" spans="1:16" s="20" customFormat="1">
      <c r="A27" s="27" t="s">
        <v>42</v>
      </c>
      <c r="B27" s="32" t="s">
        <v>39</v>
      </c>
      <c r="C27" s="24">
        <v>33.909999999999997</v>
      </c>
      <c r="D27" s="34">
        <v>467</v>
      </c>
      <c r="E27" s="39">
        <v>416</v>
      </c>
      <c r="F27" s="15">
        <f t="shared" si="0"/>
        <v>12.267767620171043</v>
      </c>
      <c r="G27" s="33">
        <f t="shared" si="1"/>
        <v>83.2</v>
      </c>
      <c r="H27" s="17">
        <v>20</v>
      </c>
      <c r="I27" s="18">
        <v>83</v>
      </c>
      <c r="J27" s="16">
        <f t="shared" si="2"/>
        <v>19.951923076923077</v>
      </c>
      <c r="K27" s="19"/>
      <c r="L27" s="17">
        <v>12</v>
      </c>
      <c r="M27" s="17"/>
      <c r="N27" s="17"/>
      <c r="O27" s="17">
        <v>46</v>
      </c>
      <c r="P27" s="17">
        <v>25</v>
      </c>
    </row>
    <row r="28" spans="1:16" s="20" customFormat="1">
      <c r="A28" s="27" t="s">
        <v>44</v>
      </c>
      <c r="B28" s="32" t="s">
        <v>41</v>
      </c>
      <c r="C28" s="24">
        <v>12.5</v>
      </c>
      <c r="D28" s="34">
        <v>258</v>
      </c>
      <c r="E28" s="39">
        <v>222</v>
      </c>
      <c r="F28" s="15">
        <f t="shared" si="0"/>
        <v>17.760000000000002</v>
      </c>
      <c r="G28" s="33">
        <f t="shared" si="1"/>
        <v>55.5</v>
      </c>
      <c r="H28" s="17">
        <v>25</v>
      </c>
      <c r="I28" s="18">
        <v>55</v>
      </c>
      <c r="J28" s="16">
        <f t="shared" si="2"/>
        <v>24.774774774774773</v>
      </c>
      <c r="K28" s="19"/>
      <c r="L28" s="17">
        <f>I28*15%</f>
        <v>8.25</v>
      </c>
      <c r="M28" s="17"/>
      <c r="N28" s="17"/>
      <c r="O28" s="17">
        <v>29</v>
      </c>
      <c r="P28" s="17">
        <v>18</v>
      </c>
    </row>
    <row r="29" spans="1:16" s="20" customFormat="1">
      <c r="A29" s="27" t="s">
        <v>46</v>
      </c>
      <c r="B29" s="32" t="s">
        <v>43</v>
      </c>
      <c r="C29" s="24">
        <v>11.3</v>
      </c>
      <c r="D29" s="34">
        <v>104</v>
      </c>
      <c r="E29" s="39">
        <v>109</v>
      </c>
      <c r="F29" s="15">
        <f t="shared" si="0"/>
        <v>9.6460176991150437</v>
      </c>
      <c r="G29" s="33">
        <f t="shared" si="1"/>
        <v>13.08</v>
      </c>
      <c r="H29" s="17">
        <v>12</v>
      </c>
      <c r="I29" s="18">
        <v>13</v>
      </c>
      <c r="J29" s="16">
        <f t="shared" si="2"/>
        <v>11.926605504587155</v>
      </c>
      <c r="K29" s="19"/>
      <c r="L29" s="17">
        <v>1</v>
      </c>
      <c r="M29" s="17"/>
      <c r="N29" s="17"/>
      <c r="O29" s="17">
        <v>8</v>
      </c>
      <c r="P29" s="17">
        <v>4</v>
      </c>
    </row>
    <row r="30" spans="1:16" s="20" customFormat="1">
      <c r="A30" s="27" t="s">
        <v>53</v>
      </c>
      <c r="B30" s="32" t="s">
        <v>45</v>
      </c>
      <c r="C30" s="24">
        <v>15.08</v>
      </c>
      <c r="D30" s="34">
        <v>16</v>
      </c>
      <c r="E30" s="39">
        <v>71</v>
      </c>
      <c r="F30" s="15">
        <f t="shared" si="0"/>
        <v>4.7082228116710878</v>
      </c>
      <c r="G30" s="33">
        <f t="shared" si="1"/>
        <v>5.68</v>
      </c>
      <c r="H30" s="17">
        <v>8</v>
      </c>
      <c r="I30" s="18">
        <v>5</v>
      </c>
      <c r="J30" s="16">
        <f t="shared" si="2"/>
        <v>7.042253521126761</v>
      </c>
      <c r="K30" s="19"/>
      <c r="L30" s="17"/>
      <c r="M30" s="17"/>
      <c r="N30" s="17"/>
      <c r="O30" s="17">
        <v>2</v>
      </c>
      <c r="P30" s="17">
        <v>3</v>
      </c>
    </row>
    <row r="31" spans="1:16" s="20" customFormat="1">
      <c r="A31" s="27" t="s">
        <v>54</v>
      </c>
      <c r="B31" s="32" t="s">
        <v>47</v>
      </c>
      <c r="C31" s="24">
        <v>48.6</v>
      </c>
      <c r="D31" s="34">
        <v>762</v>
      </c>
      <c r="E31" s="39">
        <v>1024</v>
      </c>
      <c r="F31" s="15">
        <f t="shared" si="0"/>
        <v>21.069958847736626</v>
      </c>
      <c r="G31" s="33">
        <f t="shared" si="1"/>
        <v>307.2</v>
      </c>
      <c r="H31" s="17">
        <v>30</v>
      </c>
      <c r="I31" s="18">
        <v>307</v>
      </c>
      <c r="J31" s="16">
        <f t="shared" si="2"/>
        <v>29.98046875</v>
      </c>
      <c r="K31" s="19"/>
      <c r="L31" s="17">
        <f>I31*15%</f>
        <v>46.05</v>
      </c>
      <c r="M31" s="17"/>
      <c r="N31" s="17"/>
      <c r="O31" s="17">
        <v>168</v>
      </c>
      <c r="P31" s="17">
        <v>93</v>
      </c>
    </row>
    <row r="32" spans="1:16" s="20" customFormat="1">
      <c r="A32" s="19"/>
      <c r="B32" s="66" t="s">
        <v>20</v>
      </c>
      <c r="C32" s="26">
        <f>C31+C30+C29+C28+C27+C25+C24+C23+C22+C21+C20+C19+C17</f>
        <v>971.49</v>
      </c>
      <c r="D32" s="41">
        <f>D31+D30+D29+D28+D27+D25+D24+D23+D22+D21+D20+D19+D17</f>
        <v>9031</v>
      </c>
      <c r="E32" s="41">
        <f>SUM(E17:E31)</f>
        <v>10385</v>
      </c>
      <c r="F32" s="28">
        <f>SUM(F17:F31)</f>
        <v>157.00140970308277</v>
      </c>
      <c r="G32" s="57">
        <f>SUM(G17:G31)</f>
        <v>1884.3700000000001</v>
      </c>
      <c r="H32" s="17"/>
      <c r="I32" s="29">
        <f>SUM(I17:I31)</f>
        <v>1841</v>
      </c>
      <c r="J32" s="17"/>
      <c r="K32" s="19"/>
      <c r="L32" s="21">
        <f>SUM(L17:L31)</f>
        <v>263.3</v>
      </c>
      <c r="M32" s="21"/>
      <c r="N32" s="21"/>
      <c r="O32" s="21">
        <f>SUM(O17:O31)</f>
        <v>802</v>
      </c>
      <c r="P32" s="21">
        <f>SUM(P17:P31)</f>
        <v>776</v>
      </c>
    </row>
    <row r="33" spans="1:16">
      <c r="A33" s="58"/>
      <c r="B33" s="64"/>
      <c r="J33" s="1"/>
      <c r="L33" s="2"/>
      <c r="M33" s="2"/>
      <c r="N33" s="2"/>
      <c r="O33" s="2"/>
      <c r="P33" s="2"/>
    </row>
    <row r="34" spans="1:16" ht="18">
      <c r="B34" s="67"/>
      <c r="C34" s="36"/>
      <c r="D34" s="42"/>
      <c r="E34" s="43"/>
      <c r="F34" s="45"/>
      <c r="G34" s="12"/>
      <c r="H34" s="8"/>
      <c r="I34" s="9"/>
      <c r="J34" s="3"/>
      <c r="K34" s="3"/>
      <c r="L34" s="4"/>
      <c r="M34" s="4"/>
      <c r="N34" s="4"/>
      <c r="O34" s="4"/>
    </row>
    <row r="35" spans="1:16" ht="18">
      <c r="B35" s="67"/>
      <c r="C35" s="36"/>
      <c r="E35" s="42"/>
      <c r="F35" s="46"/>
      <c r="G35" s="12"/>
      <c r="H35" s="8"/>
      <c r="I35" s="13"/>
      <c r="J35" s="3"/>
      <c r="K35" s="3"/>
      <c r="L35" s="4"/>
      <c r="M35" s="4"/>
      <c r="N35" s="4"/>
      <c r="O35" s="4"/>
    </row>
  </sheetData>
  <mergeCells count="18">
    <mergeCell ref="G10:P10"/>
    <mergeCell ref="G11:H11"/>
    <mergeCell ref="I11:P11"/>
    <mergeCell ref="L12:P12"/>
    <mergeCell ref="A10:A14"/>
    <mergeCell ref="B10:B14"/>
    <mergeCell ref="C10:C14"/>
    <mergeCell ref="D10:E13"/>
    <mergeCell ref="A16:P16"/>
    <mergeCell ref="E2:F2"/>
    <mergeCell ref="L13:O13"/>
    <mergeCell ref="P13:P14"/>
    <mergeCell ref="G12:G14"/>
    <mergeCell ref="H12:H14"/>
    <mergeCell ref="I12:I14"/>
    <mergeCell ref="J12:J14"/>
    <mergeCell ref="K12:K14"/>
    <mergeCell ref="F10:F14"/>
  </mergeCells>
  <phoneticPr fontId="0" type="noConversion"/>
  <pageMargins left="0.7" right="0.7" top="0.75" bottom="0.75" header="0.3" footer="0.3"/>
  <pageSetup paperSize="9" orientation="portrait" horizontalDpi="180" verticalDpi="180" r:id="rId1"/>
  <ignoredErrors>
    <ignoredError sqref="E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2022-05-19T00:39:09Z</dcterms:modified>
</cp:coreProperties>
</file>