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385" tabRatio="74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21" i="1" l="1"/>
  <c r="T28" i="1" l="1"/>
  <c r="T26" i="1" l="1"/>
  <c r="T16" i="1" l="1"/>
  <c r="T17" i="1"/>
  <c r="T18" i="1"/>
  <c r="T19" i="1"/>
  <c r="T20" i="1"/>
  <c r="T21" i="1"/>
  <c r="T22" i="1"/>
  <c r="T23" i="1"/>
  <c r="T24" i="1"/>
  <c r="T25" i="1"/>
  <c r="T27" i="1"/>
  <c r="T15" i="1"/>
  <c r="W16" i="1"/>
  <c r="Y16" i="1"/>
  <c r="Z16" i="1"/>
  <c r="W17" i="1"/>
  <c r="Z17" i="1"/>
  <c r="W18" i="1"/>
  <c r="Z18" i="1"/>
  <c r="W19" i="1"/>
  <c r="Z19" i="1"/>
  <c r="Y20" i="1"/>
  <c r="Z20" i="1"/>
  <c r="Z21" i="1"/>
  <c r="W22" i="1"/>
  <c r="Z22" i="1"/>
  <c r="W23" i="1"/>
  <c r="Z23" i="1"/>
  <c r="Y24" i="1"/>
  <c r="Z24" i="1"/>
  <c r="W26" i="1"/>
  <c r="Z26" i="1"/>
  <c r="W27" i="1"/>
  <c r="Z27" i="1"/>
  <c r="Y28" i="1"/>
  <c r="Z28" i="1"/>
  <c r="Z15" i="1"/>
  <c r="F18" i="1"/>
  <c r="F19" i="1"/>
  <c r="F20" i="1"/>
  <c r="F21" i="1"/>
  <c r="F22" i="1"/>
  <c r="F23" i="1"/>
  <c r="F24" i="1"/>
  <c r="F25" i="1"/>
  <c r="F26" i="1"/>
  <c r="F27" i="1"/>
  <c r="F28" i="1"/>
  <c r="F17" i="1"/>
  <c r="F15" i="1"/>
  <c r="J29" i="1"/>
  <c r="K29" i="1"/>
  <c r="L29" i="1"/>
  <c r="M29" i="1"/>
  <c r="G29" i="1"/>
  <c r="V29" i="1" l="1"/>
  <c r="AB25" i="1"/>
  <c r="AA25" i="1" s="1"/>
  <c r="AB17" i="1"/>
  <c r="Y26" i="1"/>
  <c r="W25" i="1"/>
  <c r="Y22" i="1"/>
  <c r="W21" i="1"/>
  <c r="AB21" i="1"/>
  <c r="AA21" i="1" s="1"/>
  <c r="W20" i="1"/>
  <c r="Y27" i="1"/>
  <c r="AB26" i="1"/>
  <c r="Y23" i="1"/>
  <c r="AB22" i="1"/>
  <c r="Y19" i="1"/>
  <c r="AB28" i="1"/>
  <c r="AA28" i="1" s="1"/>
  <c r="W28" i="1"/>
  <c r="AB24" i="1"/>
  <c r="AA24" i="1" s="1"/>
  <c r="W24" i="1"/>
  <c r="AB16" i="1"/>
  <c r="AA16" i="1" s="1"/>
  <c r="AB27" i="1"/>
  <c r="AB23" i="1"/>
  <c r="AB19" i="1"/>
  <c r="W15" i="1"/>
  <c r="AA15" i="1"/>
  <c r="AA26" i="1" l="1"/>
  <c r="AA22" i="1"/>
  <c r="AA19" i="1"/>
  <c r="AA27" i="1"/>
  <c r="AA23" i="1"/>
</calcChain>
</file>

<file path=xl/sharedStrings.xml><?xml version="1.0" encoding="utf-8"?>
<sst xmlns="http://schemas.openxmlformats.org/spreadsheetml/2006/main" count="75" uniqueCount="63">
  <si>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</si>
  <si>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</si>
  <si>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</si>
  <si>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</si>
  <si>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</si>
  <si>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</si>
  <si>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</si>
  <si>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</si>
  <si>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</si>
  <si>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</si>
  <si>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</si>
  <si>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</si>
  <si>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</si>
  <si>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</si>
  <si>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</si>
  <si>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</si>
  <si>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</si>
  <si>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</si>
  <si>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</si>
  <si>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</si>
  <si>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</si>
  <si>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</si>
  <si>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Самцы с неокостеневшими рогами (пантами)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</si>
  <si>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</si>
  <si>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</si>
  <si>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Итого:</t>
  </si>
  <si>
    <t>ООУ</t>
  </si>
  <si>
    <t>26. Читинский район</t>
  </si>
  <si>
    <t>26.1</t>
  </si>
  <si>
    <t>26.1.1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</si>
  <si>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</si>
  <si>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</si>
  <si>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</si>
  <si>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</si>
  <si>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</si>
  <si>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</si>
  <si>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</si>
  <si>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</si>
  <si>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</si>
  <si>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</si>
  <si>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</si>
  <si>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</si>
  <si>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</si>
  <si>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</si>
  <si>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</si>
  <si>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</si>
  <si>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</si>
  <si>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</si>
  <si>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</si>
  <si>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</si>
  <si>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</si>
  <si>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</si>
  <si>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</si>
  <si>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</si>
  <si>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В целях научно-исследовательской деятельности НИИВ Восточной Сибири - филиал СФНЦА РАН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</si>
  <si>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</si>
  <si>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</si>
  <si>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</si>
  <si>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r>
      <t xml:space="preserve">Самцы во время гона           </t>
    </r>
    <r>
      <rPr>
        <i/>
        <sz val="10"/>
        <color theme="1"/>
        <rFont val="Calibri"/>
        <family val="2"/>
        <charset val="204"/>
        <scheme val="minor"/>
      </rPr>
      <t>(на реву)</t>
    </r>
  </si>
  <si>
    <r>
      <t>до 1 года -</t>
    </r>
    <r>
      <rPr>
        <sz val="10"/>
        <color rgb="FFFF0000"/>
        <rFont val="Calibri"/>
        <family val="2"/>
        <charset val="204"/>
        <scheme val="minor"/>
      </rPr>
      <t xml:space="preserve"> 20%</t>
    </r>
  </si>
  <si>
    <r>
      <rPr>
        <b/>
        <u/>
        <sz val="10"/>
        <color theme="1"/>
        <rFont val="Calibri"/>
        <family val="2"/>
        <charset val="204"/>
        <scheme val="minor"/>
      </rPr>
      <t xml:space="preserve">Благородного оленя </t>
    </r>
    <r>
      <rPr>
        <b/>
        <sz val="10"/>
        <color theme="1"/>
        <rFont val="Calibri"/>
        <family val="2"/>
        <charset val="204"/>
        <scheme val="minor"/>
      </rPr>
      <t>на территории охотничьих угодий</t>
    </r>
  </si>
  <si>
    <r>
      <t xml:space="preserve">Самцы во время гона            </t>
    </r>
    <r>
      <rPr>
        <i/>
        <sz val="10"/>
        <color theme="1"/>
        <rFont val="Calibri"/>
        <family val="2"/>
        <charset val="204"/>
        <scheme val="minor"/>
      </rPr>
      <t xml:space="preserve">(на реву) </t>
    </r>
  </si>
  <si>
    <t xml:space="preserve">Самцы с неокостеневшими рогами (пантами)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</si>
</sst>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0"/>
      <color theme="5" tint="-0.249977111117893"/>
      <name val="Calibri"/>
      <family val="2"/>
      <charset val="204"/>
      <scheme val="minor"/>
    </font>
    <font>
      <i/>
      <sz val="10"/>
      <color theme="5" tint="-0.249977111117893"/>
      <name val="Calibri"/>
      <family val="2"/>
      <charset val="204"/>
      <scheme val="minor"/>
    </font>
    <font>
      <sz val="12"/>
      <color theme="5" tint="-0.249977111117893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3" fillId="0" borderId="0" xfId="0" applyFont="1"/>
    <xf numFmtId="0" fontId="13" fillId="0" borderId="0" xfId="0" applyFont="1" applyAlignment="1">
      <alignment horizontal="center"/>
    </xf>
    <xf numFmtId="164" fontId="9" fillId="3" borderId="6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0" xfId="0" applyFont="1" applyFill="1"/>
    <xf numFmtId="164" fontId="1" fillId="3" borderId="6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19" fillId="0" borderId="6" xfId="0" applyFont="1" applyFill="1" applyBorder="1" applyAlignment="1">
      <alignment horizontal="center" vertical="center"/>
    </xf>
    <xf numFmtId="0" fontId="20" fillId="3" borderId="6" xfId="0" applyFont="1" applyFill="1" applyBorder="1"/>
    <xf numFmtId="164" fontId="0" fillId="0" borderId="0" xfId="0" applyNumberFormat="1" applyFill="1"/>
    <xf numFmtId="164" fontId="11" fillId="0" borderId="6" xfId="0" applyNumberFormat="1" applyFont="1" applyFill="1" applyBorder="1" applyAlignment="1">
      <alignment horizontal="center" vertical="center" textRotation="90" wrapText="1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5" borderId="6" xfId="0" applyFont="1" applyFill="1" applyBorder="1" applyAlignment="1">
      <alignment vertical="center" wrapText="1"/>
    </xf>
    <xf numFmtId="0" fontId="0" fillId="5" borderId="0" xfId="0" applyFill="1"/>
    <xf numFmtId="0" fontId="15" fillId="5" borderId="0" xfId="0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0" fillId="6" borderId="0" xfId="0" applyFill="1"/>
    <xf numFmtId="0" fontId="3" fillId="6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0" fillId="7" borderId="0" xfId="0" applyFill="1"/>
    <xf numFmtId="0" fontId="5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1" fillId="6" borderId="6" xfId="0" applyFont="1" applyFill="1" applyBorder="1" applyAlignment="1"/>
    <xf numFmtId="0" fontId="5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/>
    <xf numFmtId="0" fontId="0" fillId="0" borderId="6" xfId="0" applyFill="1" applyBorder="1" applyAlignment="1"/>
    <xf numFmtId="164" fontId="2" fillId="0" borderId="0" xfId="0" applyNumberFormat="1" applyFont="1" applyFill="1" applyAlignment="1"/>
    <xf numFmtId="0" fontId="1" fillId="4" borderId="6" xfId="0" applyFont="1" applyFill="1" applyBorder="1" applyAlignment="1"/>
    <xf numFmtId="0" fontId="1" fillId="0" borderId="6" xfId="0" applyFont="1" applyBorder="1" applyAlignment="1"/>
    <xf numFmtId="0" fontId="20" fillId="0" borderId="6" xfId="0" applyFont="1" applyFill="1" applyBorder="1" applyAlignment="1"/>
    <xf numFmtId="164" fontId="1" fillId="0" borderId="6" xfId="0" applyNumberFormat="1" applyFont="1" applyFill="1" applyBorder="1" applyAlignment="1"/>
    <xf numFmtId="0" fontId="2" fillId="5" borderId="6" xfId="0" applyFont="1" applyFill="1" applyBorder="1" applyAlignment="1"/>
    <xf numFmtId="0" fontId="1" fillId="0" borderId="6" xfId="0" applyFont="1" applyFill="1" applyBorder="1" applyAlignment="1"/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/>
    <xf numFmtId="164" fontId="2" fillId="6" borderId="6" xfId="0" applyNumberFormat="1" applyFont="1" applyFill="1" applyBorder="1" applyAlignment="1"/>
    <xf numFmtId="164" fontId="5" fillId="6" borderId="6" xfId="0" applyNumberFormat="1" applyFont="1" applyFill="1" applyBorder="1" applyAlignment="1">
      <alignment vertical="center" wrapText="1"/>
    </xf>
    <xf numFmtId="0" fontId="20" fillId="6" borderId="6" xfId="0" applyFont="1" applyFill="1" applyBorder="1" applyAlignment="1"/>
    <xf numFmtId="164" fontId="1" fillId="6" borderId="6" xfId="0" applyNumberFormat="1" applyFont="1" applyFill="1" applyBorder="1" applyAlignment="1"/>
    <xf numFmtId="0" fontId="2" fillId="6" borderId="6" xfId="0" applyFont="1" applyFill="1" applyBorder="1" applyAlignment="1"/>
    <xf numFmtId="0" fontId="7" fillId="5" borderId="6" xfId="0" applyFont="1" applyFill="1" applyBorder="1" applyAlignment="1">
      <alignment vertical="center" wrapText="1"/>
    </xf>
    <xf numFmtId="0" fontId="0" fillId="5" borderId="6" xfId="0" applyFill="1" applyBorder="1" applyAlignment="1"/>
    <xf numFmtId="164" fontId="2" fillId="5" borderId="6" xfId="0" applyNumberFormat="1" applyFont="1" applyFill="1" applyBorder="1" applyAlignment="1"/>
    <xf numFmtId="164" fontId="5" fillId="5" borderId="6" xfId="0" applyNumberFormat="1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/>
    <xf numFmtId="0" fontId="3" fillId="6" borderId="6" xfId="0" applyFont="1" applyFill="1" applyBorder="1" applyAlignment="1"/>
    <xf numFmtId="0" fontId="8" fillId="8" borderId="6" xfId="0" applyFont="1" applyFill="1" applyBorder="1" applyAlignment="1">
      <alignment vertical="center" wrapText="1"/>
    </xf>
    <xf numFmtId="0" fontId="1" fillId="8" borderId="6" xfId="0" applyFont="1" applyFill="1" applyBorder="1" applyAlignment="1"/>
    <xf numFmtId="0" fontId="4" fillId="0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/>
    <xf numFmtId="2" fontId="3" fillId="0" borderId="6" xfId="0" applyNumberFormat="1" applyFont="1" applyBorder="1" applyAlignment="1"/>
    <xf numFmtId="0" fontId="6" fillId="4" borderId="6" xfId="0" applyFont="1" applyFill="1" applyBorder="1" applyAlignment="1">
      <alignment vertical="center" wrapText="1"/>
    </xf>
    <xf numFmtId="49" fontId="3" fillId="6" borderId="6" xfId="0" applyNumberFormat="1" applyFont="1" applyFill="1" applyBorder="1" applyAlignment="1">
      <alignment vertical="center" wrapText="1"/>
    </xf>
    <xf numFmtId="1" fontId="5" fillId="6" borderId="6" xfId="0" applyNumberFormat="1" applyFont="1" applyFill="1" applyBorder="1" applyAlignment="1">
      <alignment vertical="center" wrapText="1"/>
    </xf>
    <xf numFmtId="2" fontId="5" fillId="6" borderId="6" xfId="0" applyNumberFormat="1" applyFont="1" applyFill="1" applyBorder="1" applyAlignment="1">
      <alignment vertical="center"/>
    </xf>
    <xf numFmtId="0" fontId="22" fillId="6" borderId="6" xfId="0" applyFont="1" applyFill="1" applyBorder="1" applyAlignment="1"/>
    <xf numFmtId="49" fontId="3" fillId="7" borderId="6" xfId="0" applyNumberFormat="1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1" fontId="5" fillId="7" borderId="6" xfId="0" applyNumberFormat="1" applyFont="1" applyFill="1" applyBorder="1" applyAlignment="1">
      <alignment vertical="center" wrapText="1"/>
    </xf>
    <xf numFmtId="0" fontId="0" fillId="7" borderId="6" xfId="0" applyFill="1" applyBorder="1" applyAlignment="1"/>
    <xf numFmtId="164" fontId="2" fillId="7" borderId="6" xfId="0" applyNumberFormat="1" applyFont="1" applyFill="1" applyBorder="1" applyAlignment="1"/>
    <xf numFmtId="0" fontId="1" fillId="7" borderId="6" xfId="0" applyFont="1" applyFill="1" applyBorder="1" applyAlignment="1"/>
    <xf numFmtId="164" fontId="5" fillId="7" borderId="6" xfId="0" applyNumberFormat="1" applyFont="1" applyFill="1" applyBorder="1" applyAlignment="1">
      <alignment vertical="center" wrapText="1"/>
    </xf>
    <xf numFmtId="0" fontId="3" fillId="7" borderId="6" xfId="0" applyFont="1" applyFill="1" applyBorder="1" applyAlignment="1"/>
    <xf numFmtId="2" fontId="5" fillId="7" borderId="6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20" fillId="7" borderId="6" xfId="0" applyFont="1" applyFill="1" applyBorder="1" applyAlignment="1"/>
    <xf numFmtId="164" fontId="1" fillId="7" borderId="6" xfId="0" applyNumberFormat="1" applyFont="1" applyFill="1" applyBorder="1" applyAlignment="1"/>
    <xf numFmtId="0" fontId="2" fillId="7" borderId="6" xfId="0" applyFont="1" applyFill="1" applyBorder="1" applyAlignment="1"/>
    <xf numFmtId="49" fontId="3" fillId="5" borderId="6" xfId="0" applyNumberFormat="1" applyFont="1" applyFill="1" applyBorder="1" applyAlignment="1">
      <alignment vertical="center" wrapText="1"/>
    </xf>
    <xf numFmtId="1" fontId="5" fillId="5" borderId="6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/>
    <xf numFmtId="2" fontId="5" fillId="5" borderId="6" xfId="0" applyNumberFormat="1" applyFont="1" applyFill="1" applyBorder="1" applyAlignment="1">
      <alignment vertical="center"/>
    </xf>
    <xf numFmtId="0" fontId="22" fillId="5" borderId="6" xfId="0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9" fillId="0" borderId="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49" fontId="5" fillId="0" borderId="10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/>
    <xf numFmtId="0" fontId="11" fillId="0" borderId="18" xfId="0" applyFont="1" applyBorder="1"/>
    <xf numFmtId="0" fontId="11" fillId="0" borderId="7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textRotation="90"/>
    </xf>
    <xf numFmtId="164" fontId="11" fillId="0" borderId="13" xfId="0" applyNumberFormat="1" applyFont="1" applyFill="1" applyBorder="1" applyAlignment="1">
      <alignment horizontal="center" vertical="center" textRotation="90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/>
    <xf numFmtId="0" fontId="18" fillId="0" borderId="13" xfId="0" applyFont="1" applyFill="1" applyBorder="1" applyAlignment="1"/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80" zoomScaleNormal="80" workbookViewId="0">
      <pane xSplit="8" ySplit="12" topLeftCell="R13" activePane="bottomRight" state="frozen"/>
      <selection pane="topRight" activeCell="I1" sqref="I1"/>
      <selection pane="bottomLeft" activeCell="A13" sqref="A13"/>
      <selection pane="bottomRight" activeCell="I34" sqref="I34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style="30" customWidth="1"/>
    <col min="6" max="6" width="19.7109375" style="27" customWidth="1"/>
    <col min="20" max="20" width="8.85546875" style="31"/>
    <col min="21" max="21" width="8.85546875" style="24"/>
    <col min="22" max="22" width="8.85546875" style="42"/>
    <col min="23" max="24" width="8.85546875" style="24"/>
    <col min="25" max="28" width="8.85546875" style="34"/>
  </cols>
  <sheetData>
    <row r="1" spans="1:28" x14ac:dyDescent="0.25">
      <c r="C1" s="19"/>
      <c r="D1" s="19"/>
      <c r="E1" s="107" t="s">
        <v>0</v>
      </c>
      <c r="F1" s="108"/>
      <c r="G1" s="108"/>
      <c r="H1" s="108"/>
      <c r="I1" s="20"/>
      <c r="J1" s="16"/>
      <c r="K1" s="16"/>
    </row>
    <row r="2" spans="1:28" ht="9" customHeight="1" x14ac:dyDescent="0.25">
      <c r="C2" s="19"/>
      <c r="D2" s="19"/>
      <c r="E2" s="37"/>
      <c r="F2" s="38"/>
      <c r="G2" s="39"/>
      <c r="H2" s="39"/>
      <c r="I2" s="20"/>
      <c r="J2" s="16"/>
      <c r="K2" s="16"/>
    </row>
    <row r="3" spans="1:28" ht="12.6" customHeight="1" x14ac:dyDescent="0.25">
      <c r="C3" s="19"/>
      <c r="D3" s="19"/>
      <c r="E3" s="37"/>
      <c r="F3" s="38" t="s">
        <v>60</v>
      </c>
      <c r="G3" s="39"/>
      <c r="H3" s="39"/>
      <c r="I3" s="20"/>
      <c r="J3" s="16"/>
      <c r="K3" s="16"/>
    </row>
    <row r="4" spans="1:28" ht="10.5" customHeight="1" x14ac:dyDescent="0.25">
      <c r="C4" s="19"/>
      <c r="D4" s="19"/>
      <c r="E4" s="37"/>
      <c r="F4" s="38"/>
      <c r="G4" s="39"/>
      <c r="H4" s="39"/>
      <c r="I4" s="20"/>
      <c r="J4" s="16"/>
      <c r="K4" s="16"/>
    </row>
    <row r="5" spans="1:28" x14ac:dyDescent="0.25">
      <c r="C5" s="19"/>
      <c r="D5" s="19"/>
      <c r="E5" s="37"/>
      <c r="F5" s="38" t="s">
        <v>1</v>
      </c>
      <c r="G5" s="39"/>
      <c r="H5" s="39"/>
      <c r="I5" s="20"/>
      <c r="J5" s="16"/>
      <c r="K5" s="16"/>
    </row>
    <row r="6" spans="1:28" ht="6.75" customHeight="1" x14ac:dyDescent="0.25">
      <c r="C6" s="19"/>
      <c r="D6" s="19"/>
      <c r="E6" s="37"/>
      <c r="F6" s="38"/>
      <c r="G6" s="39"/>
      <c r="H6" s="39"/>
      <c r="I6" s="20"/>
      <c r="J6" s="16"/>
      <c r="K6" s="16"/>
    </row>
    <row r="7" spans="1:28" ht="15.75" thickBot="1" x14ac:dyDescent="0.3">
      <c r="C7" s="19"/>
      <c r="D7" s="19"/>
      <c r="E7" s="37"/>
      <c r="F7" s="38" t="s">
        <v>57</v>
      </c>
      <c r="G7" s="39"/>
      <c r="H7" s="39"/>
      <c r="I7" s="20"/>
      <c r="J7" s="16"/>
      <c r="K7" s="16"/>
    </row>
    <row r="8" spans="1:28" ht="15" customHeight="1" x14ac:dyDescent="0.25">
      <c r="A8" s="136" t="s">
        <v>2</v>
      </c>
      <c r="B8" s="120" t="s">
        <v>4</v>
      </c>
      <c r="C8" s="144" t="s">
        <v>24</v>
      </c>
      <c r="D8" s="137" t="s">
        <v>55</v>
      </c>
      <c r="E8" s="138"/>
      <c r="F8" s="164" t="s">
        <v>5</v>
      </c>
      <c r="G8" s="123" t="s">
        <v>6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5"/>
      <c r="T8" s="147" t="s">
        <v>16</v>
      </c>
      <c r="U8" s="148"/>
      <c r="V8" s="148"/>
      <c r="W8" s="148"/>
      <c r="X8" s="148"/>
      <c r="Y8" s="148"/>
      <c r="Z8" s="148"/>
      <c r="AA8" s="148"/>
      <c r="AB8" s="149"/>
    </row>
    <row r="9" spans="1:28" ht="26.45" customHeight="1" x14ac:dyDescent="0.25">
      <c r="A9" s="121"/>
      <c r="B9" s="121"/>
      <c r="C9" s="145"/>
      <c r="D9" s="139"/>
      <c r="E9" s="140"/>
      <c r="F9" s="165"/>
      <c r="G9" s="126" t="s">
        <v>7</v>
      </c>
      <c r="H9" s="127"/>
      <c r="I9" s="127"/>
      <c r="J9" s="127"/>
      <c r="K9" s="127"/>
      <c r="L9" s="127"/>
      <c r="M9" s="128"/>
      <c r="N9" s="126" t="s">
        <v>8</v>
      </c>
      <c r="O9" s="127"/>
      <c r="P9" s="127"/>
      <c r="Q9" s="127"/>
      <c r="R9" s="127"/>
      <c r="S9" s="128"/>
      <c r="T9" s="150" t="s">
        <v>17</v>
      </c>
      <c r="U9" s="151"/>
      <c r="V9" s="150" t="s">
        <v>18</v>
      </c>
      <c r="W9" s="152"/>
      <c r="X9" s="152"/>
      <c r="Y9" s="152"/>
      <c r="Z9" s="152"/>
      <c r="AA9" s="152"/>
      <c r="AB9" s="151"/>
    </row>
    <row r="10" spans="1:28" x14ac:dyDescent="0.25">
      <c r="A10" s="121"/>
      <c r="B10" s="121"/>
      <c r="C10" s="145"/>
      <c r="D10" s="139"/>
      <c r="E10" s="140"/>
      <c r="F10" s="165"/>
      <c r="G10" s="114" t="s">
        <v>11</v>
      </c>
      <c r="H10" s="117" t="s">
        <v>12</v>
      </c>
      <c r="I10" s="117" t="s">
        <v>23</v>
      </c>
      <c r="J10" s="126" t="s">
        <v>9</v>
      </c>
      <c r="K10" s="127"/>
      <c r="L10" s="127"/>
      <c r="M10" s="128"/>
      <c r="N10" s="114" t="s">
        <v>11</v>
      </c>
      <c r="O10" s="126" t="s">
        <v>9</v>
      </c>
      <c r="P10" s="127"/>
      <c r="Q10" s="127"/>
      <c r="R10" s="128"/>
      <c r="S10" s="129" t="s">
        <v>15</v>
      </c>
      <c r="T10" s="158" t="s">
        <v>11</v>
      </c>
      <c r="U10" s="132" t="s">
        <v>12</v>
      </c>
      <c r="V10" s="161" t="s">
        <v>11</v>
      </c>
      <c r="W10" s="132" t="s">
        <v>12</v>
      </c>
      <c r="X10" s="143" t="s">
        <v>21</v>
      </c>
      <c r="Y10" s="153" t="s">
        <v>19</v>
      </c>
      <c r="Z10" s="154"/>
      <c r="AA10" s="154"/>
      <c r="AB10" s="155"/>
    </row>
    <row r="11" spans="1:28" ht="30.75" customHeight="1" thickBot="1" x14ac:dyDescent="0.3">
      <c r="A11" s="121"/>
      <c r="B11" s="121"/>
      <c r="C11" s="145"/>
      <c r="D11" s="141"/>
      <c r="E11" s="142"/>
      <c r="F11" s="165"/>
      <c r="G11" s="115"/>
      <c r="H11" s="118"/>
      <c r="I11" s="118"/>
      <c r="J11" s="126" t="s">
        <v>10</v>
      </c>
      <c r="K11" s="127"/>
      <c r="L11" s="128"/>
      <c r="M11" s="117" t="s">
        <v>14</v>
      </c>
      <c r="N11" s="115"/>
      <c r="O11" s="126" t="s">
        <v>10</v>
      </c>
      <c r="P11" s="127"/>
      <c r="Q11" s="128"/>
      <c r="R11" s="117" t="s">
        <v>14</v>
      </c>
      <c r="S11" s="130"/>
      <c r="T11" s="159"/>
      <c r="U11" s="133"/>
      <c r="V11" s="162"/>
      <c r="W11" s="133"/>
      <c r="X11" s="133"/>
      <c r="Y11" s="153" t="s">
        <v>20</v>
      </c>
      <c r="Z11" s="154"/>
      <c r="AA11" s="155"/>
      <c r="AB11" s="156" t="s">
        <v>59</v>
      </c>
    </row>
    <row r="12" spans="1:28" ht="93" thickBot="1" x14ac:dyDescent="0.3">
      <c r="A12" s="122"/>
      <c r="B12" s="122"/>
      <c r="C12" s="146"/>
      <c r="D12" s="17" t="s">
        <v>3</v>
      </c>
      <c r="E12" s="29" t="s">
        <v>56</v>
      </c>
      <c r="F12" s="166"/>
      <c r="G12" s="116"/>
      <c r="H12" s="119"/>
      <c r="I12" s="119"/>
      <c r="J12" s="18" t="s">
        <v>58</v>
      </c>
      <c r="K12" s="18" t="s">
        <v>22</v>
      </c>
      <c r="L12" s="18" t="s">
        <v>13</v>
      </c>
      <c r="M12" s="119"/>
      <c r="N12" s="116"/>
      <c r="O12" s="18" t="s">
        <v>58</v>
      </c>
      <c r="P12" s="18" t="s">
        <v>22</v>
      </c>
      <c r="Q12" s="18" t="s">
        <v>13</v>
      </c>
      <c r="R12" s="119"/>
      <c r="S12" s="131"/>
      <c r="T12" s="160"/>
      <c r="U12" s="134"/>
      <c r="V12" s="163"/>
      <c r="W12" s="134"/>
      <c r="X12" s="134"/>
      <c r="Y12" s="35" t="s">
        <v>61</v>
      </c>
      <c r="Z12" s="35" t="s">
        <v>62</v>
      </c>
      <c r="AA12" s="35" t="s">
        <v>13</v>
      </c>
      <c r="AB12" s="157"/>
    </row>
    <row r="13" spans="1:28" x14ac:dyDescent="0.25">
      <c r="A13" s="14">
        <v>1</v>
      </c>
      <c r="B13" s="14">
        <v>2</v>
      </c>
      <c r="C13" s="14">
        <v>3</v>
      </c>
      <c r="D13" s="14">
        <v>4</v>
      </c>
      <c r="E13" s="25">
        <v>5</v>
      </c>
      <c r="F13" s="26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13</v>
      </c>
      <c r="M13" s="14">
        <v>14</v>
      </c>
      <c r="N13" s="14">
        <v>15</v>
      </c>
      <c r="O13" s="14">
        <v>16</v>
      </c>
      <c r="P13" s="14">
        <v>17</v>
      </c>
      <c r="Q13" s="14">
        <v>19</v>
      </c>
      <c r="R13" s="14">
        <v>20</v>
      </c>
      <c r="S13" s="14">
        <v>21</v>
      </c>
      <c r="T13" s="32">
        <v>22</v>
      </c>
      <c r="U13" s="25">
        <v>23</v>
      </c>
      <c r="V13" s="43">
        <v>24</v>
      </c>
      <c r="W13" s="25">
        <v>25</v>
      </c>
      <c r="X13" s="25">
        <v>26</v>
      </c>
      <c r="Y13" s="36">
        <v>27</v>
      </c>
      <c r="Z13" s="36">
        <v>28</v>
      </c>
      <c r="AA13" s="36">
        <v>30</v>
      </c>
      <c r="AB13" s="36">
        <v>31</v>
      </c>
    </row>
    <row r="14" spans="1:28" x14ac:dyDescent="0.25">
      <c r="A14" s="113" t="s">
        <v>27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</row>
    <row r="15" spans="1:28" ht="15.75" x14ac:dyDescent="0.25">
      <c r="A15" s="9" t="s">
        <v>28</v>
      </c>
      <c r="B15" s="1" t="s">
        <v>26</v>
      </c>
      <c r="C15" s="78">
        <v>175.9</v>
      </c>
      <c r="D15" s="79">
        <v>200</v>
      </c>
      <c r="E15" s="54">
        <v>195</v>
      </c>
      <c r="F15" s="55">
        <f t="shared" ref="F15" si="0">E15/C15</f>
        <v>1.1085844229675952</v>
      </c>
      <c r="G15" s="56">
        <v>9</v>
      </c>
      <c r="H15" s="80">
        <v>5</v>
      </c>
      <c r="I15" s="81"/>
      <c r="J15" s="82">
        <v>2</v>
      </c>
      <c r="K15" s="6">
        <v>0</v>
      </c>
      <c r="L15" s="7">
        <v>5</v>
      </c>
      <c r="M15" s="7">
        <v>2</v>
      </c>
      <c r="N15" s="22"/>
      <c r="O15" s="57"/>
      <c r="P15" s="57"/>
      <c r="Q15" s="57"/>
      <c r="R15" s="57"/>
      <c r="S15" s="57"/>
      <c r="T15" s="58">
        <f t="shared" ref="T15" si="1">E15*U15%</f>
        <v>15.6</v>
      </c>
      <c r="U15" s="59">
        <v>8</v>
      </c>
      <c r="V15" s="60">
        <v>13</v>
      </c>
      <c r="W15" s="59">
        <f t="shared" ref="W15" si="2">V15/E15%</f>
        <v>6.666666666666667</v>
      </c>
      <c r="X15" s="61"/>
      <c r="Y15" s="59">
        <v>1</v>
      </c>
      <c r="Z15" s="59">
        <f t="shared" ref="Z15:Z28" si="3">Y160</f>
        <v>0</v>
      </c>
      <c r="AA15" s="59">
        <f t="shared" ref="AA15" si="4">V15-Y15-AB15</f>
        <v>11</v>
      </c>
      <c r="AB15" s="59">
        <v>1</v>
      </c>
    </row>
    <row r="16" spans="1:28" ht="15.75" x14ac:dyDescent="0.25">
      <c r="A16" s="8" t="s">
        <v>29</v>
      </c>
      <c r="B16" s="135" t="s">
        <v>54</v>
      </c>
      <c r="C16" s="109"/>
      <c r="D16" s="109"/>
      <c r="E16" s="109"/>
      <c r="F16" s="110"/>
      <c r="G16" s="83">
        <v>1</v>
      </c>
      <c r="H16" s="5"/>
      <c r="I16" s="5"/>
      <c r="J16" s="5">
        <v>0</v>
      </c>
      <c r="K16" s="5">
        <v>0</v>
      </c>
      <c r="L16" s="7">
        <v>1</v>
      </c>
      <c r="M16" s="7">
        <v>0</v>
      </c>
      <c r="N16" s="22"/>
      <c r="O16" s="57"/>
      <c r="P16" s="57"/>
      <c r="Q16" s="57"/>
      <c r="R16" s="57"/>
      <c r="S16" s="57"/>
      <c r="T16" s="58">
        <f t="shared" ref="T16:T28" si="5">E16*U16%</f>
        <v>0</v>
      </c>
      <c r="U16" s="59">
        <v>9</v>
      </c>
      <c r="V16" s="60">
        <v>2</v>
      </c>
      <c r="W16" s="59">
        <f>V16/E15%</f>
        <v>1.0256410256410258</v>
      </c>
      <c r="X16" s="61"/>
      <c r="Y16" s="59">
        <f t="shared" ref="Y16:Y28" si="6">V16*15%</f>
        <v>0.3</v>
      </c>
      <c r="Z16" s="59">
        <f t="shared" si="3"/>
        <v>0</v>
      </c>
      <c r="AA16" s="59">
        <f t="shared" ref="AA16:AA28" si="7">V16-Y16-AB16</f>
        <v>1.2999999999999998</v>
      </c>
      <c r="AB16" s="59">
        <f t="shared" ref="AB16:AB28" si="8">V16*20%</f>
        <v>0.4</v>
      </c>
    </row>
    <row r="17" spans="1:28" s="45" customFormat="1" ht="30" x14ac:dyDescent="0.25">
      <c r="A17" s="84" t="s">
        <v>30</v>
      </c>
      <c r="B17" s="46" t="s">
        <v>31</v>
      </c>
      <c r="C17" s="62">
        <v>76.400000000000006</v>
      </c>
      <c r="D17" s="85">
        <v>154</v>
      </c>
      <c r="E17" s="63">
        <v>154</v>
      </c>
      <c r="F17" s="64">
        <f t="shared" ref="F17:F28" si="9">E17/C17</f>
        <v>2.0157068062827221</v>
      </c>
      <c r="G17" s="51">
        <v>8</v>
      </c>
      <c r="H17" s="65">
        <v>7</v>
      </c>
      <c r="I17" s="75"/>
      <c r="J17" s="86">
        <v>2</v>
      </c>
      <c r="K17" s="49">
        <v>0</v>
      </c>
      <c r="L17" s="50">
        <v>5</v>
      </c>
      <c r="M17" s="50">
        <v>1</v>
      </c>
      <c r="N17" s="50">
        <v>4</v>
      </c>
      <c r="O17" s="51"/>
      <c r="P17" s="51"/>
      <c r="Q17" s="51">
        <v>4</v>
      </c>
      <c r="R17" s="51"/>
      <c r="S17" s="51">
        <v>50</v>
      </c>
      <c r="T17" s="66">
        <f t="shared" si="5"/>
        <v>10.780000000000001</v>
      </c>
      <c r="U17" s="67">
        <v>7</v>
      </c>
      <c r="V17" s="68">
        <v>10</v>
      </c>
      <c r="W17" s="67">
        <f t="shared" ref="W17:W28" si="10">V17/E17%</f>
        <v>6.4935064935064934</v>
      </c>
      <c r="X17" s="51"/>
      <c r="Y17" s="67">
        <v>1</v>
      </c>
      <c r="Z17" s="67">
        <f t="shared" si="3"/>
        <v>0</v>
      </c>
      <c r="AA17" s="67">
        <v>4</v>
      </c>
      <c r="AB17" s="67">
        <f t="shared" si="8"/>
        <v>2</v>
      </c>
    </row>
    <row r="18" spans="1:28" s="45" customFormat="1" ht="31.5" customHeight="1" x14ac:dyDescent="0.25">
      <c r="A18" s="84" t="s">
        <v>32</v>
      </c>
      <c r="B18" s="46" t="s">
        <v>33</v>
      </c>
      <c r="C18" s="62">
        <v>106.1</v>
      </c>
      <c r="D18" s="85">
        <v>12</v>
      </c>
      <c r="E18" s="63">
        <v>46</v>
      </c>
      <c r="F18" s="64">
        <f t="shared" si="9"/>
        <v>0.43355325164938741</v>
      </c>
      <c r="G18" s="51">
        <v>0</v>
      </c>
      <c r="H18" s="65">
        <v>3</v>
      </c>
      <c r="I18" s="75"/>
      <c r="J18" s="86">
        <v>0</v>
      </c>
      <c r="K18" s="49">
        <v>0</v>
      </c>
      <c r="L18" s="50">
        <v>0</v>
      </c>
      <c r="M18" s="50">
        <v>0</v>
      </c>
      <c r="N18" s="50"/>
      <c r="O18" s="51"/>
      <c r="P18" s="51"/>
      <c r="Q18" s="51"/>
      <c r="R18" s="51"/>
      <c r="S18" s="51"/>
      <c r="T18" s="66">
        <f t="shared" si="5"/>
        <v>1.38</v>
      </c>
      <c r="U18" s="67">
        <v>3</v>
      </c>
      <c r="V18" s="68">
        <v>1</v>
      </c>
      <c r="W18" s="67">
        <f t="shared" si="10"/>
        <v>2.1739130434782608</v>
      </c>
      <c r="X18" s="51"/>
      <c r="Y18" s="67">
        <v>0</v>
      </c>
      <c r="Z18" s="67">
        <f t="shared" si="3"/>
        <v>0</v>
      </c>
      <c r="AA18" s="67">
        <v>1</v>
      </c>
      <c r="AB18" s="67">
        <v>0</v>
      </c>
    </row>
    <row r="19" spans="1:28" s="45" customFormat="1" ht="18" customHeight="1" x14ac:dyDescent="0.25">
      <c r="A19" s="84" t="s">
        <v>34</v>
      </c>
      <c r="B19" s="46" t="s">
        <v>35</v>
      </c>
      <c r="C19" s="62">
        <v>122.19</v>
      </c>
      <c r="D19" s="85">
        <v>139</v>
      </c>
      <c r="E19" s="63">
        <v>79</v>
      </c>
      <c r="F19" s="64">
        <f t="shared" si="9"/>
        <v>0.64653408625910469</v>
      </c>
      <c r="G19" s="51">
        <v>8</v>
      </c>
      <c r="H19" s="65">
        <v>7</v>
      </c>
      <c r="I19" s="75"/>
      <c r="J19" s="86">
        <v>2</v>
      </c>
      <c r="K19" s="49">
        <v>0</v>
      </c>
      <c r="L19" s="50">
        <v>5</v>
      </c>
      <c r="M19" s="50">
        <v>1</v>
      </c>
      <c r="N19" s="50">
        <v>2</v>
      </c>
      <c r="O19" s="51">
        <v>1</v>
      </c>
      <c r="P19" s="51"/>
      <c r="Q19" s="51">
        <v>1</v>
      </c>
      <c r="R19" s="51"/>
      <c r="S19" s="51">
        <v>25</v>
      </c>
      <c r="T19" s="66">
        <f t="shared" si="5"/>
        <v>2.37</v>
      </c>
      <c r="U19" s="67">
        <v>3</v>
      </c>
      <c r="V19" s="68">
        <v>2</v>
      </c>
      <c r="W19" s="67">
        <f t="shared" si="10"/>
        <v>2.5316455696202529</v>
      </c>
      <c r="X19" s="51"/>
      <c r="Y19" s="67">
        <f t="shared" si="6"/>
        <v>0.3</v>
      </c>
      <c r="Z19" s="67">
        <f t="shared" si="3"/>
        <v>0</v>
      </c>
      <c r="AA19" s="67">
        <f t="shared" si="7"/>
        <v>1.2999999999999998</v>
      </c>
      <c r="AB19" s="67">
        <f t="shared" si="8"/>
        <v>0.4</v>
      </c>
    </row>
    <row r="20" spans="1:28" s="45" customFormat="1" ht="30" x14ac:dyDescent="0.25">
      <c r="A20" s="84" t="s">
        <v>36</v>
      </c>
      <c r="B20" s="46" t="s">
        <v>37</v>
      </c>
      <c r="C20" s="62">
        <v>78.489999999999995</v>
      </c>
      <c r="D20" s="85">
        <v>56</v>
      </c>
      <c r="E20" s="63">
        <v>57</v>
      </c>
      <c r="F20" s="64">
        <f t="shared" si="9"/>
        <v>0.72620716014778952</v>
      </c>
      <c r="G20" s="51">
        <v>2</v>
      </c>
      <c r="H20" s="65">
        <v>5</v>
      </c>
      <c r="I20" s="75"/>
      <c r="J20" s="86">
        <v>0</v>
      </c>
      <c r="K20" s="49">
        <v>0</v>
      </c>
      <c r="L20" s="50">
        <v>2</v>
      </c>
      <c r="M20" s="50">
        <v>0</v>
      </c>
      <c r="N20" s="50">
        <v>1</v>
      </c>
      <c r="O20" s="51"/>
      <c r="P20" s="51"/>
      <c r="Q20" s="51">
        <v>1</v>
      </c>
      <c r="R20" s="51"/>
      <c r="S20" s="51">
        <v>50</v>
      </c>
      <c r="T20" s="66">
        <f t="shared" si="5"/>
        <v>1.71</v>
      </c>
      <c r="U20" s="67">
        <v>3</v>
      </c>
      <c r="V20" s="68">
        <v>2</v>
      </c>
      <c r="W20" s="67">
        <f t="shared" si="10"/>
        <v>3.5087719298245617</v>
      </c>
      <c r="X20" s="51"/>
      <c r="Y20" s="67">
        <f t="shared" si="6"/>
        <v>0.3</v>
      </c>
      <c r="Z20" s="67">
        <f t="shared" si="3"/>
        <v>0</v>
      </c>
      <c r="AA20" s="67">
        <v>1</v>
      </c>
      <c r="AB20" s="67">
        <v>1</v>
      </c>
    </row>
    <row r="21" spans="1:28" s="45" customFormat="1" ht="15.75" x14ac:dyDescent="0.25">
      <c r="A21" s="84" t="s">
        <v>38</v>
      </c>
      <c r="B21" s="46" t="s">
        <v>39</v>
      </c>
      <c r="C21" s="62">
        <v>81</v>
      </c>
      <c r="D21" s="85">
        <v>73</v>
      </c>
      <c r="E21" s="63">
        <v>56</v>
      </c>
      <c r="F21" s="64">
        <f t="shared" si="9"/>
        <v>0.69135802469135799</v>
      </c>
      <c r="G21" s="51">
        <v>5</v>
      </c>
      <c r="H21" s="65">
        <v>7</v>
      </c>
      <c r="I21" s="75"/>
      <c r="J21" s="86">
        <v>1</v>
      </c>
      <c r="K21" s="49">
        <v>0</v>
      </c>
      <c r="L21" s="50">
        <v>3</v>
      </c>
      <c r="M21" s="50">
        <v>1</v>
      </c>
      <c r="N21" s="50">
        <v>3</v>
      </c>
      <c r="O21" s="51">
        <v>1</v>
      </c>
      <c r="P21" s="51"/>
      <c r="Q21" s="51">
        <v>2</v>
      </c>
      <c r="R21" s="51"/>
      <c r="S21" s="51">
        <v>60</v>
      </c>
      <c r="T21" s="66">
        <f t="shared" si="5"/>
        <v>1.68</v>
      </c>
      <c r="U21" s="67">
        <v>3</v>
      </c>
      <c r="V21" s="68">
        <v>2</v>
      </c>
      <c r="W21" s="67">
        <f t="shared" si="10"/>
        <v>3.5714285714285712</v>
      </c>
      <c r="X21" s="51"/>
      <c r="Y21" s="67">
        <f>V21*Y19813%</f>
        <v>0</v>
      </c>
      <c r="Z21" s="67">
        <f t="shared" si="3"/>
        <v>0</v>
      </c>
      <c r="AA21" s="67">
        <f t="shared" si="7"/>
        <v>1.6</v>
      </c>
      <c r="AB21" s="67">
        <f t="shared" si="8"/>
        <v>0.4</v>
      </c>
    </row>
    <row r="22" spans="1:28" s="45" customFormat="1" ht="15.75" x14ac:dyDescent="0.25">
      <c r="A22" s="84" t="s">
        <v>40</v>
      </c>
      <c r="B22" s="46" t="s">
        <v>41</v>
      </c>
      <c r="C22" s="62">
        <v>49.6</v>
      </c>
      <c r="D22" s="85">
        <v>83</v>
      </c>
      <c r="E22" s="63">
        <v>117</v>
      </c>
      <c r="F22" s="64">
        <f t="shared" si="9"/>
        <v>2.3588709677419355</v>
      </c>
      <c r="G22" s="51">
        <v>5</v>
      </c>
      <c r="H22" s="65">
        <v>7</v>
      </c>
      <c r="I22" s="75"/>
      <c r="J22" s="86">
        <v>1</v>
      </c>
      <c r="K22" s="49">
        <v>0</v>
      </c>
      <c r="L22" s="50">
        <v>3</v>
      </c>
      <c r="M22" s="50">
        <v>1</v>
      </c>
      <c r="N22" s="50">
        <v>2</v>
      </c>
      <c r="O22" s="51"/>
      <c r="P22" s="51"/>
      <c r="Q22" s="51">
        <v>1</v>
      </c>
      <c r="R22" s="51">
        <v>1</v>
      </c>
      <c r="S22" s="51">
        <v>40</v>
      </c>
      <c r="T22" s="66">
        <f t="shared" si="5"/>
        <v>8.1900000000000013</v>
      </c>
      <c r="U22" s="67">
        <v>7</v>
      </c>
      <c r="V22" s="87">
        <v>6</v>
      </c>
      <c r="W22" s="67">
        <f t="shared" si="10"/>
        <v>5.1282051282051286</v>
      </c>
      <c r="X22" s="51"/>
      <c r="Y22" s="67">
        <f t="shared" si="6"/>
        <v>0.89999999999999991</v>
      </c>
      <c r="Z22" s="67">
        <f t="shared" si="3"/>
        <v>0</v>
      </c>
      <c r="AA22" s="67">
        <f t="shared" si="7"/>
        <v>3.8999999999999995</v>
      </c>
      <c r="AB22" s="67">
        <f t="shared" si="8"/>
        <v>1.2000000000000002</v>
      </c>
    </row>
    <row r="23" spans="1:28" s="45" customFormat="1" ht="30" x14ac:dyDescent="0.25">
      <c r="A23" s="84" t="s">
        <v>42</v>
      </c>
      <c r="B23" s="46" t="s">
        <v>43</v>
      </c>
      <c r="C23" s="62">
        <v>66.3</v>
      </c>
      <c r="D23" s="85">
        <v>89</v>
      </c>
      <c r="E23" s="63">
        <v>103</v>
      </c>
      <c r="F23" s="64">
        <f t="shared" si="9"/>
        <v>1.5535444947209653</v>
      </c>
      <c r="G23" s="51">
        <v>4</v>
      </c>
      <c r="H23" s="65">
        <v>5</v>
      </c>
      <c r="I23" s="75"/>
      <c r="J23" s="86">
        <v>0</v>
      </c>
      <c r="K23" s="49">
        <v>1</v>
      </c>
      <c r="L23" s="50">
        <v>3</v>
      </c>
      <c r="M23" s="50">
        <v>0</v>
      </c>
      <c r="N23" s="76">
        <v>3</v>
      </c>
      <c r="O23" s="77"/>
      <c r="P23" s="77"/>
      <c r="Q23" s="77">
        <v>3</v>
      </c>
      <c r="R23" s="77">
        <v>1</v>
      </c>
      <c r="S23" s="77">
        <v>75</v>
      </c>
      <c r="T23" s="66">
        <f t="shared" si="5"/>
        <v>5.15</v>
      </c>
      <c r="U23" s="67">
        <v>5</v>
      </c>
      <c r="V23" s="68">
        <v>5</v>
      </c>
      <c r="W23" s="67">
        <f t="shared" si="10"/>
        <v>4.8543689320388346</v>
      </c>
      <c r="X23" s="51"/>
      <c r="Y23" s="67">
        <f t="shared" si="6"/>
        <v>0.75</v>
      </c>
      <c r="Z23" s="67">
        <f t="shared" si="3"/>
        <v>0</v>
      </c>
      <c r="AA23" s="67">
        <f t="shared" si="7"/>
        <v>3.25</v>
      </c>
      <c r="AB23" s="67">
        <f t="shared" si="8"/>
        <v>1</v>
      </c>
    </row>
    <row r="24" spans="1:28" s="45" customFormat="1" ht="15.75" x14ac:dyDescent="0.25">
      <c r="A24" s="84" t="s">
        <v>44</v>
      </c>
      <c r="B24" s="46" t="s">
        <v>45</v>
      </c>
      <c r="C24" s="62">
        <v>42.6</v>
      </c>
      <c r="D24" s="85">
        <v>171</v>
      </c>
      <c r="E24" s="63">
        <v>214</v>
      </c>
      <c r="F24" s="64">
        <f t="shared" si="9"/>
        <v>5.023474178403756</v>
      </c>
      <c r="G24" s="51">
        <v>13</v>
      </c>
      <c r="H24" s="65">
        <v>8</v>
      </c>
      <c r="I24" s="75"/>
      <c r="J24" s="86">
        <v>2</v>
      </c>
      <c r="K24" s="49">
        <v>1</v>
      </c>
      <c r="L24" s="50">
        <v>8</v>
      </c>
      <c r="M24" s="50">
        <v>2</v>
      </c>
      <c r="N24" s="50">
        <v>8</v>
      </c>
      <c r="O24" s="51">
        <v>1</v>
      </c>
      <c r="P24" s="51"/>
      <c r="Q24" s="51">
        <v>8</v>
      </c>
      <c r="R24" s="51">
        <v>2</v>
      </c>
      <c r="S24" s="51">
        <v>62</v>
      </c>
      <c r="T24" s="66">
        <f t="shared" si="5"/>
        <v>14.980000000000002</v>
      </c>
      <c r="U24" s="67">
        <v>7</v>
      </c>
      <c r="V24" s="68">
        <v>21</v>
      </c>
      <c r="W24" s="67">
        <f t="shared" si="10"/>
        <v>9.8130841121495322</v>
      </c>
      <c r="X24" s="51"/>
      <c r="Y24" s="67">
        <f t="shared" si="6"/>
        <v>3.15</v>
      </c>
      <c r="Z24" s="67">
        <f t="shared" si="3"/>
        <v>0</v>
      </c>
      <c r="AA24" s="67">
        <f t="shared" si="7"/>
        <v>13.650000000000002</v>
      </c>
      <c r="AB24" s="67">
        <f t="shared" si="8"/>
        <v>4.2</v>
      </c>
    </row>
    <row r="25" spans="1:28" s="48" customFormat="1" ht="20.25" customHeight="1" x14ac:dyDescent="0.25">
      <c r="A25" s="88" t="s">
        <v>46</v>
      </c>
      <c r="B25" s="47" t="s">
        <v>47</v>
      </c>
      <c r="C25" s="89">
        <v>12.2</v>
      </c>
      <c r="D25" s="90">
        <v>64</v>
      </c>
      <c r="E25" s="91">
        <v>82</v>
      </c>
      <c r="F25" s="92">
        <f t="shared" si="9"/>
        <v>6.7213114754098369</v>
      </c>
      <c r="G25" s="93">
        <v>4</v>
      </c>
      <c r="H25" s="94">
        <v>10</v>
      </c>
      <c r="I25" s="95"/>
      <c r="J25" s="96">
        <v>0</v>
      </c>
      <c r="K25" s="97">
        <v>1</v>
      </c>
      <c r="L25" s="98">
        <v>3</v>
      </c>
      <c r="M25" s="98">
        <v>0</v>
      </c>
      <c r="N25" s="98"/>
      <c r="O25" s="93"/>
      <c r="P25" s="93"/>
      <c r="Q25" s="93"/>
      <c r="R25" s="93"/>
      <c r="S25" s="93"/>
      <c r="T25" s="99">
        <f t="shared" si="5"/>
        <v>8.2000000000000011</v>
      </c>
      <c r="U25" s="100">
        <v>10</v>
      </c>
      <c r="V25" s="101">
        <v>8</v>
      </c>
      <c r="W25" s="100">
        <f t="shared" si="10"/>
        <v>9.7560975609756095</v>
      </c>
      <c r="X25" s="93"/>
      <c r="Y25" s="100">
        <v>0</v>
      </c>
      <c r="Z25" s="100">
        <v>1</v>
      </c>
      <c r="AA25" s="100">
        <f t="shared" si="7"/>
        <v>6.4</v>
      </c>
      <c r="AB25" s="100">
        <f t="shared" si="8"/>
        <v>1.6</v>
      </c>
    </row>
    <row r="26" spans="1:28" s="48" customFormat="1" ht="17.25" customHeight="1" x14ac:dyDescent="0.25">
      <c r="A26" s="88" t="s">
        <v>48</v>
      </c>
      <c r="B26" s="47" t="s">
        <v>49</v>
      </c>
      <c r="C26" s="89">
        <v>11.2</v>
      </c>
      <c r="D26" s="90">
        <v>36</v>
      </c>
      <c r="E26" s="91">
        <v>54</v>
      </c>
      <c r="F26" s="92">
        <f t="shared" si="9"/>
        <v>4.8214285714285721</v>
      </c>
      <c r="G26" s="93">
        <v>2</v>
      </c>
      <c r="H26" s="94">
        <v>7</v>
      </c>
      <c r="I26" s="95"/>
      <c r="J26" s="96">
        <v>0</v>
      </c>
      <c r="K26" s="97">
        <v>0</v>
      </c>
      <c r="L26" s="98">
        <v>2</v>
      </c>
      <c r="M26" s="98">
        <v>0</v>
      </c>
      <c r="N26" s="98"/>
      <c r="O26" s="93"/>
      <c r="P26" s="93"/>
      <c r="Q26" s="93"/>
      <c r="R26" s="93"/>
      <c r="S26" s="93"/>
      <c r="T26" s="99">
        <f t="shared" si="5"/>
        <v>4.32</v>
      </c>
      <c r="U26" s="100">
        <v>8</v>
      </c>
      <c r="V26" s="101">
        <v>4</v>
      </c>
      <c r="W26" s="100">
        <f t="shared" si="10"/>
        <v>7.4074074074074066</v>
      </c>
      <c r="X26" s="93"/>
      <c r="Y26" s="100">
        <f t="shared" si="6"/>
        <v>0.6</v>
      </c>
      <c r="Z26" s="100">
        <f t="shared" si="3"/>
        <v>0</v>
      </c>
      <c r="AA26" s="100">
        <f t="shared" si="7"/>
        <v>2.5999999999999996</v>
      </c>
      <c r="AB26" s="100">
        <f t="shared" si="8"/>
        <v>0.8</v>
      </c>
    </row>
    <row r="27" spans="1:28" s="48" customFormat="1" ht="20.25" customHeight="1" x14ac:dyDescent="0.25">
      <c r="A27" s="88" t="s">
        <v>50</v>
      </c>
      <c r="B27" s="47" t="s">
        <v>51</v>
      </c>
      <c r="C27" s="89">
        <v>15.6</v>
      </c>
      <c r="D27" s="90">
        <v>101</v>
      </c>
      <c r="E27" s="91">
        <v>43</v>
      </c>
      <c r="F27" s="92">
        <f t="shared" si="9"/>
        <v>2.7564102564102564</v>
      </c>
      <c r="G27" s="93">
        <v>8</v>
      </c>
      <c r="H27" s="94">
        <v>8</v>
      </c>
      <c r="I27" s="95"/>
      <c r="J27" s="96">
        <v>1</v>
      </c>
      <c r="K27" s="97">
        <v>1</v>
      </c>
      <c r="L27" s="98">
        <v>5</v>
      </c>
      <c r="M27" s="98">
        <v>1</v>
      </c>
      <c r="N27" s="98"/>
      <c r="O27" s="93"/>
      <c r="P27" s="93"/>
      <c r="Q27" s="93"/>
      <c r="R27" s="93"/>
      <c r="S27" s="93"/>
      <c r="T27" s="99">
        <f t="shared" si="5"/>
        <v>3.0100000000000002</v>
      </c>
      <c r="U27" s="100">
        <v>7</v>
      </c>
      <c r="V27" s="101">
        <v>3</v>
      </c>
      <c r="W27" s="100">
        <f t="shared" si="10"/>
        <v>6.9767441860465116</v>
      </c>
      <c r="X27" s="93"/>
      <c r="Y27" s="100">
        <f t="shared" si="6"/>
        <v>0.44999999999999996</v>
      </c>
      <c r="Z27" s="100">
        <f t="shared" si="3"/>
        <v>0</v>
      </c>
      <c r="AA27" s="100">
        <f t="shared" si="7"/>
        <v>1.9499999999999997</v>
      </c>
      <c r="AB27" s="100">
        <f t="shared" si="8"/>
        <v>0.60000000000000009</v>
      </c>
    </row>
    <row r="28" spans="1:28" s="41" customFormat="1" ht="16.5" customHeight="1" x14ac:dyDescent="0.25">
      <c r="A28" s="102" t="s">
        <v>52</v>
      </c>
      <c r="B28" s="40" t="s">
        <v>53</v>
      </c>
      <c r="C28" s="69">
        <v>42.6</v>
      </c>
      <c r="D28" s="103">
        <v>146</v>
      </c>
      <c r="E28" s="70">
        <v>154</v>
      </c>
      <c r="F28" s="71">
        <f t="shared" si="9"/>
        <v>3.6150234741784035</v>
      </c>
      <c r="G28" s="53">
        <v>10</v>
      </c>
      <c r="H28" s="72">
        <v>7</v>
      </c>
      <c r="I28" s="104"/>
      <c r="J28" s="105">
        <v>1</v>
      </c>
      <c r="K28" s="52">
        <v>1</v>
      </c>
      <c r="L28" s="73">
        <v>6</v>
      </c>
      <c r="M28" s="73">
        <v>2</v>
      </c>
      <c r="N28" s="73">
        <v>5</v>
      </c>
      <c r="O28" s="53">
        <v>2</v>
      </c>
      <c r="P28" s="53"/>
      <c r="Q28" s="53">
        <v>1</v>
      </c>
      <c r="R28" s="53">
        <v>2</v>
      </c>
      <c r="S28" s="53">
        <v>15</v>
      </c>
      <c r="T28" s="99">
        <f t="shared" si="5"/>
        <v>32.339999999999996</v>
      </c>
      <c r="U28" s="59">
        <v>21</v>
      </c>
      <c r="V28" s="106">
        <v>15</v>
      </c>
      <c r="W28" s="74">
        <f t="shared" si="10"/>
        <v>9.7402597402597397</v>
      </c>
      <c r="X28" s="53"/>
      <c r="Y28" s="74">
        <f t="shared" si="6"/>
        <v>2.25</v>
      </c>
      <c r="Z28" s="74">
        <f t="shared" si="3"/>
        <v>0</v>
      </c>
      <c r="AA28" s="74">
        <f t="shared" si="7"/>
        <v>9.75</v>
      </c>
      <c r="AB28" s="74">
        <f t="shared" si="8"/>
        <v>3</v>
      </c>
    </row>
    <row r="29" spans="1:28" ht="15.75" x14ac:dyDescent="0.25">
      <c r="A29" s="2"/>
      <c r="B29" s="13" t="s">
        <v>25</v>
      </c>
      <c r="C29" s="12"/>
      <c r="D29" s="15"/>
      <c r="E29" s="10">
        <v>1354</v>
      </c>
      <c r="F29" s="11"/>
      <c r="G29" s="3">
        <f>SUM(G15:G28)</f>
        <v>79</v>
      </c>
      <c r="H29" s="21"/>
      <c r="I29" s="15"/>
      <c r="J29" s="23">
        <f>SUM(J15:J28)</f>
        <v>12</v>
      </c>
      <c r="K29" s="3">
        <f>SUM(K15:K28)</f>
        <v>5</v>
      </c>
      <c r="L29" s="3">
        <f>SUM(L15:L28)</f>
        <v>51</v>
      </c>
      <c r="M29" s="3">
        <f>SUM(M15:M28)</f>
        <v>11</v>
      </c>
      <c r="N29" s="3"/>
      <c r="O29" s="4"/>
      <c r="P29" s="4"/>
      <c r="Q29" s="4"/>
      <c r="R29" s="4"/>
      <c r="S29" s="4"/>
      <c r="T29" s="33"/>
      <c r="U29" s="4"/>
      <c r="V29" s="44">
        <f>SUM(V15:V28)</f>
        <v>94</v>
      </c>
      <c r="W29" s="4"/>
      <c r="X29" s="4"/>
      <c r="Y29" s="28"/>
      <c r="Z29" s="28"/>
      <c r="AA29" s="28"/>
      <c r="AB29" s="28"/>
    </row>
  </sheetData>
  <mergeCells count="33">
    <mergeCell ref="U10:U12"/>
    <mergeCell ref="J11:L11"/>
    <mergeCell ref="M11:M12"/>
    <mergeCell ref="X10:X12"/>
    <mergeCell ref="C8:C12"/>
    <mergeCell ref="T8:AB8"/>
    <mergeCell ref="T9:U9"/>
    <mergeCell ref="V9:AB9"/>
    <mergeCell ref="Y10:AB10"/>
    <mergeCell ref="Y11:AA11"/>
    <mergeCell ref="AB11:AB12"/>
    <mergeCell ref="T10:T12"/>
    <mergeCell ref="G9:M9"/>
    <mergeCell ref="N9:S9"/>
    <mergeCell ref="V10:V12"/>
    <mergeCell ref="F8:F12"/>
    <mergeCell ref="W10:W12"/>
    <mergeCell ref="A14:AB14"/>
    <mergeCell ref="B16:F16"/>
    <mergeCell ref="I10:I12"/>
    <mergeCell ref="A8:A12"/>
    <mergeCell ref="D8:E11"/>
    <mergeCell ref="B8:B12"/>
    <mergeCell ref="G8:S8"/>
    <mergeCell ref="N10:N12"/>
    <mergeCell ref="O10:R10"/>
    <mergeCell ref="J10:M10"/>
    <mergeCell ref="S10:S12"/>
    <mergeCell ref="O11:Q11"/>
    <mergeCell ref="R11:R12"/>
    <mergeCell ref="E1:H1"/>
    <mergeCell ref="G10:G12"/>
    <mergeCell ref="H10:H12"/>
  </mergeCells>
  <pageMargins left="0.70866141732283472" right="0.70866141732283472" top="0.55118110236220474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2021-04-15T08:30:08Z</dcterms:modified>
</cp:coreProperties>
</file>