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31" i="1" l="1"/>
  <c r="E31" i="1"/>
  <c r="R18" i="1"/>
  <c r="R19" i="1"/>
  <c r="U19" i="1"/>
  <c r="R20" i="1"/>
  <c r="Y20" i="1"/>
  <c r="R21" i="1"/>
  <c r="U21" i="1"/>
  <c r="R22" i="1"/>
  <c r="R23" i="1"/>
  <c r="R24" i="1"/>
  <c r="Y24" i="1"/>
  <c r="R25" i="1"/>
  <c r="U25" i="1"/>
  <c r="R26" i="1"/>
  <c r="Y26" i="1"/>
  <c r="R27" i="1"/>
  <c r="U27" i="1"/>
  <c r="R28" i="1"/>
  <c r="Y28" i="1"/>
  <c r="R29" i="1"/>
  <c r="Y29" i="1"/>
  <c r="R30" i="1"/>
  <c r="W30" i="1"/>
  <c r="W17" i="1"/>
  <c r="R17" i="1"/>
  <c r="F27" i="1"/>
  <c r="F28" i="1"/>
  <c r="F29" i="1"/>
  <c r="F30" i="1"/>
  <c r="F19" i="1"/>
  <c r="F20" i="1"/>
  <c r="F21" i="1"/>
  <c r="F22" i="1"/>
  <c r="F23" i="1"/>
  <c r="F24" i="1"/>
  <c r="F25" i="1"/>
  <c r="F26" i="1"/>
  <c r="F17" i="1"/>
  <c r="G31" i="1"/>
  <c r="J31" i="1"/>
  <c r="K31" i="1"/>
  <c r="L31" i="1"/>
  <c r="Y25" i="1" l="1"/>
  <c r="Y21" i="1"/>
  <c r="W25" i="1"/>
  <c r="Y30" i="1"/>
  <c r="X30" i="1" s="1"/>
  <c r="W29" i="1"/>
  <c r="X29" i="1" s="1"/>
  <c r="W27" i="1"/>
  <c r="Y27" i="1"/>
  <c r="W23" i="1"/>
  <c r="Y23" i="1"/>
  <c r="W21" i="1"/>
  <c r="W19" i="1"/>
  <c r="Y19" i="1"/>
  <c r="U17" i="1"/>
  <c r="Y22" i="1"/>
  <c r="Y18" i="1"/>
  <c r="U28" i="1"/>
  <c r="U24" i="1"/>
  <c r="U22" i="1"/>
  <c r="U20" i="1"/>
  <c r="U18" i="1"/>
  <c r="W28" i="1"/>
  <c r="X28" i="1" s="1"/>
  <c r="W26" i="1"/>
  <c r="X26" i="1" s="1"/>
  <c r="W24" i="1"/>
  <c r="X24" i="1" s="1"/>
  <c r="W22" i="1"/>
  <c r="W20" i="1"/>
  <c r="X20" i="1" s="1"/>
  <c r="W18" i="1"/>
  <c r="U29" i="1"/>
  <c r="U30" i="1"/>
  <c r="U26" i="1"/>
  <c r="Y17" i="1"/>
  <c r="X17" i="1" s="1"/>
  <c r="X25" i="1" l="1"/>
  <c r="X21" i="1"/>
  <c r="X18" i="1"/>
  <c r="X27" i="1"/>
  <c r="X23" i="1"/>
  <c r="X22" i="1"/>
  <c r="X19" i="1"/>
</calcChain>
</file>

<file path=xl/sharedStrings.xml><?xml version="1.0" encoding="utf-8"?>
<sst xmlns="http://schemas.openxmlformats.org/spreadsheetml/2006/main" count="72" uniqueCount="61">
  <si>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</si>
  <si>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</si>
  <si>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</si>
  <si>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</si>
  <si>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</si>
  <si>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</si>
  <si>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</si>
  <si>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</si>
  <si>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</si>
  <si>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</si>
  <si>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</si>
  <si>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</si>
  <si>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</si>
  <si>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</si>
  <si>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</si>
  <si>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</si>
  <si>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</si>
  <si>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</si>
  <si>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</si>
  <si>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</si>
  <si>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</si>
  <si>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</si>
  <si>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</si>
  <si>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</si>
  <si>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Итого:</t>
  </si>
  <si>
    <t>ООУ</t>
  </si>
  <si>
    <t>26. Читинский район</t>
  </si>
  <si>
    <t>26.1</t>
  </si>
  <si>
    <t>26.1.1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</si>
  <si>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</si>
  <si>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</si>
  <si>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</si>
  <si>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</si>
  <si>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</si>
  <si>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</si>
  <si>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</si>
  <si>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</si>
  <si>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</si>
  <si>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</si>
  <si>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</si>
  <si>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</si>
  <si>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</si>
  <si>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</si>
  <si>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</si>
  <si>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</si>
  <si>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</si>
  <si>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</si>
  <si>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</si>
  <si>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</si>
  <si>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</si>
  <si>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</si>
  <si>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</si>
  <si>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</si>
  <si>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В целях научно-исследовательской деятельности НИИВ Восточной Сибири - филиал СФНЦА РАН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</si>
  <si>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</si>
  <si>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</si>
  <si>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</si>
  <si>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t xml:space="preserve">Самцы во время гона        </t>
  </si>
  <si>
    <r>
      <t>до 1 года -</t>
    </r>
    <r>
      <rPr>
        <sz val="10"/>
        <color rgb="FFFF0000"/>
        <rFont val="Calibri"/>
        <family val="2"/>
        <charset val="204"/>
        <scheme val="minor"/>
      </rPr>
      <t xml:space="preserve"> 30%</t>
    </r>
  </si>
  <si>
    <r>
      <t xml:space="preserve">Самцы во время гона  </t>
    </r>
    <r>
      <rPr>
        <sz val="10"/>
        <color rgb="FFFF0000"/>
        <rFont val="Calibri"/>
        <family val="2"/>
        <charset val="204"/>
        <scheme val="minor"/>
      </rPr>
      <t>- 15%</t>
    </r>
    <r>
      <rPr>
        <sz val="10"/>
        <color theme="1"/>
        <rFont val="Calibri"/>
        <family val="2"/>
        <charset val="204"/>
        <scheme val="minor"/>
      </rPr>
      <t xml:space="preserve">       </t>
    </r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</si>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</sst>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5" fillId="0" borderId="6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4" fillId="0" borderId="6" xfId="0" applyFont="1" applyBorder="1"/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/>
    <xf numFmtId="0" fontId="0" fillId="2" borderId="0" xfId="0" applyFill="1"/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/>
    <xf numFmtId="0" fontId="1" fillId="2" borderId="6" xfId="0" applyFont="1" applyFill="1" applyBorder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/>
    </xf>
    <xf numFmtId="2" fontId="0" fillId="2" borderId="0" xfId="0" applyNumberFormat="1" applyFill="1"/>
    <xf numFmtId="2" fontId="9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/>
    <xf numFmtId="164" fontId="0" fillId="0" borderId="0" xfId="0" applyNumberFormat="1"/>
    <xf numFmtId="164" fontId="0" fillId="2" borderId="0" xfId="0" applyNumberFormat="1" applyFill="1"/>
    <xf numFmtId="164" fontId="12" fillId="0" borderId="6" xfId="0" applyNumberFormat="1" applyFont="1" applyBorder="1" applyAlignment="1">
      <alignment horizontal="center" vertical="center" textRotation="90" wrapText="1"/>
    </xf>
    <xf numFmtId="164" fontId="9" fillId="0" borderId="6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/>
    <xf numFmtId="164" fontId="1" fillId="2" borderId="6" xfId="0" applyNumberFormat="1" applyFont="1" applyFill="1" applyBorder="1"/>
    <xf numFmtId="164" fontId="1" fillId="3" borderId="6" xfId="0" applyNumberFormat="1" applyFont="1" applyFill="1" applyBorder="1"/>
    <xf numFmtId="49" fontId="2" fillId="5" borderId="6" xfId="0" applyNumberFormat="1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5" borderId="6" xfId="0" applyFill="1" applyBorder="1"/>
    <xf numFmtId="2" fontId="18" fillId="5" borderId="1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/>
    <xf numFmtId="2" fontId="1" fillId="5" borderId="6" xfId="0" applyNumberFormat="1" applyFont="1" applyFill="1" applyBorder="1"/>
    <xf numFmtId="1" fontId="1" fillId="5" borderId="6" xfId="0" applyNumberFormat="1" applyFont="1" applyFill="1" applyBorder="1"/>
    <xf numFmtId="0" fontId="1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/>
    <xf numFmtId="0" fontId="0" fillId="5" borderId="0" xfId="0" applyFill="1"/>
    <xf numFmtId="0" fontId="9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/>
    <xf numFmtId="2" fontId="18" fillId="6" borderId="11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2" fontId="1" fillId="6" borderId="6" xfId="0" applyNumberFormat="1" applyFont="1" applyFill="1" applyBorder="1"/>
    <xf numFmtId="1" fontId="1" fillId="6" borderId="6" xfId="0" applyNumberFormat="1" applyFont="1" applyFill="1" applyBorder="1"/>
    <xf numFmtId="0" fontId="1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/>
    <xf numFmtId="0" fontId="0" fillId="6" borderId="0" xfId="0" applyFill="1"/>
    <xf numFmtId="1" fontId="4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/>
    <xf numFmtId="0" fontId="1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/>
    <xf numFmtId="2" fontId="18" fillId="7" borderId="1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/>
    <xf numFmtId="2" fontId="1" fillId="7" borderId="6" xfId="0" applyNumberFormat="1" applyFont="1" applyFill="1" applyBorder="1"/>
    <xf numFmtId="1" fontId="1" fillId="7" borderId="6" xfId="0" applyNumberFormat="1" applyFont="1" applyFill="1" applyBorder="1"/>
    <xf numFmtId="0" fontId="1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/>
    <xf numFmtId="0" fontId="0" fillId="7" borderId="0" xfId="0" applyFill="1"/>
    <xf numFmtId="0" fontId="1" fillId="8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21" xfId="0" applyBorder="1" applyAlignment="1"/>
    <xf numFmtId="0" fontId="0" fillId="0" borderId="11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13" fillId="5" borderId="1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0" borderId="12" xfId="0" applyFont="1" applyBorder="1" applyAlignment="1"/>
    <xf numFmtId="0" fontId="12" fillId="0" borderId="13" xfId="0" applyFont="1" applyBorder="1" applyAlignment="1"/>
    <xf numFmtId="0" fontId="12" fillId="0" borderId="15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/>
    <xf numFmtId="2" fontId="13" fillId="2" borderId="13" xfId="0" applyNumberFormat="1" applyFont="1" applyFill="1" applyBorder="1" applyAlignment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15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164" fontId="12" fillId="0" borderId="10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textRotation="90"/>
    </xf>
    <xf numFmtId="164" fontId="12" fillId="2" borderId="13" xfId="0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4" zoomScale="80" zoomScaleNormal="80" workbookViewId="0">
      <pane xSplit="12" ySplit="12" topLeftCell="T16" activePane="bottomRight" state="frozen"/>
      <selection activeCell="A4" sqref="A4"/>
      <selection pane="topRight" activeCell="M4" sqref="M4"/>
      <selection pane="bottomLeft" activeCell="A21" sqref="A21"/>
      <selection pane="bottomRight" activeCell="F35" sqref="F35"/>
    </sheetView>
  </sheetViews>
  <sheetFormatPr defaultRowHeight="15" x14ac:dyDescent="0.25"/>
  <cols>
    <col min="1" max="1" width="7.5703125" customWidth="1"/>
    <col min="2" max="2" width="48" customWidth="1"/>
    <col min="3" max="3" width="15.5703125" style="62" customWidth="1"/>
    <col min="4" max="4" width="10.5703125" customWidth="1"/>
    <col min="5" max="5" width="10.85546875" style="27" customWidth="1"/>
    <col min="6" max="6" width="19.7109375" style="35" customWidth="1"/>
    <col min="18" max="18" width="11.28515625" style="39" bestFit="1" customWidth="1"/>
    <col min="19" max="19" width="8.85546875" style="27"/>
    <col min="20" max="20" width="9.140625" style="70"/>
    <col min="23" max="24" width="9.140625" style="42"/>
    <col min="25" max="25" width="8.85546875" style="43"/>
  </cols>
  <sheetData>
    <row r="1" spans="1:25" ht="10.5" customHeight="1" x14ac:dyDescent="0.25"/>
    <row r="2" spans="1:25" ht="17.25" customHeight="1" x14ac:dyDescent="0.3">
      <c r="E2" s="114" t="s">
        <v>0</v>
      </c>
      <c r="F2" s="115"/>
      <c r="G2" s="115"/>
      <c r="H2" s="115"/>
      <c r="I2" s="18"/>
      <c r="J2" s="18"/>
    </row>
    <row r="3" spans="1:25" ht="7.5" customHeight="1" x14ac:dyDescent="0.25">
      <c r="G3" s="18"/>
      <c r="H3" s="18"/>
      <c r="I3" s="18"/>
      <c r="J3" s="18"/>
    </row>
    <row r="4" spans="1:25" ht="15.75" customHeight="1" x14ac:dyDescent="0.3">
      <c r="F4" s="36" t="s">
        <v>60</v>
      </c>
      <c r="G4" s="19"/>
      <c r="H4" s="19"/>
      <c r="I4" s="19"/>
      <c r="J4" s="18"/>
    </row>
    <row r="5" spans="1:25" ht="6.75" customHeight="1" x14ac:dyDescent="0.3">
      <c r="F5" s="36"/>
      <c r="G5" s="19"/>
      <c r="H5" s="19"/>
      <c r="I5" s="19"/>
      <c r="J5" s="18"/>
    </row>
    <row r="6" spans="1:25" ht="13.5" customHeight="1" x14ac:dyDescent="0.3">
      <c r="F6" s="36" t="s">
        <v>1</v>
      </c>
      <c r="G6" s="19"/>
      <c r="H6" s="19"/>
      <c r="I6" s="19"/>
      <c r="J6" s="18"/>
    </row>
    <row r="7" spans="1:25" ht="4.5" customHeight="1" x14ac:dyDescent="0.3">
      <c r="F7" s="36"/>
      <c r="G7" s="19"/>
      <c r="H7" s="19"/>
      <c r="I7" s="19"/>
      <c r="J7" s="18"/>
    </row>
    <row r="8" spans="1:25" ht="18.75" x14ac:dyDescent="0.3">
      <c r="F8" s="36" t="s">
        <v>56</v>
      </c>
      <c r="G8" s="19"/>
      <c r="H8" s="19"/>
      <c r="I8" s="19"/>
      <c r="J8" s="18"/>
    </row>
    <row r="9" spans="1:25" ht="10.5" customHeight="1" thickBot="1" x14ac:dyDescent="0.3"/>
    <row r="10" spans="1:25" s="20" customFormat="1" ht="15" customHeight="1" x14ac:dyDescent="0.2">
      <c r="A10" s="153" t="s">
        <v>2</v>
      </c>
      <c r="B10" s="164" t="s">
        <v>4</v>
      </c>
      <c r="C10" s="144" t="s">
        <v>23</v>
      </c>
      <c r="D10" s="124" t="s">
        <v>54</v>
      </c>
      <c r="E10" s="125"/>
      <c r="F10" s="138" t="s">
        <v>5</v>
      </c>
      <c r="G10" s="165" t="s">
        <v>6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47" t="s">
        <v>16</v>
      </c>
      <c r="S10" s="148"/>
      <c r="T10" s="148"/>
      <c r="U10" s="148"/>
      <c r="V10" s="148"/>
      <c r="W10" s="148"/>
      <c r="X10" s="148"/>
      <c r="Y10" s="149"/>
    </row>
    <row r="11" spans="1:25" s="20" customFormat="1" ht="25.5" customHeight="1" x14ac:dyDescent="0.2">
      <c r="A11" s="154"/>
      <c r="B11" s="154"/>
      <c r="C11" s="145"/>
      <c r="D11" s="126"/>
      <c r="E11" s="127"/>
      <c r="F11" s="139"/>
      <c r="G11" s="116" t="s">
        <v>7</v>
      </c>
      <c r="H11" s="137"/>
      <c r="I11" s="137"/>
      <c r="J11" s="137"/>
      <c r="K11" s="137"/>
      <c r="L11" s="117"/>
      <c r="M11" s="116" t="s">
        <v>8</v>
      </c>
      <c r="N11" s="137"/>
      <c r="O11" s="137"/>
      <c r="P11" s="137"/>
      <c r="Q11" s="117"/>
      <c r="R11" s="116" t="s">
        <v>17</v>
      </c>
      <c r="S11" s="117"/>
      <c r="T11" s="147" t="s">
        <v>18</v>
      </c>
      <c r="U11" s="148"/>
      <c r="V11" s="148"/>
      <c r="W11" s="148"/>
      <c r="X11" s="148"/>
      <c r="Y11" s="149"/>
    </row>
    <row r="12" spans="1:25" s="20" customFormat="1" ht="12.75" x14ac:dyDescent="0.2">
      <c r="A12" s="154"/>
      <c r="B12" s="154"/>
      <c r="C12" s="145"/>
      <c r="D12" s="126"/>
      <c r="E12" s="127"/>
      <c r="F12" s="139"/>
      <c r="G12" s="134" t="s">
        <v>11</v>
      </c>
      <c r="H12" s="118" t="s">
        <v>12</v>
      </c>
      <c r="I12" s="118" t="s">
        <v>22</v>
      </c>
      <c r="J12" s="116" t="s">
        <v>9</v>
      </c>
      <c r="K12" s="137"/>
      <c r="L12" s="117"/>
      <c r="M12" s="134" t="s">
        <v>11</v>
      </c>
      <c r="N12" s="116" t="s">
        <v>9</v>
      </c>
      <c r="O12" s="137"/>
      <c r="P12" s="117"/>
      <c r="Q12" s="121" t="s">
        <v>15</v>
      </c>
      <c r="R12" s="150" t="s">
        <v>11</v>
      </c>
      <c r="S12" s="156" t="s">
        <v>12</v>
      </c>
      <c r="T12" s="131" t="s">
        <v>11</v>
      </c>
      <c r="U12" s="118" t="s">
        <v>12</v>
      </c>
      <c r="V12" s="143" t="s">
        <v>21</v>
      </c>
      <c r="W12" s="159" t="s">
        <v>19</v>
      </c>
      <c r="X12" s="160"/>
      <c r="Y12" s="161"/>
    </row>
    <row r="13" spans="1:25" s="20" customFormat="1" ht="27" customHeight="1" thickBot="1" x14ac:dyDescent="0.25">
      <c r="A13" s="154"/>
      <c r="B13" s="154"/>
      <c r="C13" s="145"/>
      <c r="D13" s="128"/>
      <c r="E13" s="129"/>
      <c r="F13" s="139"/>
      <c r="G13" s="135"/>
      <c r="H13" s="119"/>
      <c r="I13" s="119"/>
      <c r="J13" s="116" t="s">
        <v>10</v>
      </c>
      <c r="K13" s="117"/>
      <c r="L13" s="118" t="s">
        <v>14</v>
      </c>
      <c r="M13" s="135"/>
      <c r="N13" s="116" t="s">
        <v>10</v>
      </c>
      <c r="O13" s="117"/>
      <c r="P13" s="118" t="s">
        <v>14</v>
      </c>
      <c r="Q13" s="122"/>
      <c r="R13" s="151"/>
      <c r="S13" s="157"/>
      <c r="T13" s="132"/>
      <c r="U13" s="141"/>
      <c r="V13" s="141"/>
      <c r="W13" s="159" t="s">
        <v>20</v>
      </c>
      <c r="X13" s="161"/>
      <c r="Y13" s="162" t="s">
        <v>58</v>
      </c>
    </row>
    <row r="14" spans="1:25" s="20" customFormat="1" ht="123.75" customHeight="1" thickBot="1" x14ac:dyDescent="0.25">
      <c r="A14" s="155"/>
      <c r="B14" s="155"/>
      <c r="C14" s="146"/>
      <c r="D14" s="21" t="s">
        <v>3</v>
      </c>
      <c r="E14" s="28" t="s">
        <v>55</v>
      </c>
      <c r="F14" s="140"/>
      <c r="G14" s="136"/>
      <c r="H14" s="120"/>
      <c r="I14" s="120"/>
      <c r="J14" s="22" t="s">
        <v>57</v>
      </c>
      <c r="K14" s="22" t="s">
        <v>13</v>
      </c>
      <c r="L14" s="120"/>
      <c r="M14" s="136"/>
      <c r="N14" s="22" t="s">
        <v>57</v>
      </c>
      <c r="O14" s="22" t="s">
        <v>13</v>
      </c>
      <c r="P14" s="120"/>
      <c r="Q14" s="123"/>
      <c r="R14" s="152"/>
      <c r="S14" s="158"/>
      <c r="T14" s="133"/>
      <c r="U14" s="142"/>
      <c r="V14" s="142"/>
      <c r="W14" s="44" t="s">
        <v>59</v>
      </c>
      <c r="X14" s="44" t="s">
        <v>13</v>
      </c>
      <c r="Y14" s="163"/>
    </row>
    <row r="15" spans="1:25" x14ac:dyDescent="0.25">
      <c r="A15" s="13">
        <v>1</v>
      </c>
      <c r="B15" s="13">
        <v>2</v>
      </c>
      <c r="C15" s="63">
        <v>3</v>
      </c>
      <c r="D15" s="13">
        <v>4</v>
      </c>
      <c r="E15" s="29">
        <v>5</v>
      </c>
      <c r="F15" s="37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13</v>
      </c>
      <c r="L15" s="13">
        <v>14</v>
      </c>
      <c r="M15" s="13">
        <v>15</v>
      </c>
      <c r="N15" s="13">
        <v>16</v>
      </c>
      <c r="O15" s="13">
        <v>19</v>
      </c>
      <c r="P15" s="13">
        <v>20</v>
      </c>
      <c r="Q15" s="13">
        <v>21</v>
      </c>
      <c r="R15" s="40">
        <v>22</v>
      </c>
      <c r="S15" s="29">
        <v>23</v>
      </c>
      <c r="T15" s="71">
        <v>24</v>
      </c>
      <c r="U15" s="13">
        <v>25</v>
      </c>
      <c r="V15" s="13">
        <v>26</v>
      </c>
      <c r="W15" s="45">
        <v>27</v>
      </c>
      <c r="X15" s="45">
        <v>30</v>
      </c>
      <c r="Y15" s="46">
        <v>31</v>
      </c>
    </row>
    <row r="16" spans="1:25" x14ac:dyDescent="0.25">
      <c r="A16" s="109" t="s">
        <v>26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5" ht="15.75" x14ac:dyDescent="0.25">
      <c r="A17" s="1" t="s">
        <v>27</v>
      </c>
      <c r="B17" s="2" t="s">
        <v>25</v>
      </c>
      <c r="C17" s="64">
        <v>175.9</v>
      </c>
      <c r="D17" s="5">
        <v>951</v>
      </c>
      <c r="E17" s="30">
        <v>1043</v>
      </c>
      <c r="F17" s="38">
        <f t="shared" ref="F17:F30" si="0">E17/C17</f>
        <v>5.9295054007959065</v>
      </c>
      <c r="G17" s="17">
        <v>72</v>
      </c>
      <c r="H17" s="6">
        <v>8</v>
      </c>
      <c r="I17" s="11"/>
      <c r="J17" s="25">
        <v>19</v>
      </c>
      <c r="K17" s="9">
        <v>15</v>
      </c>
      <c r="L17" s="9">
        <v>38</v>
      </c>
      <c r="M17" s="15"/>
      <c r="N17" s="3"/>
      <c r="O17" s="3"/>
      <c r="P17" s="3"/>
      <c r="Q17" s="3"/>
      <c r="R17" s="41">
        <f t="shared" ref="R17" si="1">E17*S17%</f>
        <v>83.44</v>
      </c>
      <c r="S17" s="33">
        <v>8</v>
      </c>
      <c r="T17" s="60">
        <v>80</v>
      </c>
      <c r="U17" s="26">
        <f t="shared" ref="U17" si="2">T17/E17%</f>
        <v>7.6701821668264625</v>
      </c>
      <c r="V17" s="3"/>
      <c r="W17" s="47">
        <f t="shared" ref="W17" si="3">T17*15%</f>
        <v>12</v>
      </c>
      <c r="X17" s="47">
        <f t="shared" ref="X17" si="4">T17-W17-Y17</f>
        <v>44</v>
      </c>
      <c r="Y17" s="48">
        <f t="shared" ref="Y17" si="5">T17*30%</f>
        <v>24</v>
      </c>
    </row>
    <row r="18" spans="1:25" ht="15.75" x14ac:dyDescent="0.25">
      <c r="A18" s="10" t="s">
        <v>28</v>
      </c>
      <c r="B18" s="130" t="s">
        <v>53</v>
      </c>
      <c r="C18" s="112"/>
      <c r="D18" s="112"/>
      <c r="E18" s="112"/>
      <c r="F18" s="113"/>
      <c r="G18" s="16">
        <v>4</v>
      </c>
      <c r="H18" s="4"/>
      <c r="I18" s="4"/>
      <c r="J18" s="23">
        <v>0</v>
      </c>
      <c r="K18" s="9">
        <v>4</v>
      </c>
      <c r="L18" s="9">
        <v>0</v>
      </c>
      <c r="M18" s="15"/>
      <c r="N18" s="3"/>
      <c r="O18" s="3"/>
      <c r="P18" s="3"/>
      <c r="Q18" s="3"/>
      <c r="R18" s="41">
        <f t="shared" ref="R18:R30" si="6">E18*S18%</f>
        <v>0</v>
      </c>
      <c r="S18" s="33">
        <v>0</v>
      </c>
      <c r="T18" s="60">
        <v>3</v>
      </c>
      <c r="U18" s="26" t="e">
        <f t="shared" ref="U18:U30" si="7">T18/E18%</f>
        <v>#DIV/0!</v>
      </c>
      <c r="V18" s="3"/>
      <c r="W18" s="47">
        <f t="shared" ref="W18:W30" si="8">T18*15%</f>
        <v>0.44999999999999996</v>
      </c>
      <c r="X18" s="47">
        <f t="shared" ref="X18:X30" si="9">T18-W18-Y18</f>
        <v>1.65</v>
      </c>
      <c r="Y18" s="48">
        <f t="shared" ref="Y18:Y30" si="10">T18*30%</f>
        <v>0.89999999999999991</v>
      </c>
    </row>
    <row r="19" spans="1:25" s="81" customFormat="1" ht="30" x14ac:dyDescent="0.25">
      <c r="A19" s="73" t="s">
        <v>29</v>
      </c>
      <c r="B19" s="88" t="s">
        <v>30</v>
      </c>
      <c r="C19" s="89">
        <v>89.7</v>
      </c>
      <c r="D19" s="82">
        <v>1193</v>
      </c>
      <c r="E19" s="83">
        <v>1243</v>
      </c>
      <c r="F19" s="75">
        <f t="shared" si="0"/>
        <v>13.857302118171683</v>
      </c>
      <c r="G19" s="84">
        <v>173</v>
      </c>
      <c r="H19" s="85">
        <v>18</v>
      </c>
      <c r="I19" s="76"/>
      <c r="J19" s="86">
        <v>43</v>
      </c>
      <c r="K19" s="87">
        <v>50</v>
      </c>
      <c r="L19" s="87">
        <v>80</v>
      </c>
      <c r="M19" s="87">
        <v>107</v>
      </c>
      <c r="N19" s="84">
        <v>28</v>
      </c>
      <c r="O19" s="84">
        <v>30</v>
      </c>
      <c r="P19" s="84">
        <v>49</v>
      </c>
      <c r="Q19" s="84">
        <v>61.8</v>
      </c>
      <c r="R19" s="77">
        <f t="shared" si="6"/>
        <v>248.60000000000002</v>
      </c>
      <c r="S19" s="78">
        <v>20</v>
      </c>
      <c r="T19" s="79">
        <v>248</v>
      </c>
      <c r="U19" s="78">
        <f t="shared" si="7"/>
        <v>19.95172968624296</v>
      </c>
      <c r="V19" s="74"/>
      <c r="W19" s="80">
        <f t="shared" si="8"/>
        <v>37.199999999999996</v>
      </c>
      <c r="X19" s="80">
        <f t="shared" si="9"/>
        <v>136.40000000000003</v>
      </c>
      <c r="Y19" s="80">
        <f t="shared" si="10"/>
        <v>74.399999999999991</v>
      </c>
    </row>
    <row r="20" spans="1:25" s="81" customFormat="1" ht="27.75" customHeight="1" x14ac:dyDescent="0.25">
      <c r="A20" s="73" t="s">
        <v>31</v>
      </c>
      <c r="B20" s="88" t="s">
        <v>32</v>
      </c>
      <c r="C20" s="89">
        <v>106.1</v>
      </c>
      <c r="D20" s="82">
        <v>718</v>
      </c>
      <c r="E20" s="83">
        <v>1402</v>
      </c>
      <c r="F20" s="75">
        <f t="shared" si="0"/>
        <v>13.213949104618285</v>
      </c>
      <c r="G20" s="84">
        <v>107</v>
      </c>
      <c r="H20" s="85">
        <v>15</v>
      </c>
      <c r="I20" s="76"/>
      <c r="J20" s="86">
        <v>26</v>
      </c>
      <c r="K20" s="87">
        <v>30</v>
      </c>
      <c r="L20" s="87">
        <v>51</v>
      </c>
      <c r="M20" s="87">
        <v>48</v>
      </c>
      <c r="N20" s="84">
        <v>17</v>
      </c>
      <c r="O20" s="84">
        <v>16</v>
      </c>
      <c r="P20" s="84">
        <v>15</v>
      </c>
      <c r="Q20" s="84">
        <v>44.9</v>
      </c>
      <c r="R20" s="77">
        <f t="shared" si="6"/>
        <v>280.40000000000003</v>
      </c>
      <c r="S20" s="78">
        <v>20</v>
      </c>
      <c r="T20" s="79">
        <v>210</v>
      </c>
      <c r="U20" s="78">
        <f t="shared" si="7"/>
        <v>14.978601997146933</v>
      </c>
      <c r="V20" s="74"/>
      <c r="W20" s="80">
        <f t="shared" si="8"/>
        <v>31.5</v>
      </c>
      <c r="X20" s="80">
        <f t="shared" si="9"/>
        <v>115.5</v>
      </c>
      <c r="Y20" s="80">
        <f t="shared" si="10"/>
        <v>63</v>
      </c>
    </row>
    <row r="21" spans="1:25" s="81" customFormat="1" ht="15.75" x14ac:dyDescent="0.25">
      <c r="A21" s="73" t="s">
        <v>33</v>
      </c>
      <c r="B21" s="88" t="s">
        <v>34</v>
      </c>
      <c r="C21" s="89">
        <v>98.16</v>
      </c>
      <c r="D21" s="82">
        <v>1310</v>
      </c>
      <c r="E21" s="83">
        <v>1087</v>
      </c>
      <c r="F21" s="75">
        <f t="shared" si="0"/>
        <v>11.073757131214345</v>
      </c>
      <c r="G21" s="84">
        <v>198</v>
      </c>
      <c r="H21" s="85">
        <v>18</v>
      </c>
      <c r="I21" s="76"/>
      <c r="J21" s="86">
        <v>49</v>
      </c>
      <c r="K21" s="87">
        <v>69</v>
      </c>
      <c r="L21" s="87">
        <v>80</v>
      </c>
      <c r="M21" s="87"/>
      <c r="N21" s="74"/>
      <c r="O21" s="74"/>
      <c r="P21" s="74"/>
      <c r="Q21" s="74"/>
      <c r="R21" s="77">
        <f t="shared" si="6"/>
        <v>163.04999999999998</v>
      </c>
      <c r="S21" s="78">
        <v>15</v>
      </c>
      <c r="T21" s="79">
        <v>163</v>
      </c>
      <c r="U21" s="78">
        <f t="shared" si="7"/>
        <v>14.995400183992642</v>
      </c>
      <c r="V21" s="74"/>
      <c r="W21" s="80">
        <f t="shared" si="8"/>
        <v>24.45</v>
      </c>
      <c r="X21" s="80">
        <f t="shared" si="9"/>
        <v>89.65</v>
      </c>
      <c r="Y21" s="80">
        <f t="shared" si="10"/>
        <v>48.9</v>
      </c>
    </row>
    <row r="22" spans="1:25" s="81" customFormat="1" ht="30" x14ac:dyDescent="0.25">
      <c r="A22" s="73" t="s">
        <v>35</v>
      </c>
      <c r="B22" s="88" t="s">
        <v>36</v>
      </c>
      <c r="C22" s="89">
        <v>54.46</v>
      </c>
      <c r="D22" s="82">
        <v>1003</v>
      </c>
      <c r="E22" s="83">
        <v>684</v>
      </c>
      <c r="F22" s="75">
        <f t="shared" si="0"/>
        <v>12.559676827029012</v>
      </c>
      <c r="G22" s="84">
        <v>180</v>
      </c>
      <c r="H22" s="85">
        <v>18</v>
      </c>
      <c r="I22" s="76"/>
      <c r="J22" s="86">
        <v>45</v>
      </c>
      <c r="K22" s="87">
        <v>55</v>
      </c>
      <c r="L22" s="87">
        <v>80</v>
      </c>
      <c r="M22" s="87">
        <v>66</v>
      </c>
      <c r="N22" s="84">
        <v>20</v>
      </c>
      <c r="O22" s="84">
        <v>24</v>
      </c>
      <c r="P22" s="84">
        <v>22</v>
      </c>
      <c r="Q22" s="84">
        <v>36.700000000000003</v>
      </c>
      <c r="R22" s="77">
        <f t="shared" si="6"/>
        <v>136.80000000000001</v>
      </c>
      <c r="S22" s="78">
        <v>20</v>
      </c>
      <c r="T22" s="79">
        <v>136</v>
      </c>
      <c r="U22" s="78">
        <f t="shared" si="7"/>
        <v>19.883040935672515</v>
      </c>
      <c r="V22" s="74"/>
      <c r="W22" s="80">
        <f t="shared" si="8"/>
        <v>20.399999999999999</v>
      </c>
      <c r="X22" s="80">
        <f t="shared" si="9"/>
        <v>74.8</v>
      </c>
      <c r="Y22" s="80">
        <f t="shared" si="10"/>
        <v>40.799999999999997</v>
      </c>
    </row>
    <row r="23" spans="1:25" s="81" customFormat="1" ht="15.75" x14ac:dyDescent="0.25">
      <c r="A23" s="73" t="s">
        <v>37</v>
      </c>
      <c r="B23" s="88" t="s">
        <v>38</v>
      </c>
      <c r="C23" s="89">
        <v>54.81</v>
      </c>
      <c r="D23" s="82">
        <v>1217</v>
      </c>
      <c r="E23" s="83">
        <v>872</v>
      </c>
      <c r="F23" s="75">
        <f t="shared" si="0"/>
        <v>15.909505564677978</v>
      </c>
      <c r="G23" s="84">
        <v>219</v>
      </c>
      <c r="H23" s="85">
        <v>18</v>
      </c>
      <c r="I23" s="76"/>
      <c r="J23" s="86">
        <v>54</v>
      </c>
      <c r="K23" s="87">
        <v>65</v>
      </c>
      <c r="L23" s="87">
        <v>100</v>
      </c>
      <c r="M23" s="87">
        <v>78</v>
      </c>
      <c r="N23" s="108">
        <v>29</v>
      </c>
      <c r="O23" s="108">
        <v>23</v>
      </c>
      <c r="P23" s="108">
        <v>26</v>
      </c>
      <c r="Q23" s="108">
        <v>39.4</v>
      </c>
      <c r="R23" s="77">
        <f t="shared" si="6"/>
        <v>218</v>
      </c>
      <c r="S23" s="78">
        <v>25</v>
      </c>
      <c r="T23" s="79">
        <v>217</v>
      </c>
      <c r="U23" s="78">
        <v>25</v>
      </c>
      <c r="V23" s="74"/>
      <c r="W23" s="80">
        <f t="shared" si="8"/>
        <v>32.549999999999997</v>
      </c>
      <c r="X23" s="80">
        <f t="shared" si="9"/>
        <v>119.35</v>
      </c>
      <c r="Y23" s="80">
        <f t="shared" si="10"/>
        <v>65.099999999999994</v>
      </c>
    </row>
    <row r="24" spans="1:25" s="81" customFormat="1" ht="15.75" x14ac:dyDescent="0.25">
      <c r="A24" s="73" t="s">
        <v>39</v>
      </c>
      <c r="B24" s="88" t="s">
        <v>40</v>
      </c>
      <c r="C24" s="89">
        <v>49.6</v>
      </c>
      <c r="D24" s="82">
        <v>153</v>
      </c>
      <c r="E24" s="83">
        <v>191</v>
      </c>
      <c r="F24" s="75">
        <f t="shared" si="0"/>
        <v>3.850806451612903</v>
      </c>
      <c r="G24" s="84">
        <v>10</v>
      </c>
      <c r="H24" s="85">
        <v>7</v>
      </c>
      <c r="I24" s="76"/>
      <c r="J24" s="86">
        <v>2</v>
      </c>
      <c r="K24" s="87">
        <v>3</v>
      </c>
      <c r="L24" s="87">
        <v>5</v>
      </c>
      <c r="M24" s="87">
        <v>2</v>
      </c>
      <c r="N24" s="74">
        <v>2</v>
      </c>
      <c r="O24" s="74"/>
      <c r="P24" s="74"/>
      <c r="Q24" s="74">
        <v>20</v>
      </c>
      <c r="R24" s="77">
        <f t="shared" si="6"/>
        <v>15.280000000000001</v>
      </c>
      <c r="S24" s="78">
        <v>8</v>
      </c>
      <c r="T24" s="79">
        <v>13</v>
      </c>
      <c r="U24" s="78">
        <f t="shared" si="7"/>
        <v>6.8062827225130889</v>
      </c>
      <c r="V24" s="74"/>
      <c r="W24" s="80">
        <f t="shared" si="8"/>
        <v>1.95</v>
      </c>
      <c r="X24" s="80">
        <f t="shared" si="9"/>
        <v>7.15</v>
      </c>
      <c r="Y24" s="80">
        <f t="shared" si="10"/>
        <v>3.9</v>
      </c>
    </row>
    <row r="25" spans="1:25" s="81" customFormat="1" ht="30" x14ac:dyDescent="0.25">
      <c r="A25" s="73" t="s">
        <v>41</v>
      </c>
      <c r="B25" s="88" t="s">
        <v>42</v>
      </c>
      <c r="C25" s="89">
        <v>66.3</v>
      </c>
      <c r="D25" s="82">
        <v>1006</v>
      </c>
      <c r="E25" s="83">
        <v>902</v>
      </c>
      <c r="F25" s="75">
        <f t="shared" si="0"/>
        <v>13.604826546003018</v>
      </c>
      <c r="G25" s="84">
        <v>180</v>
      </c>
      <c r="H25" s="85">
        <v>18</v>
      </c>
      <c r="I25" s="76"/>
      <c r="J25" s="86">
        <v>45</v>
      </c>
      <c r="K25" s="87">
        <v>45</v>
      </c>
      <c r="L25" s="87">
        <v>90</v>
      </c>
      <c r="M25" s="87">
        <v>180</v>
      </c>
      <c r="N25" s="84">
        <v>45</v>
      </c>
      <c r="O25" s="84">
        <v>45</v>
      </c>
      <c r="P25" s="84">
        <v>45</v>
      </c>
      <c r="Q25" s="84">
        <v>100</v>
      </c>
      <c r="R25" s="77">
        <f t="shared" si="6"/>
        <v>180.4</v>
      </c>
      <c r="S25" s="78">
        <v>20</v>
      </c>
      <c r="T25" s="79">
        <v>180</v>
      </c>
      <c r="U25" s="78">
        <f t="shared" si="7"/>
        <v>19.955654101995567</v>
      </c>
      <c r="V25" s="74"/>
      <c r="W25" s="80">
        <f t="shared" si="8"/>
        <v>27</v>
      </c>
      <c r="X25" s="80">
        <f t="shared" si="9"/>
        <v>99</v>
      </c>
      <c r="Y25" s="80">
        <f t="shared" si="10"/>
        <v>54</v>
      </c>
    </row>
    <row r="26" spans="1:25" s="81" customFormat="1" ht="15.75" x14ac:dyDescent="0.25">
      <c r="A26" s="73" t="s">
        <v>43</v>
      </c>
      <c r="B26" s="88" t="s">
        <v>44</v>
      </c>
      <c r="C26" s="89">
        <v>42.6</v>
      </c>
      <c r="D26" s="82">
        <v>352</v>
      </c>
      <c r="E26" s="83">
        <v>467</v>
      </c>
      <c r="F26" s="75">
        <f t="shared" si="0"/>
        <v>10.96244131455399</v>
      </c>
      <c r="G26" s="84">
        <v>52</v>
      </c>
      <c r="H26" s="85">
        <v>15</v>
      </c>
      <c r="I26" s="76"/>
      <c r="J26" s="86">
        <v>13</v>
      </c>
      <c r="K26" s="87">
        <v>13</v>
      </c>
      <c r="L26" s="87">
        <v>26</v>
      </c>
      <c r="M26" s="87">
        <v>25</v>
      </c>
      <c r="N26" s="74"/>
      <c r="O26" s="84">
        <v>23</v>
      </c>
      <c r="P26" s="84">
        <v>2</v>
      </c>
      <c r="Q26" s="84">
        <v>48</v>
      </c>
      <c r="R26" s="77">
        <f t="shared" si="6"/>
        <v>70.05</v>
      </c>
      <c r="S26" s="78">
        <v>15</v>
      </c>
      <c r="T26" s="79">
        <v>70</v>
      </c>
      <c r="U26" s="78">
        <f t="shared" si="7"/>
        <v>14.989293361884368</v>
      </c>
      <c r="V26" s="74"/>
      <c r="W26" s="80">
        <f t="shared" si="8"/>
        <v>10.5</v>
      </c>
      <c r="X26" s="80">
        <f t="shared" si="9"/>
        <v>38.5</v>
      </c>
      <c r="Y26" s="80">
        <f t="shared" si="10"/>
        <v>21</v>
      </c>
    </row>
    <row r="27" spans="1:25" s="107" customFormat="1" ht="20.25" customHeight="1" x14ac:dyDescent="0.25">
      <c r="A27" s="91" t="s">
        <v>45</v>
      </c>
      <c r="B27" s="92" t="s">
        <v>46</v>
      </c>
      <c r="C27" s="93">
        <v>12.2</v>
      </c>
      <c r="D27" s="94">
        <v>199</v>
      </c>
      <c r="E27" s="95">
        <v>258</v>
      </c>
      <c r="F27" s="96">
        <f t="shared" si="0"/>
        <v>21.147540983606557</v>
      </c>
      <c r="G27" s="97">
        <v>35</v>
      </c>
      <c r="H27" s="98">
        <v>18</v>
      </c>
      <c r="I27" s="99"/>
      <c r="J27" s="100">
        <v>8</v>
      </c>
      <c r="K27" s="101">
        <v>10</v>
      </c>
      <c r="L27" s="101">
        <v>17</v>
      </c>
      <c r="M27" s="101"/>
      <c r="N27" s="102"/>
      <c r="O27" s="102"/>
      <c r="P27" s="102"/>
      <c r="Q27" s="102"/>
      <c r="R27" s="103">
        <f t="shared" si="6"/>
        <v>77.399999999999991</v>
      </c>
      <c r="S27" s="104">
        <v>30</v>
      </c>
      <c r="T27" s="105">
        <v>77</v>
      </c>
      <c r="U27" s="104">
        <f t="shared" si="7"/>
        <v>29.844961240310077</v>
      </c>
      <c r="V27" s="102"/>
      <c r="W27" s="106">
        <f t="shared" si="8"/>
        <v>11.549999999999999</v>
      </c>
      <c r="X27" s="106">
        <f t="shared" si="9"/>
        <v>42.350000000000009</v>
      </c>
      <c r="Y27" s="106">
        <f t="shared" si="10"/>
        <v>23.099999999999998</v>
      </c>
    </row>
    <row r="28" spans="1:25" s="107" customFormat="1" ht="17.25" customHeight="1" x14ac:dyDescent="0.25">
      <c r="A28" s="91" t="s">
        <v>47</v>
      </c>
      <c r="B28" s="92" t="s">
        <v>48</v>
      </c>
      <c r="C28" s="93">
        <v>11.2</v>
      </c>
      <c r="D28" s="94">
        <v>67</v>
      </c>
      <c r="E28" s="95">
        <v>104</v>
      </c>
      <c r="F28" s="96">
        <f t="shared" si="0"/>
        <v>9.2857142857142865</v>
      </c>
      <c r="G28" s="97">
        <v>5</v>
      </c>
      <c r="H28" s="98">
        <v>8</v>
      </c>
      <c r="I28" s="99"/>
      <c r="J28" s="100">
        <v>1</v>
      </c>
      <c r="K28" s="101">
        <v>4</v>
      </c>
      <c r="L28" s="101">
        <v>0</v>
      </c>
      <c r="M28" s="101"/>
      <c r="N28" s="102"/>
      <c r="O28" s="102"/>
      <c r="P28" s="102"/>
      <c r="Q28" s="102"/>
      <c r="R28" s="103">
        <f t="shared" si="6"/>
        <v>12.48</v>
      </c>
      <c r="S28" s="104">
        <v>12</v>
      </c>
      <c r="T28" s="105">
        <v>12</v>
      </c>
      <c r="U28" s="104">
        <f t="shared" si="7"/>
        <v>11.538461538461538</v>
      </c>
      <c r="V28" s="102"/>
      <c r="W28" s="106">
        <f t="shared" si="8"/>
        <v>1.7999999999999998</v>
      </c>
      <c r="X28" s="106">
        <f t="shared" si="9"/>
        <v>6.6</v>
      </c>
      <c r="Y28" s="106">
        <f t="shared" si="10"/>
        <v>3.5999999999999996</v>
      </c>
    </row>
    <row r="29" spans="1:25" s="62" customFormat="1" ht="20.25" customHeight="1" x14ac:dyDescent="0.25">
      <c r="A29" s="50" t="s">
        <v>49</v>
      </c>
      <c r="B29" s="51" t="s">
        <v>50</v>
      </c>
      <c r="C29" s="52">
        <v>15.6</v>
      </c>
      <c r="D29" s="68">
        <v>87</v>
      </c>
      <c r="E29" s="53">
        <v>16</v>
      </c>
      <c r="F29" s="54">
        <f t="shared" si="0"/>
        <v>1.0256410256410258</v>
      </c>
      <c r="G29" s="55">
        <v>6</v>
      </c>
      <c r="H29" s="56">
        <v>8</v>
      </c>
      <c r="I29" s="66"/>
      <c r="J29" s="69">
        <v>1</v>
      </c>
      <c r="K29" s="67">
        <v>5</v>
      </c>
      <c r="L29" s="67">
        <v>0</v>
      </c>
      <c r="M29" s="67"/>
      <c r="N29" s="57"/>
      <c r="O29" s="57"/>
      <c r="P29" s="57"/>
      <c r="Q29" s="57"/>
      <c r="R29" s="58">
        <f t="shared" si="6"/>
        <v>0.8</v>
      </c>
      <c r="S29" s="59">
        <v>5</v>
      </c>
      <c r="T29" s="60">
        <v>0</v>
      </c>
      <c r="U29" s="59">
        <f t="shared" si="7"/>
        <v>0</v>
      </c>
      <c r="V29" s="57"/>
      <c r="W29" s="61">
        <f t="shared" si="8"/>
        <v>0</v>
      </c>
      <c r="X29" s="61">
        <f t="shared" si="9"/>
        <v>0</v>
      </c>
      <c r="Y29" s="61">
        <f t="shared" si="10"/>
        <v>0</v>
      </c>
    </row>
    <row r="30" spans="1:25" s="81" customFormat="1" ht="16.5" customHeight="1" x14ac:dyDescent="0.25">
      <c r="A30" s="73" t="s">
        <v>51</v>
      </c>
      <c r="B30" s="88" t="s">
        <v>52</v>
      </c>
      <c r="C30" s="89">
        <v>42.6</v>
      </c>
      <c r="D30" s="82">
        <v>635</v>
      </c>
      <c r="E30" s="83">
        <v>762</v>
      </c>
      <c r="F30" s="75">
        <f t="shared" si="0"/>
        <v>17.887323943661972</v>
      </c>
      <c r="G30" s="84">
        <v>113</v>
      </c>
      <c r="H30" s="85">
        <v>18</v>
      </c>
      <c r="I30" s="76"/>
      <c r="J30" s="86">
        <v>28</v>
      </c>
      <c r="K30" s="87">
        <v>70</v>
      </c>
      <c r="L30" s="87">
        <v>15</v>
      </c>
      <c r="M30" s="87">
        <v>56</v>
      </c>
      <c r="N30" s="74"/>
      <c r="O30" s="74">
        <v>44</v>
      </c>
      <c r="P30" s="74">
        <v>12</v>
      </c>
      <c r="Q30" s="74">
        <v>49.5</v>
      </c>
      <c r="R30" s="77">
        <f t="shared" si="6"/>
        <v>190.5</v>
      </c>
      <c r="S30" s="78">
        <v>25</v>
      </c>
      <c r="T30" s="90">
        <v>164</v>
      </c>
      <c r="U30" s="78">
        <f t="shared" si="7"/>
        <v>21.522309711286088</v>
      </c>
      <c r="V30" s="74"/>
      <c r="W30" s="80">
        <f t="shared" si="8"/>
        <v>24.599999999999998</v>
      </c>
      <c r="X30" s="80">
        <f t="shared" si="9"/>
        <v>90.200000000000017</v>
      </c>
      <c r="Y30" s="80">
        <f t="shared" si="10"/>
        <v>49.199999999999996</v>
      </c>
    </row>
    <row r="31" spans="1:25" ht="15.75" x14ac:dyDescent="0.25">
      <c r="A31" s="3"/>
      <c r="B31" s="12" t="s">
        <v>24</v>
      </c>
      <c r="C31" s="65"/>
      <c r="D31" s="14"/>
      <c r="E31" s="31">
        <f>SUM(E17:E30)</f>
        <v>9031</v>
      </c>
      <c r="F31" s="32"/>
      <c r="G31" s="7">
        <f>SUM(G17:G30)</f>
        <v>1354</v>
      </c>
      <c r="H31" s="14"/>
      <c r="I31" s="14"/>
      <c r="J31" s="24">
        <f>SUM(J17:J30)</f>
        <v>334</v>
      </c>
      <c r="K31" s="7">
        <f>SUM(K17:K30)</f>
        <v>438</v>
      </c>
      <c r="L31" s="7">
        <f>SUM(L17:L30)</f>
        <v>582</v>
      </c>
      <c r="M31" s="7"/>
      <c r="N31" s="8"/>
      <c r="O31" s="8"/>
      <c r="P31" s="8"/>
      <c r="Q31" s="8"/>
      <c r="R31" s="41"/>
      <c r="S31" s="34"/>
      <c r="T31" s="72">
        <f>SUM(T17:T30)</f>
        <v>1573</v>
      </c>
      <c r="U31" s="8"/>
      <c r="V31" s="8"/>
      <c r="W31" s="49"/>
      <c r="X31" s="49"/>
      <c r="Y31" s="48"/>
    </row>
  </sheetData>
  <mergeCells count="33">
    <mergeCell ref="T11:Y11"/>
    <mergeCell ref="W12:Y12"/>
    <mergeCell ref="W13:X13"/>
    <mergeCell ref="Y13:Y14"/>
    <mergeCell ref="B10:B14"/>
    <mergeCell ref="G10:Q10"/>
    <mergeCell ref="G12:G14"/>
    <mergeCell ref="H12:H14"/>
    <mergeCell ref="S12:S14"/>
    <mergeCell ref="G11:L11"/>
    <mergeCell ref="M11:Q11"/>
    <mergeCell ref="N13:O13"/>
    <mergeCell ref="T12:T14"/>
    <mergeCell ref="P13:P14"/>
    <mergeCell ref="M12:M14"/>
    <mergeCell ref="N12:P12"/>
    <mergeCell ref="J12:L12"/>
    <mergeCell ref="J13:K13"/>
    <mergeCell ref="L13:L14"/>
    <mergeCell ref="F10:F14"/>
    <mergeCell ref="U12:U14"/>
    <mergeCell ref="V12:V14"/>
    <mergeCell ref="C10:C14"/>
    <mergeCell ref="R10:Y10"/>
    <mergeCell ref="R12:R14"/>
    <mergeCell ref="A10:A14"/>
    <mergeCell ref="D10:E13"/>
    <mergeCell ref="A16:Y16"/>
    <mergeCell ref="B18:F18"/>
    <mergeCell ref="E2:H2"/>
    <mergeCell ref="R11:S11"/>
    <mergeCell ref="I12:I14"/>
    <mergeCell ref="Q12:Q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2021-04-15T08:31:52Z</dcterms:modified>
</cp:coreProperties>
</file>