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2025\В МФ ФОРМЫ к 28.10\"/>
    </mc:Choice>
  </mc:AlternateContent>
  <bookViews>
    <workbookView xWindow="0" yWindow="0" windowWidth="28800" windowHeight="12585"/>
  </bookViews>
  <sheets>
    <sheet name="Форма № 2 Расходы" sheetId="1" r:id="rId1"/>
  </sheets>
  <definedNames>
    <definedName name="_xlnm._FilterDatabase" localSheetId="0" hidden="1">'Форма № 2 Расходы'!$B$3:$N$92</definedName>
    <definedName name="_xlnm.Print_Titles" localSheetId="0">'Форма № 2 Расходы'!$2:$3</definedName>
    <definedName name="_xlnm.Print_Area" localSheetId="0">'Форма № 2 Расходы'!$A$1:$O$93</definedName>
  </definedNames>
  <calcPr calcId="152511"/>
</workbook>
</file>

<file path=xl/calcChain.xml><?xml version="1.0" encoding="utf-8"?>
<calcChain xmlns="http://schemas.openxmlformats.org/spreadsheetml/2006/main">
  <c r="L26" i="1" l="1"/>
  <c r="N26" i="1"/>
  <c r="M75" i="1"/>
  <c r="M76" i="1"/>
  <c r="O36" i="1"/>
  <c r="I71" i="1" l="1"/>
  <c r="G88" i="1"/>
  <c r="G85" i="1"/>
  <c r="G81" i="1"/>
  <c r="G77" i="1"/>
  <c r="G71" i="1"/>
  <c r="G67" i="1"/>
  <c r="G61" i="1"/>
  <c r="G57" i="1"/>
  <c r="G52" i="1"/>
  <c r="G44" i="1"/>
  <c r="G40" i="1"/>
  <c r="G38" i="1"/>
  <c r="G13" i="1"/>
  <c r="O6" i="1" l="1"/>
  <c r="O7" i="1"/>
  <c r="O9" i="1"/>
  <c r="O10" i="1"/>
  <c r="O11" i="1"/>
  <c r="O12" i="1"/>
  <c r="O13" i="1"/>
  <c r="O17" i="1"/>
  <c r="O19" i="1"/>
  <c r="O22" i="1"/>
  <c r="O23" i="1"/>
  <c r="O30" i="1"/>
  <c r="O31" i="1"/>
  <c r="O32" i="1"/>
  <c r="O33" i="1"/>
  <c r="O34" i="1"/>
  <c r="O35" i="1"/>
  <c r="O37" i="1"/>
  <c r="O41" i="1"/>
  <c r="O42" i="1"/>
  <c r="O47" i="1"/>
  <c r="O48" i="1"/>
  <c r="O49" i="1"/>
  <c r="O62" i="1"/>
  <c r="O63" i="1"/>
  <c r="O64" i="1"/>
  <c r="O66" i="1"/>
  <c r="O68" i="1"/>
  <c r="O72" i="1"/>
  <c r="O75" i="1"/>
  <c r="O76" i="1"/>
  <c r="O79" i="1"/>
  <c r="O86" i="1"/>
  <c r="O89" i="1"/>
  <c r="O91" i="1"/>
  <c r="O5" i="1"/>
  <c r="M17" i="1"/>
  <c r="M19" i="1"/>
  <c r="M22" i="1"/>
  <c r="M23" i="1"/>
  <c r="M30" i="1"/>
  <c r="M31" i="1"/>
  <c r="M32" i="1"/>
  <c r="M33" i="1"/>
  <c r="M34" i="1"/>
  <c r="M36" i="1"/>
  <c r="M37" i="1"/>
  <c r="M41" i="1"/>
  <c r="M42" i="1"/>
  <c r="M47" i="1"/>
  <c r="M48" i="1"/>
  <c r="M49" i="1"/>
  <c r="M62" i="1"/>
  <c r="M63" i="1"/>
  <c r="M64" i="1"/>
  <c r="M66" i="1"/>
  <c r="M68" i="1"/>
  <c r="M72" i="1"/>
  <c r="M79" i="1"/>
  <c r="M86" i="1"/>
  <c r="M89" i="1"/>
  <c r="M91" i="1"/>
  <c r="M6" i="1"/>
  <c r="M7" i="1"/>
  <c r="M9" i="1"/>
  <c r="M10" i="1"/>
  <c r="M11" i="1"/>
  <c r="M12" i="1"/>
  <c r="M13" i="1"/>
  <c r="M5" i="1"/>
  <c r="K6" i="1"/>
  <c r="K7" i="1"/>
  <c r="K9" i="1"/>
  <c r="K10" i="1"/>
  <c r="K11" i="1"/>
  <c r="K12" i="1"/>
  <c r="K13" i="1"/>
  <c r="K16" i="1"/>
  <c r="K17" i="1"/>
  <c r="K19" i="1"/>
  <c r="K20" i="1"/>
  <c r="K22" i="1"/>
  <c r="K23" i="1"/>
  <c r="K24" i="1"/>
  <c r="K30" i="1"/>
  <c r="K31" i="1"/>
  <c r="K32" i="1"/>
  <c r="K33" i="1"/>
  <c r="K34" i="1"/>
  <c r="K35" i="1"/>
  <c r="K36" i="1"/>
  <c r="K37" i="1"/>
  <c r="K39" i="1"/>
  <c r="K41" i="1"/>
  <c r="K42" i="1"/>
  <c r="K43" i="1"/>
  <c r="K47" i="1"/>
  <c r="K49" i="1"/>
  <c r="K51" i="1"/>
  <c r="K54" i="1"/>
  <c r="K55" i="1"/>
  <c r="K56" i="1"/>
  <c r="K60" i="1"/>
  <c r="K62" i="1"/>
  <c r="K63" i="1"/>
  <c r="K64" i="1"/>
  <c r="K65" i="1"/>
  <c r="K66" i="1"/>
  <c r="K68" i="1"/>
  <c r="K72" i="1"/>
  <c r="K74" i="1"/>
  <c r="K75" i="1"/>
  <c r="K76" i="1"/>
  <c r="K79" i="1"/>
  <c r="K83" i="1"/>
  <c r="K86" i="1"/>
  <c r="K89" i="1"/>
  <c r="K91" i="1"/>
  <c r="K5" i="1"/>
  <c r="J6" i="1"/>
  <c r="J7" i="1"/>
  <c r="J9" i="1"/>
  <c r="J10" i="1"/>
  <c r="J11" i="1"/>
  <c r="J12" i="1"/>
  <c r="J16" i="1"/>
  <c r="J17" i="1"/>
  <c r="J19" i="1"/>
  <c r="J20" i="1"/>
  <c r="J22" i="1"/>
  <c r="J23" i="1"/>
  <c r="J24" i="1"/>
  <c r="J27" i="1"/>
  <c r="J30" i="1"/>
  <c r="J31" i="1"/>
  <c r="J32" i="1"/>
  <c r="J33" i="1"/>
  <c r="J34" i="1"/>
  <c r="J35" i="1"/>
  <c r="J36" i="1"/>
  <c r="J37" i="1"/>
  <c r="J39" i="1"/>
  <c r="J41" i="1"/>
  <c r="J42" i="1"/>
  <c r="J43" i="1"/>
  <c r="J47" i="1"/>
  <c r="J49" i="1"/>
  <c r="J51" i="1"/>
  <c r="J54" i="1"/>
  <c r="J55" i="1"/>
  <c r="J56" i="1"/>
  <c r="J60" i="1"/>
  <c r="J62" i="1"/>
  <c r="J63" i="1"/>
  <c r="J64" i="1"/>
  <c r="J65" i="1"/>
  <c r="J66" i="1"/>
  <c r="J68" i="1"/>
  <c r="J72" i="1"/>
  <c r="J74" i="1"/>
  <c r="J75" i="1"/>
  <c r="J76" i="1"/>
  <c r="J79" i="1"/>
  <c r="J83" i="1"/>
  <c r="J86" i="1"/>
  <c r="J89" i="1"/>
  <c r="J91" i="1"/>
  <c r="H27" i="1"/>
  <c r="H30" i="1"/>
  <c r="H31" i="1"/>
  <c r="H32" i="1"/>
  <c r="H33" i="1"/>
  <c r="H37" i="1"/>
  <c r="H41" i="1"/>
  <c r="H42" i="1"/>
  <c r="H43" i="1"/>
  <c r="H47" i="1"/>
  <c r="H49" i="1"/>
  <c r="H51" i="1"/>
  <c r="H54" i="1"/>
  <c r="H55" i="1"/>
  <c r="H56" i="1"/>
  <c r="H60" i="1"/>
  <c r="H62" i="1"/>
  <c r="H63" i="1"/>
  <c r="H64" i="1"/>
  <c r="H66" i="1"/>
  <c r="H68" i="1"/>
  <c r="H70" i="1"/>
  <c r="H72" i="1"/>
  <c r="H74" i="1"/>
  <c r="H75" i="1"/>
  <c r="H76" i="1"/>
  <c r="H79" i="1"/>
  <c r="H86" i="1"/>
  <c r="H89" i="1"/>
  <c r="H91" i="1"/>
  <c r="H18" i="1"/>
  <c r="H19" i="1"/>
  <c r="H20" i="1"/>
  <c r="H23" i="1"/>
  <c r="H6" i="1"/>
  <c r="H7" i="1"/>
  <c r="H9" i="1"/>
  <c r="H10" i="1"/>
  <c r="H11" i="1"/>
  <c r="H12" i="1"/>
  <c r="H16" i="1"/>
  <c r="H17" i="1"/>
  <c r="H5" i="1"/>
  <c r="J5" i="1"/>
  <c r="F47" i="1"/>
  <c r="F49" i="1"/>
  <c r="F51" i="1"/>
  <c r="F54" i="1"/>
  <c r="F55" i="1"/>
  <c r="F56" i="1"/>
  <c r="F60" i="1"/>
  <c r="F62" i="1"/>
  <c r="F63" i="1"/>
  <c r="F64" i="1"/>
  <c r="F66" i="1"/>
  <c r="F68" i="1"/>
  <c r="F70" i="1"/>
  <c r="F72" i="1"/>
  <c r="F74" i="1"/>
  <c r="F75" i="1"/>
  <c r="F76" i="1"/>
  <c r="F79" i="1"/>
  <c r="F86" i="1"/>
  <c r="F89" i="1"/>
  <c r="F91" i="1"/>
  <c r="F42" i="1"/>
  <c r="F43" i="1"/>
  <c r="F41" i="1"/>
  <c r="F27" i="1"/>
  <c r="F37" i="1"/>
  <c r="F31" i="1"/>
  <c r="F32" i="1"/>
  <c r="F33" i="1"/>
  <c r="F30" i="1"/>
  <c r="F18" i="1"/>
  <c r="F19" i="1"/>
  <c r="F20" i="1"/>
  <c r="F23" i="1"/>
  <c r="F6" i="1"/>
  <c r="F7" i="1"/>
  <c r="F9" i="1"/>
  <c r="F10" i="1"/>
  <c r="F11" i="1"/>
  <c r="F12" i="1"/>
  <c r="F16" i="1"/>
  <c r="F17" i="1"/>
  <c r="F5" i="1"/>
  <c r="D13" i="1" l="1"/>
  <c r="H13" i="1" s="1"/>
  <c r="E13" i="1" l="1"/>
  <c r="E26" i="1"/>
  <c r="G26" i="1"/>
  <c r="H26" i="1" s="1"/>
  <c r="I26" i="1"/>
  <c r="D26" i="1"/>
  <c r="E88" i="1"/>
  <c r="I88" i="1"/>
  <c r="L88" i="1"/>
  <c r="N88" i="1"/>
  <c r="E85" i="1"/>
  <c r="I85" i="1"/>
  <c r="L85" i="1"/>
  <c r="O85" i="1" s="1"/>
  <c r="N85" i="1"/>
  <c r="E81" i="1"/>
  <c r="I81" i="1"/>
  <c r="L81" i="1"/>
  <c r="N81" i="1"/>
  <c r="E77" i="1"/>
  <c r="F77" i="1" s="1"/>
  <c r="H77" i="1"/>
  <c r="I77" i="1"/>
  <c r="L77" i="1"/>
  <c r="N77" i="1"/>
  <c r="E71" i="1"/>
  <c r="L71" i="1"/>
  <c r="N71" i="1"/>
  <c r="E67" i="1"/>
  <c r="I67" i="1"/>
  <c r="L67" i="1"/>
  <c r="N67" i="1"/>
  <c r="E61" i="1"/>
  <c r="F61" i="1" s="1"/>
  <c r="I61" i="1"/>
  <c r="L61" i="1"/>
  <c r="N61" i="1"/>
  <c r="E57" i="1"/>
  <c r="F57" i="1" s="1"/>
  <c r="H57" i="1"/>
  <c r="I57" i="1"/>
  <c r="L57" i="1"/>
  <c r="N57" i="1"/>
  <c r="E52" i="1"/>
  <c r="I52" i="1"/>
  <c r="L52" i="1"/>
  <c r="N52" i="1"/>
  <c r="E44" i="1"/>
  <c r="I44" i="1"/>
  <c r="L44" i="1"/>
  <c r="N44" i="1"/>
  <c r="E40" i="1"/>
  <c r="F40" i="1"/>
  <c r="I40" i="1"/>
  <c r="L40" i="1"/>
  <c r="N40" i="1"/>
  <c r="E38" i="1"/>
  <c r="F38" i="1"/>
  <c r="I38" i="1"/>
  <c r="L38" i="1"/>
  <c r="N38" i="1"/>
  <c r="E29" i="1"/>
  <c r="G29" i="1"/>
  <c r="I29" i="1"/>
  <c r="L29" i="1"/>
  <c r="N29" i="1"/>
  <c r="D88" i="1"/>
  <c r="D85" i="1"/>
  <c r="D81" i="1"/>
  <c r="D77" i="1"/>
  <c r="D71" i="1"/>
  <c r="D67" i="1"/>
  <c r="D61" i="1"/>
  <c r="D57" i="1"/>
  <c r="D52" i="1"/>
  <c r="D44" i="1"/>
  <c r="D40" i="1"/>
  <c r="D38" i="1"/>
  <c r="D29" i="1"/>
  <c r="O88" i="1" l="1"/>
  <c r="O77" i="1"/>
  <c r="O71" i="1"/>
  <c r="O67" i="1"/>
  <c r="O61" i="1"/>
  <c r="M61" i="1"/>
  <c r="O44" i="1"/>
  <c r="O40" i="1"/>
  <c r="M40" i="1"/>
  <c r="O29" i="1"/>
  <c r="M29" i="1"/>
  <c r="M26" i="1"/>
  <c r="O26" i="1"/>
  <c r="M85" i="1"/>
  <c r="M77" i="1"/>
  <c r="M71" i="1"/>
  <c r="M67" i="1"/>
  <c r="M44" i="1"/>
  <c r="M88" i="1"/>
  <c r="I93" i="1"/>
  <c r="K52" i="1"/>
  <c r="J52" i="1"/>
  <c r="K71" i="1"/>
  <c r="J71" i="1"/>
  <c r="J88" i="1"/>
  <c r="K88" i="1"/>
  <c r="H52" i="1"/>
  <c r="H88" i="1"/>
  <c r="K29" i="1"/>
  <c r="J29" i="1"/>
  <c r="H40" i="1"/>
  <c r="H44" i="1"/>
  <c r="F52" i="1"/>
  <c r="K61" i="1"/>
  <c r="J61" i="1"/>
  <c r="H67" i="1"/>
  <c r="F71" i="1"/>
  <c r="K81" i="1"/>
  <c r="J81" i="1"/>
  <c r="H85" i="1"/>
  <c r="F88" i="1"/>
  <c r="K38" i="1"/>
  <c r="J38" i="1"/>
  <c r="K40" i="1"/>
  <c r="J40" i="1"/>
  <c r="K44" i="1"/>
  <c r="J44" i="1"/>
  <c r="K67" i="1"/>
  <c r="J67" i="1"/>
  <c r="H71" i="1"/>
  <c r="K85" i="1"/>
  <c r="J85" i="1"/>
  <c r="H29" i="1"/>
  <c r="F44" i="1"/>
  <c r="K57" i="1"/>
  <c r="J57" i="1"/>
  <c r="H61" i="1"/>
  <c r="F67" i="1"/>
  <c r="K77" i="1"/>
  <c r="J77" i="1"/>
  <c r="F85" i="1"/>
  <c r="F13" i="1"/>
  <c r="J13" i="1"/>
  <c r="J26" i="1"/>
  <c r="K26" i="1"/>
  <c r="N93" i="1"/>
  <c r="L93" i="1"/>
  <c r="F26" i="1"/>
  <c r="F29" i="1"/>
  <c r="G93" i="1"/>
  <c r="E93" i="1"/>
  <c r="D93" i="1"/>
  <c r="O93" i="1" l="1"/>
  <c r="M93" i="1"/>
  <c r="F93" i="1"/>
  <c r="K93" i="1"/>
  <c r="J93" i="1"/>
  <c r="H93" i="1"/>
</calcChain>
</file>

<file path=xl/sharedStrings.xml><?xml version="1.0" encoding="utf-8"?>
<sst xmlns="http://schemas.openxmlformats.org/spreadsheetml/2006/main" count="183" uniqueCount="182">
  <si>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</si>
  <si>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государственным корпорациям (компаниям)</t>
  </si>
  <si>
    <t>Резервные средства</t>
  </si>
  <si>
    <t>Итого</t>
  </si>
  <si>
    <t>0203</t>
  </si>
  <si>
    <t>0200</t>
  </si>
  <si>
    <t>0106</t>
  </si>
  <si>
    <t>0103</t>
  </si>
  <si>
    <t>0102</t>
  </si>
  <si>
    <t>0100</t>
  </si>
  <si>
    <t xml:space="preserve">Дефицит (-) / Профицит (+) </t>
  </si>
  <si>
    <t>Код</t>
  </si>
  <si>
    <t>Наименование раздела, подраздела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</si>
  <si>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</si>
  <si>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</si>
  <si>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</si>
  <si>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</si>
  <si>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</si>
  <si>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</si>
  <si>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</si>
  <si>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</si>
  <si>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</si>
  <si>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</si>
  <si>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</si>
  <si>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</si>
  <si>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</si>
  <si>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</si>
  <si>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</si>
  <si>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</si>
  <si>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</si>
  <si>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</si>
  <si>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</si>
  <si>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</si>
  <si>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</si>
  <si>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</si>
  <si>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</si>
  <si>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</si>
  <si>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</si>
  <si>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</si>
  <si>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</si>
  <si>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</si>
  <si>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</si>
  <si>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</si>
  <si>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</si>
  <si>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</si>
  <si>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</si>
  <si>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</si>
  <si>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</si>
  <si>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</si>
  <si>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</si>
  <si>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</si>
  <si>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</si>
  <si>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</si>
  <si>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</si>
  <si>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</si>
  <si>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</si>
  <si>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</si>
  <si>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</si>
  <si>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</si>
  <si>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</si>
  <si>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</si>
  <si>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</si>
  <si>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внешнего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</si>
  <si>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</si>
  <si>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</si>
  <si>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</si>
  <si>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0104</t>
  </si>
  <si>
    <t>0107</t>
  </si>
  <si>
    <t>0111</t>
  </si>
  <si>
    <t>0113</t>
  </si>
  <si>
    <t>0300</t>
  </si>
  <si>
    <t>0309</t>
  </si>
  <si>
    <t>0310</t>
  </si>
  <si>
    <t>0400</t>
  </si>
  <si>
    <t>0401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</si>
  <si>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</si>
  <si>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</si>
  <si>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</si>
  <si>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</si>
  <si>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</si>
  <si>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</si>
  <si>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</si>
  <si>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</si>
  <si>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</si>
  <si>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</si>
  <si>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0601</t>
  </si>
  <si>
    <t>0603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</si>
  <si>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</si>
  <si>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</si>
  <si>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</si>
  <si>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</si>
  <si>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</si>
  <si>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</si>
  <si>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</si>
  <si>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</si>
  <si>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</si>
  <si>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0802</t>
  </si>
  <si>
    <t>0804</t>
  </si>
  <si>
    <t>1000</t>
  </si>
  <si>
    <t>1003</t>
  </si>
  <si>
    <t>1004</t>
  </si>
  <si>
    <t>1006</t>
  </si>
  <si>
    <t>1100</t>
  </si>
  <si>
    <t>1101</t>
  </si>
  <si>
    <t>1102</t>
  </si>
  <si>
    <t>1105</t>
  </si>
  <si>
    <t>1200</t>
  </si>
  <si>
    <t>1201</t>
  </si>
  <si>
    <t>1202</t>
  </si>
  <si>
    <t>1204</t>
  </si>
  <si>
    <t>1300</t>
  </si>
  <si>
    <t>1301</t>
  </si>
  <si>
    <t>1302</t>
  </si>
  <si>
    <t>1400</t>
  </si>
  <si>
    <t>1401</t>
  </si>
  <si>
    <t>1402</t>
  </si>
  <si>
    <t>1403</t>
  </si>
  <si>
    <t>государственных (муниципальных) органов</t>
  </si>
  <si>
    <t>работников автономных и бюджетных учреждений</t>
  </si>
  <si>
    <t>Социальные выплаты гражданам, в т.ч.</t>
  </si>
  <si>
    <t>Стипендии</t>
  </si>
  <si>
    <t xml:space="preserve">Расходы на обслуживание гос. долга </t>
  </si>
  <si>
    <t>Иные выплаты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</si>
  <si>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</si>
  <si>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</si>
  <si>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</si>
  <si>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</si>
  <si>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</si>
  <si>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</si>
  <si>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</si>
  <si>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</si>
  <si>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</si>
  <si>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121+129</t>
  </si>
  <si>
    <t>13101+13201+13301+13401+
13501+13601+14101+14201+
14301+14401+14501+14601</t>
  </si>
  <si>
    <t>310+320</t>
  </si>
  <si>
    <t>111+119+121+129 + 131+139+141+149+
13101+13201+13301+13401+
13501+13601+14101+14201+
14301+14401+14501+14601</t>
  </si>
  <si>
    <t>112+113+122+123+133+134+142</t>
  </si>
  <si>
    <t xml:space="preserve">610+620-13101-13201-13301-13401-
13501-13601-14101-14201-
14301-14401-14501-14601
</t>
  </si>
  <si>
    <t>Обслуживание государственного внутреннего долга</t>
  </si>
  <si>
    <t>Наименование расходов</t>
  </si>
  <si>
    <t>Межбюджетные трансферты</t>
  </si>
  <si>
    <t>Другие расходы</t>
  </si>
  <si>
    <t>Вид расхода / раздел, подраздел (код формы 487)</t>
  </si>
  <si>
    <t>1001</t>
  </si>
  <si>
    <t>1002</t>
  </si>
  <si>
    <t>Пенсионное обеспечение</t>
  </si>
  <si>
    <t>Социальное обслуживание населения</t>
  </si>
  <si>
    <t>Воспроизводство минерально-сырьевой базы</t>
  </si>
  <si>
    <t>0404</t>
  </si>
  <si>
    <t>230,360, 880</t>
  </si>
  <si>
    <t>Прочие межбюджетные трансферты общего характера</t>
  </si>
  <si>
    <t>Условно утвержденные расходы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</si>
  <si>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</si>
  <si>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</si>
  <si>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241+242+244+245+246+247</t>
  </si>
  <si>
    <t>5=4/3*100</t>
  </si>
  <si>
    <t>7=6/3*100</t>
  </si>
  <si>
    <t>ИТОГО</t>
  </si>
  <si>
    <t>9=8/4*100</t>
  </si>
  <si>
    <t>10=8/6*100</t>
  </si>
  <si>
    <t>14=13/11*100</t>
  </si>
  <si>
    <t xml:space="preserve">№ </t>
  </si>
  <si>
    <t>тыс. руб.</t>
  </si>
  <si>
    <t>Приложение 2</t>
  </si>
  <si>
    <t>Исполнение  2023 г.</t>
  </si>
  <si>
    <t>Уточненный на 01.10.2024 г.</t>
  </si>
  <si>
    <t>Темп роста
 2024 к 2023 г.,%</t>
  </si>
  <si>
    <t>Оценка исполнения  2024 г.</t>
  </si>
  <si>
    <t>Параметры бюджета  
на 2025 г.</t>
  </si>
  <si>
    <t>Темп роста  2025 г. к уточненному  2024 г., %</t>
  </si>
  <si>
    <t>Параметры бюджета 
на 2026 г.</t>
  </si>
  <si>
    <t xml:space="preserve">Темп роста 2026 г. к 2025 г.,% </t>
  </si>
  <si>
    <t>Темп роста оценка 2024г. к 2023 г. %</t>
  </si>
  <si>
    <t xml:space="preserve">Темп роста  2025 г. к оценке 2024 г.,% </t>
  </si>
  <si>
    <t>Параметры бюджета 
на 2027 г.</t>
  </si>
  <si>
    <t xml:space="preserve">Темп роста 2027 г. к 2026 г.,% </t>
  </si>
  <si>
    <t>12=11/8*100</t>
  </si>
  <si>
    <r>
      <t xml:space="preserve">Параметры бюджета муниципального района </t>
    </r>
    <r>
      <rPr>
        <b/>
        <u/>
        <sz val="14"/>
        <color theme="1"/>
        <rFont val="Times New Roman"/>
        <family val="1"/>
        <charset val="204"/>
      </rPr>
      <t>Дульдургинский район</t>
    </r>
    <r>
      <rPr>
        <b/>
        <sz val="14"/>
        <color theme="1"/>
        <rFont val="Times New Roman"/>
        <family val="1"/>
        <charset val="204"/>
      </rPr>
      <t xml:space="preserve"> по видам расходов, разделам, подразделам</t>
    </r>
  </si>
  <si>
    <t>0105</t>
  </si>
  <si>
    <t>0314</t>
  </si>
  <si>
    <t>730</t>
  </si>
  <si>
    <t>0406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</si>
</sst>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\ _₽_-;\-* #,##0.0\ _₽_-;_-* &quot;-&quot;??\ _₽_-;_-@_-"/>
    <numFmt numFmtId="168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5"/>
    <xf numFmtId="0" fontId="5" fillId="0" borderId="6">
      <alignment horizontal="center" vertical="center" wrapText="1"/>
    </xf>
    <xf numFmtId="0" fontId="5" fillId="0" borderId="7"/>
    <xf numFmtId="0" fontId="5" fillId="0" borderId="6">
      <alignment horizontal="center" vertical="center" shrinkToFit="1"/>
    </xf>
    <xf numFmtId="0" fontId="5" fillId="2" borderId="8"/>
    <xf numFmtId="0" fontId="7" fillId="0" borderId="6">
      <alignment horizontal="left"/>
    </xf>
    <xf numFmtId="4" fontId="7" fillId="3" borderId="6">
      <alignment horizontal="right" vertical="top" shrinkToFit="1"/>
    </xf>
    <xf numFmtId="0" fontId="5" fillId="2" borderId="9"/>
    <xf numFmtId="0" fontId="5" fillId="0" borderId="8"/>
    <xf numFmtId="0" fontId="5" fillId="0" borderId="0">
      <alignment horizontal="left" wrapText="1"/>
    </xf>
    <xf numFmtId="49" fontId="5" fillId="0" borderId="6">
      <alignment horizontal="left" vertical="top" wrapText="1"/>
    </xf>
    <xf numFmtId="4" fontId="5" fillId="4" borderId="6">
      <alignment horizontal="right" vertical="top" shrinkToFit="1"/>
    </xf>
    <xf numFmtId="0" fontId="5" fillId="2" borderId="9">
      <alignment horizontal="center"/>
    </xf>
    <xf numFmtId="0" fontId="5" fillId="2" borderId="0">
      <alignment horizontal="center"/>
    </xf>
    <xf numFmtId="4" fontId="5" fillId="0" borderId="6">
      <alignment horizontal="right" vertical="top" shrinkToFit="1"/>
    </xf>
    <xf numFmtId="49" fontId="7" fillId="0" borderId="6">
      <alignment horizontal="left" vertical="top" wrapText="1"/>
    </xf>
    <xf numFmtId="0" fontId="5" fillId="2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2" borderId="8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12" fillId="0" borderId="0"/>
    <xf numFmtId="0" fontId="2" fillId="0" borderId="0"/>
    <xf numFmtId="0" fontId="8" fillId="0" borderId="0">
      <alignment vertical="top" wrapText="1"/>
    </xf>
    <xf numFmtId="0" fontId="14" fillId="0" borderId="0"/>
    <xf numFmtId="0" fontId="12" fillId="0" borderId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166" fontId="0" fillId="0" borderId="0" xfId="0" applyNumberFormat="1" applyFill="1"/>
    <xf numFmtId="167" fontId="0" fillId="0" borderId="0" xfId="51" applyNumberFormat="1" applyFont="1" applyFill="1"/>
    <xf numFmtId="0" fontId="9" fillId="0" borderId="0" xfId="0" applyFont="1" applyFill="1" applyAlignment="1">
      <alignment wrapText="1"/>
    </xf>
    <xf numFmtId="0" fontId="0" fillId="6" borderId="0" xfId="0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3" fontId="17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8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8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8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18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 applyProtection="1">
      <alignment horizontal="justify" vertical="center" wrapText="1"/>
      <protection locked="0"/>
    </xf>
    <xf numFmtId="165" fontId="17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7" fontId="18" fillId="0" borderId="1" xfId="51" applyNumberFormat="1" applyFont="1" applyFill="1" applyBorder="1" applyAlignment="1">
      <alignment horizontal="center" vertical="center" wrapText="1"/>
    </xf>
    <xf numFmtId="167" fontId="18" fillId="0" borderId="1" xfId="51" applyNumberFormat="1" applyFont="1" applyFill="1" applyBorder="1" applyAlignment="1" applyProtection="1">
      <alignment horizontal="justify" vertical="center" wrapText="1"/>
      <protection locked="0"/>
    </xf>
    <xf numFmtId="167" fontId="17" fillId="0" borderId="10" xfId="51" applyNumberFormat="1" applyFont="1" applyFill="1" applyBorder="1" applyAlignment="1" applyProtection="1">
      <alignment horizontal="center" vertical="center" wrapText="1"/>
      <protection locked="0"/>
    </xf>
    <xf numFmtId="167" fontId="18" fillId="0" borderId="1" xfId="5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165" fontId="19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justify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/>
    </xf>
    <xf numFmtId="166" fontId="10" fillId="5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/>
    <xf numFmtId="0" fontId="10" fillId="0" borderId="0" xfId="0" applyFont="1" applyFill="1" applyBorder="1" applyAlignment="1">
      <alignment wrapText="1"/>
    </xf>
    <xf numFmtId="166" fontId="18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justify" vertical="center" wrapText="1"/>
    </xf>
    <xf numFmtId="168" fontId="18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19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19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19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1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168" fontId="16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168" fontId="18" fillId="0" borderId="3" xfId="1" applyNumberFormat="1" applyFont="1" applyFill="1" applyBorder="1" applyAlignment="1" applyProtection="1">
      <alignment horizontal="center" vertical="center" wrapText="1"/>
      <protection locked="0"/>
    </xf>
    <xf numFmtId="168" fontId="18" fillId="0" borderId="1" xfId="5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168" fontId="16" fillId="0" borderId="14" xfId="1" applyNumberFormat="1" applyFont="1" applyFill="1" applyBorder="1" applyAlignment="1" applyProtection="1">
      <alignment horizontal="center" vertical="center" wrapText="1"/>
      <protection locked="0"/>
    </xf>
    <xf numFmtId="168" fontId="18" fillId="0" borderId="14" xfId="1" applyNumberFormat="1" applyFont="1" applyFill="1" applyBorder="1" applyAlignment="1" applyProtection="1">
      <alignment horizontal="center" vertical="center" wrapText="1"/>
      <protection locked="0"/>
    </xf>
    <xf numFmtId="168" fontId="18" fillId="0" borderId="15" xfId="1" applyNumberFormat="1" applyFont="1" applyFill="1" applyBorder="1" applyAlignment="1" applyProtection="1">
      <alignment horizontal="center" vertical="center" wrapText="1"/>
      <protection locked="0"/>
    </xf>
    <xf numFmtId="168" fontId="10" fillId="5" borderId="14" xfId="0" applyNumberFormat="1" applyFont="1" applyFill="1" applyBorder="1" applyAlignment="1">
      <alignment horizontal="center" vertical="center"/>
    </xf>
    <xf numFmtId="168" fontId="16" fillId="0" borderId="14" xfId="0" applyNumberFormat="1" applyFont="1" applyFill="1" applyBorder="1" applyAlignment="1">
      <alignment horizontal="center" vertical="center"/>
    </xf>
    <xf numFmtId="168" fontId="10" fillId="5" borderId="1" xfId="0" applyNumberFormat="1" applyFont="1" applyFill="1" applyBorder="1" applyAlignment="1">
      <alignment horizontal="justify" vertical="center" wrapText="1"/>
    </xf>
    <xf numFmtId="166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0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1" xfId="0" applyNumberFormat="1" applyFont="1" applyFill="1" applyBorder="1"/>
    <xf numFmtId="166" fontId="10" fillId="0" borderId="1" xfId="0" applyNumberFormat="1" applyFont="1" applyFill="1" applyBorder="1"/>
    <xf numFmtId="166" fontId="10" fillId="5" borderId="1" xfId="0" applyNumberFormat="1" applyFont="1" applyFill="1" applyBorder="1"/>
    <xf numFmtId="168" fontId="16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52">
    <cellStyle name="br" xfId="2"/>
    <cellStyle name="col" xfId="3"/>
    <cellStyle name="Normal" xfId="4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" xfId="51" builtinId="3"/>
    <cellStyle name="Финансовый 2" xfId="50"/>
  </cellStyles>
  <dxfs count="0"/>
  <tableStyles count="0" defaultTableStyle="TableStyleMedium2" defaultPivotStyle="PivotStyleLight16"/>
  <colors>
    <mruColors>
      <color rgb="FFFF99CC"/>
      <color rgb="FFFF3399"/>
      <color rgb="FF66FFFF"/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zoomScale="80" zoomScaleNormal="80" zoomScaleSheetLayoutView="90" workbookViewId="0">
      <pane xSplit="3" ySplit="3" topLeftCell="I85" activePane="bottomRight" state="frozen"/>
      <selection pane="topRight" activeCell="C1" sqref="C1"/>
      <selection pane="bottomLeft" activeCell="A6" sqref="A6"/>
      <selection pane="bottomRight" activeCell="O8" sqref="O8"/>
    </sheetView>
  </sheetViews>
  <sheetFormatPr defaultColWidth="8.85546875" defaultRowHeight="15" x14ac:dyDescent="0.25"/>
  <cols>
    <col min="1" max="1" width="8.85546875" style="1"/>
    <col min="2" max="2" width="47.42578125" style="6" customWidth="1"/>
    <col min="3" max="3" width="70.5703125" style="7" customWidth="1"/>
    <col min="4" max="4" width="15.7109375" style="7" customWidth="1"/>
    <col min="5" max="5" width="18.28515625" style="1" customWidth="1"/>
    <col min="6" max="6" width="21.85546875" style="8" customWidth="1"/>
    <col min="7" max="7" width="15.7109375" style="1" customWidth="1"/>
    <col min="8" max="9" width="16.85546875" style="8" customWidth="1"/>
    <col min="10" max="10" width="17.5703125" style="8" customWidth="1"/>
    <col min="11" max="11" width="20.28515625" style="8" customWidth="1"/>
    <col min="12" max="12" width="15.7109375" style="1" customWidth="1"/>
    <col min="13" max="13" width="17.85546875" style="1" customWidth="1"/>
    <col min="14" max="14" width="19.7109375" style="8" customWidth="1"/>
    <col min="15" max="15" width="18.85546875" style="1" customWidth="1"/>
    <col min="16" max="16384" width="8.85546875" style="1"/>
  </cols>
  <sheetData>
    <row r="1" spans="1:15" ht="18.75" customHeight="1" x14ac:dyDescent="0.3">
      <c r="A1" s="77" t="s">
        <v>177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60" t="s">
        <v>163</v>
      </c>
    </row>
    <row r="2" spans="1:15" ht="22.5" x14ac:dyDescent="0.25">
      <c r="B2" s="20"/>
      <c r="C2" s="2"/>
      <c r="D2" s="3"/>
      <c r="E2" s="78"/>
      <c r="F2" s="78"/>
      <c r="G2" s="19"/>
      <c r="H2" s="4"/>
      <c r="I2" s="4"/>
      <c r="J2" s="4"/>
      <c r="K2" s="4"/>
      <c r="L2" s="2"/>
      <c r="M2" s="2"/>
      <c r="N2" s="4" t="s">
        <v>162</v>
      </c>
    </row>
    <row r="3" spans="1:15" ht="75" x14ac:dyDescent="0.25">
      <c r="A3" s="75" t="s">
        <v>161</v>
      </c>
      <c r="B3" s="21" t="s">
        <v>142</v>
      </c>
      <c r="C3" s="21" t="s">
        <v>139</v>
      </c>
      <c r="D3" s="22" t="s">
        <v>164</v>
      </c>
      <c r="E3" s="23" t="s">
        <v>165</v>
      </c>
      <c r="F3" s="24" t="s">
        <v>166</v>
      </c>
      <c r="G3" s="23" t="s">
        <v>167</v>
      </c>
      <c r="H3" s="24" t="s">
        <v>172</v>
      </c>
      <c r="I3" s="23" t="s">
        <v>168</v>
      </c>
      <c r="J3" s="24" t="s">
        <v>169</v>
      </c>
      <c r="K3" s="25" t="s">
        <v>173</v>
      </c>
      <c r="L3" s="26" t="s">
        <v>170</v>
      </c>
      <c r="M3" s="61" t="s">
        <v>171</v>
      </c>
      <c r="N3" s="23" t="s">
        <v>174</v>
      </c>
      <c r="O3" s="24" t="s">
        <v>175</v>
      </c>
    </row>
    <row r="4" spans="1:15" ht="18.75" x14ac:dyDescent="0.25">
      <c r="A4" s="76"/>
      <c r="B4" s="21">
        <v>1</v>
      </c>
      <c r="C4" s="21">
        <v>2</v>
      </c>
      <c r="D4" s="57">
        <v>3</v>
      </c>
      <c r="E4" s="57">
        <v>4</v>
      </c>
      <c r="F4" s="57" t="s">
        <v>155</v>
      </c>
      <c r="G4" s="57">
        <v>6</v>
      </c>
      <c r="H4" s="57" t="s">
        <v>156</v>
      </c>
      <c r="I4" s="57">
        <v>8</v>
      </c>
      <c r="J4" s="57" t="s">
        <v>158</v>
      </c>
      <c r="K4" s="57" t="s">
        <v>159</v>
      </c>
      <c r="L4" s="57">
        <v>11</v>
      </c>
      <c r="M4" s="57" t="s">
        <v>176</v>
      </c>
      <c r="N4" s="62">
        <v>13</v>
      </c>
      <c r="O4" s="62" t="s">
        <v>160</v>
      </c>
    </row>
    <row r="5" spans="1:15" ht="93.75" x14ac:dyDescent="0.3">
      <c r="A5" s="21">
        <v>1</v>
      </c>
      <c r="B5" s="27" t="s">
        <v>135</v>
      </c>
      <c r="C5" s="28" t="s">
        <v>131</v>
      </c>
      <c r="D5" s="29">
        <v>645842.4</v>
      </c>
      <c r="E5" s="30">
        <v>705910.4</v>
      </c>
      <c r="F5" s="64">
        <f>E5/D5*100</f>
        <v>109.30072104278072</v>
      </c>
      <c r="G5" s="30">
        <v>705910.4</v>
      </c>
      <c r="H5" s="24">
        <f>G5/D5</f>
        <v>1.0930072104278072</v>
      </c>
      <c r="I5" s="64">
        <v>665968.30000000005</v>
      </c>
      <c r="J5" s="24">
        <f>I5/E5</f>
        <v>0.9434176065404335</v>
      </c>
      <c r="K5" s="24">
        <f>I5/G5</f>
        <v>0.9434176065404335</v>
      </c>
      <c r="L5" s="91">
        <v>621778.6</v>
      </c>
      <c r="M5" s="85">
        <f>L5/I5</f>
        <v>0.93364594080529051</v>
      </c>
      <c r="N5" s="79">
        <v>619388.6</v>
      </c>
      <c r="O5" s="88">
        <f>N5/L5</f>
        <v>0.99615618807080208</v>
      </c>
    </row>
    <row r="6" spans="1:15" ht="18.75" x14ac:dyDescent="0.3">
      <c r="A6" s="21">
        <v>2</v>
      </c>
      <c r="B6" s="27" t="s">
        <v>132</v>
      </c>
      <c r="C6" s="28" t="s">
        <v>117</v>
      </c>
      <c r="D6" s="29">
        <v>34039.5</v>
      </c>
      <c r="E6" s="31">
        <v>34163.5</v>
      </c>
      <c r="F6" s="64">
        <f t="shared" ref="F6:F26" si="0">E6/D6*100</f>
        <v>100.36428267160211</v>
      </c>
      <c r="G6" s="31">
        <v>34163.5</v>
      </c>
      <c r="H6" s="24">
        <f t="shared" ref="H6:H68" si="1">G6/D6</f>
        <v>1.0036428267160211</v>
      </c>
      <c r="I6" s="64">
        <v>28855</v>
      </c>
      <c r="J6" s="24">
        <f t="shared" ref="J6:J68" si="2">I6/E6</f>
        <v>0.84461486674374697</v>
      </c>
      <c r="K6" s="24">
        <f t="shared" ref="K6:K68" si="3">I6/G6</f>
        <v>0.84461486674374697</v>
      </c>
      <c r="L6" s="91">
        <v>24308.5</v>
      </c>
      <c r="M6" s="85">
        <f t="shared" ref="M6:M68" si="4">L6/I6</f>
        <v>0.84243631952867792</v>
      </c>
      <c r="N6" s="79">
        <v>22837</v>
      </c>
      <c r="O6" s="88">
        <f t="shared" ref="O6:O69" si="5">N6/L6</f>
        <v>0.93946561902215275</v>
      </c>
    </row>
    <row r="7" spans="1:15" ht="56.25" x14ac:dyDescent="0.3">
      <c r="A7" s="21">
        <v>3</v>
      </c>
      <c r="B7" s="27" t="s">
        <v>133</v>
      </c>
      <c r="C7" s="28" t="s">
        <v>118</v>
      </c>
      <c r="D7" s="29">
        <v>597908.5</v>
      </c>
      <c r="E7" s="31">
        <v>658799.80000000005</v>
      </c>
      <c r="F7" s="64">
        <f t="shared" si="0"/>
        <v>110.18404990061188</v>
      </c>
      <c r="G7" s="31">
        <v>658799.80000000005</v>
      </c>
      <c r="H7" s="24">
        <f t="shared" si="1"/>
        <v>1.1018404990061188</v>
      </c>
      <c r="I7" s="64">
        <v>617654.80000000005</v>
      </c>
      <c r="J7" s="24">
        <f t="shared" si="2"/>
        <v>0.93754551838054601</v>
      </c>
      <c r="K7" s="24">
        <f t="shared" si="3"/>
        <v>0.93754551838054601</v>
      </c>
      <c r="L7" s="91">
        <v>581319.9</v>
      </c>
      <c r="M7" s="85">
        <f t="shared" si="4"/>
        <v>0.94117280396752356</v>
      </c>
      <c r="N7" s="79">
        <v>581504.1</v>
      </c>
      <c r="O7" s="88">
        <f t="shared" si="5"/>
        <v>1.0003168651202203</v>
      </c>
    </row>
    <row r="8" spans="1:15" ht="18.75" x14ac:dyDescent="0.3">
      <c r="A8" s="21">
        <v>4</v>
      </c>
      <c r="B8" s="27">
        <v>340</v>
      </c>
      <c r="C8" s="28" t="s">
        <v>120</v>
      </c>
      <c r="D8" s="29"/>
      <c r="E8" s="31"/>
      <c r="F8" s="64"/>
      <c r="G8" s="31"/>
      <c r="H8" s="24"/>
      <c r="I8" s="64"/>
      <c r="J8" s="24"/>
      <c r="K8" s="24"/>
      <c r="L8" s="91"/>
      <c r="M8" s="85"/>
      <c r="N8" s="79"/>
      <c r="O8" s="88"/>
    </row>
    <row r="9" spans="1:15" ht="18.75" x14ac:dyDescent="0.3">
      <c r="A9" s="21">
        <v>5</v>
      </c>
      <c r="B9" s="32" t="s">
        <v>134</v>
      </c>
      <c r="C9" s="28" t="s">
        <v>119</v>
      </c>
      <c r="D9" s="29">
        <v>30257.8</v>
      </c>
      <c r="E9" s="31">
        <v>33828.699999999997</v>
      </c>
      <c r="F9" s="64">
        <f t="shared" si="0"/>
        <v>111.80158504583942</v>
      </c>
      <c r="G9" s="31">
        <v>33828.699999999997</v>
      </c>
      <c r="H9" s="24">
        <f t="shared" si="1"/>
        <v>1.1180158504583941</v>
      </c>
      <c r="I9" s="64">
        <v>24659.5</v>
      </c>
      <c r="J9" s="24">
        <f t="shared" si="2"/>
        <v>0.72895204367888811</v>
      </c>
      <c r="K9" s="24">
        <f t="shared" si="3"/>
        <v>0.72895204367888811</v>
      </c>
      <c r="L9" s="91">
        <v>23935.5</v>
      </c>
      <c r="M9" s="85">
        <f t="shared" si="4"/>
        <v>0.97064011841278208</v>
      </c>
      <c r="N9" s="79">
        <v>24894.400000000001</v>
      </c>
      <c r="O9" s="88">
        <f t="shared" si="5"/>
        <v>1.0400618328424307</v>
      </c>
    </row>
    <row r="10" spans="1:15" ht="18.75" x14ac:dyDescent="0.3">
      <c r="A10" s="21">
        <v>6</v>
      </c>
      <c r="B10" s="27" t="s">
        <v>180</v>
      </c>
      <c r="C10" s="28" t="s">
        <v>121</v>
      </c>
      <c r="D10" s="29">
        <v>4.2</v>
      </c>
      <c r="E10" s="31">
        <v>6</v>
      </c>
      <c r="F10" s="64">
        <f t="shared" si="0"/>
        <v>142.85714285714286</v>
      </c>
      <c r="G10" s="31">
        <v>6</v>
      </c>
      <c r="H10" s="24">
        <f t="shared" si="1"/>
        <v>1.4285714285714286</v>
      </c>
      <c r="I10" s="64">
        <v>3.9</v>
      </c>
      <c r="J10" s="24">
        <f t="shared" si="2"/>
        <v>0.65</v>
      </c>
      <c r="K10" s="24">
        <f t="shared" si="3"/>
        <v>0.65</v>
      </c>
      <c r="L10" s="64">
        <v>2.6</v>
      </c>
      <c r="M10" s="85">
        <f t="shared" si="4"/>
        <v>0.66666666666666674</v>
      </c>
      <c r="N10" s="80"/>
      <c r="O10" s="88">
        <f t="shared" si="5"/>
        <v>0</v>
      </c>
    </row>
    <row r="11" spans="1:15" ht="18.75" x14ac:dyDescent="0.3">
      <c r="A11" s="21">
        <v>7</v>
      </c>
      <c r="B11" s="27" t="s">
        <v>136</v>
      </c>
      <c r="C11" s="28" t="s">
        <v>122</v>
      </c>
      <c r="D11" s="29">
        <v>930</v>
      </c>
      <c r="E11" s="31">
        <v>1283.4000000000001</v>
      </c>
      <c r="F11" s="64">
        <f t="shared" si="0"/>
        <v>138</v>
      </c>
      <c r="G11" s="31">
        <v>1283.4000000000001</v>
      </c>
      <c r="H11" s="24">
        <f t="shared" si="1"/>
        <v>1.3800000000000001</v>
      </c>
      <c r="I11" s="64">
        <v>145.19999999999999</v>
      </c>
      <c r="J11" s="24">
        <f t="shared" si="2"/>
        <v>0.11313697989714819</v>
      </c>
      <c r="K11" s="24">
        <f t="shared" si="3"/>
        <v>0.11313697989714819</v>
      </c>
      <c r="L11" s="64">
        <v>145.19999999999999</v>
      </c>
      <c r="M11" s="85">
        <f t="shared" si="4"/>
        <v>1</v>
      </c>
      <c r="N11" s="80">
        <v>145.19999999999999</v>
      </c>
      <c r="O11" s="88">
        <f t="shared" si="5"/>
        <v>1</v>
      </c>
    </row>
    <row r="12" spans="1:15" ht="93.75" x14ac:dyDescent="0.3">
      <c r="A12" s="21">
        <v>8</v>
      </c>
      <c r="B12" s="32" t="s">
        <v>154</v>
      </c>
      <c r="C12" s="28" t="s">
        <v>123</v>
      </c>
      <c r="D12" s="29">
        <v>13986.1</v>
      </c>
      <c r="E12" s="31">
        <v>26103.4</v>
      </c>
      <c r="F12" s="64">
        <f t="shared" si="0"/>
        <v>186.63816217530263</v>
      </c>
      <c r="G12" s="31">
        <v>26103.4</v>
      </c>
      <c r="H12" s="24">
        <f t="shared" si="1"/>
        <v>1.8663816217530262</v>
      </c>
      <c r="I12" s="64">
        <v>29310.9</v>
      </c>
      <c r="J12" s="24">
        <f t="shared" si="2"/>
        <v>1.1228767133783339</v>
      </c>
      <c r="K12" s="24">
        <f t="shared" si="3"/>
        <v>1.1228767133783339</v>
      </c>
      <c r="L12" s="64">
        <v>40371</v>
      </c>
      <c r="M12" s="85">
        <f t="shared" si="4"/>
        <v>1.3773374410202348</v>
      </c>
      <c r="N12" s="80">
        <v>31667.200000000001</v>
      </c>
      <c r="O12" s="88">
        <f t="shared" si="5"/>
        <v>0.78440464690000244</v>
      </c>
    </row>
    <row r="13" spans="1:15" ht="93.75" x14ac:dyDescent="0.3">
      <c r="A13" s="21">
        <v>9</v>
      </c>
      <c r="B13" s="27" t="s">
        <v>137</v>
      </c>
      <c r="C13" s="28" t="s">
        <v>124</v>
      </c>
      <c r="D13" s="29">
        <f>359555.5+4142</f>
        <v>363697.5</v>
      </c>
      <c r="E13" s="31">
        <f>240796.9+3792.6+4333.6-0.1</f>
        <v>248923</v>
      </c>
      <c r="F13" s="64">
        <f t="shared" si="0"/>
        <v>68.44231813526352</v>
      </c>
      <c r="G13" s="31">
        <f>240796.9+3792.6+4333.6-0.1</f>
        <v>248923</v>
      </c>
      <c r="H13" s="24">
        <f t="shared" si="1"/>
        <v>0.68442318135263513</v>
      </c>
      <c r="I13" s="64">
        <v>185949.7</v>
      </c>
      <c r="J13" s="24">
        <f t="shared" si="2"/>
        <v>0.74701694901636251</v>
      </c>
      <c r="K13" s="24">
        <f t="shared" si="3"/>
        <v>0.74701694901636251</v>
      </c>
      <c r="L13" s="91">
        <v>179123.6</v>
      </c>
      <c r="M13" s="85">
        <f t="shared" si="4"/>
        <v>0.96329061031020746</v>
      </c>
      <c r="N13" s="80">
        <v>213031.7</v>
      </c>
      <c r="O13" s="88">
        <f t="shared" si="5"/>
        <v>1.1893000140684979</v>
      </c>
    </row>
    <row r="14" spans="1:15" ht="56.25" x14ac:dyDescent="0.3">
      <c r="A14" s="21">
        <v>10</v>
      </c>
      <c r="B14" s="33">
        <v>630</v>
      </c>
      <c r="C14" s="28" t="s">
        <v>125</v>
      </c>
      <c r="D14" s="29"/>
      <c r="E14" s="31"/>
      <c r="F14" s="64"/>
      <c r="G14" s="31"/>
      <c r="H14" s="24"/>
      <c r="I14" s="64"/>
      <c r="J14" s="24"/>
      <c r="K14" s="24"/>
      <c r="L14" s="64"/>
      <c r="M14" s="85"/>
      <c r="N14" s="80"/>
      <c r="O14" s="88"/>
    </row>
    <row r="15" spans="1:15" ht="75" x14ac:dyDescent="0.3">
      <c r="A15" s="21">
        <v>11</v>
      </c>
      <c r="B15" s="34">
        <v>810</v>
      </c>
      <c r="C15" s="28" t="s">
        <v>0</v>
      </c>
      <c r="D15" s="29"/>
      <c r="E15" s="31"/>
      <c r="F15" s="64"/>
      <c r="G15" s="31"/>
      <c r="H15" s="24"/>
      <c r="I15" s="64"/>
      <c r="J15" s="24"/>
      <c r="K15" s="24"/>
      <c r="L15" s="64"/>
      <c r="M15" s="85"/>
      <c r="N15" s="80"/>
      <c r="O15" s="88"/>
    </row>
    <row r="16" spans="1:15" ht="18.75" x14ac:dyDescent="0.3">
      <c r="A16" s="21">
        <v>12</v>
      </c>
      <c r="B16" s="34">
        <v>830</v>
      </c>
      <c r="C16" s="28" t="s">
        <v>126</v>
      </c>
      <c r="D16" s="29">
        <v>157.9</v>
      </c>
      <c r="E16" s="31">
        <v>482.5</v>
      </c>
      <c r="F16" s="64">
        <f t="shared" si="0"/>
        <v>305.57314756174793</v>
      </c>
      <c r="G16" s="31">
        <v>482.5</v>
      </c>
      <c r="H16" s="24">
        <f t="shared" si="1"/>
        <v>3.0557314756174794</v>
      </c>
      <c r="I16" s="64"/>
      <c r="J16" s="24">
        <f t="shared" si="2"/>
        <v>0</v>
      </c>
      <c r="K16" s="24">
        <f t="shared" si="3"/>
        <v>0</v>
      </c>
      <c r="L16" s="64"/>
      <c r="M16" s="85"/>
      <c r="N16" s="80"/>
      <c r="O16" s="88"/>
    </row>
    <row r="17" spans="1:15" ht="18.75" x14ac:dyDescent="0.3">
      <c r="A17" s="21">
        <v>13</v>
      </c>
      <c r="B17" s="34">
        <v>850</v>
      </c>
      <c r="C17" s="28" t="s">
        <v>127</v>
      </c>
      <c r="D17" s="29">
        <v>3673.1</v>
      </c>
      <c r="E17" s="31">
        <v>10051.200000000001</v>
      </c>
      <c r="F17" s="64">
        <f t="shared" si="0"/>
        <v>273.64351637581336</v>
      </c>
      <c r="G17" s="31">
        <v>10051.200000000001</v>
      </c>
      <c r="H17" s="24">
        <f t="shared" si="1"/>
        <v>2.7364351637581339</v>
      </c>
      <c r="I17" s="64">
        <v>117.5</v>
      </c>
      <c r="J17" s="24">
        <f t="shared" si="2"/>
        <v>1.1690146450175102E-2</v>
      </c>
      <c r="K17" s="24">
        <f t="shared" si="3"/>
        <v>1.1690146450175102E-2</v>
      </c>
      <c r="L17" s="64">
        <v>117.5</v>
      </c>
      <c r="M17" s="85">
        <f t="shared" si="4"/>
        <v>1</v>
      </c>
      <c r="N17" s="80">
        <v>117.5</v>
      </c>
      <c r="O17" s="88">
        <f t="shared" si="5"/>
        <v>1</v>
      </c>
    </row>
    <row r="18" spans="1:15" ht="56.25" x14ac:dyDescent="0.3">
      <c r="A18" s="21">
        <v>14</v>
      </c>
      <c r="B18" s="34">
        <v>400</v>
      </c>
      <c r="C18" s="28" t="s">
        <v>128</v>
      </c>
      <c r="D18" s="29">
        <v>1450</v>
      </c>
      <c r="E18" s="31"/>
      <c r="F18" s="64">
        <f t="shared" si="0"/>
        <v>0</v>
      </c>
      <c r="G18" s="31"/>
      <c r="H18" s="24">
        <f t="shared" si="1"/>
        <v>0</v>
      </c>
      <c r="I18" s="64"/>
      <c r="J18" s="24"/>
      <c r="K18" s="24"/>
      <c r="L18" s="64"/>
      <c r="M18" s="85"/>
      <c r="N18" s="80"/>
      <c r="O18" s="88"/>
    </row>
    <row r="19" spans="1:15" ht="37.5" x14ac:dyDescent="0.3">
      <c r="A19" s="21">
        <v>15</v>
      </c>
      <c r="B19" s="34">
        <v>243</v>
      </c>
      <c r="C19" s="28" t="s">
        <v>129</v>
      </c>
      <c r="D19" s="29">
        <v>111092.3</v>
      </c>
      <c r="E19" s="31">
        <v>67884.600000000006</v>
      </c>
      <c r="F19" s="64">
        <f t="shared" si="0"/>
        <v>61.106485327966034</v>
      </c>
      <c r="G19" s="31">
        <v>67884.600000000006</v>
      </c>
      <c r="H19" s="24">
        <f t="shared" si="1"/>
        <v>0.61106485327966031</v>
      </c>
      <c r="I19" s="64">
        <v>35508.400000000001</v>
      </c>
      <c r="J19" s="24">
        <f t="shared" si="2"/>
        <v>0.52307003355694814</v>
      </c>
      <c r="K19" s="24">
        <f t="shared" si="3"/>
        <v>0.52307003355694814</v>
      </c>
      <c r="L19" s="64">
        <v>28192</v>
      </c>
      <c r="M19" s="85">
        <f t="shared" si="4"/>
        <v>0.79395298013991056</v>
      </c>
      <c r="N19" s="80">
        <v>47250</v>
      </c>
      <c r="O19" s="88">
        <f t="shared" si="5"/>
        <v>1.6760073779795688</v>
      </c>
    </row>
    <row r="20" spans="1:15" ht="18.75" x14ac:dyDescent="0.3">
      <c r="A20" s="21">
        <v>16</v>
      </c>
      <c r="B20" s="34">
        <v>350</v>
      </c>
      <c r="C20" s="28" t="s">
        <v>130</v>
      </c>
      <c r="D20" s="29">
        <v>4143.3999999999996</v>
      </c>
      <c r="E20" s="31">
        <v>2535.4</v>
      </c>
      <c r="F20" s="64">
        <f t="shared" si="0"/>
        <v>61.191292175508053</v>
      </c>
      <c r="G20" s="31">
        <v>2535.4</v>
      </c>
      <c r="H20" s="24">
        <f t="shared" si="1"/>
        <v>0.6119129217550805</v>
      </c>
      <c r="I20" s="64"/>
      <c r="J20" s="24">
        <f t="shared" si="2"/>
        <v>0</v>
      </c>
      <c r="K20" s="24">
        <f t="shared" si="3"/>
        <v>0</v>
      </c>
      <c r="L20" s="73"/>
      <c r="M20" s="85"/>
      <c r="N20" s="80"/>
      <c r="O20" s="88"/>
    </row>
    <row r="21" spans="1:15" ht="18.75" x14ac:dyDescent="0.3">
      <c r="A21" s="21">
        <v>17</v>
      </c>
      <c r="B21" s="34">
        <v>820</v>
      </c>
      <c r="C21" s="28" t="s">
        <v>1</v>
      </c>
      <c r="D21" s="29"/>
      <c r="E21" s="31"/>
      <c r="F21" s="64"/>
      <c r="G21" s="31"/>
      <c r="H21" s="24"/>
      <c r="I21" s="73"/>
      <c r="J21" s="24"/>
      <c r="K21" s="24"/>
      <c r="L21" s="73"/>
      <c r="M21" s="85"/>
      <c r="N21" s="81"/>
      <c r="O21" s="88"/>
    </row>
    <row r="22" spans="1:15" ht="18.75" x14ac:dyDescent="0.3">
      <c r="A22" s="21">
        <v>18</v>
      </c>
      <c r="B22" s="34">
        <v>870</v>
      </c>
      <c r="C22" s="28" t="s">
        <v>2</v>
      </c>
      <c r="D22" s="29"/>
      <c r="E22" s="30">
        <v>1367.5</v>
      </c>
      <c r="F22" s="64"/>
      <c r="G22" s="30">
        <v>1367.5</v>
      </c>
      <c r="H22" s="24"/>
      <c r="I22" s="64">
        <v>1000</v>
      </c>
      <c r="J22" s="24">
        <f t="shared" si="2"/>
        <v>0.73126142595978061</v>
      </c>
      <c r="K22" s="24">
        <f t="shared" si="3"/>
        <v>0.73126142595978061</v>
      </c>
      <c r="L22" s="64">
        <v>1000</v>
      </c>
      <c r="M22" s="85">
        <f t="shared" si="4"/>
        <v>1</v>
      </c>
      <c r="N22" s="80">
        <v>1000</v>
      </c>
      <c r="O22" s="88">
        <f t="shared" si="5"/>
        <v>1</v>
      </c>
    </row>
    <row r="23" spans="1:15" ht="18.75" x14ac:dyDescent="0.3">
      <c r="A23" s="21">
        <v>19</v>
      </c>
      <c r="B23" s="34">
        <v>500</v>
      </c>
      <c r="C23" s="28" t="s">
        <v>140</v>
      </c>
      <c r="D23" s="29">
        <v>161328.9</v>
      </c>
      <c r="E23" s="31">
        <v>97701.9</v>
      </c>
      <c r="F23" s="64">
        <f t="shared" si="0"/>
        <v>60.560693093425911</v>
      </c>
      <c r="G23" s="31">
        <v>97701.9</v>
      </c>
      <c r="H23" s="24">
        <f t="shared" si="1"/>
        <v>0.6056069309342591</v>
      </c>
      <c r="I23" s="64">
        <v>80361</v>
      </c>
      <c r="J23" s="24">
        <f t="shared" si="2"/>
        <v>0.82251215175958714</v>
      </c>
      <c r="K23" s="24">
        <f t="shared" si="3"/>
        <v>0.82251215175958714</v>
      </c>
      <c r="L23" s="64">
        <v>65619.3</v>
      </c>
      <c r="M23" s="85">
        <f t="shared" si="4"/>
        <v>0.81655653861947963</v>
      </c>
      <c r="N23" s="80">
        <v>64582.9</v>
      </c>
      <c r="O23" s="88">
        <f t="shared" si="5"/>
        <v>0.98420586626190765</v>
      </c>
    </row>
    <row r="24" spans="1:15" ht="18.75" x14ac:dyDescent="0.3">
      <c r="A24" s="21">
        <v>20</v>
      </c>
      <c r="B24" s="34" t="s">
        <v>149</v>
      </c>
      <c r="C24" s="28" t="s">
        <v>141</v>
      </c>
      <c r="D24" s="29"/>
      <c r="E24" s="31">
        <v>250</v>
      </c>
      <c r="F24" s="64"/>
      <c r="G24" s="31">
        <v>250</v>
      </c>
      <c r="H24" s="24"/>
      <c r="I24" s="64"/>
      <c r="J24" s="24">
        <f t="shared" si="2"/>
        <v>0</v>
      </c>
      <c r="K24" s="24">
        <f t="shared" si="3"/>
        <v>0</v>
      </c>
      <c r="L24" s="64"/>
      <c r="M24" s="85"/>
      <c r="N24" s="80"/>
      <c r="O24" s="88"/>
    </row>
    <row r="25" spans="1:15" s="9" customFormat="1" ht="18.75" x14ac:dyDescent="0.3">
      <c r="A25" s="21">
        <v>21</v>
      </c>
      <c r="B25" s="36"/>
      <c r="C25" s="37" t="s">
        <v>151</v>
      </c>
      <c r="D25" s="38"/>
      <c r="E25" s="39"/>
      <c r="F25" s="64"/>
      <c r="G25" s="39"/>
      <c r="H25" s="24"/>
      <c r="I25" s="74"/>
      <c r="J25" s="24"/>
      <c r="K25" s="24"/>
      <c r="L25" s="74"/>
      <c r="M25" s="85"/>
      <c r="N25" s="80"/>
      <c r="O25" s="88"/>
    </row>
    <row r="26" spans="1:15" s="10" customFormat="1" ht="18.75" x14ac:dyDescent="0.3">
      <c r="A26" s="21">
        <v>22</v>
      </c>
      <c r="B26" s="40"/>
      <c r="C26" s="41" t="s">
        <v>3</v>
      </c>
      <c r="D26" s="42">
        <f>D5+D8+D9+D10+D11+D12+D13+D14+D15+D16+D17+D18+D19+D20+D21+D22+D23+D24</f>
        <v>1336563.5999999999</v>
      </c>
      <c r="E26" s="42">
        <f>E5+E8+E9+E10+E11+E12+E13+E14+E15+E16+E17+E18+E19+E20+E21+E22+E23+E24</f>
        <v>1196327.9999999998</v>
      </c>
      <c r="F26" s="65">
        <f t="shared" si="0"/>
        <v>89.507749575104384</v>
      </c>
      <c r="G26" s="42">
        <f t="shared" ref="G26:N26" si="6">G5+G8+G9+G10+G11+G12+G13+G14+G15+G16+G17+G18+G19+G20+G21+G22+G23+G24</f>
        <v>1196327.9999999998</v>
      </c>
      <c r="H26" s="24">
        <f t="shared" si="1"/>
        <v>0.89507749575104389</v>
      </c>
      <c r="I26" s="42">
        <f t="shared" si="6"/>
        <v>1023024.4</v>
      </c>
      <c r="J26" s="68">
        <f t="shared" si="2"/>
        <v>0.85513705271464036</v>
      </c>
      <c r="K26" s="68">
        <f t="shared" si="3"/>
        <v>0.85513705271464036</v>
      </c>
      <c r="L26" s="42">
        <f>L5+L8+L9+L10+L11+L12+L13+L14+L15+L16+L17+L18+L19+L20+L21+L22+L23+L24</f>
        <v>960285.29999999993</v>
      </c>
      <c r="M26" s="86">
        <f t="shared" si="4"/>
        <v>0.93867291923828988</v>
      </c>
      <c r="N26" s="42">
        <f t="shared" si="6"/>
        <v>1002077.4999999999</v>
      </c>
      <c r="O26" s="89">
        <f t="shared" si="5"/>
        <v>1.0435206078860104</v>
      </c>
    </row>
    <row r="27" spans="1:15" s="11" customFormat="1" ht="18.75" x14ac:dyDescent="0.3">
      <c r="A27" s="21">
        <v>23</v>
      </c>
      <c r="B27" s="44"/>
      <c r="C27" s="45" t="s">
        <v>10</v>
      </c>
      <c r="D27" s="46">
        <v>15620.5</v>
      </c>
      <c r="E27" s="47">
        <v>-16582.400000000001</v>
      </c>
      <c r="F27" s="66">
        <f t="shared" ref="F27:F33" si="7">E27/D27*100</f>
        <v>-106.15793348484364</v>
      </c>
      <c r="G27" s="47"/>
      <c r="H27" s="67">
        <f t="shared" si="1"/>
        <v>0</v>
      </c>
      <c r="I27" s="48"/>
      <c r="J27" s="67">
        <f t="shared" si="2"/>
        <v>0</v>
      </c>
      <c r="K27" s="67"/>
      <c r="L27" s="47"/>
      <c r="M27" s="87"/>
      <c r="N27" s="82"/>
      <c r="O27" s="90"/>
    </row>
    <row r="28" spans="1:15" ht="18.75" x14ac:dyDescent="0.3">
      <c r="A28" s="21">
        <v>24</v>
      </c>
      <c r="B28" s="49" t="s">
        <v>11</v>
      </c>
      <c r="C28" s="41" t="s">
        <v>12</v>
      </c>
      <c r="D28" s="35"/>
      <c r="E28" s="50"/>
      <c r="F28" s="51"/>
      <c r="G28" s="50"/>
      <c r="H28" s="24"/>
      <c r="I28" s="51"/>
      <c r="J28" s="24"/>
      <c r="K28" s="24"/>
      <c r="L28" s="50"/>
      <c r="M28" s="85"/>
      <c r="N28" s="83"/>
      <c r="O28" s="88"/>
    </row>
    <row r="29" spans="1:15" s="5" customFormat="1" ht="18.75" x14ac:dyDescent="0.3">
      <c r="A29" s="21">
        <v>25</v>
      </c>
      <c r="B29" s="52" t="s">
        <v>9</v>
      </c>
      <c r="C29" s="41" t="s">
        <v>13</v>
      </c>
      <c r="D29" s="43">
        <f>D30+D31+D32+D33+D34+D35+D36+D37</f>
        <v>58906.3</v>
      </c>
      <c r="E29" s="43">
        <f t="shared" ref="E29:N29" si="8">E30+E31+E32+E33+E34+E35+E36+E37</f>
        <v>56813</v>
      </c>
      <c r="F29" s="65">
        <f t="shared" si="7"/>
        <v>96.446390284231057</v>
      </c>
      <c r="G29" s="43">
        <f t="shared" si="8"/>
        <v>56813</v>
      </c>
      <c r="H29" s="68">
        <f t="shared" si="1"/>
        <v>0.96446390284231054</v>
      </c>
      <c r="I29" s="43">
        <f t="shared" si="8"/>
        <v>45948.5</v>
      </c>
      <c r="J29" s="68">
        <f t="shared" si="2"/>
        <v>0.80876735958319401</v>
      </c>
      <c r="K29" s="68">
        <f t="shared" si="3"/>
        <v>0.80876735958319401</v>
      </c>
      <c r="L29" s="43">
        <f t="shared" si="8"/>
        <v>39898.1</v>
      </c>
      <c r="M29" s="86">
        <f t="shared" si="4"/>
        <v>0.86832214326909474</v>
      </c>
      <c r="N29" s="71">
        <f t="shared" si="8"/>
        <v>35693.399999999994</v>
      </c>
      <c r="O29" s="89">
        <f t="shared" si="5"/>
        <v>0.89461402923948752</v>
      </c>
    </row>
    <row r="30" spans="1:15" ht="56.25" x14ac:dyDescent="0.3">
      <c r="A30" s="21">
        <v>26</v>
      </c>
      <c r="B30" s="53" t="s">
        <v>8</v>
      </c>
      <c r="C30" s="54" t="s">
        <v>14</v>
      </c>
      <c r="D30" s="35">
        <v>1910.3</v>
      </c>
      <c r="E30" s="50">
        <v>1735.4</v>
      </c>
      <c r="F30" s="64">
        <f t="shared" si="7"/>
        <v>90.844369994241745</v>
      </c>
      <c r="G30" s="50">
        <v>1735.4</v>
      </c>
      <c r="H30" s="24">
        <f t="shared" si="1"/>
        <v>0.90844369994241747</v>
      </c>
      <c r="I30" s="70">
        <v>1351</v>
      </c>
      <c r="J30" s="24">
        <f t="shared" si="2"/>
        <v>0.77849487149936614</v>
      </c>
      <c r="K30" s="24">
        <f t="shared" si="3"/>
        <v>0.77849487149936614</v>
      </c>
      <c r="L30" s="50">
        <v>1097.7</v>
      </c>
      <c r="M30" s="85">
        <f t="shared" si="4"/>
        <v>0.81250925240562555</v>
      </c>
      <c r="N30" s="83">
        <v>1013.2</v>
      </c>
      <c r="O30" s="88">
        <f t="shared" si="5"/>
        <v>0.92302086180194953</v>
      </c>
    </row>
    <row r="31" spans="1:15" ht="56.25" x14ac:dyDescent="0.3">
      <c r="A31" s="21">
        <v>27</v>
      </c>
      <c r="B31" s="53" t="s">
        <v>7</v>
      </c>
      <c r="C31" s="54" t="s">
        <v>15</v>
      </c>
      <c r="D31" s="35">
        <v>789.8</v>
      </c>
      <c r="E31" s="50">
        <v>1047.4000000000001</v>
      </c>
      <c r="F31" s="64">
        <f t="shared" si="7"/>
        <v>132.61585211445936</v>
      </c>
      <c r="G31" s="50">
        <v>1047.4000000000001</v>
      </c>
      <c r="H31" s="24">
        <f t="shared" si="1"/>
        <v>1.3261585211445936</v>
      </c>
      <c r="I31" s="70">
        <v>640.70000000000005</v>
      </c>
      <c r="J31" s="24">
        <f t="shared" si="2"/>
        <v>0.61170517471835018</v>
      </c>
      <c r="K31" s="24">
        <f t="shared" si="3"/>
        <v>0.61170517471835018</v>
      </c>
      <c r="L31" s="50">
        <v>547.79999999999995</v>
      </c>
      <c r="M31" s="85">
        <f t="shared" si="4"/>
        <v>0.85500234118932406</v>
      </c>
      <c r="N31" s="83">
        <v>516.79999999999995</v>
      </c>
      <c r="O31" s="88">
        <f t="shared" si="5"/>
        <v>0.9434100036509675</v>
      </c>
    </row>
    <row r="32" spans="1:15" ht="75" x14ac:dyDescent="0.3">
      <c r="A32" s="21">
        <v>28</v>
      </c>
      <c r="B32" s="53" t="s">
        <v>66</v>
      </c>
      <c r="C32" s="54" t="s">
        <v>16</v>
      </c>
      <c r="D32" s="35">
        <v>17242</v>
      </c>
      <c r="E32" s="50">
        <v>17101.099999999999</v>
      </c>
      <c r="F32" s="64">
        <f t="shared" si="7"/>
        <v>99.182809418860913</v>
      </c>
      <c r="G32" s="50">
        <v>17101.099999999999</v>
      </c>
      <c r="H32" s="24">
        <f t="shared" si="1"/>
        <v>0.99182809418860918</v>
      </c>
      <c r="I32" s="70">
        <v>10939.4</v>
      </c>
      <c r="J32" s="24">
        <f t="shared" si="2"/>
        <v>0.6396898445129261</v>
      </c>
      <c r="K32" s="24">
        <f t="shared" si="3"/>
        <v>0.6396898445129261</v>
      </c>
      <c r="L32" s="50">
        <v>9203.7999999999993</v>
      </c>
      <c r="M32" s="85">
        <f t="shared" si="4"/>
        <v>0.84134413221931725</v>
      </c>
      <c r="N32" s="83">
        <v>8627.7999999999993</v>
      </c>
      <c r="O32" s="88">
        <f t="shared" si="5"/>
        <v>0.93741715378430646</v>
      </c>
    </row>
    <row r="33" spans="1:15" ht="56.25" x14ac:dyDescent="0.3">
      <c r="A33" s="21">
        <v>29</v>
      </c>
      <c r="B33" s="53" t="s">
        <v>6</v>
      </c>
      <c r="C33" s="54" t="s">
        <v>17</v>
      </c>
      <c r="D33" s="35">
        <v>8525.7000000000007</v>
      </c>
      <c r="E33" s="50">
        <v>7895.7</v>
      </c>
      <c r="F33" s="64">
        <f t="shared" si="7"/>
        <v>92.610577430592201</v>
      </c>
      <c r="G33" s="50">
        <v>7895.7</v>
      </c>
      <c r="H33" s="24">
        <f t="shared" si="1"/>
        <v>0.926105774305922</v>
      </c>
      <c r="I33" s="70">
        <v>6525.5</v>
      </c>
      <c r="J33" s="24">
        <f t="shared" si="2"/>
        <v>0.82646250490773465</v>
      </c>
      <c r="K33" s="24">
        <f t="shared" si="3"/>
        <v>0.82646250490773465</v>
      </c>
      <c r="L33" s="50">
        <v>5376.5</v>
      </c>
      <c r="M33" s="85">
        <f t="shared" si="4"/>
        <v>0.82392153857941919</v>
      </c>
      <c r="N33" s="83">
        <v>4993.5</v>
      </c>
      <c r="O33" s="88">
        <f t="shared" si="5"/>
        <v>0.92876406584209059</v>
      </c>
    </row>
    <row r="34" spans="1:15" ht="18.75" x14ac:dyDescent="0.3">
      <c r="A34" s="21"/>
      <c r="B34" s="53" t="s">
        <v>178</v>
      </c>
      <c r="C34" s="54"/>
      <c r="D34" s="35"/>
      <c r="E34" s="50">
        <v>7.3</v>
      </c>
      <c r="F34" s="64"/>
      <c r="G34" s="50">
        <v>7.3</v>
      </c>
      <c r="H34" s="24"/>
      <c r="I34" s="70">
        <v>7.6</v>
      </c>
      <c r="J34" s="24">
        <f t="shared" si="2"/>
        <v>1.0410958904109588</v>
      </c>
      <c r="K34" s="24">
        <f t="shared" si="3"/>
        <v>1.0410958904109588</v>
      </c>
      <c r="L34" s="50">
        <v>40</v>
      </c>
      <c r="M34" s="85">
        <f t="shared" si="4"/>
        <v>5.2631578947368425</v>
      </c>
      <c r="N34" s="83">
        <v>40</v>
      </c>
      <c r="O34" s="88">
        <f t="shared" si="5"/>
        <v>1</v>
      </c>
    </row>
    <row r="35" spans="1:15" ht="18.75" x14ac:dyDescent="0.3">
      <c r="A35" s="21">
        <v>30</v>
      </c>
      <c r="B35" s="53" t="s">
        <v>67</v>
      </c>
      <c r="C35" s="54" t="s">
        <v>18</v>
      </c>
      <c r="D35" s="35"/>
      <c r="E35" s="50">
        <v>161.19999999999999</v>
      </c>
      <c r="F35" s="64"/>
      <c r="G35" s="50">
        <v>161.19999999999999</v>
      </c>
      <c r="H35" s="24"/>
      <c r="I35" s="70"/>
      <c r="J35" s="24">
        <f t="shared" si="2"/>
        <v>0</v>
      </c>
      <c r="K35" s="24">
        <f t="shared" si="3"/>
        <v>0</v>
      </c>
      <c r="L35" s="50"/>
      <c r="M35" s="85"/>
      <c r="N35" s="83"/>
      <c r="O35" s="88" t="e">
        <f t="shared" si="5"/>
        <v>#DIV/0!</v>
      </c>
    </row>
    <row r="36" spans="1:15" ht="18.75" x14ac:dyDescent="0.3">
      <c r="A36" s="21">
        <v>31</v>
      </c>
      <c r="B36" s="53" t="s">
        <v>68</v>
      </c>
      <c r="C36" s="54" t="s">
        <v>19</v>
      </c>
      <c r="D36" s="35"/>
      <c r="E36" s="50">
        <v>263.5</v>
      </c>
      <c r="F36" s="64"/>
      <c r="G36" s="50">
        <v>263.5</v>
      </c>
      <c r="H36" s="24"/>
      <c r="I36" s="70">
        <v>1000</v>
      </c>
      <c r="J36" s="24">
        <f t="shared" si="2"/>
        <v>3.795066413662239</v>
      </c>
      <c r="K36" s="24">
        <f t="shared" si="3"/>
        <v>3.795066413662239</v>
      </c>
      <c r="L36" s="50">
        <v>1000</v>
      </c>
      <c r="M36" s="85">
        <f t="shared" si="4"/>
        <v>1</v>
      </c>
      <c r="N36" s="83">
        <v>1000</v>
      </c>
      <c r="O36" s="88">
        <f t="shared" si="5"/>
        <v>1</v>
      </c>
    </row>
    <row r="37" spans="1:15" ht="18.75" x14ac:dyDescent="0.3">
      <c r="A37" s="21">
        <v>32</v>
      </c>
      <c r="B37" s="53" t="s">
        <v>69</v>
      </c>
      <c r="C37" s="54" t="s">
        <v>20</v>
      </c>
      <c r="D37" s="35">
        <v>30438.5</v>
      </c>
      <c r="E37" s="50">
        <v>28601.4</v>
      </c>
      <c r="F37" s="64">
        <f>E37/D37*100</f>
        <v>93.96455147264156</v>
      </c>
      <c r="G37" s="50">
        <v>28601.4</v>
      </c>
      <c r="H37" s="24">
        <f t="shared" si="1"/>
        <v>0.93964551472641555</v>
      </c>
      <c r="I37" s="70">
        <v>25484.3</v>
      </c>
      <c r="J37" s="24">
        <f t="shared" si="2"/>
        <v>0.8910158244002041</v>
      </c>
      <c r="K37" s="24">
        <f t="shared" si="3"/>
        <v>0.8910158244002041</v>
      </c>
      <c r="L37" s="50">
        <v>22632.3</v>
      </c>
      <c r="M37" s="85">
        <f t="shared" si="4"/>
        <v>0.88808796003814117</v>
      </c>
      <c r="N37" s="83">
        <v>19502.099999999999</v>
      </c>
      <c r="O37" s="88">
        <f t="shared" si="5"/>
        <v>0.86169324372688583</v>
      </c>
    </row>
    <row r="38" spans="1:15" s="5" customFormat="1" ht="18.75" x14ac:dyDescent="0.3">
      <c r="A38" s="21">
        <v>33</v>
      </c>
      <c r="B38" s="52" t="s">
        <v>5</v>
      </c>
      <c r="C38" s="41" t="s">
        <v>21</v>
      </c>
      <c r="D38" s="43">
        <f>D39</f>
        <v>0</v>
      </c>
      <c r="E38" s="43">
        <f t="shared" ref="E38:N38" si="9">E39</f>
        <v>1104</v>
      </c>
      <c r="F38" s="43">
        <f t="shared" si="9"/>
        <v>0</v>
      </c>
      <c r="G38" s="43">
        <f t="shared" si="9"/>
        <v>1104</v>
      </c>
      <c r="H38" s="24"/>
      <c r="I38" s="43">
        <f t="shared" si="9"/>
        <v>0</v>
      </c>
      <c r="J38" s="68">
        <f t="shared" si="2"/>
        <v>0</v>
      </c>
      <c r="K38" s="68">
        <f t="shared" si="3"/>
        <v>0</v>
      </c>
      <c r="L38" s="43">
        <f t="shared" si="9"/>
        <v>0</v>
      </c>
      <c r="M38" s="86"/>
      <c r="N38" s="71">
        <f t="shared" si="9"/>
        <v>0</v>
      </c>
      <c r="O38" s="89"/>
    </row>
    <row r="39" spans="1:15" ht="18.75" x14ac:dyDescent="0.3">
      <c r="A39" s="21">
        <v>34</v>
      </c>
      <c r="B39" s="53" t="s">
        <v>4</v>
      </c>
      <c r="C39" s="54" t="s">
        <v>22</v>
      </c>
      <c r="D39" s="35"/>
      <c r="E39" s="50">
        <v>1104</v>
      </c>
      <c r="F39" s="51"/>
      <c r="G39" s="50">
        <v>1104</v>
      </c>
      <c r="H39" s="24"/>
      <c r="I39" s="51"/>
      <c r="J39" s="24">
        <f t="shared" si="2"/>
        <v>0</v>
      </c>
      <c r="K39" s="24">
        <f t="shared" si="3"/>
        <v>0</v>
      </c>
      <c r="L39" s="50"/>
      <c r="M39" s="85"/>
      <c r="N39" s="83"/>
      <c r="O39" s="88"/>
    </row>
    <row r="40" spans="1:15" s="5" customFormat="1" ht="37.5" x14ac:dyDescent="0.3">
      <c r="A40" s="21">
        <v>35</v>
      </c>
      <c r="B40" s="52" t="s">
        <v>70</v>
      </c>
      <c r="C40" s="41" t="s">
        <v>23</v>
      </c>
      <c r="D40" s="43">
        <f>D41+D42+D43</f>
        <v>7559.8</v>
      </c>
      <c r="E40" s="43">
        <f t="shared" ref="E40:N40" si="10">E41+E42+E43</f>
        <v>6938.4</v>
      </c>
      <c r="F40" s="43">
        <f>F41+F42+F43</f>
        <v>594.93201850184494</v>
      </c>
      <c r="G40" s="43">
        <f t="shared" ref="G40" si="11">G41+G42+G43</f>
        <v>6938.4</v>
      </c>
      <c r="H40" s="68">
        <f t="shared" si="1"/>
        <v>0.91780205825550931</v>
      </c>
      <c r="I40" s="43">
        <f t="shared" si="10"/>
        <v>5653.1</v>
      </c>
      <c r="J40" s="68">
        <f t="shared" si="2"/>
        <v>0.81475556324224618</v>
      </c>
      <c r="K40" s="68">
        <f t="shared" si="3"/>
        <v>0.81475556324224618</v>
      </c>
      <c r="L40" s="43">
        <f t="shared" si="10"/>
        <v>4772.6000000000004</v>
      </c>
      <c r="M40" s="86">
        <f t="shared" si="4"/>
        <v>0.84424475066777527</v>
      </c>
      <c r="N40" s="71">
        <f t="shared" si="10"/>
        <v>4479.1000000000004</v>
      </c>
      <c r="O40" s="89">
        <f t="shared" si="5"/>
        <v>0.93850312198801489</v>
      </c>
    </row>
    <row r="41" spans="1:15" ht="18.75" x14ac:dyDescent="0.3">
      <c r="A41" s="21">
        <v>36</v>
      </c>
      <c r="B41" s="53" t="s">
        <v>71</v>
      </c>
      <c r="C41" s="55" t="s">
        <v>152</v>
      </c>
      <c r="D41" s="35">
        <v>347.1</v>
      </c>
      <c r="E41" s="50">
        <v>605</v>
      </c>
      <c r="F41" s="64">
        <f>E41/D41*100</f>
        <v>174.30135407663496</v>
      </c>
      <c r="G41" s="50">
        <v>605</v>
      </c>
      <c r="H41" s="24">
        <f t="shared" si="1"/>
        <v>1.7430135407663496</v>
      </c>
      <c r="I41" s="70">
        <v>500</v>
      </c>
      <c r="J41" s="24">
        <f t="shared" si="2"/>
        <v>0.82644628099173556</v>
      </c>
      <c r="K41" s="24">
        <f t="shared" si="3"/>
        <v>0.82644628099173556</v>
      </c>
      <c r="L41" s="50">
        <v>500</v>
      </c>
      <c r="M41" s="85">
        <f t="shared" si="4"/>
        <v>1</v>
      </c>
      <c r="N41" s="83">
        <v>500</v>
      </c>
      <c r="O41" s="88">
        <f t="shared" si="5"/>
        <v>1</v>
      </c>
    </row>
    <row r="42" spans="1:15" ht="56.25" x14ac:dyDescent="0.3">
      <c r="A42" s="21">
        <v>37</v>
      </c>
      <c r="B42" s="53" t="s">
        <v>72</v>
      </c>
      <c r="C42" s="55" t="s">
        <v>153</v>
      </c>
      <c r="D42" s="35">
        <v>7197.7</v>
      </c>
      <c r="E42" s="50">
        <v>6283.4</v>
      </c>
      <c r="F42" s="64">
        <f t="shared" ref="F42:F93" si="12">E42/D42*100</f>
        <v>87.297331091876572</v>
      </c>
      <c r="G42" s="50">
        <v>6283.4</v>
      </c>
      <c r="H42" s="24">
        <f t="shared" si="1"/>
        <v>0.87297331091876573</v>
      </c>
      <c r="I42" s="70">
        <v>5153.1000000000004</v>
      </c>
      <c r="J42" s="24">
        <f t="shared" si="2"/>
        <v>0.82011331444759217</v>
      </c>
      <c r="K42" s="24">
        <f t="shared" si="3"/>
        <v>0.82011331444759217</v>
      </c>
      <c r="L42" s="50">
        <v>4272.6000000000004</v>
      </c>
      <c r="M42" s="85">
        <f t="shared" si="4"/>
        <v>0.82913197880887235</v>
      </c>
      <c r="N42" s="83">
        <v>3979.1</v>
      </c>
      <c r="O42" s="88">
        <f t="shared" si="5"/>
        <v>0.93130646444787712</v>
      </c>
    </row>
    <row r="43" spans="1:15" ht="18.75" x14ac:dyDescent="0.3">
      <c r="A43" s="21"/>
      <c r="B43" s="53" t="s">
        <v>179</v>
      </c>
      <c r="C43" s="55"/>
      <c r="D43" s="35">
        <v>15</v>
      </c>
      <c r="E43" s="50">
        <v>50</v>
      </c>
      <c r="F43" s="64">
        <f t="shared" si="12"/>
        <v>333.33333333333337</v>
      </c>
      <c r="G43" s="50">
        <v>50</v>
      </c>
      <c r="H43" s="24">
        <f t="shared" si="1"/>
        <v>3.3333333333333335</v>
      </c>
      <c r="I43" s="51"/>
      <c r="J43" s="24">
        <f t="shared" si="2"/>
        <v>0</v>
      </c>
      <c r="K43" s="24">
        <f t="shared" si="3"/>
        <v>0</v>
      </c>
      <c r="L43" s="50"/>
      <c r="M43" s="85"/>
      <c r="N43" s="83"/>
      <c r="O43" s="88"/>
    </row>
    <row r="44" spans="1:15" s="5" customFormat="1" ht="18.75" x14ac:dyDescent="0.3">
      <c r="A44" s="21">
        <v>38</v>
      </c>
      <c r="B44" s="52" t="s">
        <v>73</v>
      </c>
      <c r="C44" s="41" t="s">
        <v>24</v>
      </c>
      <c r="D44" s="43">
        <f>D45+D46+D47+D48+D49+D50+D51</f>
        <v>89608.7</v>
      </c>
      <c r="E44" s="43">
        <f t="shared" ref="E44:N44" si="13">E45+E46+E47+E48+E49+E50+E51</f>
        <v>92520.7</v>
      </c>
      <c r="F44" s="65">
        <f t="shared" si="12"/>
        <v>103.2496844614418</v>
      </c>
      <c r="G44" s="43">
        <f t="shared" ref="G44" si="14">G45+G46+G47+G48+G49+G50+G51</f>
        <v>92520.7</v>
      </c>
      <c r="H44" s="68">
        <f t="shared" si="1"/>
        <v>1.032496844614418</v>
      </c>
      <c r="I44" s="71">
        <f t="shared" si="13"/>
        <v>66869.2</v>
      </c>
      <c r="J44" s="68">
        <f t="shared" si="2"/>
        <v>0.72274853086930813</v>
      </c>
      <c r="K44" s="68">
        <f t="shared" si="3"/>
        <v>0.72274853086930813</v>
      </c>
      <c r="L44" s="43">
        <f t="shared" si="13"/>
        <v>70088.399999999994</v>
      </c>
      <c r="M44" s="86">
        <f t="shared" si="4"/>
        <v>1.048141745377543</v>
      </c>
      <c r="N44" s="71">
        <f t="shared" si="13"/>
        <v>110398.90000000001</v>
      </c>
      <c r="O44" s="89">
        <f t="shared" si="5"/>
        <v>1.5751379686224827</v>
      </c>
    </row>
    <row r="45" spans="1:15" ht="18.75" x14ac:dyDescent="0.3">
      <c r="A45" s="21">
        <v>39</v>
      </c>
      <c r="B45" s="53" t="s">
        <v>74</v>
      </c>
      <c r="C45" s="54" t="s">
        <v>25</v>
      </c>
      <c r="D45" s="35"/>
      <c r="E45" s="50"/>
      <c r="F45" s="64"/>
      <c r="G45" s="50"/>
      <c r="H45" s="24"/>
      <c r="I45" s="70"/>
      <c r="J45" s="24"/>
      <c r="K45" s="24"/>
      <c r="L45" s="50"/>
      <c r="M45" s="85"/>
      <c r="N45" s="83"/>
      <c r="O45" s="88"/>
    </row>
    <row r="46" spans="1:15" ht="18.75" x14ac:dyDescent="0.3">
      <c r="A46" s="21">
        <v>40</v>
      </c>
      <c r="B46" s="53" t="s">
        <v>148</v>
      </c>
      <c r="C46" s="54" t="s">
        <v>147</v>
      </c>
      <c r="D46" s="35"/>
      <c r="E46" s="50"/>
      <c r="F46" s="64"/>
      <c r="G46" s="50"/>
      <c r="H46" s="24"/>
      <c r="I46" s="70"/>
      <c r="J46" s="24"/>
      <c r="K46" s="24"/>
      <c r="L46" s="50"/>
      <c r="M46" s="85"/>
      <c r="N46" s="83"/>
      <c r="O46" s="88"/>
    </row>
    <row r="47" spans="1:15" ht="18.75" x14ac:dyDescent="0.3">
      <c r="A47" s="21">
        <v>41</v>
      </c>
      <c r="B47" s="53" t="s">
        <v>75</v>
      </c>
      <c r="C47" s="54" t="s">
        <v>26</v>
      </c>
      <c r="D47" s="35">
        <v>5063</v>
      </c>
      <c r="E47" s="50">
        <v>5774.2</v>
      </c>
      <c r="F47" s="64">
        <f t="shared" si="12"/>
        <v>114.04700770294292</v>
      </c>
      <c r="G47" s="50">
        <v>5774.2</v>
      </c>
      <c r="H47" s="24">
        <f t="shared" si="1"/>
        <v>1.1404700770294292</v>
      </c>
      <c r="I47" s="70">
        <v>5664.4</v>
      </c>
      <c r="J47" s="24">
        <f t="shared" si="2"/>
        <v>0.98098437878840361</v>
      </c>
      <c r="K47" s="24">
        <f t="shared" si="3"/>
        <v>0.98098437878840361</v>
      </c>
      <c r="L47" s="50">
        <v>5317.2</v>
      </c>
      <c r="M47" s="85">
        <f t="shared" si="4"/>
        <v>0.93870489372219479</v>
      </c>
      <c r="N47" s="83">
        <v>5243.6</v>
      </c>
      <c r="O47" s="88">
        <f t="shared" si="5"/>
        <v>0.98615812833822325</v>
      </c>
    </row>
    <row r="48" spans="1:15" ht="18.75" x14ac:dyDescent="0.3">
      <c r="A48" s="21">
        <v>42</v>
      </c>
      <c r="B48" s="53" t="s">
        <v>181</v>
      </c>
      <c r="C48" s="54"/>
      <c r="D48" s="35"/>
      <c r="E48" s="50"/>
      <c r="F48" s="64"/>
      <c r="G48" s="50"/>
      <c r="H48" s="24"/>
      <c r="I48" s="70">
        <v>1000</v>
      </c>
      <c r="J48" s="24"/>
      <c r="K48" s="24"/>
      <c r="L48" s="50">
        <v>10000</v>
      </c>
      <c r="M48" s="85">
        <f t="shared" si="4"/>
        <v>10</v>
      </c>
      <c r="N48" s="83"/>
      <c r="O48" s="88">
        <f t="shared" si="5"/>
        <v>0</v>
      </c>
    </row>
    <row r="49" spans="1:15" ht="18.75" x14ac:dyDescent="0.3">
      <c r="A49" s="21">
        <v>43</v>
      </c>
      <c r="B49" s="53" t="s">
        <v>76</v>
      </c>
      <c r="C49" s="54" t="s">
        <v>27</v>
      </c>
      <c r="D49" s="35">
        <v>81251.5</v>
      </c>
      <c r="E49" s="50">
        <v>84304</v>
      </c>
      <c r="F49" s="64">
        <f t="shared" si="12"/>
        <v>103.75685371962365</v>
      </c>
      <c r="G49" s="50">
        <v>84304</v>
      </c>
      <c r="H49" s="24">
        <f t="shared" si="1"/>
        <v>1.0375685371962364</v>
      </c>
      <c r="I49" s="70">
        <v>60204.800000000003</v>
      </c>
      <c r="J49" s="24">
        <f t="shared" si="2"/>
        <v>0.7141393053710382</v>
      </c>
      <c r="K49" s="24">
        <f t="shared" si="3"/>
        <v>0.7141393053710382</v>
      </c>
      <c r="L49" s="50">
        <v>54771.199999999997</v>
      </c>
      <c r="M49" s="85">
        <f t="shared" si="4"/>
        <v>0.90974805995535235</v>
      </c>
      <c r="N49" s="83">
        <v>105155.3</v>
      </c>
      <c r="O49" s="88">
        <f t="shared" si="5"/>
        <v>1.9199013350081797</v>
      </c>
    </row>
    <row r="50" spans="1:15" ht="18.75" x14ac:dyDescent="0.3">
      <c r="A50" s="21">
        <v>44</v>
      </c>
      <c r="B50" s="53" t="s">
        <v>77</v>
      </c>
      <c r="C50" s="54" t="s">
        <v>28</v>
      </c>
      <c r="D50" s="35"/>
      <c r="E50" s="50"/>
      <c r="F50" s="64"/>
      <c r="G50" s="50"/>
      <c r="H50" s="24"/>
      <c r="I50" s="70"/>
      <c r="J50" s="24"/>
      <c r="K50" s="24"/>
      <c r="L50" s="50"/>
      <c r="M50" s="85"/>
      <c r="N50" s="83"/>
      <c r="O50" s="88"/>
    </row>
    <row r="51" spans="1:15" ht="18.75" x14ac:dyDescent="0.3">
      <c r="A51" s="21">
        <v>45</v>
      </c>
      <c r="B51" s="53" t="s">
        <v>78</v>
      </c>
      <c r="C51" s="54" t="s">
        <v>29</v>
      </c>
      <c r="D51" s="35">
        <v>3294.2</v>
      </c>
      <c r="E51" s="50">
        <v>2442.5</v>
      </c>
      <c r="F51" s="64">
        <f t="shared" si="12"/>
        <v>74.145467791876641</v>
      </c>
      <c r="G51" s="50">
        <v>2442.5</v>
      </c>
      <c r="H51" s="24">
        <f t="shared" si="1"/>
        <v>0.7414546779187664</v>
      </c>
      <c r="I51" s="70"/>
      <c r="J51" s="24">
        <f t="shared" si="2"/>
        <v>0</v>
      </c>
      <c r="K51" s="24">
        <f t="shared" si="3"/>
        <v>0</v>
      </c>
      <c r="L51" s="50"/>
      <c r="M51" s="85"/>
      <c r="N51" s="83"/>
      <c r="O51" s="88"/>
    </row>
    <row r="52" spans="1:15" s="5" customFormat="1" ht="18.75" x14ac:dyDescent="0.3">
      <c r="A52" s="21">
        <v>46</v>
      </c>
      <c r="B52" s="52" t="s">
        <v>79</v>
      </c>
      <c r="C52" s="41" t="s">
        <v>30</v>
      </c>
      <c r="D52" s="43">
        <f>D53+D54+D55+D56</f>
        <v>19154</v>
      </c>
      <c r="E52" s="43">
        <f t="shared" ref="E52:N52" si="15">E53+E54+E55+E56</f>
        <v>20758.400000000001</v>
      </c>
      <c r="F52" s="65">
        <f t="shared" si="12"/>
        <v>108.37631826250391</v>
      </c>
      <c r="G52" s="43">
        <f t="shared" ref="G52" si="16">G53+G54+G55+G56</f>
        <v>20758.400000000001</v>
      </c>
      <c r="H52" s="68">
        <f t="shared" si="1"/>
        <v>1.0837631826250391</v>
      </c>
      <c r="I52" s="71">
        <f t="shared" si="15"/>
        <v>0</v>
      </c>
      <c r="J52" s="68">
        <f t="shared" si="2"/>
        <v>0</v>
      </c>
      <c r="K52" s="68">
        <f t="shared" si="3"/>
        <v>0</v>
      </c>
      <c r="L52" s="43">
        <f t="shared" si="15"/>
        <v>0</v>
      </c>
      <c r="M52" s="86"/>
      <c r="N52" s="71">
        <f t="shared" si="15"/>
        <v>0</v>
      </c>
      <c r="O52" s="89"/>
    </row>
    <row r="53" spans="1:15" ht="18.75" x14ac:dyDescent="0.3">
      <c r="A53" s="21">
        <v>47</v>
      </c>
      <c r="B53" s="53" t="s">
        <v>80</v>
      </c>
      <c r="C53" s="54" t="s">
        <v>31</v>
      </c>
      <c r="D53" s="35"/>
      <c r="E53" s="50"/>
      <c r="F53" s="64"/>
      <c r="G53" s="50"/>
      <c r="H53" s="24"/>
      <c r="I53" s="70"/>
      <c r="J53" s="24"/>
      <c r="K53" s="24"/>
      <c r="L53" s="50"/>
      <c r="M53" s="85"/>
      <c r="N53" s="83"/>
      <c r="O53" s="88"/>
    </row>
    <row r="54" spans="1:15" ht="18.75" x14ac:dyDescent="0.3">
      <c r="A54" s="21">
        <v>48</v>
      </c>
      <c r="B54" s="53" t="s">
        <v>81</v>
      </c>
      <c r="C54" s="54" t="s">
        <v>32</v>
      </c>
      <c r="D54" s="35">
        <v>1639.5</v>
      </c>
      <c r="E54" s="50">
        <v>3359.5</v>
      </c>
      <c r="F54" s="64">
        <f t="shared" si="12"/>
        <v>204.91003354681303</v>
      </c>
      <c r="G54" s="50">
        <v>3359.5</v>
      </c>
      <c r="H54" s="24">
        <f t="shared" si="1"/>
        <v>2.0491003354681303</v>
      </c>
      <c r="I54" s="70"/>
      <c r="J54" s="24">
        <f t="shared" si="2"/>
        <v>0</v>
      </c>
      <c r="K54" s="24">
        <f t="shared" si="3"/>
        <v>0</v>
      </c>
      <c r="L54" s="50"/>
      <c r="M54" s="85"/>
      <c r="N54" s="83"/>
      <c r="O54" s="88"/>
    </row>
    <row r="55" spans="1:15" ht="18.75" x14ac:dyDescent="0.3">
      <c r="A55" s="21">
        <v>49</v>
      </c>
      <c r="B55" s="53" t="s">
        <v>82</v>
      </c>
      <c r="C55" s="54" t="s">
        <v>33</v>
      </c>
      <c r="D55" s="35">
        <v>15619</v>
      </c>
      <c r="E55" s="50">
        <v>11296.2</v>
      </c>
      <c r="F55" s="64">
        <f t="shared" si="12"/>
        <v>72.323452205646973</v>
      </c>
      <c r="G55" s="50">
        <v>11296.2</v>
      </c>
      <c r="H55" s="24">
        <f t="shared" si="1"/>
        <v>0.72323452205646976</v>
      </c>
      <c r="I55" s="70"/>
      <c r="J55" s="24">
        <f t="shared" si="2"/>
        <v>0</v>
      </c>
      <c r="K55" s="24">
        <f t="shared" si="3"/>
        <v>0</v>
      </c>
      <c r="L55" s="50"/>
      <c r="M55" s="85"/>
      <c r="N55" s="83"/>
      <c r="O55" s="88"/>
    </row>
    <row r="56" spans="1:15" ht="37.5" x14ac:dyDescent="0.3">
      <c r="A56" s="21">
        <v>50</v>
      </c>
      <c r="B56" s="53" t="s">
        <v>83</v>
      </c>
      <c r="C56" s="54" t="s">
        <v>34</v>
      </c>
      <c r="D56" s="35">
        <v>1895.5</v>
      </c>
      <c r="E56" s="50">
        <v>6102.7</v>
      </c>
      <c r="F56" s="64">
        <f t="shared" si="12"/>
        <v>321.95726721181745</v>
      </c>
      <c r="G56" s="50">
        <v>6102.7</v>
      </c>
      <c r="H56" s="24">
        <f t="shared" si="1"/>
        <v>3.2195726721181743</v>
      </c>
      <c r="I56" s="70"/>
      <c r="J56" s="24">
        <f t="shared" si="2"/>
        <v>0</v>
      </c>
      <c r="K56" s="24">
        <f t="shared" si="3"/>
        <v>0</v>
      </c>
      <c r="L56" s="50"/>
      <c r="M56" s="85"/>
      <c r="N56" s="83"/>
      <c r="O56" s="88"/>
    </row>
    <row r="57" spans="1:15" s="5" customFormat="1" ht="18.75" x14ac:dyDescent="0.3">
      <c r="A57" s="21">
        <v>51</v>
      </c>
      <c r="B57" s="52" t="s">
        <v>84</v>
      </c>
      <c r="C57" s="41" t="s">
        <v>35</v>
      </c>
      <c r="D57" s="43">
        <f>D58+D59+D60</f>
        <v>81.099999999999994</v>
      </c>
      <c r="E57" s="43">
        <f t="shared" ref="E57:N57" si="17">E58+E59+E60</f>
        <v>985.1</v>
      </c>
      <c r="F57" s="65">
        <f t="shared" si="12"/>
        <v>1214.6732429099877</v>
      </c>
      <c r="G57" s="43">
        <f t="shared" ref="G57" si="18">G58+G59+G60</f>
        <v>985.1</v>
      </c>
      <c r="H57" s="68">
        <f t="shared" si="1"/>
        <v>12.146732429099877</v>
      </c>
      <c r="I57" s="71">
        <f t="shared" si="17"/>
        <v>0</v>
      </c>
      <c r="J57" s="68">
        <f t="shared" si="2"/>
        <v>0</v>
      </c>
      <c r="K57" s="68">
        <f t="shared" si="3"/>
        <v>0</v>
      </c>
      <c r="L57" s="43">
        <f t="shared" si="17"/>
        <v>0</v>
      </c>
      <c r="M57" s="86"/>
      <c r="N57" s="71">
        <f t="shared" si="17"/>
        <v>0</v>
      </c>
      <c r="O57" s="89"/>
    </row>
    <row r="58" spans="1:15" ht="18.75" x14ac:dyDescent="0.3">
      <c r="A58" s="21">
        <v>52</v>
      </c>
      <c r="B58" s="53" t="s">
        <v>85</v>
      </c>
      <c r="C58" s="54" t="s">
        <v>36</v>
      </c>
      <c r="D58" s="35"/>
      <c r="E58" s="50"/>
      <c r="F58" s="64"/>
      <c r="G58" s="50"/>
      <c r="H58" s="24"/>
      <c r="I58" s="70"/>
      <c r="J58" s="24"/>
      <c r="K58" s="24"/>
      <c r="L58" s="50"/>
      <c r="M58" s="85"/>
      <c r="N58" s="83"/>
      <c r="O58" s="88"/>
    </row>
    <row r="59" spans="1:15" ht="37.5" x14ac:dyDescent="0.3">
      <c r="A59" s="21">
        <v>53</v>
      </c>
      <c r="B59" s="53" t="s">
        <v>86</v>
      </c>
      <c r="C59" s="54" t="s">
        <v>37</v>
      </c>
      <c r="D59" s="35"/>
      <c r="E59" s="50"/>
      <c r="F59" s="64"/>
      <c r="G59" s="50"/>
      <c r="H59" s="24"/>
      <c r="I59" s="70"/>
      <c r="J59" s="24"/>
      <c r="K59" s="24"/>
      <c r="L59" s="50"/>
      <c r="M59" s="85"/>
      <c r="N59" s="83"/>
      <c r="O59" s="88"/>
    </row>
    <row r="60" spans="1:15" ht="18.75" x14ac:dyDescent="0.3">
      <c r="A60" s="21">
        <v>54</v>
      </c>
      <c r="B60" s="53" t="s">
        <v>87</v>
      </c>
      <c r="C60" s="54" t="s">
        <v>38</v>
      </c>
      <c r="D60" s="35">
        <v>81.099999999999994</v>
      </c>
      <c r="E60" s="50">
        <v>985.1</v>
      </c>
      <c r="F60" s="64">
        <f t="shared" si="12"/>
        <v>1214.6732429099877</v>
      </c>
      <c r="G60" s="50">
        <v>985.1</v>
      </c>
      <c r="H60" s="24">
        <f t="shared" si="1"/>
        <v>12.146732429099877</v>
      </c>
      <c r="I60" s="70"/>
      <c r="J60" s="24">
        <f t="shared" si="2"/>
        <v>0</v>
      </c>
      <c r="K60" s="24">
        <f t="shared" si="3"/>
        <v>0</v>
      </c>
      <c r="L60" s="50"/>
      <c r="M60" s="85"/>
      <c r="N60" s="83"/>
      <c r="O60" s="88"/>
    </row>
    <row r="61" spans="1:15" s="5" customFormat="1" ht="18.75" x14ac:dyDescent="0.3">
      <c r="A61" s="21">
        <v>55</v>
      </c>
      <c r="B61" s="52" t="s">
        <v>88</v>
      </c>
      <c r="C61" s="41" t="s">
        <v>39</v>
      </c>
      <c r="D61" s="43">
        <f>D62+D63+D64+D65+D66</f>
        <v>911431.4</v>
      </c>
      <c r="E61" s="43">
        <f t="shared" ref="E61:N61" si="19">E62+E63+E64+E65+E66</f>
        <v>782191.7</v>
      </c>
      <c r="F61" s="65">
        <f t="shared" si="12"/>
        <v>85.820139617748509</v>
      </c>
      <c r="G61" s="43">
        <f t="shared" ref="G61" si="20">G62+G63+G64+G65+G66</f>
        <v>782191.7</v>
      </c>
      <c r="H61" s="68">
        <f t="shared" si="1"/>
        <v>0.85820139617748514</v>
      </c>
      <c r="I61" s="71">
        <f t="shared" si="19"/>
        <v>743888.79999999993</v>
      </c>
      <c r="J61" s="68">
        <f t="shared" si="2"/>
        <v>0.95103131367924254</v>
      </c>
      <c r="K61" s="68">
        <f t="shared" si="3"/>
        <v>0.95103131367924254</v>
      </c>
      <c r="L61" s="43">
        <f t="shared" si="19"/>
        <v>707235.4</v>
      </c>
      <c r="M61" s="86">
        <f t="shared" si="4"/>
        <v>0.95072731300699798</v>
      </c>
      <c r="N61" s="71">
        <f t="shared" si="19"/>
        <v>716235.20000000007</v>
      </c>
      <c r="O61" s="89">
        <f t="shared" si="5"/>
        <v>1.0127253245524759</v>
      </c>
    </row>
    <row r="62" spans="1:15" ht="18.75" x14ac:dyDescent="0.3">
      <c r="A62" s="21">
        <v>56</v>
      </c>
      <c r="B62" s="53" t="s">
        <v>89</v>
      </c>
      <c r="C62" s="54" t="s">
        <v>40</v>
      </c>
      <c r="D62" s="35">
        <v>287381.59999999998</v>
      </c>
      <c r="E62" s="50">
        <v>192199.3</v>
      </c>
      <c r="F62" s="64">
        <f t="shared" si="12"/>
        <v>66.879473146506257</v>
      </c>
      <c r="G62" s="50">
        <v>192199.3</v>
      </c>
      <c r="H62" s="24">
        <f t="shared" si="1"/>
        <v>0.66879473146506252</v>
      </c>
      <c r="I62" s="70">
        <v>186742</v>
      </c>
      <c r="J62" s="24">
        <f t="shared" si="2"/>
        <v>0.97160603602614581</v>
      </c>
      <c r="K62" s="24">
        <f t="shared" si="3"/>
        <v>0.97160603602614581</v>
      </c>
      <c r="L62" s="50">
        <v>178082.1</v>
      </c>
      <c r="M62" s="85">
        <f t="shared" si="4"/>
        <v>0.9536263936339977</v>
      </c>
      <c r="N62" s="83">
        <v>179182.9</v>
      </c>
      <c r="O62" s="88">
        <f t="shared" si="5"/>
        <v>1.0061814185704234</v>
      </c>
    </row>
    <row r="63" spans="1:15" ht="18.75" x14ac:dyDescent="0.3">
      <c r="A63" s="21">
        <v>57</v>
      </c>
      <c r="B63" s="53" t="s">
        <v>90</v>
      </c>
      <c r="C63" s="54" t="s">
        <v>41</v>
      </c>
      <c r="D63" s="35">
        <v>541999.4</v>
      </c>
      <c r="E63" s="50">
        <v>506914.3</v>
      </c>
      <c r="F63" s="64">
        <f t="shared" si="12"/>
        <v>93.526727151358472</v>
      </c>
      <c r="G63" s="50">
        <v>506914.3</v>
      </c>
      <c r="H63" s="24">
        <f t="shared" si="1"/>
        <v>0.93526727151358469</v>
      </c>
      <c r="I63" s="70">
        <v>475149.6</v>
      </c>
      <c r="J63" s="24">
        <f t="shared" si="2"/>
        <v>0.93733713963090015</v>
      </c>
      <c r="K63" s="24">
        <f t="shared" si="3"/>
        <v>0.93733713963090015</v>
      </c>
      <c r="L63" s="50">
        <v>459111.3</v>
      </c>
      <c r="M63" s="85">
        <f t="shared" si="4"/>
        <v>0.96624578869476063</v>
      </c>
      <c r="N63" s="83">
        <v>470864.9</v>
      </c>
      <c r="O63" s="88">
        <f t="shared" si="5"/>
        <v>1.0256007639106248</v>
      </c>
    </row>
    <row r="64" spans="1:15" ht="18.75" x14ac:dyDescent="0.3">
      <c r="A64" s="21">
        <v>58</v>
      </c>
      <c r="B64" s="53" t="s">
        <v>91</v>
      </c>
      <c r="C64" s="54" t="s">
        <v>42</v>
      </c>
      <c r="D64" s="35">
        <v>59947.8</v>
      </c>
      <c r="E64" s="50">
        <v>59568.4</v>
      </c>
      <c r="F64" s="64">
        <f t="shared" si="12"/>
        <v>99.367116057636807</v>
      </c>
      <c r="G64" s="50">
        <v>59568.4</v>
      </c>
      <c r="H64" s="24">
        <f t="shared" si="1"/>
        <v>0.99367116057636806</v>
      </c>
      <c r="I64" s="70">
        <v>55856.7</v>
      </c>
      <c r="J64" s="24">
        <f t="shared" si="2"/>
        <v>0.93769011757911902</v>
      </c>
      <c r="K64" s="24">
        <f t="shared" si="3"/>
        <v>0.93769011757911902</v>
      </c>
      <c r="L64" s="50">
        <v>47367.5</v>
      </c>
      <c r="M64" s="85">
        <f t="shared" si="4"/>
        <v>0.84801823236961726</v>
      </c>
      <c r="N64" s="83">
        <v>44428.1</v>
      </c>
      <c r="O64" s="88">
        <f t="shared" si="5"/>
        <v>0.93794479337098213</v>
      </c>
    </row>
    <row r="65" spans="1:15" ht="18.75" x14ac:dyDescent="0.3">
      <c r="A65" s="21">
        <v>59</v>
      </c>
      <c r="B65" s="53" t="s">
        <v>92</v>
      </c>
      <c r="C65" s="54" t="s">
        <v>43</v>
      </c>
      <c r="D65" s="35"/>
      <c r="E65" s="50">
        <v>385</v>
      </c>
      <c r="F65" s="64"/>
      <c r="G65" s="50">
        <v>385</v>
      </c>
      <c r="H65" s="24"/>
      <c r="I65" s="70"/>
      <c r="J65" s="24">
        <f t="shared" si="2"/>
        <v>0</v>
      </c>
      <c r="K65" s="24">
        <f t="shared" si="3"/>
        <v>0</v>
      </c>
      <c r="L65" s="50"/>
      <c r="M65" s="85"/>
      <c r="N65" s="83"/>
      <c r="O65" s="88"/>
    </row>
    <row r="66" spans="1:15" ht="18.75" x14ac:dyDescent="0.3">
      <c r="A66" s="21">
        <v>60</v>
      </c>
      <c r="B66" s="53" t="s">
        <v>93</v>
      </c>
      <c r="C66" s="54" t="s">
        <v>44</v>
      </c>
      <c r="D66" s="35">
        <v>22102.6</v>
      </c>
      <c r="E66" s="50">
        <v>23124.7</v>
      </c>
      <c r="F66" s="64">
        <f t="shared" si="12"/>
        <v>104.62434283749424</v>
      </c>
      <c r="G66" s="50">
        <v>23124.7</v>
      </c>
      <c r="H66" s="24">
        <f t="shared" si="1"/>
        <v>1.0462434283749424</v>
      </c>
      <c r="I66" s="70">
        <v>26140.5</v>
      </c>
      <c r="J66" s="24">
        <f t="shared" si="2"/>
        <v>1.1304146648388951</v>
      </c>
      <c r="K66" s="24">
        <f t="shared" si="3"/>
        <v>1.1304146648388951</v>
      </c>
      <c r="L66" s="50">
        <v>22674.5</v>
      </c>
      <c r="M66" s="85">
        <f t="shared" si="4"/>
        <v>0.86740881008396931</v>
      </c>
      <c r="N66" s="83">
        <v>21759.3</v>
      </c>
      <c r="O66" s="88">
        <f t="shared" si="5"/>
        <v>0.95963747822443712</v>
      </c>
    </row>
    <row r="67" spans="1:15" s="5" customFormat="1" ht="18.75" x14ac:dyDescent="0.3">
      <c r="A67" s="21">
        <v>61</v>
      </c>
      <c r="B67" s="52" t="s">
        <v>94</v>
      </c>
      <c r="C67" s="41" t="s">
        <v>45</v>
      </c>
      <c r="D67" s="43">
        <f>D68+D69+D70</f>
        <v>83355.399999999994</v>
      </c>
      <c r="E67" s="43">
        <f t="shared" ref="E67:N67" si="21">E68+E69+E70</f>
        <v>51473.9</v>
      </c>
      <c r="F67" s="65">
        <f t="shared" si="12"/>
        <v>61.752327983549961</v>
      </c>
      <c r="G67" s="43">
        <f t="shared" ref="G67" si="22">G68+G69+G70</f>
        <v>51473.9</v>
      </c>
      <c r="H67" s="68">
        <f t="shared" si="1"/>
        <v>0.61752327983549959</v>
      </c>
      <c r="I67" s="71">
        <f t="shared" si="21"/>
        <v>40793.199999999997</v>
      </c>
      <c r="J67" s="68">
        <f t="shared" si="2"/>
        <v>0.79250260811790041</v>
      </c>
      <c r="K67" s="68">
        <f t="shared" si="3"/>
        <v>0.79250260811790041</v>
      </c>
      <c r="L67" s="43">
        <f t="shared" si="21"/>
        <v>35007</v>
      </c>
      <c r="M67" s="86">
        <f t="shared" si="4"/>
        <v>0.85815773217104818</v>
      </c>
      <c r="N67" s="71">
        <f t="shared" si="21"/>
        <v>32509.8</v>
      </c>
      <c r="O67" s="89">
        <f t="shared" si="5"/>
        <v>0.92866569543234212</v>
      </c>
    </row>
    <row r="68" spans="1:15" ht="18.75" x14ac:dyDescent="0.3">
      <c r="A68" s="21">
        <v>62</v>
      </c>
      <c r="B68" s="53" t="s">
        <v>95</v>
      </c>
      <c r="C68" s="54" t="s">
        <v>46</v>
      </c>
      <c r="D68" s="35">
        <v>53355.4</v>
      </c>
      <c r="E68" s="50">
        <v>51473.9</v>
      </c>
      <c r="F68" s="64">
        <f t="shared" si="12"/>
        <v>96.473646528748731</v>
      </c>
      <c r="G68" s="50">
        <v>51473.9</v>
      </c>
      <c r="H68" s="24">
        <f t="shared" si="1"/>
        <v>0.96473646528748735</v>
      </c>
      <c r="I68" s="70">
        <v>40793.199999999997</v>
      </c>
      <c r="J68" s="24">
        <f t="shared" si="2"/>
        <v>0.79250260811790041</v>
      </c>
      <c r="K68" s="24">
        <f t="shared" si="3"/>
        <v>0.79250260811790041</v>
      </c>
      <c r="L68" s="50">
        <v>35007</v>
      </c>
      <c r="M68" s="85">
        <f t="shared" si="4"/>
        <v>0.85815773217104818</v>
      </c>
      <c r="N68" s="83">
        <v>32509.8</v>
      </c>
      <c r="O68" s="88">
        <f t="shared" si="5"/>
        <v>0.92866569543234212</v>
      </c>
    </row>
    <row r="69" spans="1:15" ht="18.75" x14ac:dyDescent="0.3">
      <c r="A69" s="21">
        <v>63</v>
      </c>
      <c r="B69" s="53" t="s">
        <v>96</v>
      </c>
      <c r="C69" s="54" t="s">
        <v>47</v>
      </c>
      <c r="D69" s="35"/>
      <c r="E69" s="50"/>
      <c r="F69" s="64"/>
      <c r="G69" s="50"/>
      <c r="H69" s="24"/>
      <c r="I69" s="70"/>
      <c r="J69" s="24"/>
      <c r="K69" s="24"/>
      <c r="L69" s="50"/>
      <c r="M69" s="85"/>
      <c r="N69" s="83"/>
      <c r="O69" s="88"/>
    </row>
    <row r="70" spans="1:15" ht="18.75" x14ac:dyDescent="0.3">
      <c r="A70" s="21">
        <v>64</v>
      </c>
      <c r="B70" s="53" t="s">
        <v>97</v>
      </c>
      <c r="C70" s="54" t="s">
        <v>48</v>
      </c>
      <c r="D70" s="35">
        <v>30000</v>
      </c>
      <c r="E70" s="50"/>
      <c r="F70" s="64">
        <f t="shared" si="12"/>
        <v>0</v>
      </c>
      <c r="G70" s="50"/>
      <c r="H70" s="24">
        <f t="shared" ref="H70:H93" si="23">G70/D70</f>
        <v>0</v>
      </c>
      <c r="I70" s="70"/>
      <c r="J70" s="24"/>
      <c r="K70" s="24"/>
      <c r="L70" s="50"/>
      <c r="M70" s="85"/>
      <c r="N70" s="83"/>
      <c r="O70" s="88"/>
    </row>
    <row r="71" spans="1:15" s="5" customFormat="1" ht="18.75" x14ac:dyDescent="0.3">
      <c r="A71" s="21">
        <v>65</v>
      </c>
      <c r="B71" s="52" t="s">
        <v>98</v>
      </c>
      <c r="C71" s="41" t="s">
        <v>49</v>
      </c>
      <c r="D71" s="43">
        <f>D72+D73+D74+D75+D76</f>
        <v>33852.1</v>
      </c>
      <c r="E71" s="43">
        <f t="shared" ref="E71:N71" si="24">E72+E73+E74+E75+E76</f>
        <v>43711</v>
      </c>
      <c r="F71" s="65">
        <f t="shared" si="12"/>
        <v>129.12345172086813</v>
      </c>
      <c r="G71" s="43">
        <f t="shared" ref="G71" si="25">G72+G73+G74+G75+G76</f>
        <v>43711</v>
      </c>
      <c r="H71" s="68">
        <f t="shared" si="23"/>
        <v>1.2912345172086814</v>
      </c>
      <c r="I71" s="71">
        <f>I72+I73+I74+I75+I76</f>
        <v>24659.5</v>
      </c>
      <c r="J71" s="24">
        <f t="shared" ref="J71:J93" si="26">I71/E71</f>
        <v>0.56414861247740844</v>
      </c>
      <c r="K71" s="24">
        <f t="shared" ref="K71:K93" si="27">I71/G71</f>
        <v>0.56414861247740844</v>
      </c>
      <c r="L71" s="43">
        <f t="shared" si="24"/>
        <v>23935.5</v>
      </c>
      <c r="M71" s="86">
        <f t="shared" ref="M71:M93" si="28">L71/I71</f>
        <v>0.97064011841278208</v>
      </c>
      <c r="N71" s="71">
        <f t="shared" si="24"/>
        <v>24894.400000000001</v>
      </c>
      <c r="O71" s="88">
        <f t="shared" ref="O70:O93" si="29">N71/L71</f>
        <v>1.0400618328424307</v>
      </c>
    </row>
    <row r="72" spans="1:15" ht="18.75" x14ac:dyDescent="0.3">
      <c r="A72" s="21">
        <v>66</v>
      </c>
      <c r="B72" s="53" t="s">
        <v>143</v>
      </c>
      <c r="C72" s="54" t="s">
        <v>145</v>
      </c>
      <c r="D72" s="35">
        <v>1386.7</v>
      </c>
      <c r="E72" s="50">
        <v>1571.1</v>
      </c>
      <c r="F72" s="64">
        <f t="shared" si="12"/>
        <v>113.29775726545034</v>
      </c>
      <c r="G72" s="50">
        <v>1571.1</v>
      </c>
      <c r="H72" s="24">
        <f t="shared" si="23"/>
        <v>1.1329775726545035</v>
      </c>
      <c r="I72" s="70">
        <v>938.4</v>
      </c>
      <c r="J72" s="24">
        <f t="shared" si="26"/>
        <v>0.59728852396410159</v>
      </c>
      <c r="K72" s="24">
        <f t="shared" si="27"/>
        <v>0.59728852396410159</v>
      </c>
      <c r="L72" s="50">
        <v>938.4</v>
      </c>
      <c r="M72" s="85">
        <f t="shared" si="28"/>
        <v>1</v>
      </c>
      <c r="N72" s="83">
        <v>938.4</v>
      </c>
      <c r="O72" s="88">
        <f t="shared" si="29"/>
        <v>1</v>
      </c>
    </row>
    <row r="73" spans="1:15" ht="18.75" x14ac:dyDescent="0.3">
      <c r="A73" s="21">
        <v>67</v>
      </c>
      <c r="B73" s="53" t="s">
        <v>144</v>
      </c>
      <c r="C73" s="54" t="s">
        <v>146</v>
      </c>
      <c r="D73" s="35"/>
      <c r="E73" s="50"/>
      <c r="F73" s="64"/>
      <c r="G73" s="50"/>
      <c r="H73" s="24"/>
      <c r="I73" s="70"/>
      <c r="J73" s="24"/>
      <c r="K73" s="24"/>
      <c r="L73" s="50"/>
      <c r="M73" s="85"/>
      <c r="N73" s="83"/>
      <c r="O73" s="88"/>
    </row>
    <row r="74" spans="1:15" ht="18.75" x14ac:dyDescent="0.3">
      <c r="A74" s="21">
        <v>68</v>
      </c>
      <c r="B74" s="53" t="s">
        <v>99</v>
      </c>
      <c r="C74" s="54" t="s">
        <v>50</v>
      </c>
      <c r="D74" s="35">
        <v>5937.5</v>
      </c>
      <c r="E74" s="50">
        <v>14327.5</v>
      </c>
      <c r="F74" s="64">
        <f t="shared" si="12"/>
        <v>241.30526315789473</v>
      </c>
      <c r="G74" s="50">
        <v>14327.5</v>
      </c>
      <c r="H74" s="24">
        <f t="shared" si="23"/>
        <v>2.4130526315789473</v>
      </c>
      <c r="I74" s="70"/>
      <c r="J74" s="24">
        <f t="shared" si="26"/>
        <v>0</v>
      </c>
      <c r="K74" s="24">
        <f t="shared" si="27"/>
        <v>0</v>
      </c>
      <c r="L74" s="50"/>
      <c r="M74" s="85"/>
      <c r="N74" s="83"/>
      <c r="O74" s="88"/>
    </row>
    <row r="75" spans="1:15" ht="18.75" x14ac:dyDescent="0.3">
      <c r="A75" s="21">
        <v>69</v>
      </c>
      <c r="B75" s="53" t="s">
        <v>100</v>
      </c>
      <c r="C75" s="54" t="s">
        <v>51</v>
      </c>
      <c r="D75" s="35">
        <v>26427.9</v>
      </c>
      <c r="E75" s="50">
        <v>27512.400000000001</v>
      </c>
      <c r="F75" s="64">
        <f t="shared" si="12"/>
        <v>104.10361776758651</v>
      </c>
      <c r="G75" s="50">
        <v>27512.400000000001</v>
      </c>
      <c r="H75" s="24">
        <f t="shared" si="23"/>
        <v>1.0410361776758652</v>
      </c>
      <c r="I75" s="70">
        <v>23671.1</v>
      </c>
      <c r="J75" s="24">
        <f t="shared" si="26"/>
        <v>0.86037931987031291</v>
      </c>
      <c r="K75" s="24">
        <f t="shared" si="27"/>
        <v>0.86037931987031291</v>
      </c>
      <c r="L75" s="50">
        <v>22897.1</v>
      </c>
      <c r="M75" s="85">
        <f t="shared" si="28"/>
        <v>0.96730189978496983</v>
      </c>
      <c r="N75" s="83">
        <v>23706</v>
      </c>
      <c r="O75" s="88">
        <f t="shared" si="29"/>
        <v>1.0353276179079447</v>
      </c>
    </row>
    <row r="76" spans="1:15" ht="18.75" x14ac:dyDescent="0.3">
      <c r="A76" s="21">
        <v>70</v>
      </c>
      <c r="B76" s="53" t="s">
        <v>101</v>
      </c>
      <c r="C76" s="54" t="s">
        <v>52</v>
      </c>
      <c r="D76" s="35">
        <v>100</v>
      </c>
      <c r="E76" s="50">
        <v>300</v>
      </c>
      <c r="F76" s="64">
        <f t="shared" si="12"/>
        <v>300</v>
      </c>
      <c r="G76" s="50">
        <v>300</v>
      </c>
      <c r="H76" s="24">
        <f t="shared" si="23"/>
        <v>3</v>
      </c>
      <c r="I76" s="70">
        <v>50</v>
      </c>
      <c r="J76" s="24">
        <f t="shared" si="26"/>
        <v>0.16666666666666666</v>
      </c>
      <c r="K76" s="24">
        <f t="shared" si="27"/>
        <v>0.16666666666666666</v>
      </c>
      <c r="L76" s="50">
        <v>100</v>
      </c>
      <c r="M76" s="85">
        <f t="shared" si="28"/>
        <v>2</v>
      </c>
      <c r="N76" s="83">
        <v>250</v>
      </c>
      <c r="O76" s="88">
        <f t="shared" si="29"/>
        <v>2.5</v>
      </c>
    </row>
    <row r="77" spans="1:15" s="5" customFormat="1" ht="18.75" x14ac:dyDescent="0.3">
      <c r="A77" s="21">
        <v>71</v>
      </c>
      <c r="B77" s="52" t="s">
        <v>102</v>
      </c>
      <c r="C77" s="41" t="s">
        <v>53</v>
      </c>
      <c r="D77" s="43">
        <f>D78+D79+D80</f>
        <v>38413.5</v>
      </c>
      <c r="E77" s="43">
        <f t="shared" ref="E77:N77" si="30">E78+E79+E80</f>
        <v>51970.1</v>
      </c>
      <c r="F77" s="65">
        <f t="shared" si="12"/>
        <v>135.29123875720774</v>
      </c>
      <c r="G77" s="43">
        <f t="shared" ref="G77" si="31">G78+G79+G80</f>
        <v>51970.1</v>
      </c>
      <c r="H77" s="68">
        <f t="shared" si="23"/>
        <v>1.3529123875720774</v>
      </c>
      <c r="I77" s="71">
        <f t="shared" si="30"/>
        <v>14847.2</v>
      </c>
      <c r="J77" s="68">
        <f t="shared" si="26"/>
        <v>0.28568734714768684</v>
      </c>
      <c r="K77" s="68">
        <f t="shared" si="27"/>
        <v>0.28568734714768684</v>
      </c>
      <c r="L77" s="43">
        <f t="shared" si="30"/>
        <v>13726.4</v>
      </c>
      <c r="M77" s="86">
        <f t="shared" si="28"/>
        <v>0.92451101891265686</v>
      </c>
      <c r="N77" s="71">
        <f t="shared" si="30"/>
        <v>13283.8</v>
      </c>
      <c r="O77" s="89">
        <f t="shared" si="29"/>
        <v>0.96775556591677347</v>
      </c>
    </row>
    <row r="78" spans="1:15" ht="18.75" x14ac:dyDescent="0.3">
      <c r="A78" s="21">
        <v>72</v>
      </c>
      <c r="B78" s="53" t="s">
        <v>103</v>
      </c>
      <c r="C78" s="54" t="s">
        <v>54</v>
      </c>
      <c r="D78" s="35"/>
      <c r="E78" s="50"/>
      <c r="F78" s="64"/>
      <c r="G78" s="50"/>
      <c r="H78" s="24"/>
      <c r="I78" s="70"/>
      <c r="J78" s="24"/>
      <c r="K78" s="24"/>
      <c r="L78" s="50"/>
      <c r="M78" s="85"/>
      <c r="N78" s="83"/>
      <c r="O78" s="88"/>
    </row>
    <row r="79" spans="1:15" ht="18.75" x14ac:dyDescent="0.3">
      <c r="A79" s="21">
        <v>73</v>
      </c>
      <c r="B79" s="53" t="s">
        <v>104</v>
      </c>
      <c r="C79" s="54" t="s">
        <v>55</v>
      </c>
      <c r="D79" s="35">
        <v>38413.5</v>
      </c>
      <c r="E79" s="50">
        <v>51970.1</v>
      </c>
      <c r="F79" s="64">
        <f t="shared" si="12"/>
        <v>135.29123875720774</v>
      </c>
      <c r="G79" s="50">
        <v>51970.1</v>
      </c>
      <c r="H79" s="24">
        <f t="shared" si="23"/>
        <v>1.3529123875720774</v>
      </c>
      <c r="I79" s="70">
        <v>14847.2</v>
      </c>
      <c r="J79" s="24">
        <f t="shared" si="26"/>
        <v>0.28568734714768684</v>
      </c>
      <c r="K79" s="24">
        <f t="shared" si="27"/>
        <v>0.28568734714768684</v>
      </c>
      <c r="L79" s="50">
        <v>13726.4</v>
      </c>
      <c r="M79" s="85">
        <f t="shared" si="28"/>
        <v>0.92451101891265686</v>
      </c>
      <c r="N79" s="83">
        <v>13283.8</v>
      </c>
      <c r="O79" s="88">
        <f t="shared" si="29"/>
        <v>0.96775556591677347</v>
      </c>
    </row>
    <row r="80" spans="1:15" ht="30.75" customHeight="1" x14ac:dyDescent="0.3">
      <c r="A80" s="21">
        <v>74</v>
      </c>
      <c r="B80" s="53" t="s">
        <v>105</v>
      </c>
      <c r="C80" s="54" t="s">
        <v>56</v>
      </c>
      <c r="D80" s="35"/>
      <c r="E80" s="50"/>
      <c r="F80" s="64"/>
      <c r="G80" s="50"/>
      <c r="H80" s="24"/>
      <c r="I80" s="70"/>
      <c r="J80" s="24"/>
      <c r="K80" s="24"/>
      <c r="L80" s="50"/>
      <c r="M80" s="85"/>
      <c r="N80" s="83"/>
      <c r="O80" s="88"/>
    </row>
    <row r="81" spans="1:15" s="5" customFormat="1" ht="18.75" x14ac:dyDescent="0.3">
      <c r="A81" s="21">
        <v>75</v>
      </c>
      <c r="B81" s="52" t="s">
        <v>106</v>
      </c>
      <c r="C81" s="41" t="s">
        <v>57</v>
      </c>
      <c r="D81" s="43">
        <f>D82+D83+D84</f>
        <v>0</v>
      </c>
      <c r="E81" s="43">
        <f t="shared" ref="E81:N81" si="32">E82+E83+E84</f>
        <v>1000</v>
      </c>
      <c r="F81" s="64"/>
      <c r="G81" s="43">
        <f t="shared" ref="G81" si="33">G82+G83+G84</f>
        <v>1000</v>
      </c>
      <c r="H81" s="68"/>
      <c r="I81" s="71">
        <f t="shared" si="32"/>
        <v>0</v>
      </c>
      <c r="J81" s="24">
        <f t="shared" si="26"/>
        <v>0</v>
      </c>
      <c r="K81" s="24">
        <f t="shared" si="27"/>
        <v>0</v>
      </c>
      <c r="L81" s="43">
        <f t="shared" si="32"/>
        <v>0</v>
      </c>
      <c r="M81" s="85"/>
      <c r="N81" s="71">
        <f t="shared" si="32"/>
        <v>0</v>
      </c>
      <c r="O81" s="88"/>
    </row>
    <row r="82" spans="1:15" ht="18.75" x14ac:dyDescent="0.3">
      <c r="A82" s="21">
        <v>76</v>
      </c>
      <c r="B82" s="53" t="s">
        <v>107</v>
      </c>
      <c r="C82" s="54" t="s">
        <v>58</v>
      </c>
      <c r="D82" s="35"/>
      <c r="E82" s="50"/>
      <c r="F82" s="64"/>
      <c r="G82" s="50"/>
      <c r="H82" s="24"/>
      <c r="I82" s="70"/>
      <c r="J82" s="24"/>
      <c r="K82" s="24"/>
      <c r="L82" s="50"/>
      <c r="M82" s="85"/>
      <c r="N82" s="83"/>
      <c r="O82" s="88"/>
    </row>
    <row r="83" spans="1:15" ht="18.75" x14ac:dyDescent="0.3">
      <c r="A83" s="21">
        <v>77</v>
      </c>
      <c r="B83" s="53" t="s">
        <v>108</v>
      </c>
      <c r="C83" s="54" t="s">
        <v>59</v>
      </c>
      <c r="D83" s="35"/>
      <c r="E83" s="50">
        <v>1000</v>
      </c>
      <c r="F83" s="64"/>
      <c r="G83" s="50">
        <v>1000</v>
      </c>
      <c r="H83" s="24"/>
      <c r="I83" s="70"/>
      <c r="J83" s="24">
        <f t="shared" si="26"/>
        <v>0</v>
      </c>
      <c r="K83" s="24">
        <f t="shared" si="27"/>
        <v>0</v>
      </c>
      <c r="L83" s="50"/>
      <c r="M83" s="85"/>
      <c r="N83" s="83"/>
      <c r="O83" s="88"/>
    </row>
    <row r="84" spans="1:15" ht="37.5" x14ac:dyDescent="0.3">
      <c r="A84" s="21">
        <v>78</v>
      </c>
      <c r="B84" s="53" t="s">
        <v>109</v>
      </c>
      <c r="C84" s="54" t="s">
        <v>60</v>
      </c>
      <c r="D84" s="35"/>
      <c r="E84" s="50"/>
      <c r="F84" s="64"/>
      <c r="G84" s="50"/>
      <c r="H84" s="24"/>
      <c r="I84" s="70"/>
      <c r="J84" s="24"/>
      <c r="K84" s="24"/>
      <c r="L84" s="50"/>
      <c r="M84" s="85"/>
      <c r="N84" s="83"/>
      <c r="O84" s="88"/>
    </row>
    <row r="85" spans="1:15" s="5" customFormat="1" ht="37.5" x14ac:dyDescent="0.3">
      <c r="A85" s="21">
        <v>79</v>
      </c>
      <c r="B85" s="52" t="s">
        <v>110</v>
      </c>
      <c r="C85" s="41" t="s">
        <v>61</v>
      </c>
      <c r="D85" s="43">
        <f>D86+D87</f>
        <v>4.0999999999999996</v>
      </c>
      <c r="E85" s="43">
        <f t="shared" ref="E85:N85" si="34">E86+E87</f>
        <v>6</v>
      </c>
      <c r="F85" s="65">
        <f t="shared" si="12"/>
        <v>146.34146341463418</v>
      </c>
      <c r="G85" s="43">
        <f t="shared" ref="G85" si="35">G86+G87</f>
        <v>6</v>
      </c>
      <c r="H85" s="68">
        <f t="shared" si="23"/>
        <v>1.4634146341463417</v>
      </c>
      <c r="I85" s="71">
        <f t="shared" si="34"/>
        <v>3.9</v>
      </c>
      <c r="J85" s="24">
        <f t="shared" si="26"/>
        <v>0.65</v>
      </c>
      <c r="K85" s="24">
        <f t="shared" si="27"/>
        <v>0.65</v>
      </c>
      <c r="L85" s="43">
        <f t="shared" si="34"/>
        <v>2.6</v>
      </c>
      <c r="M85" s="86">
        <f t="shared" si="28"/>
        <v>0.66666666666666674</v>
      </c>
      <c r="N85" s="71">
        <f t="shared" si="34"/>
        <v>0</v>
      </c>
      <c r="O85" s="89">
        <f t="shared" si="29"/>
        <v>0</v>
      </c>
    </row>
    <row r="86" spans="1:15" ht="18.75" x14ac:dyDescent="0.3">
      <c r="A86" s="21">
        <v>80</v>
      </c>
      <c r="B86" s="53" t="s">
        <v>111</v>
      </c>
      <c r="C86" s="54" t="s">
        <v>138</v>
      </c>
      <c r="D86" s="35">
        <v>4.0999999999999996</v>
      </c>
      <c r="E86" s="50">
        <v>6</v>
      </c>
      <c r="F86" s="64">
        <f t="shared" si="12"/>
        <v>146.34146341463418</v>
      </c>
      <c r="G86" s="50">
        <v>6</v>
      </c>
      <c r="H86" s="24">
        <f t="shared" si="23"/>
        <v>1.4634146341463417</v>
      </c>
      <c r="I86" s="70">
        <v>3.9</v>
      </c>
      <c r="J86" s="24">
        <f t="shared" si="26"/>
        <v>0.65</v>
      </c>
      <c r="K86" s="24">
        <f t="shared" si="27"/>
        <v>0.65</v>
      </c>
      <c r="L86" s="50">
        <v>2.6</v>
      </c>
      <c r="M86" s="85">
        <f t="shared" si="28"/>
        <v>0.66666666666666674</v>
      </c>
      <c r="N86" s="83"/>
      <c r="O86" s="88">
        <f t="shared" si="29"/>
        <v>0</v>
      </c>
    </row>
    <row r="87" spans="1:15" ht="18.75" x14ac:dyDescent="0.3">
      <c r="A87" s="21">
        <v>81</v>
      </c>
      <c r="B87" s="53" t="s">
        <v>112</v>
      </c>
      <c r="C87" s="54" t="s">
        <v>62</v>
      </c>
      <c r="D87" s="35"/>
      <c r="E87" s="50"/>
      <c r="F87" s="64"/>
      <c r="G87" s="50"/>
      <c r="H87" s="24"/>
      <c r="I87" s="70"/>
      <c r="J87" s="24"/>
      <c r="K87" s="24"/>
      <c r="L87" s="50"/>
      <c r="M87" s="85"/>
      <c r="N87" s="83"/>
      <c r="O87" s="88"/>
    </row>
    <row r="88" spans="1:15" s="5" customFormat="1" ht="56.25" x14ac:dyDescent="0.3">
      <c r="A88" s="21">
        <v>82</v>
      </c>
      <c r="B88" s="52" t="s">
        <v>113</v>
      </c>
      <c r="C88" s="41" t="s">
        <v>63</v>
      </c>
      <c r="D88" s="43">
        <f>D89+D90+D91</f>
        <v>94196.799999999988</v>
      </c>
      <c r="E88" s="43">
        <f t="shared" ref="E88:N88" si="36">E89+E90+E91</f>
        <v>86855.7</v>
      </c>
      <c r="F88" s="65">
        <f t="shared" si="12"/>
        <v>92.206635469570102</v>
      </c>
      <c r="G88" s="43">
        <f t="shared" ref="G88" si="37">G89+G90+G91</f>
        <v>86855.7</v>
      </c>
      <c r="H88" s="24">
        <f t="shared" si="23"/>
        <v>0.92206635469570097</v>
      </c>
      <c r="I88" s="71">
        <f t="shared" si="36"/>
        <v>80361</v>
      </c>
      <c r="J88" s="24">
        <f t="shared" si="26"/>
        <v>0.92522425125812124</v>
      </c>
      <c r="K88" s="24">
        <f t="shared" si="27"/>
        <v>0.92522425125812124</v>
      </c>
      <c r="L88" s="43">
        <f t="shared" si="36"/>
        <v>65619.3</v>
      </c>
      <c r="M88" s="85">
        <f t="shared" si="28"/>
        <v>0.81655653861947963</v>
      </c>
      <c r="N88" s="71">
        <f t="shared" si="36"/>
        <v>64582.899999999994</v>
      </c>
      <c r="O88" s="88">
        <f t="shared" si="29"/>
        <v>0.98420586626190754</v>
      </c>
    </row>
    <row r="89" spans="1:15" ht="56.25" x14ac:dyDescent="0.3">
      <c r="A89" s="21">
        <v>83</v>
      </c>
      <c r="B89" s="53" t="s">
        <v>114</v>
      </c>
      <c r="C89" s="54" t="s">
        <v>64</v>
      </c>
      <c r="D89" s="35">
        <v>54610.1</v>
      </c>
      <c r="E89" s="50">
        <v>65253.9</v>
      </c>
      <c r="F89" s="64">
        <f t="shared" si="12"/>
        <v>119.49053380235526</v>
      </c>
      <c r="G89" s="50">
        <v>65253.9</v>
      </c>
      <c r="H89" s="24">
        <f t="shared" si="23"/>
        <v>1.1949053380235526</v>
      </c>
      <c r="I89" s="70">
        <v>67173.100000000006</v>
      </c>
      <c r="J89" s="24">
        <f t="shared" si="26"/>
        <v>1.0294112689050003</v>
      </c>
      <c r="K89" s="24">
        <f t="shared" si="27"/>
        <v>1.0294112689050003</v>
      </c>
      <c r="L89" s="50">
        <v>58147.199999999997</v>
      </c>
      <c r="M89" s="85">
        <f t="shared" si="28"/>
        <v>0.86563222480427426</v>
      </c>
      <c r="N89" s="83">
        <v>56296.1</v>
      </c>
      <c r="O89" s="88">
        <f t="shared" si="29"/>
        <v>0.96816527708986855</v>
      </c>
    </row>
    <row r="90" spans="1:15" ht="18.75" x14ac:dyDescent="0.3">
      <c r="A90" s="21">
        <v>84</v>
      </c>
      <c r="B90" s="53" t="s">
        <v>115</v>
      </c>
      <c r="C90" s="54" t="s">
        <v>65</v>
      </c>
      <c r="D90" s="35"/>
      <c r="E90" s="50"/>
      <c r="F90" s="64"/>
      <c r="G90" s="50"/>
      <c r="H90" s="24"/>
      <c r="I90" s="70"/>
      <c r="J90" s="24"/>
      <c r="K90" s="24"/>
      <c r="L90" s="50"/>
      <c r="M90" s="85"/>
      <c r="N90" s="83"/>
      <c r="O90" s="88"/>
    </row>
    <row r="91" spans="1:15" ht="18.75" x14ac:dyDescent="0.3">
      <c r="A91" s="21">
        <v>85</v>
      </c>
      <c r="B91" s="53" t="s">
        <v>116</v>
      </c>
      <c r="C91" s="54" t="s">
        <v>150</v>
      </c>
      <c r="D91" s="35">
        <v>39586.699999999997</v>
      </c>
      <c r="E91" s="50">
        <v>21601.8</v>
      </c>
      <c r="F91" s="64">
        <f t="shared" si="12"/>
        <v>54.568327241219905</v>
      </c>
      <c r="G91" s="50">
        <v>21601.8</v>
      </c>
      <c r="H91" s="24">
        <f t="shared" si="23"/>
        <v>0.54568327241219905</v>
      </c>
      <c r="I91" s="70">
        <v>13187.9</v>
      </c>
      <c r="J91" s="24">
        <f t="shared" si="26"/>
        <v>0.61050005092168247</v>
      </c>
      <c r="K91" s="24">
        <f t="shared" si="27"/>
        <v>0.61050005092168247</v>
      </c>
      <c r="L91" s="50">
        <v>7472.1</v>
      </c>
      <c r="M91" s="85">
        <f t="shared" si="28"/>
        <v>0.56658755374244574</v>
      </c>
      <c r="N91" s="83">
        <v>8286.7999999999993</v>
      </c>
      <c r="O91" s="88">
        <f t="shared" si="29"/>
        <v>1.109032266698786</v>
      </c>
    </row>
    <row r="92" spans="1:15" ht="18.75" x14ac:dyDescent="0.3">
      <c r="A92" s="21">
        <v>86</v>
      </c>
      <c r="B92" s="56"/>
      <c r="C92" s="54" t="s">
        <v>151</v>
      </c>
      <c r="D92" s="35"/>
      <c r="E92" s="35"/>
      <c r="F92" s="64"/>
      <c r="G92" s="35"/>
      <c r="H92" s="24"/>
      <c r="I92" s="72"/>
      <c r="J92" s="24"/>
      <c r="K92" s="24"/>
      <c r="L92" s="35"/>
      <c r="M92" s="85"/>
      <c r="N92" s="83"/>
      <c r="O92" s="88"/>
    </row>
    <row r="93" spans="1:15" s="59" customFormat="1" ht="18.75" x14ac:dyDescent="0.3">
      <c r="A93" s="21">
        <v>87</v>
      </c>
      <c r="B93" s="58"/>
      <c r="C93" s="45" t="s">
        <v>157</v>
      </c>
      <c r="D93" s="63">
        <f>D29+D38+D40+D44+D52+D57+D61+D67+D71+D77+D81+D85+D88</f>
        <v>1336563.2000000002</v>
      </c>
      <c r="E93" s="63">
        <f t="shared" ref="E93:N93" si="38">E29+E38+E40+E44+E52+E57+E61+E67+E71+E77+E81+E85+E88</f>
        <v>1196328</v>
      </c>
      <c r="F93" s="66">
        <f t="shared" si="12"/>
        <v>89.507776362539374</v>
      </c>
      <c r="G93" s="63">
        <f t="shared" si="38"/>
        <v>1196328</v>
      </c>
      <c r="H93" s="67">
        <f t="shared" si="23"/>
        <v>0.89507776362539371</v>
      </c>
      <c r="I93" s="63">
        <f>I29+I38+I40+I44+I52+I57+I61+I67+I71+I77+I81+I85+I88</f>
        <v>1023024.3999999998</v>
      </c>
      <c r="J93" s="67">
        <f t="shared" si="26"/>
        <v>0.85513705271463991</v>
      </c>
      <c r="K93" s="67">
        <f t="shared" si="27"/>
        <v>0.85513705271463991</v>
      </c>
      <c r="L93" s="63">
        <f t="shared" si="38"/>
        <v>960285.3</v>
      </c>
      <c r="M93" s="87">
        <f t="shared" si="28"/>
        <v>0.9386729192382901</v>
      </c>
      <c r="N93" s="84">
        <f t="shared" si="38"/>
        <v>1002077.5000000002</v>
      </c>
      <c r="O93" s="90">
        <f t="shared" si="29"/>
        <v>1.0435206078860106</v>
      </c>
    </row>
    <row r="94" spans="1:15" s="12" customFormat="1" x14ac:dyDescent="0.25">
      <c r="B94" s="6"/>
      <c r="C94" s="14"/>
      <c r="D94" s="17"/>
      <c r="E94" s="17"/>
      <c r="F94" s="13"/>
      <c r="G94" s="17"/>
      <c r="H94" s="13"/>
      <c r="I94" s="13"/>
      <c r="J94" s="13"/>
      <c r="K94" s="13"/>
      <c r="L94" s="17"/>
      <c r="M94" s="17"/>
      <c r="N94" s="13"/>
      <c r="O94" s="69"/>
    </row>
    <row r="95" spans="1:15" s="12" customFormat="1" x14ac:dyDescent="0.25">
      <c r="B95" s="6"/>
      <c r="C95" s="14"/>
      <c r="D95" s="14"/>
      <c r="F95" s="13"/>
      <c r="H95" s="13"/>
      <c r="I95" s="13"/>
      <c r="J95" s="13"/>
      <c r="K95" s="13"/>
      <c r="L95" s="17"/>
      <c r="M95" s="17"/>
      <c r="N95" s="13"/>
    </row>
    <row r="96" spans="1:15" s="12" customFormat="1" x14ac:dyDescent="0.25">
      <c r="B96" s="6"/>
      <c r="C96" s="14"/>
      <c r="D96" s="17"/>
      <c r="E96" s="17"/>
      <c r="F96" s="13"/>
      <c r="G96" s="17"/>
      <c r="H96" s="13"/>
      <c r="I96" s="13"/>
      <c r="J96" s="13"/>
      <c r="K96" s="13"/>
      <c r="L96" s="17"/>
      <c r="M96" s="17"/>
      <c r="N96" s="13"/>
    </row>
    <row r="97" spans="2:14" s="15" customFormat="1" x14ac:dyDescent="0.25">
      <c r="B97" s="6"/>
      <c r="C97" s="14"/>
      <c r="D97" s="14"/>
      <c r="F97" s="16"/>
      <c r="H97" s="16"/>
      <c r="I97" s="16"/>
      <c r="J97" s="16"/>
      <c r="K97" s="16"/>
      <c r="L97" s="17"/>
      <c r="M97" s="17"/>
      <c r="N97" s="16"/>
    </row>
    <row r="99" spans="2:14" x14ac:dyDescent="0.25">
      <c r="G99" s="18"/>
    </row>
  </sheetData>
  <autoFilter ref="B3:N92"/>
  <mergeCells count="3">
    <mergeCell ref="A3:A4"/>
    <mergeCell ref="A1:M1"/>
    <mergeCell ref="E2:F2"/>
  </mergeCells>
  <phoneticPr fontId="20" type="noConversion"/>
  <pageMargins left="0.23622047244094491" right="0.23622047244094491" top="0.15748031496062992" bottom="0.15748031496062992" header="0.31496062992125984" footer="0.31496062992125984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№ 2 Расходы</vt:lpstr>
      <vt:lpstr>'Форма № 2 Расходы'!Заголовки_для_печати</vt:lpstr>
      <vt:lpstr>'Форма № 2 Расходы'!Область_печати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admin</cp:lastModifiedBy>
  <cp:lastPrinted>2024-10-17T02:30:52Z</cp:lastPrinted>
  <dcterms:created xsi:type="dcterms:W3CDTF">2017-08-31T14:26:51Z</dcterms:created>
  <dcterms:modified xsi:type="dcterms:W3CDTF">2024-10-29T08:06:25Z</dcterms:modified>
</cp:coreProperties>
</file>