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Решения в совет\2025\октябрь\"/>
    </mc:Choice>
  </mc:AlternateContent>
  <bookViews>
    <workbookView xWindow="0" yWindow="0" windowWidth="28800" windowHeight="12585"/>
  </bookViews>
  <sheets>
    <sheet name="Приложение 1 (с учетом заключ)" sheetId="2" r:id="rId1"/>
  </sheets>
  <definedNames>
    <definedName name="_xlnm.Print_Titles" localSheetId="0">'Приложение 1 (с учетом заключ)'!$C:$C,'Приложение 1 (с учетом заключ)'!$2:$5</definedName>
    <definedName name="_xlnm.Print_Area" localSheetId="0">'Приложение 1 (с учетом заключ)'!$B$1:$L$82</definedName>
  </definedNames>
  <calcPr calcId="152511"/>
</workbook>
</file>

<file path=xl/calcChain.xml><?xml version="1.0" encoding="utf-8"?>
<calcChain xmlns="http://schemas.openxmlformats.org/spreadsheetml/2006/main">
  <c r="H32" i="2" l="1"/>
  <c r="H24" i="2" s="1"/>
  <c r="H8" i="2" s="1"/>
  <c r="H7" i="2" s="1"/>
  <c r="F24" i="2"/>
  <c r="E80" i="2" l="1"/>
  <c r="F57" i="2"/>
  <c r="F62" i="2"/>
  <c r="F77" i="2"/>
  <c r="F63" i="2" l="1"/>
  <c r="F58" i="2"/>
  <c r="E55" i="2" l="1"/>
  <c r="F55" i="2"/>
  <c r="I47" i="2" l="1"/>
  <c r="H57" i="2" l="1"/>
  <c r="K57" i="2" s="1"/>
  <c r="F61" i="2"/>
  <c r="E61" i="2"/>
  <c r="G61" i="2"/>
  <c r="G55" i="2"/>
  <c r="F53" i="2" l="1"/>
  <c r="G53" i="2"/>
  <c r="D35" i="2" l="1"/>
  <c r="E35" i="2"/>
  <c r="H38" i="2" l="1"/>
  <c r="K38" i="2" s="1"/>
  <c r="H78" i="2" l="1"/>
  <c r="K78" i="2" s="1"/>
  <c r="D55" i="2" l="1"/>
  <c r="H79" i="2" l="1"/>
  <c r="K79" i="2" s="1"/>
  <c r="H77" i="2"/>
  <c r="K77" i="2" s="1"/>
  <c r="H76" i="2"/>
  <c r="K76" i="2" s="1"/>
  <c r="H75" i="2"/>
  <c r="K75" i="2" s="1"/>
  <c r="H74" i="2"/>
  <c r="K74" i="2" s="1"/>
  <c r="H73" i="2"/>
  <c r="K73" i="2" s="1"/>
  <c r="H72" i="2"/>
  <c r="K72" i="2" s="1"/>
  <c r="H71" i="2"/>
  <c r="H70" i="2"/>
  <c r="K70" i="2" s="1"/>
  <c r="J69" i="2"/>
  <c r="I69" i="2"/>
  <c r="G69" i="2"/>
  <c r="F69" i="2"/>
  <c r="E69" i="2"/>
  <c r="D69" i="2"/>
  <c r="H68" i="2"/>
  <c r="K68" i="2" s="1"/>
  <c r="H67" i="2"/>
  <c r="K67" i="2" s="1"/>
  <c r="H66" i="2"/>
  <c r="K66" i="2" s="1"/>
  <c r="H65" i="2"/>
  <c r="K65" i="2" s="1"/>
  <c r="H64" i="2"/>
  <c r="K64" i="2" s="1"/>
  <c r="H63" i="2"/>
  <c r="K63" i="2" s="1"/>
  <c r="H62" i="2"/>
  <c r="K62" i="2" s="1"/>
  <c r="J61" i="2"/>
  <c r="I61" i="2"/>
  <c r="E53" i="2"/>
  <c r="D61" i="2"/>
  <c r="D53" i="2" s="1"/>
  <c r="H60" i="2"/>
  <c r="K60" i="2" s="1"/>
  <c r="H59" i="2"/>
  <c r="K59" i="2" s="1"/>
  <c r="H58" i="2"/>
  <c r="K58" i="2" s="1"/>
  <c r="H56" i="2"/>
  <c r="J55" i="2"/>
  <c r="J53" i="2" s="1"/>
  <c r="I55" i="2"/>
  <c r="H54" i="2"/>
  <c r="K54" i="2" s="1"/>
  <c r="H52" i="2"/>
  <c r="K52" i="2" s="1"/>
  <c r="H51" i="2"/>
  <c r="K51" i="2" s="1"/>
  <c r="H50" i="2"/>
  <c r="K50" i="2" s="1"/>
  <c r="H49" i="2"/>
  <c r="K49" i="2" s="1"/>
  <c r="H48" i="2"/>
  <c r="K48" i="2" s="1"/>
  <c r="I46" i="2"/>
  <c r="H47" i="2"/>
  <c r="K47" i="2" s="1"/>
  <c r="J46" i="2"/>
  <c r="G46" i="2"/>
  <c r="E46" i="2"/>
  <c r="D46" i="2"/>
  <c r="H43" i="2"/>
  <c r="K43" i="2" s="1"/>
  <c r="H42" i="2"/>
  <c r="K42" i="2" s="1"/>
  <c r="H41" i="2"/>
  <c r="K41" i="2" s="1"/>
  <c r="H40" i="2"/>
  <c r="K40" i="2" s="1"/>
  <c r="H39" i="2"/>
  <c r="K39" i="2" s="1"/>
  <c r="H37" i="2"/>
  <c r="K37" i="2" s="1"/>
  <c r="H36" i="2"/>
  <c r="K36" i="2" s="1"/>
  <c r="F35" i="2"/>
  <c r="H35" i="2" s="1"/>
  <c r="E34" i="2"/>
  <c r="E33" i="2" s="1"/>
  <c r="D34" i="2"/>
  <c r="D33" i="2" s="1"/>
  <c r="J33" i="2"/>
  <c r="I33" i="2"/>
  <c r="G33" i="2"/>
  <c r="K32" i="2"/>
  <c r="H31" i="2"/>
  <c r="K31" i="2" s="1"/>
  <c r="K30" i="2"/>
  <c r="H29" i="2"/>
  <c r="K29" i="2" s="1"/>
  <c r="H28" i="2"/>
  <c r="K28" i="2" s="1"/>
  <c r="H27" i="2"/>
  <c r="K27" i="2" s="1"/>
  <c r="H26" i="2"/>
  <c r="K25" i="2"/>
  <c r="J24" i="2"/>
  <c r="I24" i="2"/>
  <c r="G24" i="2"/>
  <c r="E24" i="2"/>
  <c r="D24" i="2"/>
  <c r="K23" i="2"/>
  <c r="H22" i="2"/>
  <c r="K22" i="2" s="1"/>
  <c r="H21" i="2"/>
  <c r="K21" i="2" s="1"/>
  <c r="H20" i="2"/>
  <c r="K20" i="2" s="1"/>
  <c r="H19" i="2"/>
  <c r="K19" i="2" s="1"/>
  <c r="H18" i="2"/>
  <c r="K17" i="2"/>
  <c r="J16" i="2"/>
  <c r="J9" i="2" s="1"/>
  <c r="I16" i="2"/>
  <c r="G16" i="2"/>
  <c r="G9" i="2" s="1"/>
  <c r="G8" i="2" s="1"/>
  <c r="F16" i="2"/>
  <c r="F9" i="2" s="1"/>
  <c r="E16" i="2"/>
  <c r="E9" i="2" s="1"/>
  <c r="D16" i="2"/>
  <c r="D9" i="2" s="1"/>
  <c r="H15" i="2"/>
  <c r="K15" i="2" s="1"/>
  <c r="K14" i="2"/>
  <c r="K13" i="2"/>
  <c r="H12" i="2"/>
  <c r="K12" i="2" s="1"/>
  <c r="H11" i="2"/>
  <c r="K11" i="2" s="1"/>
  <c r="I9" i="2"/>
  <c r="I8" i="2" l="1"/>
  <c r="I7" i="2" s="1"/>
  <c r="K61" i="2"/>
  <c r="G45" i="2"/>
  <c r="G7" i="2"/>
  <c r="J8" i="2"/>
  <c r="I53" i="2"/>
  <c r="I45" i="2" s="1"/>
  <c r="K35" i="2"/>
  <c r="H16" i="2"/>
  <c r="H9" i="2" s="1"/>
  <c r="J7" i="2"/>
  <c r="J45" i="2"/>
  <c r="H55" i="2"/>
  <c r="K56" i="2"/>
  <c r="K55" i="2" s="1"/>
  <c r="F34" i="2"/>
  <c r="F46" i="2"/>
  <c r="D45" i="2"/>
  <c r="D80" i="2" s="1"/>
  <c r="D8" i="2"/>
  <c r="D7" i="2" s="1"/>
  <c r="E8" i="2"/>
  <c r="E7" i="2" s="1"/>
  <c r="F8" i="2"/>
  <c r="K24" i="2"/>
  <c r="H69" i="2"/>
  <c r="E45" i="2"/>
  <c r="H61" i="2"/>
  <c r="H46" i="2"/>
  <c r="K46" i="2"/>
  <c r="K18" i="2"/>
  <c r="K26" i="2"/>
  <c r="K71" i="2"/>
  <c r="K69" i="2" s="1"/>
  <c r="K16" i="2" l="1"/>
  <c r="K9" i="2" s="1"/>
  <c r="K8" i="2" s="1"/>
  <c r="K53" i="2"/>
  <c r="K45" i="2" s="1"/>
  <c r="H34" i="2"/>
  <c r="F33" i="2"/>
  <c r="F7" i="2" s="1"/>
  <c r="H53" i="2"/>
  <c r="H45" i="2" s="1"/>
  <c r="F45" i="2"/>
  <c r="H33" i="2" l="1"/>
  <c r="K34" i="2"/>
  <c r="K33" i="2" s="1"/>
  <c r="K7" i="2" s="1"/>
  <c r="K80" i="2" s="1"/>
</calcChain>
</file>

<file path=xl/sharedStrings.xml><?xml version="1.0" encoding="utf-8"?>
<sst xmlns="http://schemas.openxmlformats.org/spreadsheetml/2006/main" count="138" uniqueCount="135">
  <si>
    <t>Увеличение  (+)</t>
  </si>
  <si>
    <t>Уменьшение  (-)</t>
  </si>
  <si>
    <t>Всего</t>
  </si>
  <si>
    <t>ДОХОДЫ БЮДЖЕТА</t>
  </si>
  <si>
    <t>Налог на доходы физических лиц</t>
  </si>
  <si>
    <t>Единый сельскохозяйственный налог</t>
  </si>
  <si>
    <t>Налог на имущество физических лиц</t>
  </si>
  <si>
    <t>Земельный налог</t>
  </si>
  <si>
    <t>Налог на добычу полезных ископаемых</t>
  </si>
  <si>
    <t>Прочие налоговые доходы</t>
  </si>
  <si>
    <t>БЕЗВОЗМЕЗДНЫЕ ПОСТУПЛЕНИЯ</t>
  </si>
  <si>
    <t>Дотации, в т.ч.</t>
  </si>
  <si>
    <t>на выравнивание бюджетной обеспеченности</t>
  </si>
  <si>
    <t>на поддержку мер по обеспечению сбалансированности бюджетов</t>
  </si>
  <si>
    <t>Субвенции</t>
  </si>
  <si>
    <t>Иные межбюджетные трансферты</t>
  </si>
  <si>
    <t>ИТОГО ДОХОДОВ</t>
  </si>
  <si>
    <t>Раздел I. Социально-значимые расходы</t>
  </si>
  <si>
    <t>Раздел II. Первоочередные расходы</t>
  </si>
  <si>
    <t xml:space="preserve">Расходы на первоочередные нужды, из них:                   </t>
  </si>
  <si>
    <t>Расходы на прочие нужды, из них:</t>
  </si>
  <si>
    <t>Раздел III. Расходы</t>
  </si>
  <si>
    <t>ИТОГО РАСХОДОВ</t>
  </si>
  <si>
    <t>Профицит (+)/дефицит (-)</t>
  </si>
  <si>
    <t>Безвозмездные поступления от других бюджетов бюджетной системы Российской Федерации</t>
  </si>
  <si>
    <t>Субсидии, в т.ч.</t>
  </si>
  <si>
    <t>Общий объём фонда оплаты труда и взносы по обязательному социальному страхованию на выплаты по оплате труда работников и иные выплаты работникам, в т.ч.</t>
  </si>
  <si>
    <t>государственных (муниципальных) органов</t>
  </si>
  <si>
    <t>работников автономных и бюджетных учреждений</t>
  </si>
  <si>
    <t>Стипендии</t>
  </si>
  <si>
    <t>Социальные выплаты гражданам</t>
  </si>
  <si>
    <t>Иные выплаты</t>
  </si>
  <si>
    <t>Публичные нормативные выплаты гражданам несоциального характера</t>
  </si>
  <si>
    <t>Субсидии некоммерческим организациям (за исключением государственных (муниципальных) учреждений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</si>
  <si>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</si>
  <si>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</si>
  <si>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</si>
  <si>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Капитальные вложения в объекты недвижимого имущества государственной (муниципальной) собственности</t>
  </si>
  <si>
    <t>Закупка товаров, работ, услуг в целях капитального ремонта государственного (муниципального) имущества</t>
  </si>
  <si>
    <t>Премии и гранты</t>
  </si>
  <si>
    <t>Субсидии государственным корпорациям (компаниям)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</si>
  <si>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бененфициара к принципалу</t>
  </si>
  <si>
    <t>Резервные средства</t>
  </si>
  <si>
    <t>Текущий финансовый год</t>
  </si>
  <si>
    <t>Прочие безвозмездные поступления</t>
  </si>
  <si>
    <t>6 а</t>
  </si>
  <si>
    <t>7=3+6</t>
  </si>
  <si>
    <t>ПОКАЗАТЕЛИ БЮДЖЕТА</t>
  </si>
  <si>
    <t>РАСХОДЫ  БЮДЖЕТА</t>
  </si>
  <si>
    <t>6=4+5</t>
  </si>
  <si>
    <t xml:space="preserve">Примечание (краткое обоснование изменений)     </t>
  </si>
  <si>
    <t>в т.ч. за счет дотации на сбалансированность</t>
  </si>
  <si>
    <t>Изменения, предусмотренные проектом</t>
  </si>
  <si>
    <t>в т.ч. за счет целевых федеральных. краевых средств  и прочих безвозмездных поступлений (включая остатки на НГ)</t>
  </si>
  <si>
    <t>проект с учетом изменений</t>
  </si>
  <si>
    <t>Председатель комитета по финансам</t>
  </si>
  <si>
    <t>ДОХОДЫ (НАЛОГОВЫЕ И НЕНАЛОГОВЫЕ)</t>
  </si>
  <si>
    <t xml:space="preserve">в том числе: </t>
  </si>
  <si>
    <t>1.</t>
  </si>
  <si>
    <t>НАЛОГОВЫЕ ДОХОДЫ</t>
  </si>
  <si>
    <t>в том числе:</t>
  </si>
  <si>
    <t>1.1.</t>
  </si>
  <si>
    <t>1.2.</t>
  </si>
  <si>
    <t>Единый налог на вмененный доход для отдельных видов деятельности</t>
  </si>
  <si>
    <t>1.3.</t>
  </si>
  <si>
    <t>1.4.</t>
  </si>
  <si>
    <t>1.5.</t>
  </si>
  <si>
    <t>1.6.</t>
  </si>
  <si>
    <t>1.6.1.</t>
  </si>
  <si>
    <t>Акцизы по подакцизным товарам (продукции), производимым на территории Российской Федерации</t>
  </si>
  <si>
    <t>1.6.2.</t>
  </si>
  <si>
    <t>1.6.3.</t>
  </si>
  <si>
    <t>Налог, взимаемый с применением патентной системы налогоблажения</t>
  </si>
  <si>
    <t>1.6.4.</t>
  </si>
  <si>
    <t>Государственная пошлина, сборы</t>
  </si>
  <si>
    <t>1.6.5.</t>
  </si>
  <si>
    <t>Задолженность и перерасчеты по отмененным налогам, сборам и иным обязательным платежам</t>
  </si>
  <si>
    <t>2.</t>
  </si>
  <si>
    <t>НЕНАЛОГОВЫЕ ДОХОДЫ</t>
  </si>
  <si>
    <t>2.1.</t>
  </si>
  <si>
    <t>Доходы от использования имущества, находящегося в государственной и муниципальной собственности</t>
  </si>
  <si>
    <t>2.2.</t>
  </si>
  <si>
    <t>Платежи при пользовании природными ресурсами</t>
  </si>
  <si>
    <t>2.3.</t>
  </si>
  <si>
    <t>Доходы от оказания платных услуг и компенсации затрат государства</t>
  </si>
  <si>
    <t>2.4.</t>
  </si>
  <si>
    <t>Доходы от продажи материальных и нематериальных активов</t>
  </si>
  <si>
    <t>2.5.</t>
  </si>
  <si>
    <t>Административные платежи и сборы</t>
  </si>
  <si>
    <t>2.6.</t>
  </si>
  <si>
    <t>Штрафы, санкции, возмещение ущерба</t>
  </si>
  <si>
    <t>2.7.</t>
  </si>
  <si>
    <t>Прочие неналоговые дохоы</t>
  </si>
  <si>
    <t>на оплату труда</t>
  </si>
  <si>
    <t>3.</t>
  </si>
  <si>
    <t>3.1.</t>
  </si>
  <si>
    <t>3.1.1.</t>
  </si>
  <si>
    <t>3.1.2.</t>
  </si>
  <si>
    <t>3.2.1.</t>
  </si>
  <si>
    <t>3.2.</t>
  </si>
  <si>
    <t>3.3.</t>
  </si>
  <si>
    <t>3.4.</t>
  </si>
  <si>
    <t>3.5.</t>
  </si>
  <si>
    <t>казенные учреждения</t>
  </si>
  <si>
    <t>Иные закупки товаров, работ и услуг для обеспечения государственных(муниципальных) нужд (за исключением закупки товаров, работ, услуг в целях капитального ремонта государственного (муниципального) имущества), в том числе:</t>
  </si>
  <si>
    <t>твердое топливо</t>
  </si>
  <si>
    <t>Субсидии бюджетным и автономным учреждениям за исключением расходов на фонд оплаты труда и взносы по обязательному социальному страхованию на выплаты по оплате труда работников и иные выплаты работникам учреждений, в том числе</t>
  </si>
  <si>
    <t>Коммунальные услуги</t>
  </si>
  <si>
    <t>Другие расходы (за искл. групп 1, 2 и 3)</t>
  </si>
  <si>
    <t>ВР 500</t>
  </si>
  <si>
    <t>ВР 360</t>
  </si>
  <si>
    <t>ВР 880</t>
  </si>
  <si>
    <t>Погашение кредитов</t>
  </si>
  <si>
    <t>Получение кредита</t>
  </si>
  <si>
    <t>Расходы на обслуживание муниципального долга (КОСГУ 230)</t>
  </si>
  <si>
    <t>13.1.</t>
  </si>
  <si>
    <t>13.2.</t>
  </si>
  <si>
    <t>16.1.</t>
  </si>
  <si>
    <t>16.2.</t>
  </si>
  <si>
    <t>Свод изменений к проекту решения о внесении изменений в бюджет  муниципального района "Дульдургинский район"</t>
  </si>
  <si>
    <t>16.6.</t>
  </si>
  <si>
    <t>Налог, взимаемый в связи с применением упрощенной системы налогообложения</t>
  </si>
  <si>
    <t xml:space="preserve">Остатки средств бюджетов </t>
  </si>
  <si>
    <t>3.1.3.</t>
  </si>
  <si>
    <t>прочие дотации</t>
  </si>
  <si>
    <t>коммунальные услуги</t>
  </si>
  <si>
    <t>Первоначальный бюджет на               1 января 2025 г. (Решение Совета от 26.12.2024 г. № 162)</t>
  </si>
  <si>
    <t>Уточненный бюджет (в редакции решения Совета муниципального района №202 от 05.09.25)</t>
  </si>
  <si>
    <t>компенсация депутатам</t>
  </si>
  <si>
    <t>взносы АСМО</t>
  </si>
  <si>
    <t>компенсация по волкам</t>
  </si>
  <si>
    <t>Муниц.программы=895 паспорт безоп-ти=416 Типография=500 сопрофождение ФЗ=284,9 замена стеклопакетов=54 замена теплосчет=45 мат.помощь СП=200 ограждение=150</t>
  </si>
  <si>
    <t>ПСД=686 МП=415 расходы по преобр=268,1 ГО ЧС=100 ГСМ=25 ДФ=2075,6 СФ=19,8</t>
  </si>
  <si>
    <t>согласно письма Министерства финансов Заб. Края от 17.09.2025 №03-32-387</t>
  </si>
  <si>
    <t>СП Зуткулей=215 СП Иля=400 СП Узон=45 Бальзино=357,1 на КУ=1356,4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</si>
</sst>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7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i/>
      <sz val="20"/>
      <color indexed="8"/>
      <name val="Times New Roman"/>
      <family val="1"/>
      <charset val="204"/>
    </font>
    <font>
      <i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i/>
      <sz val="20"/>
      <color indexed="8"/>
      <name val="Times New Roman"/>
      <family val="1"/>
      <charset val="204"/>
    </font>
    <font>
      <b/>
      <i/>
      <sz val="20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i/>
      <sz val="20"/>
      <color rgb="FF00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8"/>
      </patternFill>
    </fill>
    <fill>
      <patternFill patternType="solid">
        <fgColor rgb="FFD8E4BC"/>
        <bgColor indexed="8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0" fontId="4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3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/>
    <xf numFmtId="0" fontId="3" fillId="0" borderId="0" xfId="0" applyNumberFormat="1" applyFont="1" applyFill="1" applyBorder="1" applyAlignment="1" applyProtection="1">
      <alignment vertical="top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164" fontId="6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 applyProtection="1">
      <alignment vertical="top"/>
      <protection locked="0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6" fillId="0" borderId="0" xfId="0" applyFont="1" applyFill="1" applyAlignment="1">
      <alignment vertical="center" wrapText="1"/>
    </xf>
    <xf numFmtId="3" fontId="9" fillId="0" borderId="0" xfId="1" applyNumberFormat="1" applyFont="1" applyFill="1" applyBorder="1" applyAlignment="1" applyProtection="1">
      <alignment horizontal="left" vertical="center" wrapText="1"/>
      <protection locked="0"/>
    </xf>
    <xf numFmtId="0" fontId="9" fillId="0" borderId="2" xfId="1" applyFont="1" applyFill="1" applyBorder="1"/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/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vertical="center" wrapText="1"/>
      <protection locked="0"/>
    </xf>
    <xf numFmtId="3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0" xfId="0" applyNumberFormat="1" applyFont="1" applyFill="1" applyBorder="1" applyAlignment="1" applyProtection="1">
      <alignment vertical="top"/>
      <protection locked="0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164" fontId="9" fillId="0" borderId="2" xfId="1" applyNumberFormat="1" applyFont="1" applyFill="1" applyBorder="1"/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6" borderId="1" xfId="0" applyNumberFormat="1" applyFont="1" applyFill="1" applyBorder="1" applyAlignment="1" applyProtection="1">
      <alignment horizontal="left" vertical="center" wrapText="1"/>
      <protection locked="0"/>
    </xf>
    <xf numFmtId="164" fontId="11" fillId="6" borderId="1" xfId="0" applyNumberFormat="1" applyFont="1" applyFill="1" applyBorder="1" applyAlignment="1" applyProtection="1">
      <alignment vertical="center"/>
    </xf>
    <xf numFmtId="0" fontId="12" fillId="6" borderId="1" xfId="0" applyFont="1" applyFill="1" applyBorder="1" applyAlignment="1">
      <alignment horizontal="left" vertical="top"/>
    </xf>
    <xf numFmtId="3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" xfId="0" applyNumberFormat="1" applyFont="1" applyFill="1" applyBorder="1" applyAlignment="1" applyProtection="1">
      <alignment vertical="center"/>
    </xf>
    <xf numFmtId="0" fontId="12" fillId="0" borderId="1" xfId="0" applyFon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 applyProtection="1">
      <alignment vertical="center"/>
    </xf>
    <xf numFmtId="3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1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vertical="top" wrapText="1"/>
    </xf>
    <xf numFmtId="0" fontId="12" fillId="0" borderId="1" xfId="0" applyFont="1" applyFill="1" applyBorder="1" applyAlignment="1">
      <alignment vertical="center" wrapText="1"/>
    </xf>
    <xf numFmtId="3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>
      <alignment vertical="center" wrapText="1"/>
    </xf>
    <xf numFmtId="164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11" fillId="6" borderId="7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8" fillId="0" borderId="1" xfId="0" applyNumberFormat="1" applyFont="1" applyFill="1" applyBorder="1" applyAlignment="1" applyProtection="1">
      <alignment vertical="center"/>
    </xf>
    <xf numFmtId="164" fontId="19" fillId="0" borderId="1" xfId="0" applyNumberFormat="1" applyFont="1" applyFill="1" applyBorder="1" applyAlignment="1" applyProtection="1">
      <alignment vertical="center"/>
    </xf>
    <xf numFmtId="164" fontId="20" fillId="0" borderId="1" xfId="0" applyNumberFormat="1" applyFont="1" applyFill="1" applyBorder="1" applyAlignment="1" applyProtection="1">
      <alignment vertical="center"/>
    </xf>
    <xf numFmtId="164" fontId="21" fillId="0" borderId="1" xfId="0" applyNumberFormat="1" applyFont="1" applyFill="1" applyBorder="1" applyAlignment="1" applyProtection="1">
      <alignment vertical="center"/>
    </xf>
    <xf numFmtId="164" fontId="22" fillId="0" borderId="1" xfId="0" applyNumberFormat="1" applyFont="1" applyFill="1" applyBorder="1" applyAlignment="1" applyProtection="1">
      <alignment vertical="center"/>
    </xf>
    <xf numFmtId="164" fontId="15" fillId="0" borderId="1" xfId="0" applyNumberFormat="1" applyFont="1" applyFill="1" applyBorder="1" applyAlignment="1" applyProtection="1">
      <alignment vertical="center"/>
    </xf>
    <xf numFmtId="0" fontId="20" fillId="0" borderId="1" xfId="0" applyFont="1" applyFill="1" applyBorder="1" applyAlignment="1">
      <alignment horizontal="left" vertical="top" wrapText="1"/>
    </xf>
    <xf numFmtId="164" fontId="23" fillId="0" borderId="1" xfId="0" applyNumberFormat="1" applyFont="1" applyFill="1" applyBorder="1" applyAlignment="1" applyProtection="1">
      <alignment vertical="center"/>
    </xf>
    <xf numFmtId="164" fontId="16" fillId="0" borderId="1" xfId="0" applyNumberFormat="1" applyFont="1" applyFill="1" applyBorder="1" applyAlignment="1" applyProtection="1">
      <alignment vertical="center"/>
    </xf>
    <xf numFmtId="3" fontId="12" fillId="0" borderId="1" xfId="0" applyNumberFormat="1" applyFont="1" applyFill="1" applyBorder="1" applyAlignment="1" applyProtection="1">
      <alignment horizontal="left" vertical="top" wrapText="1"/>
      <protection locked="0"/>
    </xf>
    <xf numFmtId="164" fontId="13" fillId="0" borderId="1" xfId="0" applyNumberFormat="1" applyFont="1" applyFill="1" applyBorder="1" applyAlignment="1" applyProtection="1">
      <alignment vertical="top"/>
    </xf>
    <xf numFmtId="164" fontId="20" fillId="0" borderId="1" xfId="0" applyNumberFormat="1" applyFont="1" applyFill="1" applyBorder="1" applyAlignment="1" applyProtection="1">
      <alignment vertical="top"/>
    </xf>
    <xf numFmtId="164" fontId="14" fillId="0" borderId="1" xfId="0" applyNumberFormat="1" applyFont="1" applyFill="1" applyBorder="1" applyAlignment="1" applyProtection="1">
      <alignment vertical="top"/>
    </xf>
    <xf numFmtId="164" fontId="21" fillId="0" borderId="1" xfId="0" applyNumberFormat="1" applyFont="1" applyFill="1" applyBorder="1" applyAlignment="1" applyProtection="1">
      <alignment vertical="top"/>
    </xf>
    <xf numFmtId="0" fontId="24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left" vertical="top" wrapText="1"/>
    </xf>
    <xf numFmtId="49" fontId="24" fillId="0" borderId="1" xfId="0" applyNumberFormat="1" applyFont="1" applyFill="1" applyBorder="1" applyAlignment="1">
      <alignment horizontal="left" vertical="top" wrapText="1"/>
    </xf>
    <xf numFmtId="3" fontId="12" fillId="0" borderId="1" xfId="0" applyNumberFormat="1" applyFont="1" applyFill="1" applyBorder="1" applyAlignment="1" applyProtection="1">
      <alignment vertical="top" wrapText="1"/>
      <protection locked="0"/>
    </xf>
    <xf numFmtId="0" fontId="12" fillId="0" borderId="1" xfId="0" applyFont="1" applyFill="1" applyBorder="1" applyAlignment="1">
      <alignment vertical="top" wrapText="1"/>
    </xf>
    <xf numFmtId="3" fontId="26" fillId="0" borderId="1" xfId="0" applyNumberFormat="1" applyFont="1" applyFill="1" applyBorder="1" applyAlignment="1" applyProtection="1">
      <alignment vertical="top" wrapText="1"/>
      <protection locked="0"/>
    </xf>
    <xf numFmtId="0" fontId="2" fillId="0" borderId="0" xfId="0" applyNumberFormat="1" applyFont="1" applyFill="1" applyBorder="1" applyAlignment="1" applyProtection="1">
      <alignment horizontal="center" vertical="top" wrapText="1"/>
      <protection locked="0"/>
    </xf>
    <xf numFmtId="3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0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top" wrapText="1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Fill="1" applyBorder="1" applyAlignment="1">
      <alignment horizontal="center" vertical="top" wrapText="1"/>
    </xf>
    <xf numFmtId="0" fontId="24" fillId="0" borderId="8" xfId="0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3" fontId="6" fillId="0" borderId="0" xfId="1" applyNumberFormat="1" applyFont="1" applyFill="1" applyBorder="1" applyAlignment="1" applyProtection="1">
      <alignment horizontal="left" vertical="top" wrapText="1"/>
      <protection locked="0"/>
    </xf>
    <xf numFmtId="3" fontId="6" fillId="5" borderId="0" xfId="1" applyNumberFormat="1" applyFont="1" applyFill="1" applyBorder="1" applyAlignment="1" applyProtection="1">
      <alignment horizontal="left" vertical="top" wrapText="1"/>
      <protection locked="0"/>
    </xf>
  </cellXfs>
  <cellStyles count="26">
    <cellStyle name="Обычный" xfId="0" builtinId="0"/>
    <cellStyle name="Обычный 2" xfId="1"/>
    <cellStyle name="Стиль 1" xfId="2"/>
    <cellStyle name="Стиль 1 2" xfId="3"/>
    <cellStyle name="Стиль 1 3" xfId="4"/>
    <cellStyle name="Стиль 1 3 2" xfId="5"/>
    <cellStyle name="Стиль 2" xfId="6"/>
    <cellStyle name="Стиль 2 2" xfId="7"/>
    <cellStyle name="Стиль 2 3" xfId="8"/>
    <cellStyle name="Стиль 2 3 2" xfId="9"/>
    <cellStyle name="Стиль 3" xfId="10"/>
    <cellStyle name="Стиль 3 2" xfId="11"/>
    <cellStyle name="Стиль 3 3" xfId="12"/>
    <cellStyle name="Стиль 3 3 2" xfId="13"/>
    <cellStyle name="Стиль 4" xfId="14"/>
    <cellStyle name="Стиль 4 2" xfId="15"/>
    <cellStyle name="Стиль 4 3" xfId="16"/>
    <cellStyle name="Стиль 4 3 2" xfId="17"/>
    <cellStyle name="Стиль 5" xfId="18"/>
    <cellStyle name="Стиль 5 2" xfId="19"/>
    <cellStyle name="Стиль 5 3" xfId="20"/>
    <cellStyle name="Стиль 5 3 2" xfId="21"/>
    <cellStyle name="Стиль 6" xfId="22"/>
    <cellStyle name="Стиль 6 2" xfId="23"/>
    <cellStyle name="Стиль 6 3" xfId="24"/>
    <cellStyle name="Стиль 6 3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view="pageBreakPreview" zoomScale="60" zoomScaleNormal="90" workbookViewId="0">
      <pane xSplit="3" ySplit="6" topLeftCell="D70" activePane="bottomRight" state="frozen"/>
      <selection activeCell="B1" sqref="B1"/>
      <selection pane="topRight" activeCell="C1" sqref="C1"/>
      <selection pane="bottomLeft" activeCell="B9" sqref="B9"/>
      <selection pane="bottomRight" activeCell="L78" sqref="L78"/>
    </sheetView>
  </sheetViews>
  <sheetFormatPr defaultRowHeight="18.75" x14ac:dyDescent="0.3"/>
  <cols>
    <col min="1" max="1" width="1" style="2" hidden="1" customWidth="1"/>
    <col min="2" max="2" width="11" style="2" customWidth="1"/>
    <col min="3" max="3" width="96" style="2" customWidth="1"/>
    <col min="4" max="4" width="25.7109375" style="2" customWidth="1"/>
    <col min="5" max="5" width="22.5703125" style="2" customWidth="1"/>
    <col min="6" max="6" width="23.85546875" style="2" customWidth="1"/>
    <col min="7" max="7" width="20.7109375" style="2" customWidth="1"/>
    <col min="8" max="8" width="21.140625" style="2" customWidth="1"/>
    <col min="9" max="9" width="20.85546875" style="2" customWidth="1"/>
    <col min="10" max="10" width="19.28515625" style="2" customWidth="1"/>
    <col min="11" max="11" width="24.140625" style="2" customWidth="1"/>
    <col min="12" max="12" width="76.7109375" style="8" customWidth="1"/>
    <col min="13" max="13" width="17.140625" style="1" customWidth="1"/>
    <col min="14" max="16384" width="9.140625" style="2"/>
  </cols>
  <sheetData>
    <row r="1" spans="1:13" ht="23.25" customHeight="1" x14ac:dyDescent="0.3">
      <c r="A1" s="3"/>
      <c r="B1" s="3"/>
      <c r="C1" s="66" t="s">
        <v>119</v>
      </c>
      <c r="D1" s="66"/>
      <c r="E1" s="66"/>
      <c r="F1" s="66"/>
      <c r="G1" s="66"/>
      <c r="H1" s="66"/>
      <c r="I1" s="66"/>
      <c r="J1" s="66"/>
      <c r="K1" s="66"/>
      <c r="L1" s="66"/>
    </row>
    <row r="2" spans="1:13" x14ac:dyDescent="0.3">
      <c r="A2" s="4"/>
      <c r="B2" s="4"/>
      <c r="C2" s="67" t="s">
        <v>47</v>
      </c>
      <c r="D2" s="70" t="s">
        <v>43</v>
      </c>
      <c r="E2" s="71"/>
      <c r="F2" s="71"/>
      <c r="G2" s="71"/>
      <c r="H2" s="71"/>
      <c r="I2" s="71"/>
      <c r="J2" s="71"/>
      <c r="K2" s="71"/>
      <c r="L2" s="72"/>
    </row>
    <row r="3" spans="1:13" ht="52.5" customHeight="1" x14ac:dyDescent="0.3">
      <c r="A3" s="4"/>
      <c r="B3" s="4"/>
      <c r="C3" s="68"/>
      <c r="D3" s="73" t="s">
        <v>126</v>
      </c>
      <c r="E3" s="74" t="s">
        <v>127</v>
      </c>
      <c r="F3" s="76" t="s">
        <v>52</v>
      </c>
      <c r="G3" s="76"/>
      <c r="H3" s="76"/>
      <c r="I3" s="77" t="s">
        <v>53</v>
      </c>
      <c r="J3" s="77" t="s">
        <v>51</v>
      </c>
      <c r="K3" s="73" t="s">
        <v>54</v>
      </c>
      <c r="L3" s="81" t="s">
        <v>50</v>
      </c>
    </row>
    <row r="4" spans="1:13" ht="96" customHeight="1" x14ac:dyDescent="0.3">
      <c r="A4" s="4"/>
      <c r="B4" s="4"/>
      <c r="C4" s="69"/>
      <c r="D4" s="73"/>
      <c r="E4" s="75"/>
      <c r="F4" s="5" t="s">
        <v>0</v>
      </c>
      <c r="G4" s="6" t="s">
        <v>1</v>
      </c>
      <c r="H4" s="6" t="s">
        <v>2</v>
      </c>
      <c r="I4" s="78"/>
      <c r="J4" s="78"/>
      <c r="K4" s="73"/>
      <c r="L4" s="81"/>
    </row>
    <row r="5" spans="1:13" ht="18.75" customHeight="1" x14ac:dyDescent="0.3">
      <c r="A5" s="4"/>
      <c r="B5" s="4"/>
      <c r="C5" s="7">
        <v>1</v>
      </c>
      <c r="D5" s="26">
        <v>2</v>
      </c>
      <c r="E5" s="26">
        <v>3</v>
      </c>
      <c r="F5" s="26">
        <v>4</v>
      </c>
      <c r="G5" s="26">
        <v>5</v>
      </c>
      <c r="H5" s="26" t="s">
        <v>49</v>
      </c>
      <c r="I5" s="26" t="s">
        <v>45</v>
      </c>
      <c r="J5" s="26"/>
      <c r="K5" s="26" t="s">
        <v>46</v>
      </c>
      <c r="L5" s="25">
        <v>8</v>
      </c>
    </row>
    <row r="6" spans="1:13" s="8" customFormat="1" ht="18.75" customHeight="1" x14ac:dyDescent="0.3">
      <c r="A6" s="3"/>
      <c r="B6" s="3"/>
      <c r="C6" s="82" t="s">
        <v>3</v>
      </c>
      <c r="D6" s="83"/>
      <c r="E6" s="83"/>
      <c r="F6" s="83"/>
      <c r="G6" s="83"/>
      <c r="H6" s="83"/>
      <c r="I6" s="83"/>
      <c r="J6" s="83"/>
      <c r="K6" s="83"/>
      <c r="L6" s="84"/>
      <c r="M6" s="1"/>
    </row>
    <row r="7" spans="1:13" s="23" customFormat="1" ht="21.75" customHeight="1" x14ac:dyDescent="0.3">
      <c r="A7" s="21"/>
      <c r="B7" s="27"/>
      <c r="C7" s="27" t="s">
        <v>16</v>
      </c>
      <c r="D7" s="28">
        <f>D8+D33</f>
        <v>1238737.49</v>
      </c>
      <c r="E7" s="28">
        <f>E8+E33</f>
        <v>1325279.5899999999</v>
      </c>
      <c r="F7" s="28">
        <f>F8+F33</f>
        <v>27165.299999999996</v>
      </c>
      <c r="G7" s="28">
        <f t="shared" ref="G7:J7" si="0">G8+G33</f>
        <v>0</v>
      </c>
      <c r="H7" s="28">
        <f>H8+H33</f>
        <v>27165.299999999996</v>
      </c>
      <c r="I7" s="28">
        <f t="shared" si="0"/>
        <v>0</v>
      </c>
      <c r="J7" s="28">
        <f t="shared" si="0"/>
        <v>0</v>
      </c>
      <c r="K7" s="28">
        <f>K8+K33</f>
        <v>1352444.89</v>
      </c>
      <c r="L7" s="29"/>
      <c r="M7" s="22"/>
    </row>
    <row r="8" spans="1:13" s="8" customFormat="1" ht="23.25" customHeight="1" x14ac:dyDescent="0.3">
      <c r="A8" s="3"/>
      <c r="B8" s="30"/>
      <c r="C8" s="30" t="s">
        <v>56</v>
      </c>
      <c r="D8" s="31">
        <f>D9+D24</f>
        <v>204868.39</v>
      </c>
      <c r="E8" s="31">
        <f>E9+E24</f>
        <v>212284.39</v>
      </c>
      <c r="F8" s="31">
        <f t="shared" ref="F8:J8" si="1">F9+F24</f>
        <v>27165.299999999996</v>
      </c>
      <c r="G8" s="31">
        <f t="shared" si="1"/>
        <v>0</v>
      </c>
      <c r="H8" s="31">
        <f>H9+H24</f>
        <v>27165.299999999996</v>
      </c>
      <c r="I8" s="31">
        <f t="shared" si="1"/>
        <v>0</v>
      </c>
      <c r="J8" s="31">
        <f t="shared" si="1"/>
        <v>0</v>
      </c>
      <c r="K8" s="31">
        <f>K9+K24</f>
        <v>239449.68999999997</v>
      </c>
      <c r="L8" s="32"/>
      <c r="M8" s="1"/>
    </row>
    <row r="9" spans="1:13" s="8" customFormat="1" ht="26.25" x14ac:dyDescent="0.3">
      <c r="A9" s="3"/>
      <c r="B9" s="30" t="s">
        <v>58</v>
      </c>
      <c r="C9" s="30" t="s">
        <v>59</v>
      </c>
      <c r="D9" s="33">
        <f>D11+D12+D13+D14+D15+D16</f>
        <v>203075.69</v>
      </c>
      <c r="E9" s="33">
        <f>E11+E12+E13+E14+E15+E16</f>
        <v>210491.69</v>
      </c>
      <c r="F9" s="33">
        <f t="shared" ref="F9:J9" si="2">F11+F12+F13+F14+F15+F16</f>
        <v>23417.699999999997</v>
      </c>
      <c r="G9" s="33">
        <f t="shared" si="2"/>
        <v>0</v>
      </c>
      <c r="H9" s="33">
        <f t="shared" si="2"/>
        <v>23417.699999999997</v>
      </c>
      <c r="I9" s="33">
        <f t="shared" si="2"/>
        <v>0</v>
      </c>
      <c r="J9" s="33">
        <f t="shared" si="2"/>
        <v>0</v>
      </c>
      <c r="K9" s="33">
        <f>K11+K12+K13+K14+K15+K16</f>
        <v>233909.38999999998</v>
      </c>
      <c r="L9" s="32"/>
      <c r="M9" s="1"/>
    </row>
    <row r="10" spans="1:13" s="8" customFormat="1" ht="26.25" x14ac:dyDescent="0.3">
      <c r="A10" s="3"/>
      <c r="B10" s="30"/>
      <c r="C10" s="34" t="s">
        <v>60</v>
      </c>
      <c r="D10" s="33"/>
      <c r="E10" s="33"/>
      <c r="F10" s="35"/>
      <c r="G10" s="35"/>
      <c r="H10" s="35"/>
      <c r="I10" s="33"/>
      <c r="J10" s="33"/>
      <c r="K10" s="33"/>
      <c r="L10" s="32"/>
      <c r="M10" s="1"/>
    </row>
    <row r="11" spans="1:13" s="8" customFormat="1" ht="48" customHeight="1" x14ac:dyDescent="0.3">
      <c r="A11" s="3"/>
      <c r="B11" s="30" t="s">
        <v>61</v>
      </c>
      <c r="C11" s="34" t="s">
        <v>4</v>
      </c>
      <c r="D11" s="33">
        <v>170380.5</v>
      </c>
      <c r="E11" s="33">
        <v>173830.8</v>
      </c>
      <c r="F11" s="35">
        <v>21342.1</v>
      </c>
      <c r="G11" s="35"/>
      <c r="H11" s="35">
        <f>F11+G11</f>
        <v>21342.1</v>
      </c>
      <c r="I11" s="33"/>
      <c r="J11" s="33"/>
      <c r="K11" s="33">
        <f>H11+E11</f>
        <v>195172.9</v>
      </c>
      <c r="L11" s="59"/>
      <c r="M11" s="1"/>
    </row>
    <row r="12" spans="1:13" s="8" customFormat="1" ht="15.75" customHeight="1" x14ac:dyDescent="0.3">
      <c r="A12" s="3"/>
      <c r="B12" s="30" t="s">
        <v>62</v>
      </c>
      <c r="C12" s="34" t="s">
        <v>63</v>
      </c>
      <c r="D12" s="33"/>
      <c r="E12" s="33"/>
      <c r="F12" s="35"/>
      <c r="G12" s="35"/>
      <c r="H12" s="35">
        <f>F12+G12</f>
        <v>0</v>
      </c>
      <c r="I12" s="33"/>
      <c r="J12" s="33"/>
      <c r="K12" s="33">
        <f t="shared" ref="K12:K43" si="3">H12+E12</f>
        <v>0</v>
      </c>
      <c r="L12" s="59"/>
      <c r="M12" s="1"/>
    </row>
    <row r="13" spans="1:13" s="8" customFormat="1" ht="15.75" customHeight="1" x14ac:dyDescent="0.3">
      <c r="A13" s="3"/>
      <c r="B13" s="30" t="s">
        <v>64</v>
      </c>
      <c r="C13" s="34" t="s">
        <v>6</v>
      </c>
      <c r="D13" s="33"/>
      <c r="E13" s="33"/>
      <c r="F13" s="35"/>
      <c r="G13" s="35"/>
      <c r="H13" s="35"/>
      <c r="I13" s="33"/>
      <c r="J13" s="33"/>
      <c r="K13" s="33">
        <f t="shared" si="3"/>
        <v>0</v>
      </c>
      <c r="L13" s="59"/>
      <c r="M13" s="1"/>
    </row>
    <row r="14" spans="1:13" s="8" customFormat="1" ht="15.75" customHeight="1" x14ac:dyDescent="0.3">
      <c r="A14" s="3"/>
      <c r="B14" s="30" t="s">
        <v>65</v>
      </c>
      <c r="C14" s="34" t="s">
        <v>7</v>
      </c>
      <c r="D14" s="33"/>
      <c r="E14" s="33"/>
      <c r="F14" s="35"/>
      <c r="G14" s="35"/>
      <c r="H14" s="35"/>
      <c r="I14" s="33"/>
      <c r="J14" s="33"/>
      <c r="K14" s="33">
        <f t="shared" si="3"/>
        <v>0</v>
      </c>
      <c r="L14" s="59"/>
      <c r="M14" s="1"/>
    </row>
    <row r="15" spans="1:13" s="8" customFormat="1" ht="26.25" x14ac:dyDescent="0.3">
      <c r="A15" s="3"/>
      <c r="B15" s="30" t="s">
        <v>66</v>
      </c>
      <c r="C15" s="34" t="s">
        <v>8</v>
      </c>
      <c r="D15" s="33"/>
      <c r="E15" s="33">
        <v>939</v>
      </c>
      <c r="F15" s="35"/>
      <c r="G15" s="35"/>
      <c r="H15" s="35">
        <f>F15+G15</f>
        <v>0</v>
      </c>
      <c r="I15" s="33"/>
      <c r="J15" s="33"/>
      <c r="K15" s="33">
        <f t="shared" si="3"/>
        <v>939</v>
      </c>
      <c r="L15" s="59"/>
      <c r="M15" s="1"/>
    </row>
    <row r="16" spans="1:13" s="8" customFormat="1" ht="55.5" customHeight="1" x14ac:dyDescent="0.3">
      <c r="A16" s="3"/>
      <c r="B16" s="30" t="s">
        <v>67</v>
      </c>
      <c r="C16" s="63" t="s">
        <v>9</v>
      </c>
      <c r="D16" s="55">
        <f>D18+D19+D21+D20+D22+D23</f>
        <v>32695.19</v>
      </c>
      <c r="E16" s="55">
        <f>E18+E19+E21+E20+E22+E23</f>
        <v>35721.89</v>
      </c>
      <c r="F16" s="55">
        <f>F18+F19+F20+F22+F23+F21</f>
        <v>2075.6</v>
      </c>
      <c r="G16" s="55">
        <f t="shared" ref="G16:J16" si="4">G18+G19+G20+G22+G23</f>
        <v>0</v>
      </c>
      <c r="H16" s="55">
        <f>H18+H19+H20+H22+H23+H21</f>
        <v>2075.6</v>
      </c>
      <c r="I16" s="55">
        <f t="shared" si="4"/>
        <v>0</v>
      </c>
      <c r="J16" s="55">
        <f t="shared" si="4"/>
        <v>0</v>
      </c>
      <c r="K16" s="55">
        <f>H16+E16</f>
        <v>37797.49</v>
      </c>
      <c r="L16" s="64" t="s">
        <v>133</v>
      </c>
      <c r="M16" s="1"/>
    </row>
    <row r="17" spans="1:13" s="8" customFormat="1" ht="24" customHeight="1" x14ac:dyDescent="0.3">
      <c r="A17" s="3"/>
      <c r="B17" s="30"/>
      <c r="C17" s="34" t="s">
        <v>57</v>
      </c>
      <c r="D17" s="33"/>
      <c r="E17" s="33"/>
      <c r="F17" s="35"/>
      <c r="G17" s="35"/>
      <c r="H17" s="35"/>
      <c r="I17" s="33"/>
      <c r="J17" s="33"/>
      <c r="K17" s="33">
        <f t="shared" si="3"/>
        <v>0</v>
      </c>
      <c r="L17" s="32"/>
      <c r="M17" s="1"/>
    </row>
    <row r="18" spans="1:13" s="8" customFormat="1" ht="48" customHeight="1" x14ac:dyDescent="0.3">
      <c r="A18" s="3"/>
      <c r="B18" s="36" t="s">
        <v>68</v>
      </c>
      <c r="C18" s="34" t="s">
        <v>69</v>
      </c>
      <c r="D18" s="33">
        <v>24696.39</v>
      </c>
      <c r="E18" s="33">
        <v>24696.39</v>
      </c>
      <c r="F18" s="35">
        <v>2075.6</v>
      </c>
      <c r="G18" s="35"/>
      <c r="H18" s="35">
        <f t="shared" ref="H18:H22" si="5">F18+G18</f>
        <v>2075.6</v>
      </c>
      <c r="I18" s="33"/>
      <c r="J18" s="33"/>
      <c r="K18" s="33">
        <f t="shared" si="3"/>
        <v>26771.989999999998</v>
      </c>
      <c r="L18" s="32"/>
      <c r="M18" s="1"/>
    </row>
    <row r="19" spans="1:13" s="8" customFormat="1" ht="32.25" customHeight="1" x14ac:dyDescent="0.3">
      <c r="A19" s="3"/>
      <c r="B19" s="36" t="s">
        <v>70</v>
      </c>
      <c r="C19" s="34" t="s">
        <v>5</v>
      </c>
      <c r="D19" s="33">
        <v>70</v>
      </c>
      <c r="E19" s="33">
        <v>70</v>
      </c>
      <c r="F19" s="35"/>
      <c r="G19" s="35"/>
      <c r="H19" s="35">
        <f t="shared" si="5"/>
        <v>0</v>
      </c>
      <c r="I19" s="33"/>
      <c r="J19" s="33"/>
      <c r="K19" s="33">
        <f t="shared" si="3"/>
        <v>70</v>
      </c>
      <c r="L19" s="32"/>
      <c r="M19" s="1"/>
    </row>
    <row r="20" spans="1:13" s="8" customFormat="1" ht="52.5" x14ac:dyDescent="0.3">
      <c r="A20" s="3"/>
      <c r="B20" s="36" t="s">
        <v>71</v>
      </c>
      <c r="C20" s="34" t="s">
        <v>72</v>
      </c>
      <c r="D20" s="33">
        <v>1960</v>
      </c>
      <c r="E20" s="33">
        <v>1960</v>
      </c>
      <c r="F20" s="35"/>
      <c r="G20" s="35"/>
      <c r="H20" s="35">
        <f t="shared" si="5"/>
        <v>0</v>
      </c>
      <c r="I20" s="33"/>
      <c r="J20" s="33"/>
      <c r="K20" s="33">
        <f t="shared" si="3"/>
        <v>1960</v>
      </c>
      <c r="L20" s="32"/>
      <c r="M20" s="1"/>
    </row>
    <row r="21" spans="1:13" s="8" customFormat="1" ht="52.5" x14ac:dyDescent="0.3">
      <c r="A21" s="3"/>
      <c r="B21" s="36" t="s">
        <v>73</v>
      </c>
      <c r="C21" s="37" t="s">
        <v>121</v>
      </c>
      <c r="D21" s="33">
        <v>3768.8</v>
      </c>
      <c r="E21" s="33">
        <v>3768.8</v>
      </c>
      <c r="F21" s="35"/>
      <c r="G21" s="35"/>
      <c r="H21" s="35">
        <f t="shared" si="5"/>
        <v>0</v>
      </c>
      <c r="I21" s="33"/>
      <c r="J21" s="33"/>
      <c r="K21" s="33">
        <f t="shared" si="3"/>
        <v>3768.8</v>
      </c>
      <c r="L21" s="32"/>
      <c r="M21" s="1"/>
    </row>
    <row r="22" spans="1:13" s="8" customFormat="1" ht="30.75" customHeight="1" x14ac:dyDescent="0.3">
      <c r="A22" s="3"/>
      <c r="B22" s="36" t="s">
        <v>75</v>
      </c>
      <c r="C22" s="34" t="s">
        <v>74</v>
      </c>
      <c r="D22" s="33">
        <v>2200</v>
      </c>
      <c r="E22" s="33">
        <v>5226.7</v>
      </c>
      <c r="F22" s="35"/>
      <c r="G22" s="35"/>
      <c r="H22" s="35">
        <f t="shared" si="5"/>
        <v>0</v>
      </c>
      <c r="I22" s="33"/>
      <c r="J22" s="33"/>
      <c r="K22" s="33">
        <f t="shared" si="3"/>
        <v>5226.7</v>
      </c>
      <c r="L22" s="32"/>
      <c r="M22" s="1"/>
    </row>
    <row r="23" spans="1:13" s="8" customFormat="1" ht="50.25" customHeight="1" x14ac:dyDescent="0.3">
      <c r="A23" s="3"/>
      <c r="B23" s="36" t="s">
        <v>120</v>
      </c>
      <c r="C23" s="34" t="s">
        <v>76</v>
      </c>
      <c r="D23" s="33"/>
      <c r="E23" s="33"/>
      <c r="F23" s="35"/>
      <c r="G23" s="35"/>
      <c r="H23" s="35"/>
      <c r="I23" s="33"/>
      <c r="J23" s="33"/>
      <c r="K23" s="33">
        <f t="shared" si="3"/>
        <v>0</v>
      </c>
      <c r="L23" s="32"/>
      <c r="M23" s="1"/>
    </row>
    <row r="24" spans="1:13" s="8" customFormat="1" ht="22.5" customHeight="1" x14ac:dyDescent="0.3">
      <c r="A24" s="3"/>
      <c r="B24" s="36" t="s">
        <v>77</v>
      </c>
      <c r="C24" s="30" t="s">
        <v>78</v>
      </c>
      <c r="D24" s="33">
        <f>D26+D27+D28+D29+D30+D31+D32</f>
        <v>1792.7</v>
      </c>
      <c r="E24" s="33">
        <f>E26+E27+E28+E29+E30+E31+E32</f>
        <v>1792.7</v>
      </c>
      <c r="F24" s="33">
        <f>F26+F27+F28+F29+F30+F31+F32</f>
        <v>3747.6000000000004</v>
      </c>
      <c r="G24" s="33">
        <f t="shared" ref="G24:J24" si="6">G26+G27+G28+G29+G30+G31+G32</f>
        <v>0</v>
      </c>
      <c r="H24" s="33">
        <f>H26+H27+H28+H29+H30+H31+H32</f>
        <v>3747.6000000000004</v>
      </c>
      <c r="I24" s="33">
        <f t="shared" si="6"/>
        <v>0</v>
      </c>
      <c r="J24" s="33">
        <f t="shared" si="6"/>
        <v>0</v>
      </c>
      <c r="K24" s="33">
        <f t="shared" si="3"/>
        <v>5540.3</v>
      </c>
      <c r="L24" s="32"/>
      <c r="M24" s="1"/>
    </row>
    <row r="25" spans="1:13" s="8" customFormat="1" ht="22.9" customHeight="1" x14ac:dyDescent="0.3">
      <c r="A25" s="3"/>
      <c r="B25" s="36"/>
      <c r="C25" s="34" t="s">
        <v>60</v>
      </c>
      <c r="D25" s="33"/>
      <c r="E25" s="33"/>
      <c r="F25" s="35"/>
      <c r="G25" s="35"/>
      <c r="H25" s="35"/>
      <c r="I25" s="33"/>
      <c r="J25" s="33"/>
      <c r="K25" s="33">
        <f t="shared" si="3"/>
        <v>0</v>
      </c>
      <c r="L25" s="32"/>
      <c r="M25" s="1"/>
    </row>
    <row r="26" spans="1:13" s="8" customFormat="1" ht="49.5" customHeight="1" x14ac:dyDescent="0.3">
      <c r="A26" s="3"/>
      <c r="B26" s="36" t="s">
        <v>79</v>
      </c>
      <c r="C26" s="34" t="s">
        <v>80</v>
      </c>
      <c r="D26" s="33">
        <v>1007</v>
      </c>
      <c r="E26" s="33">
        <v>1007</v>
      </c>
      <c r="F26" s="35">
        <v>249.8</v>
      </c>
      <c r="G26" s="35"/>
      <c r="H26" s="35">
        <f t="shared" ref="H26:H29" si="7">F26+G26</f>
        <v>249.8</v>
      </c>
      <c r="I26" s="33"/>
      <c r="J26" s="33"/>
      <c r="K26" s="33">
        <f t="shared" si="3"/>
        <v>1256.8</v>
      </c>
      <c r="L26" s="32"/>
      <c r="M26" s="1"/>
    </row>
    <row r="27" spans="1:13" s="8" customFormat="1" ht="22.9" customHeight="1" x14ac:dyDescent="0.3">
      <c r="A27" s="3"/>
      <c r="B27" s="36" t="s">
        <v>81</v>
      </c>
      <c r="C27" s="34" t="s">
        <v>82</v>
      </c>
      <c r="D27" s="33">
        <v>85.7</v>
      </c>
      <c r="E27" s="33">
        <v>85.7</v>
      </c>
      <c r="F27" s="35"/>
      <c r="G27" s="35"/>
      <c r="H27" s="35">
        <f t="shared" si="7"/>
        <v>0</v>
      </c>
      <c r="I27" s="33"/>
      <c r="J27" s="33"/>
      <c r="K27" s="33">
        <f t="shared" si="3"/>
        <v>85.7</v>
      </c>
      <c r="L27" s="32"/>
      <c r="M27" s="1"/>
    </row>
    <row r="28" spans="1:13" s="8" customFormat="1" ht="22.9" customHeight="1" x14ac:dyDescent="0.3">
      <c r="A28" s="3"/>
      <c r="B28" s="36" t="s">
        <v>83</v>
      </c>
      <c r="C28" s="34" t="s">
        <v>84</v>
      </c>
      <c r="D28" s="33"/>
      <c r="E28" s="33"/>
      <c r="F28" s="35"/>
      <c r="G28" s="35"/>
      <c r="H28" s="35">
        <f t="shared" si="7"/>
        <v>0</v>
      </c>
      <c r="I28" s="33"/>
      <c r="J28" s="33"/>
      <c r="K28" s="33">
        <f t="shared" si="3"/>
        <v>0</v>
      </c>
      <c r="L28" s="32"/>
      <c r="M28" s="1"/>
    </row>
    <row r="29" spans="1:13" s="8" customFormat="1" ht="22.9" customHeight="1" x14ac:dyDescent="0.3">
      <c r="A29" s="3"/>
      <c r="B29" s="36" t="s">
        <v>85</v>
      </c>
      <c r="C29" s="34" t="s">
        <v>86</v>
      </c>
      <c r="D29" s="33"/>
      <c r="E29" s="33"/>
      <c r="F29" s="35">
        <v>3029.4</v>
      </c>
      <c r="G29" s="35"/>
      <c r="H29" s="35">
        <f t="shared" si="7"/>
        <v>3029.4</v>
      </c>
      <c r="I29" s="33"/>
      <c r="J29" s="33"/>
      <c r="K29" s="33">
        <f t="shared" si="3"/>
        <v>3029.4</v>
      </c>
      <c r="L29" s="32"/>
      <c r="M29" s="1"/>
    </row>
    <row r="30" spans="1:13" s="8" customFormat="1" ht="22.9" customHeight="1" x14ac:dyDescent="0.3">
      <c r="A30" s="3"/>
      <c r="B30" s="36" t="s">
        <v>87</v>
      </c>
      <c r="C30" s="34" t="s">
        <v>88</v>
      </c>
      <c r="D30" s="33"/>
      <c r="E30" s="33"/>
      <c r="F30" s="35"/>
      <c r="G30" s="35"/>
      <c r="H30" s="35"/>
      <c r="I30" s="33"/>
      <c r="J30" s="33"/>
      <c r="K30" s="33">
        <f t="shared" si="3"/>
        <v>0</v>
      </c>
      <c r="L30" s="32"/>
      <c r="M30" s="1"/>
    </row>
    <row r="31" spans="1:13" s="8" customFormat="1" ht="22.9" customHeight="1" x14ac:dyDescent="0.3">
      <c r="A31" s="3"/>
      <c r="B31" s="36" t="s">
        <v>89</v>
      </c>
      <c r="C31" s="34" t="s">
        <v>90</v>
      </c>
      <c r="D31" s="33">
        <v>700</v>
      </c>
      <c r="E31" s="33">
        <v>700</v>
      </c>
      <c r="F31" s="35"/>
      <c r="G31" s="35"/>
      <c r="H31" s="35">
        <f>F31+G31</f>
        <v>0</v>
      </c>
      <c r="I31" s="33"/>
      <c r="J31" s="33"/>
      <c r="K31" s="33">
        <f t="shared" si="3"/>
        <v>700</v>
      </c>
      <c r="L31" s="32"/>
      <c r="M31" s="1"/>
    </row>
    <row r="32" spans="1:13" s="8" customFormat="1" ht="22.9" customHeight="1" x14ac:dyDescent="0.3">
      <c r="A32" s="3"/>
      <c r="B32" s="36" t="s">
        <v>91</v>
      </c>
      <c r="C32" s="34" t="s">
        <v>92</v>
      </c>
      <c r="D32" s="33"/>
      <c r="E32" s="33"/>
      <c r="F32" s="35">
        <v>468.4</v>
      </c>
      <c r="G32" s="35"/>
      <c r="H32" s="35">
        <f>F32+G32</f>
        <v>468.4</v>
      </c>
      <c r="I32" s="33"/>
      <c r="J32" s="33"/>
      <c r="K32" s="33">
        <f t="shared" si="3"/>
        <v>468.4</v>
      </c>
      <c r="L32" s="32"/>
      <c r="M32" s="1"/>
    </row>
    <row r="33" spans="1:13" s="8" customFormat="1" ht="54" customHeight="1" x14ac:dyDescent="0.3">
      <c r="A33" s="3"/>
      <c r="B33" s="30" t="s">
        <v>94</v>
      </c>
      <c r="C33" s="30" t="s">
        <v>10</v>
      </c>
      <c r="D33" s="31">
        <f t="shared" ref="D33" si="8">D34+D39+D41+D42+D43</f>
        <v>1033869.1</v>
      </c>
      <c r="E33" s="31">
        <f t="shared" ref="E33:K33" si="9">E34+E39+E41+E42+E43</f>
        <v>1112995.2</v>
      </c>
      <c r="F33" s="31">
        <f>F34+F39+F41+F42+F43</f>
        <v>0</v>
      </c>
      <c r="G33" s="31">
        <f t="shared" si="9"/>
        <v>0</v>
      </c>
      <c r="H33" s="31">
        <f t="shared" si="9"/>
        <v>0</v>
      </c>
      <c r="I33" s="31">
        <f t="shared" si="9"/>
        <v>0</v>
      </c>
      <c r="J33" s="31">
        <f t="shared" si="9"/>
        <v>0</v>
      </c>
      <c r="K33" s="31">
        <f t="shared" si="9"/>
        <v>1112995.2</v>
      </c>
      <c r="L33" s="38"/>
      <c r="M33" s="1"/>
    </row>
    <row r="34" spans="1:13" s="8" customFormat="1" ht="39" customHeight="1" x14ac:dyDescent="0.3">
      <c r="A34" s="3"/>
      <c r="B34" s="30"/>
      <c r="C34" s="34" t="s">
        <v>24</v>
      </c>
      <c r="D34" s="35">
        <f>D35</f>
        <v>274623</v>
      </c>
      <c r="E34" s="35">
        <f>E35</f>
        <v>343030.5</v>
      </c>
      <c r="F34" s="35">
        <f>F35</f>
        <v>0</v>
      </c>
      <c r="G34" s="35"/>
      <c r="H34" s="35">
        <f t="shared" ref="H34:H43" si="10">F34+G34</f>
        <v>0</v>
      </c>
      <c r="I34" s="35"/>
      <c r="J34" s="35"/>
      <c r="K34" s="33">
        <f t="shared" si="3"/>
        <v>343030.5</v>
      </c>
      <c r="L34" s="38"/>
      <c r="M34" s="1"/>
    </row>
    <row r="35" spans="1:13" s="8" customFormat="1" ht="26.25" customHeight="1" x14ac:dyDescent="0.3">
      <c r="A35" s="3"/>
      <c r="B35" s="30" t="s">
        <v>95</v>
      </c>
      <c r="C35" s="34" t="s">
        <v>11</v>
      </c>
      <c r="D35" s="35">
        <f>D36+D37+D38</f>
        <v>274623</v>
      </c>
      <c r="E35" s="35">
        <f t="shared" ref="E35:F35" si="11">E36+E37+E38</f>
        <v>343030.5</v>
      </c>
      <c r="F35" s="35">
        <f t="shared" si="11"/>
        <v>0</v>
      </c>
      <c r="G35" s="35"/>
      <c r="H35" s="35">
        <f t="shared" si="10"/>
        <v>0</v>
      </c>
      <c r="I35" s="35"/>
      <c r="J35" s="35"/>
      <c r="K35" s="33">
        <f t="shared" si="3"/>
        <v>343030.5</v>
      </c>
      <c r="L35" s="38"/>
      <c r="M35" s="1"/>
    </row>
    <row r="36" spans="1:13" s="8" customFormat="1" ht="30.75" customHeight="1" x14ac:dyDescent="0.3">
      <c r="A36" s="3"/>
      <c r="B36" s="30" t="s">
        <v>96</v>
      </c>
      <c r="C36" s="39" t="s">
        <v>12</v>
      </c>
      <c r="D36" s="35">
        <v>274623</v>
      </c>
      <c r="E36" s="35">
        <v>274623</v>
      </c>
      <c r="F36" s="35"/>
      <c r="G36" s="35"/>
      <c r="H36" s="35">
        <f t="shared" si="10"/>
        <v>0</v>
      </c>
      <c r="I36" s="35"/>
      <c r="J36" s="35"/>
      <c r="K36" s="33">
        <f t="shared" si="3"/>
        <v>274623</v>
      </c>
      <c r="L36" s="38"/>
      <c r="M36" s="1"/>
    </row>
    <row r="37" spans="1:13" s="8" customFormat="1" ht="54" customHeight="1" x14ac:dyDescent="0.3">
      <c r="A37" s="3"/>
      <c r="B37" s="30" t="s">
        <v>97</v>
      </c>
      <c r="C37" s="39" t="s">
        <v>13</v>
      </c>
      <c r="D37" s="35"/>
      <c r="E37" s="35">
        <v>2830</v>
      </c>
      <c r="F37" s="35"/>
      <c r="G37" s="35"/>
      <c r="H37" s="35">
        <f t="shared" si="10"/>
        <v>0</v>
      </c>
      <c r="I37" s="35"/>
      <c r="J37" s="35"/>
      <c r="K37" s="33">
        <f t="shared" si="3"/>
        <v>2830</v>
      </c>
      <c r="L37" s="38"/>
      <c r="M37" s="1"/>
    </row>
    <row r="38" spans="1:13" s="8" customFormat="1" ht="31.5" customHeight="1" x14ac:dyDescent="0.3">
      <c r="A38" s="3"/>
      <c r="B38" s="30" t="s">
        <v>123</v>
      </c>
      <c r="C38" s="39" t="s">
        <v>124</v>
      </c>
      <c r="D38" s="35"/>
      <c r="E38" s="35">
        <v>65577.5</v>
      </c>
      <c r="F38" s="35"/>
      <c r="G38" s="35"/>
      <c r="H38" s="35">
        <f t="shared" si="10"/>
        <v>0</v>
      </c>
      <c r="I38" s="35"/>
      <c r="J38" s="35"/>
      <c r="K38" s="33">
        <f t="shared" si="3"/>
        <v>65577.5</v>
      </c>
      <c r="L38" s="38"/>
      <c r="M38" s="1"/>
    </row>
    <row r="39" spans="1:13" s="8" customFormat="1" ht="18.75" customHeight="1" x14ac:dyDescent="0.3">
      <c r="A39" s="3"/>
      <c r="B39" s="30" t="s">
        <v>99</v>
      </c>
      <c r="C39" s="34" t="s">
        <v>25</v>
      </c>
      <c r="D39" s="33">
        <v>193295.9</v>
      </c>
      <c r="E39" s="33">
        <v>202039</v>
      </c>
      <c r="F39" s="35"/>
      <c r="G39" s="35"/>
      <c r="H39" s="35">
        <f t="shared" si="10"/>
        <v>0</v>
      </c>
      <c r="I39" s="33"/>
      <c r="J39" s="33"/>
      <c r="K39" s="33">
        <f>H39+E39</f>
        <v>202039</v>
      </c>
      <c r="L39" s="38"/>
      <c r="M39" s="1"/>
    </row>
    <row r="40" spans="1:13" s="8" customFormat="1" ht="28.5" customHeight="1" x14ac:dyDescent="0.3">
      <c r="A40" s="3"/>
      <c r="B40" s="30" t="s">
        <v>98</v>
      </c>
      <c r="C40" s="39" t="s">
        <v>93</v>
      </c>
      <c r="D40" s="35"/>
      <c r="E40" s="35"/>
      <c r="F40" s="35"/>
      <c r="G40" s="35"/>
      <c r="H40" s="35">
        <f t="shared" si="10"/>
        <v>0</v>
      </c>
      <c r="I40" s="35"/>
      <c r="J40" s="35"/>
      <c r="K40" s="33">
        <f t="shared" si="3"/>
        <v>0</v>
      </c>
      <c r="L40" s="32"/>
      <c r="M40" s="1"/>
    </row>
    <row r="41" spans="1:13" s="8" customFormat="1" ht="33.75" customHeight="1" x14ac:dyDescent="0.3">
      <c r="A41" s="3"/>
      <c r="B41" s="30" t="s">
        <v>100</v>
      </c>
      <c r="C41" s="34" t="s">
        <v>14</v>
      </c>
      <c r="D41" s="33">
        <v>503608.3</v>
      </c>
      <c r="E41" s="33">
        <v>504416.9</v>
      </c>
      <c r="F41" s="35"/>
      <c r="G41" s="35"/>
      <c r="H41" s="35">
        <f t="shared" si="10"/>
        <v>0</v>
      </c>
      <c r="I41" s="33"/>
      <c r="J41" s="33"/>
      <c r="K41" s="33">
        <f t="shared" si="3"/>
        <v>504416.9</v>
      </c>
      <c r="L41" s="38"/>
      <c r="M41" s="1"/>
    </row>
    <row r="42" spans="1:13" s="8" customFormat="1" ht="34.5" customHeight="1" x14ac:dyDescent="0.3">
      <c r="A42" s="3"/>
      <c r="B42" s="30" t="s">
        <v>101</v>
      </c>
      <c r="C42" s="34" t="s">
        <v>15</v>
      </c>
      <c r="D42" s="33">
        <v>62341.9</v>
      </c>
      <c r="E42" s="33">
        <v>63508.800000000003</v>
      </c>
      <c r="F42" s="35"/>
      <c r="G42" s="35"/>
      <c r="H42" s="35">
        <f t="shared" si="10"/>
        <v>0</v>
      </c>
      <c r="I42" s="33"/>
      <c r="J42" s="33"/>
      <c r="K42" s="33">
        <f t="shared" si="3"/>
        <v>63508.800000000003</v>
      </c>
      <c r="L42" s="38"/>
      <c r="M42" s="1"/>
    </row>
    <row r="43" spans="1:13" s="8" customFormat="1" ht="37.5" customHeight="1" x14ac:dyDescent="0.3">
      <c r="A43" s="3"/>
      <c r="B43" s="30" t="s">
        <v>102</v>
      </c>
      <c r="C43" s="30" t="s">
        <v>44</v>
      </c>
      <c r="D43" s="35"/>
      <c r="E43" s="35"/>
      <c r="F43" s="35"/>
      <c r="G43" s="35"/>
      <c r="H43" s="35">
        <f t="shared" si="10"/>
        <v>0</v>
      </c>
      <c r="I43" s="35"/>
      <c r="J43" s="35"/>
      <c r="K43" s="33">
        <f t="shared" si="3"/>
        <v>0</v>
      </c>
      <c r="L43" s="40"/>
      <c r="M43" s="1"/>
    </row>
    <row r="44" spans="1:13" s="8" customFormat="1" ht="25.5" x14ac:dyDescent="0.3">
      <c r="A44" s="3"/>
      <c r="B44" s="30"/>
      <c r="C44" s="85" t="s">
        <v>48</v>
      </c>
      <c r="D44" s="86"/>
      <c r="E44" s="86"/>
      <c r="F44" s="86"/>
      <c r="G44" s="86"/>
      <c r="H44" s="86"/>
      <c r="I44" s="86"/>
      <c r="J44" s="86"/>
      <c r="K44" s="86"/>
      <c r="L44" s="87"/>
      <c r="M44" s="1"/>
    </row>
    <row r="45" spans="1:13" s="23" customFormat="1" ht="25.5" x14ac:dyDescent="0.3">
      <c r="A45" s="21"/>
      <c r="B45" s="27" t="s">
        <v>58</v>
      </c>
      <c r="C45" s="27" t="s">
        <v>22</v>
      </c>
      <c r="D45" s="41">
        <f t="shared" ref="D45:E45" si="12">D46+D53+D69</f>
        <v>1236717.5</v>
      </c>
      <c r="E45" s="41">
        <f t="shared" si="12"/>
        <v>1349340.4</v>
      </c>
      <c r="F45" s="41">
        <f>F46+F53+F69</f>
        <v>27542.2</v>
      </c>
      <c r="G45" s="41">
        <f>G46+G53+G69</f>
        <v>-357.1</v>
      </c>
      <c r="H45" s="41">
        <f>H46+H53+H69</f>
        <v>27185.1</v>
      </c>
      <c r="I45" s="41">
        <f t="shared" ref="I45:J45" si="13">I46+I53+I69</f>
        <v>10531.7</v>
      </c>
      <c r="J45" s="41">
        <f t="shared" si="13"/>
        <v>0</v>
      </c>
      <c r="K45" s="42">
        <f>K46+K53+K69</f>
        <v>1376525.5</v>
      </c>
      <c r="L45" s="43"/>
      <c r="M45" s="22"/>
    </row>
    <row r="46" spans="1:13" s="8" customFormat="1" ht="26.25" x14ac:dyDescent="0.3">
      <c r="A46" s="3"/>
      <c r="B46" s="30">
        <v>2</v>
      </c>
      <c r="C46" s="44" t="s">
        <v>17</v>
      </c>
      <c r="D46" s="45">
        <f t="shared" ref="D46:K46" si="14">D47+D51+D52</f>
        <v>732657.5</v>
      </c>
      <c r="E46" s="45">
        <f t="shared" si="14"/>
        <v>789909.5</v>
      </c>
      <c r="F46" s="45">
        <f t="shared" si="14"/>
        <v>0</v>
      </c>
      <c r="G46" s="45">
        <f t="shared" si="14"/>
        <v>0</v>
      </c>
      <c r="H46" s="45">
        <f t="shared" si="14"/>
        <v>0</v>
      </c>
      <c r="I46" s="45">
        <f t="shared" si="14"/>
        <v>0</v>
      </c>
      <c r="J46" s="45">
        <f t="shared" si="14"/>
        <v>0</v>
      </c>
      <c r="K46" s="46">
        <f t="shared" si="14"/>
        <v>789909.5</v>
      </c>
      <c r="L46" s="32"/>
      <c r="M46" s="1"/>
    </row>
    <row r="47" spans="1:13" s="8" customFormat="1" ht="110.25" customHeight="1" x14ac:dyDescent="0.3">
      <c r="A47" s="3"/>
      <c r="B47" s="30">
        <v>3</v>
      </c>
      <c r="C47" s="34" t="s">
        <v>26</v>
      </c>
      <c r="D47" s="33">
        <v>704705.7</v>
      </c>
      <c r="E47" s="33">
        <v>760941.2</v>
      </c>
      <c r="F47" s="47"/>
      <c r="G47" s="47"/>
      <c r="H47" s="35">
        <f>F47+G47</f>
        <v>0</v>
      </c>
      <c r="I47" s="47">
        <f>I48+I49+I50</f>
        <v>0</v>
      </c>
      <c r="J47" s="47"/>
      <c r="K47" s="48">
        <f>H47+E47</f>
        <v>760941.2</v>
      </c>
      <c r="L47" s="88"/>
      <c r="M47" s="9"/>
    </row>
    <row r="48" spans="1:13" s="8" customFormat="1" ht="28.5" customHeight="1" x14ac:dyDescent="0.3">
      <c r="A48" s="3"/>
      <c r="B48" s="30">
        <v>4</v>
      </c>
      <c r="C48" s="39" t="s">
        <v>103</v>
      </c>
      <c r="D48" s="35">
        <v>18464</v>
      </c>
      <c r="E48" s="35">
        <v>23201.4</v>
      </c>
      <c r="F48" s="47"/>
      <c r="G48" s="47"/>
      <c r="H48" s="35">
        <f t="shared" ref="H48:H52" si="15">F48+G48</f>
        <v>0</v>
      </c>
      <c r="I48" s="49"/>
      <c r="J48" s="49"/>
      <c r="K48" s="48">
        <f t="shared" ref="K48:K52" si="16">H48+E48</f>
        <v>23201.4</v>
      </c>
      <c r="L48" s="89"/>
      <c r="M48" s="1"/>
    </row>
    <row r="49" spans="1:13" s="8" customFormat="1" ht="28.5" customHeight="1" x14ac:dyDescent="0.3">
      <c r="A49" s="3"/>
      <c r="B49" s="30">
        <v>5</v>
      </c>
      <c r="C49" s="39" t="s">
        <v>27</v>
      </c>
      <c r="D49" s="35">
        <v>29902.2</v>
      </c>
      <c r="E49" s="35">
        <v>40467.199999999997</v>
      </c>
      <c r="F49" s="47"/>
      <c r="G49" s="47"/>
      <c r="H49" s="35">
        <f t="shared" si="15"/>
        <v>0</v>
      </c>
      <c r="I49" s="50"/>
      <c r="J49" s="49"/>
      <c r="K49" s="48">
        <f t="shared" si="16"/>
        <v>40467.199999999997</v>
      </c>
      <c r="L49" s="89"/>
      <c r="M49" s="1"/>
    </row>
    <row r="50" spans="1:13" s="8" customFormat="1" ht="28.5" customHeight="1" x14ac:dyDescent="0.3">
      <c r="A50" s="3"/>
      <c r="B50" s="30">
        <v>6</v>
      </c>
      <c r="C50" s="39" t="s">
        <v>28</v>
      </c>
      <c r="D50" s="35">
        <v>656339.4</v>
      </c>
      <c r="E50" s="35">
        <v>697272.5</v>
      </c>
      <c r="F50" s="47"/>
      <c r="G50" s="47"/>
      <c r="H50" s="35">
        <f t="shared" si="15"/>
        <v>0</v>
      </c>
      <c r="I50" s="49"/>
      <c r="J50" s="49"/>
      <c r="K50" s="48">
        <f>H50+E50</f>
        <v>697272.5</v>
      </c>
      <c r="L50" s="90"/>
      <c r="M50" s="1"/>
    </row>
    <row r="51" spans="1:13" s="8" customFormat="1" ht="24.75" customHeight="1" x14ac:dyDescent="0.3">
      <c r="A51" s="3"/>
      <c r="B51" s="30">
        <v>7</v>
      </c>
      <c r="C51" s="34" t="s">
        <v>29</v>
      </c>
      <c r="D51" s="33"/>
      <c r="E51" s="33"/>
      <c r="F51" s="47"/>
      <c r="G51" s="47"/>
      <c r="H51" s="35">
        <f t="shared" si="15"/>
        <v>0</v>
      </c>
      <c r="I51" s="47"/>
      <c r="J51" s="47"/>
      <c r="K51" s="48">
        <f t="shared" si="16"/>
        <v>0</v>
      </c>
      <c r="L51" s="59"/>
      <c r="M51" s="1"/>
    </row>
    <row r="52" spans="1:13" s="8" customFormat="1" ht="44.25" customHeight="1" x14ac:dyDescent="0.3">
      <c r="A52" s="3"/>
      <c r="B52" s="30">
        <v>8</v>
      </c>
      <c r="C52" s="34" t="s">
        <v>30</v>
      </c>
      <c r="D52" s="33">
        <v>27951.8</v>
      </c>
      <c r="E52" s="33">
        <v>28968.3</v>
      </c>
      <c r="F52" s="47"/>
      <c r="G52" s="47"/>
      <c r="H52" s="35">
        <f t="shared" si="15"/>
        <v>0</v>
      </c>
      <c r="I52" s="47"/>
      <c r="J52" s="47"/>
      <c r="K52" s="48">
        <f t="shared" si="16"/>
        <v>28968.3</v>
      </c>
      <c r="L52" s="59"/>
      <c r="M52" s="1"/>
    </row>
    <row r="53" spans="1:13" s="8" customFormat="1" ht="27" customHeight="1" x14ac:dyDescent="0.3">
      <c r="A53" s="3"/>
      <c r="B53" s="30">
        <v>9</v>
      </c>
      <c r="C53" s="44" t="s">
        <v>18</v>
      </c>
      <c r="D53" s="45">
        <f>D54+D55+D61</f>
        <v>363299</v>
      </c>
      <c r="E53" s="45">
        <f>E54+E55+E61</f>
        <v>398263.69999999995</v>
      </c>
      <c r="F53" s="45">
        <f t="shared" ref="F53:G53" si="17">F54+F55+F61</f>
        <v>25063.7</v>
      </c>
      <c r="G53" s="45">
        <f t="shared" si="17"/>
        <v>-357.1</v>
      </c>
      <c r="H53" s="45">
        <f>H54+H55+H61</f>
        <v>24706.6</v>
      </c>
      <c r="I53" s="45">
        <f t="shared" ref="I53:J53" si="18">I54+I55+I61</f>
        <v>10531.7</v>
      </c>
      <c r="J53" s="45">
        <f t="shared" si="18"/>
        <v>0</v>
      </c>
      <c r="K53" s="46">
        <f>K54+K55+K61</f>
        <v>422970.3</v>
      </c>
      <c r="L53" s="59"/>
      <c r="M53" s="1"/>
    </row>
    <row r="54" spans="1:13" s="8" customFormat="1" ht="52.5" customHeight="1" x14ac:dyDescent="0.3">
      <c r="A54" s="3"/>
      <c r="B54" s="30">
        <v>10</v>
      </c>
      <c r="C54" s="34" t="s">
        <v>114</v>
      </c>
      <c r="D54" s="33">
        <v>3.9</v>
      </c>
      <c r="E54" s="33">
        <v>3.9</v>
      </c>
      <c r="F54" s="47"/>
      <c r="G54" s="47"/>
      <c r="H54" s="35">
        <f t="shared" ref="H54:H68" si="19">F54+G54</f>
        <v>0</v>
      </c>
      <c r="I54" s="47"/>
      <c r="J54" s="47"/>
      <c r="K54" s="48">
        <f t="shared" ref="K54:K68" si="20">H54+E54</f>
        <v>3.9</v>
      </c>
      <c r="L54" s="59"/>
      <c r="M54" s="1"/>
    </row>
    <row r="55" spans="1:13" s="8" customFormat="1" ht="21" customHeight="1" x14ac:dyDescent="0.3">
      <c r="A55" s="3"/>
      <c r="B55" s="30">
        <v>11</v>
      </c>
      <c r="C55" s="39" t="s">
        <v>19</v>
      </c>
      <c r="D55" s="35">
        <f>D56+D57+D60</f>
        <v>70363.3</v>
      </c>
      <c r="E55" s="35">
        <f>E56+E57+E60</f>
        <v>186075.5</v>
      </c>
      <c r="F55" s="35">
        <f>F56+F57+F60</f>
        <v>17899.7</v>
      </c>
      <c r="G55" s="35">
        <f t="shared" ref="G55" si="21">G56+G57+G60</f>
        <v>0</v>
      </c>
      <c r="H55" s="35">
        <f>H56+H57+H60</f>
        <v>17899.7</v>
      </c>
      <c r="I55" s="35">
        <f t="shared" ref="I55:J55" si="22">I56+I57+I60</f>
        <v>10531.7</v>
      </c>
      <c r="J55" s="35">
        <f t="shared" si="22"/>
        <v>0</v>
      </c>
      <c r="K55" s="35">
        <f>K56+K57+K60</f>
        <v>203975.2</v>
      </c>
      <c r="L55" s="59"/>
      <c r="M55" s="1"/>
    </row>
    <row r="56" spans="1:13" s="8" customFormat="1" ht="24.75" customHeight="1" x14ac:dyDescent="0.3">
      <c r="A56" s="3"/>
      <c r="B56" s="30">
        <v>12</v>
      </c>
      <c r="C56" s="34" t="s">
        <v>31</v>
      </c>
      <c r="D56" s="33">
        <v>145.19999999999999</v>
      </c>
      <c r="E56" s="33">
        <v>185</v>
      </c>
      <c r="F56" s="47"/>
      <c r="G56" s="47"/>
      <c r="H56" s="35">
        <f t="shared" si="19"/>
        <v>0</v>
      </c>
      <c r="I56" s="47"/>
      <c r="J56" s="47"/>
      <c r="K56" s="48">
        <f>H56+E56</f>
        <v>185</v>
      </c>
      <c r="L56" s="59"/>
      <c r="M56" s="1"/>
    </row>
    <row r="57" spans="1:13" s="8" customFormat="1" ht="144.75" customHeight="1" x14ac:dyDescent="0.3">
      <c r="A57" s="3"/>
      <c r="B57" s="30">
        <v>13</v>
      </c>
      <c r="C57" s="54" t="s">
        <v>104</v>
      </c>
      <c r="D57" s="55">
        <v>70218.100000000006</v>
      </c>
      <c r="E57" s="55">
        <v>185790.5</v>
      </c>
      <c r="F57" s="56">
        <f>1494.1+13627.2+635+2075.6+19.8</f>
        <v>17851.7</v>
      </c>
      <c r="G57" s="56"/>
      <c r="H57" s="57">
        <f>F57+G57</f>
        <v>17851.7</v>
      </c>
      <c r="I57" s="56">
        <v>10531.7</v>
      </c>
      <c r="J57" s="56"/>
      <c r="K57" s="58">
        <f>H57+E57</f>
        <v>203642.2</v>
      </c>
      <c r="L57" s="32" t="s">
        <v>132</v>
      </c>
      <c r="M57" s="1"/>
    </row>
    <row r="58" spans="1:13" s="8" customFormat="1" ht="26.25" customHeight="1" x14ac:dyDescent="0.3">
      <c r="A58" s="3"/>
      <c r="B58" s="36" t="s">
        <v>115</v>
      </c>
      <c r="C58" s="34" t="s">
        <v>125</v>
      </c>
      <c r="D58" s="33"/>
      <c r="E58" s="33">
        <v>7536.3</v>
      </c>
      <c r="F58" s="47">
        <f>13627.2+635</f>
        <v>14262.2</v>
      </c>
      <c r="G58" s="47"/>
      <c r="H58" s="35">
        <f t="shared" si="19"/>
        <v>14262.2</v>
      </c>
      <c r="I58" s="47"/>
      <c r="J58" s="47"/>
      <c r="K58" s="48">
        <f t="shared" si="20"/>
        <v>21798.5</v>
      </c>
      <c r="L58" s="59"/>
      <c r="M58" s="1"/>
    </row>
    <row r="59" spans="1:13" s="8" customFormat="1" ht="27" customHeight="1" x14ac:dyDescent="0.3">
      <c r="A59" s="3"/>
      <c r="B59" s="30" t="s">
        <v>116</v>
      </c>
      <c r="C59" s="34" t="s">
        <v>105</v>
      </c>
      <c r="D59" s="33"/>
      <c r="E59" s="33"/>
      <c r="F59" s="47"/>
      <c r="G59" s="47"/>
      <c r="H59" s="35">
        <f t="shared" si="19"/>
        <v>0</v>
      </c>
      <c r="I59" s="47"/>
      <c r="J59" s="47"/>
      <c r="K59" s="48">
        <f t="shared" si="20"/>
        <v>0</v>
      </c>
      <c r="L59" s="59"/>
      <c r="M59" s="1"/>
    </row>
    <row r="60" spans="1:13" s="8" customFormat="1" ht="60" customHeight="1" x14ac:dyDescent="0.3">
      <c r="A60" s="3"/>
      <c r="B60" s="30">
        <v>14</v>
      </c>
      <c r="C60" s="34" t="s">
        <v>32</v>
      </c>
      <c r="D60" s="33"/>
      <c r="E60" s="33">
        <v>100</v>
      </c>
      <c r="F60" s="47">
        <v>48</v>
      </c>
      <c r="G60" s="47"/>
      <c r="H60" s="35">
        <f t="shared" si="19"/>
        <v>48</v>
      </c>
      <c r="I60" s="47"/>
      <c r="J60" s="47"/>
      <c r="K60" s="48">
        <f t="shared" si="20"/>
        <v>148</v>
      </c>
      <c r="L60" s="32" t="s">
        <v>128</v>
      </c>
      <c r="M60" s="1"/>
    </row>
    <row r="61" spans="1:13" s="8" customFormat="1" ht="26.25" x14ac:dyDescent="0.3">
      <c r="A61" s="3"/>
      <c r="B61" s="30">
        <v>15</v>
      </c>
      <c r="C61" s="39" t="s">
        <v>20</v>
      </c>
      <c r="D61" s="35">
        <f>D62+D65+D66+D67+D68</f>
        <v>292931.8</v>
      </c>
      <c r="E61" s="35">
        <f>E62+E65+E66+E67+E68</f>
        <v>212184.3</v>
      </c>
      <c r="F61" s="35">
        <f>F62+F65+F66+F67+F68</f>
        <v>7164</v>
      </c>
      <c r="G61" s="35">
        <f t="shared" ref="G61" si="23">G62+G65+G66+G67+G68</f>
        <v>-357.1</v>
      </c>
      <c r="H61" s="35">
        <f t="shared" ref="H61:J61" si="24">H62+H65+H66+H67+H68</f>
        <v>6806.9</v>
      </c>
      <c r="I61" s="35">
        <f t="shared" si="24"/>
        <v>0</v>
      </c>
      <c r="J61" s="35">
        <f t="shared" si="24"/>
        <v>0</v>
      </c>
      <c r="K61" s="52">
        <f>K62+K65+K66+K67+K68</f>
        <v>218991.19999999998</v>
      </c>
      <c r="L61" s="60"/>
      <c r="M61" s="1"/>
    </row>
    <row r="62" spans="1:13" s="8" customFormat="1" ht="131.25" x14ac:dyDescent="0.3">
      <c r="A62" s="3"/>
      <c r="B62" s="30">
        <v>16</v>
      </c>
      <c r="C62" s="34" t="s">
        <v>106</v>
      </c>
      <c r="D62" s="33">
        <v>288831.8</v>
      </c>
      <c r="E62" s="33">
        <v>207584.3</v>
      </c>
      <c r="F62" s="47">
        <f>2528.9+4324.1+145+16</f>
        <v>7014</v>
      </c>
      <c r="G62" s="47">
        <v>-357.1</v>
      </c>
      <c r="H62" s="35">
        <f t="shared" si="19"/>
        <v>6656.9</v>
      </c>
      <c r="I62" s="47"/>
      <c r="J62" s="47"/>
      <c r="K62" s="48">
        <f>H62+E62</f>
        <v>214241.19999999998</v>
      </c>
      <c r="L62" s="32" t="s">
        <v>131</v>
      </c>
      <c r="M62" s="9"/>
    </row>
    <row r="63" spans="1:13" s="8" customFormat="1" ht="24" customHeight="1" x14ac:dyDescent="0.3">
      <c r="A63" s="3"/>
      <c r="B63" s="30" t="s">
        <v>117</v>
      </c>
      <c r="C63" s="34" t="s">
        <v>107</v>
      </c>
      <c r="D63" s="33">
        <v>138570.20000000001</v>
      </c>
      <c r="E63" s="33">
        <v>140103.79999999999</v>
      </c>
      <c r="F63" s="47">
        <f>4324.1+145</f>
        <v>4469.1000000000004</v>
      </c>
      <c r="G63" s="47"/>
      <c r="H63" s="35">
        <f t="shared" si="19"/>
        <v>4469.1000000000004</v>
      </c>
      <c r="I63" s="47"/>
      <c r="J63" s="47"/>
      <c r="K63" s="48">
        <f t="shared" si="20"/>
        <v>144572.9</v>
      </c>
      <c r="L63" s="59"/>
      <c r="M63" s="9"/>
    </row>
    <row r="64" spans="1:13" s="8" customFormat="1" ht="30" customHeight="1" x14ac:dyDescent="0.3">
      <c r="A64" s="3"/>
      <c r="B64" s="30" t="s">
        <v>118</v>
      </c>
      <c r="C64" s="34" t="s">
        <v>105</v>
      </c>
      <c r="D64" s="33">
        <v>1368.3</v>
      </c>
      <c r="E64" s="33">
        <v>1368.3</v>
      </c>
      <c r="F64" s="47"/>
      <c r="G64" s="47">
        <v>-357.1</v>
      </c>
      <c r="H64" s="35">
        <f t="shared" si="19"/>
        <v>-357.1</v>
      </c>
      <c r="I64" s="47"/>
      <c r="J64" s="47"/>
      <c r="K64" s="48">
        <f t="shared" si="20"/>
        <v>1011.1999999999999</v>
      </c>
      <c r="L64" s="59"/>
      <c r="M64" s="9"/>
    </row>
    <row r="65" spans="1:13" s="8" customFormat="1" ht="71.25" customHeight="1" x14ac:dyDescent="0.3">
      <c r="A65" s="3"/>
      <c r="B65" s="30">
        <v>17</v>
      </c>
      <c r="C65" s="34" t="s">
        <v>33</v>
      </c>
      <c r="D65" s="33"/>
      <c r="E65" s="33"/>
      <c r="F65" s="47"/>
      <c r="G65" s="47"/>
      <c r="H65" s="35">
        <f t="shared" si="19"/>
        <v>0</v>
      </c>
      <c r="I65" s="47"/>
      <c r="J65" s="47"/>
      <c r="K65" s="48">
        <f t="shared" si="20"/>
        <v>0</v>
      </c>
      <c r="L65" s="61"/>
      <c r="M65" s="1"/>
    </row>
    <row r="66" spans="1:13" s="8" customFormat="1" ht="111" customHeight="1" x14ac:dyDescent="0.3">
      <c r="A66" s="3"/>
      <c r="B66" s="30">
        <v>18</v>
      </c>
      <c r="C66" s="34" t="s">
        <v>34</v>
      </c>
      <c r="D66" s="33"/>
      <c r="E66" s="33"/>
      <c r="F66" s="47"/>
      <c r="G66" s="47"/>
      <c r="H66" s="35">
        <f t="shared" si="19"/>
        <v>0</v>
      </c>
      <c r="I66" s="47"/>
      <c r="J66" s="47"/>
      <c r="K66" s="48">
        <f t="shared" si="20"/>
        <v>0</v>
      </c>
      <c r="L66" s="59"/>
      <c r="M66" s="1"/>
    </row>
    <row r="67" spans="1:13" s="8" customFormat="1" ht="36" customHeight="1" x14ac:dyDescent="0.3">
      <c r="A67" s="3"/>
      <c r="B67" s="30">
        <v>19</v>
      </c>
      <c r="C67" s="34" t="s">
        <v>35</v>
      </c>
      <c r="D67" s="33"/>
      <c r="E67" s="33"/>
      <c r="F67" s="47"/>
      <c r="G67" s="47"/>
      <c r="H67" s="35">
        <f t="shared" si="19"/>
        <v>0</v>
      </c>
      <c r="I67" s="47"/>
      <c r="J67" s="47"/>
      <c r="K67" s="48">
        <f t="shared" si="20"/>
        <v>0</v>
      </c>
      <c r="L67" s="59"/>
      <c r="M67" s="1"/>
    </row>
    <row r="68" spans="1:13" s="8" customFormat="1" ht="57" customHeight="1" x14ac:dyDescent="0.3">
      <c r="A68" s="3"/>
      <c r="B68" s="30">
        <v>20</v>
      </c>
      <c r="C68" s="34" t="s">
        <v>36</v>
      </c>
      <c r="D68" s="33">
        <v>4100</v>
      </c>
      <c r="E68" s="33">
        <v>4600</v>
      </c>
      <c r="F68" s="47">
        <v>150</v>
      </c>
      <c r="G68" s="47"/>
      <c r="H68" s="35">
        <f t="shared" si="19"/>
        <v>150</v>
      </c>
      <c r="I68" s="47"/>
      <c r="J68" s="47"/>
      <c r="K68" s="48">
        <f t="shared" si="20"/>
        <v>4750</v>
      </c>
      <c r="L68" s="32" t="s">
        <v>129</v>
      </c>
      <c r="M68" s="1"/>
    </row>
    <row r="69" spans="1:13" s="12" customFormat="1" ht="25.5" x14ac:dyDescent="0.3">
      <c r="A69" s="10"/>
      <c r="B69" s="30">
        <v>21</v>
      </c>
      <c r="C69" s="44" t="s">
        <v>21</v>
      </c>
      <c r="D69" s="45">
        <f>D70+D71+D72+D73+D74+D75+D76+D77+D78+D79</f>
        <v>140761</v>
      </c>
      <c r="E69" s="45">
        <f>E70+E71+E72+E73+E74+E75+E76+E77+E78+E79</f>
        <v>161167.20000000001</v>
      </c>
      <c r="F69" s="45">
        <f t="shared" ref="F69:J69" si="25">F70+F71+F72+F73+F74+F75+F76+F77+F78+F79</f>
        <v>2478.5</v>
      </c>
      <c r="G69" s="45">
        <f t="shared" si="25"/>
        <v>0</v>
      </c>
      <c r="H69" s="45">
        <f t="shared" si="25"/>
        <v>2478.5</v>
      </c>
      <c r="I69" s="45">
        <f t="shared" si="25"/>
        <v>0</v>
      </c>
      <c r="J69" s="45">
        <f t="shared" si="25"/>
        <v>0</v>
      </c>
      <c r="K69" s="46">
        <f>K70+K71+K72+K73+K74+K75+K76+K77+K78+K79</f>
        <v>163645.70000000001</v>
      </c>
      <c r="L69" s="61"/>
      <c r="M69" s="11"/>
    </row>
    <row r="70" spans="1:13" s="8" customFormat="1" ht="81" customHeight="1" x14ac:dyDescent="0.3">
      <c r="A70" s="3"/>
      <c r="B70" s="30">
        <v>22</v>
      </c>
      <c r="C70" s="34" t="s">
        <v>37</v>
      </c>
      <c r="D70" s="33"/>
      <c r="E70" s="45"/>
      <c r="F70" s="47"/>
      <c r="G70" s="47"/>
      <c r="H70" s="35">
        <f t="shared" ref="H70:H79" si="26">F70+G70</f>
        <v>0</v>
      </c>
      <c r="I70" s="47"/>
      <c r="J70" s="47"/>
      <c r="K70" s="48">
        <f t="shared" ref="K70:K79" si="27">H70+E70</f>
        <v>0</v>
      </c>
      <c r="L70" s="59"/>
      <c r="M70" s="13"/>
    </row>
    <row r="71" spans="1:13" s="8" customFormat="1" ht="61.5" customHeight="1" x14ac:dyDescent="0.3">
      <c r="A71" s="3"/>
      <c r="B71" s="30">
        <v>23</v>
      </c>
      <c r="C71" s="34" t="s">
        <v>38</v>
      </c>
      <c r="D71" s="33"/>
      <c r="E71" s="33"/>
      <c r="F71" s="47"/>
      <c r="G71" s="47"/>
      <c r="H71" s="35">
        <f t="shared" si="26"/>
        <v>0</v>
      </c>
      <c r="I71" s="47"/>
      <c r="J71" s="47"/>
      <c r="K71" s="48">
        <f t="shared" si="27"/>
        <v>0</v>
      </c>
      <c r="L71" s="59"/>
      <c r="M71" s="1"/>
    </row>
    <row r="72" spans="1:13" s="8" customFormat="1" ht="48" customHeight="1" x14ac:dyDescent="0.3">
      <c r="A72" s="3"/>
      <c r="B72" s="30">
        <v>24</v>
      </c>
      <c r="C72" s="34" t="s">
        <v>39</v>
      </c>
      <c r="D72" s="33"/>
      <c r="E72" s="33">
        <v>2142.1</v>
      </c>
      <c r="F72" s="47"/>
      <c r="G72" s="47"/>
      <c r="H72" s="35">
        <f t="shared" si="26"/>
        <v>0</v>
      </c>
      <c r="I72" s="47"/>
      <c r="J72" s="47"/>
      <c r="K72" s="48">
        <f t="shared" si="27"/>
        <v>2142.1</v>
      </c>
      <c r="L72" s="59"/>
      <c r="M72" s="1"/>
    </row>
    <row r="73" spans="1:13" s="8" customFormat="1" ht="30.75" customHeight="1" x14ac:dyDescent="0.3">
      <c r="A73" s="3"/>
      <c r="B73" s="30">
        <v>25</v>
      </c>
      <c r="C73" s="34" t="s">
        <v>40</v>
      </c>
      <c r="D73" s="35"/>
      <c r="E73" s="33"/>
      <c r="F73" s="47"/>
      <c r="G73" s="47"/>
      <c r="H73" s="35">
        <f t="shared" si="26"/>
        <v>0</v>
      </c>
      <c r="I73" s="47"/>
      <c r="J73" s="47"/>
      <c r="K73" s="48">
        <f t="shared" si="27"/>
        <v>0</v>
      </c>
      <c r="L73" s="59"/>
      <c r="M73" s="1"/>
    </row>
    <row r="74" spans="1:13" s="8" customFormat="1" ht="84.75" customHeight="1" x14ac:dyDescent="0.3">
      <c r="A74" s="3"/>
      <c r="B74" s="30">
        <v>26</v>
      </c>
      <c r="C74" s="65" t="s">
        <v>41</v>
      </c>
      <c r="D74" s="33"/>
      <c r="E74" s="33"/>
      <c r="F74" s="47"/>
      <c r="G74" s="47"/>
      <c r="H74" s="35">
        <f t="shared" si="26"/>
        <v>0</v>
      </c>
      <c r="I74" s="47"/>
      <c r="J74" s="47"/>
      <c r="K74" s="48">
        <f t="shared" si="27"/>
        <v>0</v>
      </c>
      <c r="L74" s="59"/>
      <c r="M74" s="1"/>
    </row>
    <row r="75" spans="1:13" s="8" customFormat="1" ht="45.75" customHeight="1" x14ac:dyDescent="0.3">
      <c r="A75" s="3"/>
      <c r="B75" s="30">
        <v>27</v>
      </c>
      <c r="C75" s="34" t="s">
        <v>42</v>
      </c>
      <c r="D75" s="33">
        <v>1000</v>
      </c>
      <c r="E75" s="33">
        <v>600</v>
      </c>
      <c r="F75" s="47">
        <v>20</v>
      </c>
      <c r="G75" s="47"/>
      <c r="H75" s="35">
        <f>F75+G75</f>
        <v>20</v>
      </c>
      <c r="I75" s="47"/>
      <c r="J75" s="47"/>
      <c r="K75" s="48">
        <f t="shared" si="27"/>
        <v>620</v>
      </c>
      <c r="L75" s="62"/>
      <c r="M75" s="1"/>
    </row>
    <row r="76" spans="1:13" s="8" customFormat="1" ht="31.5" customHeight="1" x14ac:dyDescent="0.3">
      <c r="A76" s="3"/>
      <c r="B76" s="30">
        <v>28</v>
      </c>
      <c r="C76" s="34" t="s">
        <v>108</v>
      </c>
      <c r="D76" s="33"/>
      <c r="E76" s="33"/>
      <c r="F76" s="47"/>
      <c r="G76" s="47"/>
      <c r="H76" s="35">
        <f t="shared" si="26"/>
        <v>0</v>
      </c>
      <c r="I76" s="47"/>
      <c r="J76" s="47"/>
      <c r="K76" s="48">
        <f t="shared" si="27"/>
        <v>0</v>
      </c>
      <c r="L76" s="59"/>
      <c r="M76" s="1"/>
    </row>
    <row r="77" spans="1:13" s="8" customFormat="1" ht="54.75" customHeight="1" x14ac:dyDescent="0.3">
      <c r="A77" s="3"/>
      <c r="B77" s="30">
        <v>29</v>
      </c>
      <c r="C77" s="34" t="s">
        <v>109</v>
      </c>
      <c r="D77" s="33">
        <v>139761</v>
      </c>
      <c r="E77" s="33">
        <v>156583.1</v>
      </c>
      <c r="F77" s="47">
        <f>660+357.1+1356.4</f>
        <v>2373.5</v>
      </c>
      <c r="G77" s="47"/>
      <c r="H77" s="35">
        <f t="shared" si="26"/>
        <v>2373.5</v>
      </c>
      <c r="I77" s="47"/>
      <c r="J77" s="47"/>
      <c r="K77" s="48">
        <f>H77+E77</f>
        <v>158956.6</v>
      </c>
      <c r="L77" s="32" t="s">
        <v>134</v>
      </c>
      <c r="M77" s="1"/>
    </row>
    <row r="78" spans="1:13" s="8" customFormat="1" ht="31.5" customHeight="1" x14ac:dyDescent="0.3">
      <c r="A78" s="3"/>
      <c r="B78" s="30">
        <v>30</v>
      </c>
      <c r="C78" s="34" t="s">
        <v>110</v>
      </c>
      <c r="D78" s="33"/>
      <c r="E78" s="33"/>
      <c r="F78" s="47">
        <v>85</v>
      </c>
      <c r="G78" s="47"/>
      <c r="H78" s="35">
        <f>F78+G78</f>
        <v>85</v>
      </c>
      <c r="I78" s="47"/>
      <c r="J78" s="47"/>
      <c r="K78" s="48">
        <f>H78+E78</f>
        <v>85</v>
      </c>
      <c r="L78" s="32" t="s">
        <v>130</v>
      </c>
      <c r="M78" s="1"/>
    </row>
    <row r="79" spans="1:13" s="8" customFormat="1" ht="31.5" customHeight="1" x14ac:dyDescent="0.3">
      <c r="A79" s="3"/>
      <c r="B79" s="30">
        <v>31</v>
      </c>
      <c r="C79" s="34" t="s">
        <v>111</v>
      </c>
      <c r="D79" s="33"/>
      <c r="E79" s="33">
        <v>1842</v>
      </c>
      <c r="F79" s="47"/>
      <c r="G79" s="47"/>
      <c r="H79" s="35">
        <f t="shared" si="26"/>
        <v>0</v>
      </c>
      <c r="I79" s="47"/>
      <c r="J79" s="47"/>
      <c r="K79" s="48">
        <f t="shared" si="27"/>
        <v>1842</v>
      </c>
      <c r="L79" s="59"/>
      <c r="M79" s="1"/>
    </row>
    <row r="80" spans="1:13" s="8" customFormat="1" ht="24.75" customHeight="1" x14ac:dyDescent="0.3">
      <c r="A80" s="3"/>
      <c r="B80" s="30"/>
      <c r="C80" s="30" t="s">
        <v>23</v>
      </c>
      <c r="D80" s="53">
        <f>D7-D45</f>
        <v>2019.9899999999907</v>
      </c>
      <c r="E80" s="53">
        <f>E7-E45</f>
        <v>-24060.810000000056</v>
      </c>
      <c r="F80" s="31"/>
      <c r="G80" s="31"/>
      <c r="H80" s="31"/>
      <c r="I80" s="31"/>
      <c r="J80" s="31"/>
      <c r="K80" s="53">
        <f>K7-K45</f>
        <v>-24080.610000000102</v>
      </c>
      <c r="L80" s="59"/>
      <c r="M80" s="1"/>
    </row>
    <row r="81" spans="1:13" s="8" customFormat="1" ht="22.5" customHeight="1" x14ac:dyDescent="0.3">
      <c r="A81" s="3"/>
      <c r="B81" s="30"/>
      <c r="C81" s="30" t="s">
        <v>122</v>
      </c>
      <c r="D81" s="31">
        <v>27063.1</v>
      </c>
      <c r="E81" s="31"/>
      <c r="F81" s="31"/>
      <c r="G81" s="31"/>
      <c r="H81" s="31"/>
      <c r="I81" s="31"/>
      <c r="J81" s="31"/>
      <c r="K81" s="53"/>
      <c r="L81" s="59"/>
      <c r="M81" s="1"/>
    </row>
    <row r="82" spans="1:13" s="8" customFormat="1" ht="22.5" customHeight="1" x14ac:dyDescent="0.3">
      <c r="A82" s="3"/>
      <c r="B82" s="30"/>
      <c r="C82" s="30" t="s">
        <v>112</v>
      </c>
      <c r="D82" s="31">
        <v>2020</v>
      </c>
      <c r="E82" s="31">
        <v>2020</v>
      </c>
      <c r="F82" s="31"/>
      <c r="G82" s="31"/>
      <c r="H82" s="31"/>
      <c r="I82" s="31"/>
      <c r="J82" s="31"/>
      <c r="K82" s="53">
        <v>2020</v>
      </c>
      <c r="L82" s="51"/>
      <c r="M82" s="1"/>
    </row>
    <row r="83" spans="1:13" s="8" customFormat="1" ht="24.75" customHeight="1" x14ac:dyDescent="0.3">
      <c r="A83" s="3"/>
      <c r="B83" s="30"/>
      <c r="C83" s="30" t="s">
        <v>113</v>
      </c>
      <c r="D83" s="31"/>
      <c r="E83" s="31"/>
      <c r="F83" s="31"/>
      <c r="G83" s="31"/>
      <c r="H83" s="31"/>
      <c r="I83" s="31"/>
      <c r="J83" s="31"/>
      <c r="K83" s="53"/>
      <c r="L83" s="51"/>
      <c r="M83" s="1"/>
    </row>
    <row r="84" spans="1:13" s="8" customFormat="1" x14ac:dyDescent="0.3">
      <c r="C84" s="14"/>
      <c r="D84" s="24"/>
      <c r="E84" s="24"/>
      <c r="F84" s="16"/>
      <c r="G84" s="16"/>
      <c r="H84" s="16"/>
      <c r="I84" s="16"/>
      <c r="J84" s="16"/>
      <c r="K84" s="15"/>
      <c r="L84" s="17"/>
      <c r="M84" s="1"/>
    </row>
    <row r="85" spans="1:13" s="8" customFormat="1" ht="18.75" customHeight="1" x14ac:dyDescent="0.3"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1"/>
    </row>
    <row r="86" spans="1:13" s="8" customFormat="1" ht="39.75" hidden="1" customHeight="1" x14ac:dyDescent="0.3"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1"/>
    </row>
    <row r="87" spans="1:13" s="8" customFormat="1" ht="39.75" hidden="1" customHeight="1" x14ac:dyDescent="0.3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"/>
    </row>
    <row r="88" spans="1:13" s="8" customFormat="1" ht="45.75" customHeight="1" x14ac:dyDescent="0.3">
      <c r="C88" s="79" t="s">
        <v>55</v>
      </c>
      <c r="D88" s="79"/>
      <c r="E88" s="79"/>
      <c r="F88" s="19"/>
      <c r="G88" s="19"/>
      <c r="H88" s="19"/>
      <c r="I88" s="19"/>
      <c r="J88" s="19"/>
      <c r="K88" s="19"/>
      <c r="L88" s="20"/>
      <c r="M88" s="1"/>
    </row>
    <row r="89" spans="1:13" s="8" customFormat="1" x14ac:dyDescent="0.3">
      <c r="M89" s="1"/>
    </row>
    <row r="91" spans="1:13" ht="44.25" customHeight="1" x14ac:dyDescent="0.3">
      <c r="C91" s="80"/>
      <c r="D91" s="80"/>
      <c r="E91" s="80"/>
      <c r="F91" s="80"/>
      <c r="G91" s="80"/>
      <c r="H91" s="80"/>
      <c r="I91" s="80"/>
      <c r="J91" s="80"/>
      <c r="K91" s="80"/>
    </row>
    <row r="93" spans="1:13" ht="51" customHeight="1" x14ac:dyDescent="0.3">
      <c r="C93" s="80"/>
      <c r="D93" s="80"/>
      <c r="E93" s="80"/>
      <c r="F93" s="80"/>
      <c r="G93" s="80"/>
      <c r="H93" s="80"/>
      <c r="I93" s="80"/>
      <c r="J93" s="80"/>
      <c r="K93" s="80"/>
    </row>
  </sheetData>
  <mergeCells count="18">
    <mergeCell ref="C88:E88"/>
    <mergeCell ref="C91:K91"/>
    <mergeCell ref="C93:K93"/>
    <mergeCell ref="L3:L4"/>
    <mergeCell ref="C6:L6"/>
    <mergeCell ref="C44:L44"/>
    <mergeCell ref="L47:L50"/>
    <mergeCell ref="C85:L85"/>
    <mergeCell ref="C86:L86"/>
    <mergeCell ref="C1:L1"/>
    <mergeCell ref="C2:C4"/>
    <mergeCell ref="D2:L2"/>
    <mergeCell ref="D3:D4"/>
    <mergeCell ref="E3:E4"/>
    <mergeCell ref="F3:H3"/>
    <mergeCell ref="I3:I4"/>
    <mergeCell ref="J3:J4"/>
    <mergeCell ref="K3:K4"/>
  </mergeCells>
  <pageMargins left="0.78740157480314965" right="0" top="0" bottom="0" header="0.15748031496062992" footer="0.11811023622047245"/>
  <pageSetup paperSize="9" scale="26" orientation="portrait" r:id="rId1"/>
  <headerFooter alignWithMargins="0">
    <oddFooter xml:space="preserve">&amp;C&amp;"Times New Roman,обычный"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 (с учетом заключ)</vt:lpstr>
      <vt:lpstr>'Приложение 1 (с учетом заключ)'!Заголовки_для_печати</vt:lpstr>
      <vt:lpstr>'Приложение 1 (с учетом заключ)'!Область_печати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9911</dc:creator>
  <cp:lastModifiedBy>admin</cp:lastModifiedBy>
  <cp:lastPrinted>2025-10-30T07:13:38Z</cp:lastPrinted>
  <dcterms:created xsi:type="dcterms:W3CDTF">2010-11-17T11:39:51Z</dcterms:created>
  <dcterms:modified xsi:type="dcterms:W3CDTF">2025-10-30T07:55:32Z</dcterms:modified>
</cp:coreProperties>
</file>