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9" i="1"/>
  <c r="F30"/>
  <c r="C140"/>
  <c r="K230"/>
  <c r="E209"/>
  <c r="D169"/>
  <c r="G172" l="1"/>
  <c r="G173"/>
  <c r="G174"/>
  <c r="G175"/>
  <c r="G176"/>
  <c r="G177"/>
  <c r="G178"/>
  <c r="G179"/>
  <c r="G180"/>
  <c r="G181"/>
  <c r="G182"/>
  <c r="G183"/>
  <c r="E226"/>
  <c r="E221"/>
  <c r="G212"/>
  <c r="G213"/>
  <c r="G214"/>
  <c r="G215"/>
  <c r="G211"/>
  <c r="F192"/>
  <c r="E205"/>
  <c r="E190"/>
  <c r="E184"/>
  <c r="E169"/>
  <c r="E155"/>
  <c r="E150"/>
  <c r="E135"/>
  <c r="E122"/>
  <c r="E117"/>
  <c r="D117"/>
  <c r="E113"/>
  <c r="E109"/>
  <c r="G99"/>
  <c r="G100"/>
  <c r="G101"/>
  <c r="G98"/>
  <c r="E102"/>
  <c r="E86"/>
  <c r="J66"/>
  <c r="J67"/>
  <c r="J69"/>
  <c r="J71"/>
  <c r="E74"/>
  <c r="E63"/>
  <c r="E45"/>
  <c r="E26"/>
  <c r="D26"/>
  <c r="G216" l="1"/>
  <c r="E32"/>
  <c r="C32"/>
  <c r="D32"/>
  <c r="C26"/>
  <c r="C38"/>
  <c r="C45"/>
  <c r="C51"/>
  <c r="C55"/>
  <c r="C59"/>
  <c r="C63"/>
  <c r="C74"/>
  <c r="C79"/>
  <c r="C86"/>
  <c r="C96"/>
  <c r="C102"/>
  <c r="C109"/>
  <c r="C113"/>
  <c r="C117"/>
  <c r="C122"/>
  <c r="C135"/>
  <c r="C150"/>
  <c r="C155"/>
  <c r="C169"/>
  <c r="C184"/>
  <c r="C190"/>
  <c r="C205"/>
  <c r="C209"/>
  <c r="C216"/>
  <c r="C221"/>
  <c r="C226"/>
  <c r="C229"/>
  <c r="C230" l="1"/>
  <c r="F24"/>
  <c r="F158"/>
  <c r="G23"/>
  <c r="I155"/>
  <c r="F153"/>
  <c r="F154"/>
  <c r="D155"/>
  <c r="G144"/>
  <c r="G145"/>
  <c r="G148"/>
  <c r="F143"/>
  <c r="F144"/>
  <c r="F145"/>
  <c r="F146"/>
  <c r="F120"/>
  <c r="F121"/>
  <c r="J174" l="1"/>
  <c r="G130"/>
  <c r="G131"/>
  <c r="G132"/>
  <c r="F133"/>
  <c r="F134"/>
  <c r="G22"/>
  <c r="F22"/>
  <c r="J131" l="1"/>
  <c r="J89" l="1"/>
  <c r="G165" l="1"/>
  <c r="F165"/>
  <c r="G93"/>
  <c r="F93"/>
  <c r="J24"/>
  <c r="G24"/>
  <c r="J25"/>
  <c r="G25"/>
  <c r="F25"/>
  <c r="G229" l="1"/>
  <c r="G228"/>
  <c r="F228"/>
  <c r="I226"/>
  <c r="D226"/>
  <c r="G225"/>
  <c r="F225"/>
  <c r="J224"/>
  <c r="G224"/>
  <c r="F224"/>
  <c r="J223"/>
  <c r="G223"/>
  <c r="F223"/>
  <c r="D221"/>
  <c r="G220"/>
  <c r="F220"/>
  <c r="J219"/>
  <c r="G219"/>
  <c r="F219"/>
  <c r="G218"/>
  <c r="F218"/>
  <c r="I216"/>
  <c r="E216"/>
  <c r="D216"/>
  <c r="F215"/>
  <c r="F214"/>
  <c r="J213"/>
  <c r="F213"/>
  <c r="J212"/>
  <c r="F212"/>
  <c r="J211"/>
  <c r="F211"/>
  <c r="I209"/>
  <c r="D209"/>
  <c r="J208"/>
  <c r="G208"/>
  <c r="F208"/>
  <c r="F209" s="1"/>
  <c r="G207"/>
  <c r="I205"/>
  <c r="D205"/>
  <c r="J204"/>
  <c r="G204"/>
  <c r="F204"/>
  <c r="G203"/>
  <c r="F203"/>
  <c r="G202"/>
  <c r="F202"/>
  <c r="G201"/>
  <c r="F201"/>
  <c r="J200"/>
  <c r="G200"/>
  <c r="F200"/>
  <c r="J199"/>
  <c r="G199"/>
  <c r="F199"/>
  <c r="J198"/>
  <c r="G198"/>
  <c r="F198"/>
  <c r="J197"/>
  <c r="G197"/>
  <c r="F197"/>
  <c r="J196"/>
  <c r="G196"/>
  <c r="F196"/>
  <c r="J195"/>
  <c r="G195"/>
  <c r="F195"/>
  <c r="J194"/>
  <c r="G194"/>
  <c r="F194"/>
  <c r="J193"/>
  <c r="G193"/>
  <c r="F193"/>
  <c r="J192"/>
  <c r="G192"/>
  <c r="I190"/>
  <c r="D190"/>
  <c r="J189"/>
  <c r="G189"/>
  <c r="F189"/>
  <c r="G188"/>
  <c r="F188"/>
  <c r="G187"/>
  <c r="F187"/>
  <c r="J186"/>
  <c r="G186"/>
  <c r="F186"/>
  <c r="I184"/>
  <c r="D184"/>
  <c r="F183"/>
  <c r="J182"/>
  <c r="F182"/>
  <c r="J181"/>
  <c r="F181"/>
  <c r="J180"/>
  <c r="F180"/>
  <c r="J179"/>
  <c r="F179"/>
  <c r="J178"/>
  <c r="F178"/>
  <c r="J177"/>
  <c r="F177"/>
  <c r="J176"/>
  <c r="F176"/>
  <c r="J175"/>
  <c r="F175"/>
  <c r="J173"/>
  <c r="F173"/>
  <c r="J172"/>
  <c r="F172"/>
  <c r="J171"/>
  <c r="G171"/>
  <c r="F171"/>
  <c r="I169"/>
  <c r="G168"/>
  <c r="F168"/>
  <c r="J167"/>
  <c r="G167"/>
  <c r="F167"/>
  <c r="J166"/>
  <c r="G166"/>
  <c r="F166"/>
  <c r="G164"/>
  <c r="F164"/>
  <c r="J163"/>
  <c r="G163"/>
  <c r="F163"/>
  <c r="J162"/>
  <c r="G162"/>
  <c r="F162"/>
  <c r="J161"/>
  <c r="G161"/>
  <c r="F161"/>
  <c r="G160"/>
  <c r="F160"/>
  <c r="I158"/>
  <c r="J157"/>
  <c r="G157"/>
  <c r="F157"/>
  <c r="J154"/>
  <c r="G154"/>
  <c r="J153"/>
  <c r="G153"/>
  <c r="J152"/>
  <c r="G152"/>
  <c r="F152"/>
  <c r="F155" s="1"/>
  <c r="I150"/>
  <c r="D150"/>
  <c r="J149"/>
  <c r="G149"/>
  <c r="F149"/>
  <c r="J148"/>
  <c r="F148"/>
  <c r="G147"/>
  <c r="F147"/>
  <c r="J146"/>
  <c r="G146"/>
  <c r="J145"/>
  <c r="J144"/>
  <c r="J143"/>
  <c r="G143"/>
  <c r="J142"/>
  <c r="G142"/>
  <c r="F142"/>
  <c r="G138"/>
  <c r="F138"/>
  <c r="G137"/>
  <c r="F137"/>
  <c r="I135"/>
  <c r="D135"/>
  <c r="J134"/>
  <c r="G134"/>
  <c r="J133"/>
  <c r="G133"/>
  <c r="J132"/>
  <c r="F132"/>
  <c r="F131"/>
  <c r="J130"/>
  <c r="F130"/>
  <c r="J129"/>
  <c r="G129"/>
  <c r="F129"/>
  <c r="J128"/>
  <c r="G128"/>
  <c r="F128"/>
  <c r="J127"/>
  <c r="G127"/>
  <c r="F127"/>
  <c r="J126"/>
  <c r="G126"/>
  <c r="F126"/>
  <c r="J125"/>
  <c r="G125"/>
  <c r="F125"/>
  <c r="J124"/>
  <c r="G124"/>
  <c r="F124"/>
  <c r="D122"/>
  <c r="G121"/>
  <c r="G120"/>
  <c r="J119"/>
  <c r="G119"/>
  <c r="F119"/>
  <c r="I117"/>
  <c r="G116"/>
  <c r="F116"/>
  <c r="J115"/>
  <c r="G115"/>
  <c r="F115"/>
  <c r="I113"/>
  <c r="D113"/>
  <c r="J112"/>
  <c r="G112"/>
  <c r="F112"/>
  <c r="G111"/>
  <c r="F111"/>
  <c r="I109"/>
  <c r="D109"/>
  <c r="G108"/>
  <c r="F108"/>
  <c r="G107"/>
  <c r="F107"/>
  <c r="J106"/>
  <c r="G106"/>
  <c r="F106"/>
  <c r="J105"/>
  <c r="G105"/>
  <c r="F105"/>
  <c r="G104"/>
  <c r="F104"/>
  <c r="I102"/>
  <c r="D102"/>
  <c r="J101"/>
  <c r="F101"/>
  <c r="F100"/>
  <c r="J99"/>
  <c r="F99"/>
  <c r="J98"/>
  <c r="F98"/>
  <c r="I96"/>
  <c r="E96"/>
  <c r="D96"/>
  <c r="J95"/>
  <c r="G95"/>
  <c r="F95"/>
  <c r="J94"/>
  <c r="G94"/>
  <c r="F94"/>
  <c r="G92"/>
  <c r="F92"/>
  <c r="J91"/>
  <c r="G91"/>
  <c r="F91"/>
  <c r="J90"/>
  <c r="G90"/>
  <c r="F90"/>
  <c r="G89"/>
  <c r="F89"/>
  <c r="J88"/>
  <c r="G88"/>
  <c r="F88"/>
  <c r="I86"/>
  <c r="D86"/>
  <c r="J85"/>
  <c r="G85"/>
  <c r="F85"/>
  <c r="G84"/>
  <c r="F84"/>
  <c r="J83"/>
  <c r="G83"/>
  <c r="F83"/>
  <c r="J82"/>
  <c r="G82"/>
  <c r="F82"/>
  <c r="J81"/>
  <c r="G81"/>
  <c r="F81"/>
  <c r="I79"/>
  <c r="D79"/>
  <c r="G78"/>
  <c r="F78"/>
  <c r="G77"/>
  <c r="F77"/>
  <c r="G76"/>
  <c r="F76"/>
  <c r="I74"/>
  <c r="D74"/>
  <c r="G73"/>
  <c r="F73"/>
  <c r="G72"/>
  <c r="F72"/>
  <c r="G71"/>
  <c r="F71"/>
  <c r="G70"/>
  <c r="F70"/>
  <c r="G69"/>
  <c r="F69"/>
  <c r="G68"/>
  <c r="F68"/>
  <c r="G67"/>
  <c r="F67"/>
  <c r="G66"/>
  <c r="F66"/>
  <c r="J65"/>
  <c r="G65"/>
  <c r="F65"/>
  <c r="I63"/>
  <c r="D63"/>
  <c r="J62"/>
  <c r="G62"/>
  <c r="F62"/>
  <c r="G61"/>
  <c r="F61"/>
  <c r="I59"/>
  <c r="D59"/>
  <c r="G58"/>
  <c r="F58"/>
  <c r="G57"/>
  <c r="G59" s="1"/>
  <c r="F57"/>
  <c r="I55"/>
  <c r="D55"/>
  <c r="G54"/>
  <c r="F54"/>
  <c r="G53"/>
  <c r="F53"/>
  <c r="I51"/>
  <c r="E51"/>
  <c r="D51"/>
  <c r="J50"/>
  <c r="G50"/>
  <c r="F50"/>
  <c r="J49"/>
  <c r="G49"/>
  <c r="F49"/>
  <c r="J48"/>
  <c r="G48"/>
  <c r="F48"/>
  <c r="J47"/>
  <c r="G47"/>
  <c r="F47"/>
  <c r="I45"/>
  <c r="D45"/>
  <c r="J44"/>
  <c r="G44"/>
  <c r="F44"/>
  <c r="G43"/>
  <c r="F43"/>
  <c r="G42"/>
  <c r="F42"/>
  <c r="G41"/>
  <c r="F41"/>
  <c r="G40"/>
  <c r="F40"/>
  <c r="I38"/>
  <c r="E38"/>
  <c r="D38"/>
  <c r="G37"/>
  <c r="F37"/>
  <c r="G36"/>
  <c r="F36"/>
  <c r="J35"/>
  <c r="G35"/>
  <c r="F35"/>
  <c r="G34"/>
  <c r="F34"/>
  <c r="J30"/>
  <c r="G30"/>
  <c r="G29"/>
  <c r="J28"/>
  <c r="G28"/>
  <c r="F28"/>
  <c r="I26"/>
  <c r="J23"/>
  <c r="F23"/>
  <c r="J22"/>
  <c r="G21"/>
  <c r="F21"/>
  <c r="G20"/>
  <c r="F20"/>
  <c r="J19"/>
  <c r="G19"/>
  <c r="F19"/>
  <c r="J17"/>
  <c r="G17"/>
  <c r="F17"/>
  <c r="E230" l="1"/>
  <c r="D230"/>
  <c r="G26"/>
  <c r="F26"/>
  <c r="F226"/>
  <c r="G117"/>
  <c r="I230"/>
  <c r="G155"/>
  <c r="F190"/>
  <c r="F59"/>
  <c r="F79"/>
  <c r="G51"/>
  <c r="G102"/>
  <c r="F74"/>
  <c r="G209"/>
  <c r="G63"/>
  <c r="G45"/>
  <c r="F86"/>
  <c r="G226"/>
  <c r="F221"/>
  <c r="F117"/>
  <c r="G113"/>
  <c r="F216"/>
  <c r="G150"/>
  <c r="G109"/>
  <c r="F109"/>
  <c r="F51"/>
  <c r="F45"/>
  <c r="G221"/>
  <c r="G205"/>
  <c r="G190"/>
  <c r="G184"/>
  <c r="G135"/>
  <c r="F135"/>
  <c r="G86"/>
  <c r="G32"/>
  <c r="F205"/>
  <c r="F184"/>
  <c r="F169"/>
  <c r="G169"/>
  <c r="F150"/>
  <c r="G122"/>
  <c r="F122"/>
  <c r="F113"/>
  <c r="F102"/>
  <c r="F96"/>
  <c r="G96"/>
  <c r="G74"/>
  <c r="F63"/>
  <c r="F38"/>
  <c r="G38"/>
  <c r="F32"/>
  <c r="G230" l="1"/>
</calcChain>
</file>

<file path=xl/sharedStrings.xml><?xml version="1.0" encoding="utf-8"?>
<sst xmlns="http://schemas.openxmlformats.org/spreadsheetml/2006/main" count="386" uniqueCount="323">
  <si>
    <t xml:space="preserve">Проект квот добычи </t>
  </si>
  <si>
    <r>
      <rPr>
        <b/>
        <u/>
        <sz val="14"/>
        <color theme="1"/>
        <rFont val="Calibri"/>
        <family val="2"/>
        <charset val="204"/>
        <scheme val="minor"/>
      </rPr>
      <t>Рыси</t>
    </r>
    <r>
      <rPr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</si>
  <si>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</si>
  <si>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</si>
  <si>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</si>
  <si>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</si>
  <si>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</si>
  <si>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</si>
  <si>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</si>
  <si>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</si>
  <si>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</si>
  <si>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</si>
  <si>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</si>
  <si>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2021 -2022 гг</t>
  </si>
  <si>
    <t>1. Акшинский район</t>
  </si>
  <si>
    <t>1.1</t>
  </si>
  <si>
    <t xml:space="preserve"> ООУ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</si>
  <si>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</si>
  <si>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</si>
  <si>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</si>
  <si>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</si>
  <si>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</si>
  <si>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</si>
  <si>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</si>
  <si>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ИП Щеглов В.А.</t>
  </si>
  <si>
    <t>1.6</t>
  </si>
  <si>
    <t>НИИВ Восточной Сибири - филиал СФНЦА РАН</t>
  </si>
  <si>
    <t>1.7</t>
  </si>
  <si>
    <t>ООО "Барс"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</si>
  <si>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</si>
  <si>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</si>
  <si>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</si>
  <si>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</si>
  <si>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</si>
  <si>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</si>
  <si>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</si>
  <si>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</si>
  <si>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</si>
  <si>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</si>
  <si>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</si>
  <si>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</si>
  <si>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</si>
  <si>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ИП Забелин В.А.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</si>
  <si>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</si>
  <si>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</si>
  <si>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</si>
  <si>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</si>
  <si>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</si>
  <si>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</si>
  <si>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Хозяйство «Борзинское» ВОО Забайкалья (участок 2)</t>
  </si>
  <si>
    <t>4.4</t>
  </si>
  <si>
    <t>ИП Русинов А.И.</t>
  </si>
  <si>
    <t>5. Газимуро-Заводский район</t>
  </si>
  <si>
    <t>5.1</t>
  </si>
  <si>
    <t>5.2</t>
  </si>
  <si>
    <t>ООО "Алдан"</t>
  </si>
  <si>
    <t>ООО "Забохотсервис"</t>
  </si>
  <si>
    <t>5.5</t>
  </si>
  <si>
    <t>Охотхозяйство "Газимуро-Заводское"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</si>
  <si>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</si>
  <si>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</si>
  <si>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</si>
  <si>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</si>
  <si>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</si>
  <si>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</si>
  <si>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</si>
  <si>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</si>
  <si>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</si>
  <si>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</si>
  <si>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</si>
  <si>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Эрен-плюс</t>
  </si>
  <si>
    <t>9. Карымский район</t>
  </si>
  <si>
    <t>9.1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</si>
  <si>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</si>
  <si>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</si>
  <si>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</si>
  <si>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</si>
  <si>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</si>
  <si>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</si>
  <si>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</si>
  <si>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</si>
  <si>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</si>
  <si>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</si>
  <si>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</si>
  <si>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«Талчер»</t>
  </si>
  <si>
    <t>9.8</t>
  </si>
  <si>
    <t>ООО "Транссиб"</t>
  </si>
  <si>
    <t>9.9</t>
  </si>
  <si>
    <t>ООО "Север"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</si>
  <si>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</si>
  <si>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</si>
  <si>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</si>
  <si>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</si>
  <si>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</si>
  <si>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</si>
  <si>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</si>
  <si>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</si>
  <si>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</si>
  <si>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</si>
  <si>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</si>
  <si>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</si>
  <si>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</si>
  <si>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11.5</t>
  </si>
  <si>
    <t>УНС "Менза"</t>
  </si>
  <si>
    <t>11.6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</si>
  <si>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</si>
  <si>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</si>
  <si>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</si>
  <si>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</si>
  <si>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</si>
  <si>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</si>
  <si>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</si>
  <si>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</si>
  <si>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</si>
  <si>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</si>
  <si>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</si>
  <si>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</si>
  <si>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</si>
  <si>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12.7</t>
  </si>
  <si>
    <t>ИП Колесников С.Б.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</si>
  <si>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</si>
  <si>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</si>
  <si>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</si>
  <si>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</si>
  <si>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</si>
  <si>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</si>
  <si>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</si>
  <si>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</si>
  <si>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</si>
  <si>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</si>
  <si>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</si>
  <si>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</si>
  <si>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</si>
  <si>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</si>
  <si>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</si>
  <si>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</si>
  <si>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</si>
  <si>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</si>
  <si>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14. Нерчинско-Заводский  район</t>
  </si>
  <si>
    <t>15.1</t>
  </si>
  <si>
    <t>15.2</t>
  </si>
  <si>
    <t>ООО «Талакан»</t>
  </si>
  <si>
    <t>16. Оловяннинский район</t>
  </si>
  <si>
    <t>16.1</t>
  </si>
  <si>
    <t>16.2</t>
  </si>
  <si>
    <t>Охотхозяйство «Оловяннинское» ЗабКОООиР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</si>
  <si>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</si>
  <si>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</si>
  <si>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</si>
  <si>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</si>
  <si>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</si>
  <si>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</si>
  <si>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</si>
  <si>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</si>
  <si>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</si>
  <si>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</si>
  <si>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</si>
  <si>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</si>
  <si>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</si>
  <si>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</si>
  <si>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18.5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</si>
  <si>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</si>
  <si>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</si>
  <si>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</si>
  <si>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</si>
  <si>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</si>
  <si>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</si>
  <si>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</si>
  <si>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</si>
  <si>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</si>
  <si>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18.10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</si>
  <si>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</si>
  <si>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</si>
  <si>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</si>
  <si>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</si>
  <si>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</si>
  <si>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</si>
  <si>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</si>
  <si>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</si>
  <si>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</si>
  <si>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</si>
  <si>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</si>
  <si>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</si>
  <si>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</si>
  <si>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</si>
  <si>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</si>
  <si>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</si>
  <si>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</si>
  <si>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</si>
  <si>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</si>
  <si>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</si>
  <si>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20.8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</si>
  <si>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</si>
  <si>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</si>
  <si>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</si>
  <si>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</si>
  <si>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</si>
  <si>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</si>
  <si>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</si>
  <si>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</si>
  <si>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</si>
  <si>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</si>
  <si>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</si>
  <si>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</si>
  <si>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</si>
  <si>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</si>
  <si>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</si>
  <si>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</si>
  <si>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</si>
  <si>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</si>
  <si>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</si>
  <si>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</si>
  <si>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</si>
  <si>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</si>
  <si>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</si>
  <si>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</si>
  <si>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</si>
  <si>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24. Хилокский район</t>
  </si>
  <si>
    <t>24.3</t>
  </si>
  <si>
    <t>ВОО Забайкалья - Хилокское ОХ</t>
  </si>
  <si>
    <t>24.4</t>
  </si>
  <si>
    <t>ИП Торопшин В.А.</t>
  </si>
  <si>
    <t>24.5</t>
  </si>
  <si>
    <t>ООО "Охотник плюс"</t>
  </si>
  <si>
    <t>24.6</t>
  </si>
  <si>
    <t>ИП Голубцов А.Г.</t>
  </si>
  <si>
    <t>24.7</t>
  </si>
  <si>
    <t>ИП Макаров А.А.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</si>
  <si>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</si>
  <si>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</si>
  <si>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</si>
  <si>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</si>
  <si>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</si>
  <si>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</si>
  <si>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</si>
  <si>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</si>
  <si>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</si>
  <si>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</si>
  <si>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</si>
  <si>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</si>
  <si>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</si>
  <si>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</si>
  <si>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</si>
  <si>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</si>
  <si>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</si>
  <si>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</si>
  <si>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</si>
  <si>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</si>
  <si>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</si>
  <si>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</si>
  <si>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</si>
  <si>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</si>
  <si>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</si>
  <si>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</si>
  <si>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</si>
  <si>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</si>
  <si>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</si>
  <si>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</si>
  <si>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</si>
  <si>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</si>
  <si>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</si>
  <si>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</si>
  <si>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</si>
  <si>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</si>
  <si>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</si>
  <si>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</si>
  <si>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</si>
  <si>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</si>
  <si>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</si>
  <si>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</si>
  <si>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</si>
  <si>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</si>
  <si>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</si>
  <si>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</si>
  <si>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</si>
  <si>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</si>
  <si>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</si>
  <si>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</si>
  <si>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</si>
  <si>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</si>
  <si>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</si>
  <si>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</si>
  <si>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</si>
  <si>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</si>
  <si>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</si>
  <si>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</si>
  <si>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</si>
  <si>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</si>
  <si>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</si>
  <si>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</si>
  <si>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</si>
  <si>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</si>
  <si>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</si>
  <si>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</si>
  <si>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</si>
  <si>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</si>
  <si>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</si>
  <si>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30.3</t>
  </si>
  <si>
    <t>ООО Гуран</t>
  </si>
  <si>
    <t>31. Могойтуйский район</t>
  </si>
  <si>
    <t>31.1</t>
  </si>
  <si>
    <t>Итого по краю:</t>
  </si>
  <si>
    <t>ООО Артемида</t>
  </si>
  <si>
    <t>ООО Каренга</t>
  </si>
  <si>
    <t xml:space="preserve"> ИП Мартюшов </t>
  </si>
  <si>
    <t>2022 -2023 гг</t>
  </si>
  <si>
    <t>без разделения по половому признаку</t>
  </si>
  <si>
    <t>ИП Бродягин А.В.</t>
  </si>
  <si>
    <t>1.8</t>
  </si>
  <si>
    <t>2.4</t>
  </si>
  <si>
    <t>3.1</t>
  </si>
  <si>
    <t>3.4</t>
  </si>
  <si>
    <t>4.5</t>
  </si>
  <si>
    <t>12.8</t>
  </si>
  <si>
    <t>23.5</t>
  </si>
  <si>
    <t>24.1</t>
  </si>
  <si>
    <t>24.2</t>
  </si>
  <si>
    <t>на  период:  с  1  августа  2022 г.  до  1  августа  2023 г.</t>
  </si>
  <si>
    <t>В целях научно-исследовательской деятельности НИИВ Восточной Сибири-филиал СФНЦА РАН</t>
  </si>
  <si>
    <t>1.9</t>
  </si>
  <si>
    <t>в том числе для КМНС</t>
  </si>
  <si>
    <t>19.3</t>
  </si>
  <si>
    <t>ПСК Маяк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</si>
</sst>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4" fillId="0" borderId="0" xfId="0" applyFont="1"/>
    <xf numFmtId="0" fontId="8" fillId="2" borderId="0" xfId="0" applyFont="1" applyFill="1"/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164" fontId="14" fillId="2" borderId="22" xfId="0" applyNumberFormat="1" applyFont="1" applyFill="1" applyBorder="1" applyAlignment="1">
      <alignment horizontal="center"/>
    </xf>
    <xf numFmtId="2" fontId="15" fillId="2" borderId="22" xfId="0" applyNumberFormat="1" applyFont="1" applyFill="1" applyBorder="1" applyAlignment="1">
      <alignment horizontal="center" vertical="center" wrapText="1"/>
    </xf>
    <xf numFmtId="2" fontId="14" fillId="2" borderId="7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4" fontId="14" fillId="2" borderId="2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4" fillId="2" borderId="22" xfId="0" applyFont="1" applyFill="1" applyBorder="1"/>
    <xf numFmtId="2" fontId="10" fillId="2" borderId="6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165" fontId="12" fillId="2" borderId="2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6" fillId="2" borderId="22" xfId="0" applyFont="1" applyFill="1" applyBorder="1" applyAlignment="1">
      <alignment horizontal="left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" fontId="16" fillId="2" borderId="22" xfId="0" applyNumberFormat="1" applyFont="1" applyFill="1" applyBorder="1" applyAlignment="1">
      <alignment horizontal="left" vertical="center" wrapText="1"/>
    </xf>
    <xf numFmtId="1" fontId="11" fillId="2" borderId="22" xfId="0" applyNumberFormat="1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2" fontId="13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center"/>
    </xf>
    <xf numFmtId="0" fontId="16" fillId="2" borderId="11" xfId="0" applyNumberFormat="1" applyFont="1" applyFill="1" applyBorder="1" applyAlignment="1"/>
    <xf numFmtId="0" fontId="16" fillId="2" borderId="20" xfId="0" applyNumberFormat="1" applyFont="1" applyFill="1" applyBorder="1" applyAlignment="1">
      <alignment horizontal="center"/>
    </xf>
    <xf numFmtId="0" fontId="16" fillId="2" borderId="21" xfId="0" applyNumberFormat="1" applyFont="1" applyFill="1" applyBorder="1" applyAlignment="1">
      <alignment horizontal="center"/>
    </xf>
    <xf numFmtId="0" fontId="16" fillId="2" borderId="22" xfId="0" applyNumberFormat="1" applyFont="1" applyFill="1" applyBorder="1" applyAlignment="1">
      <alignment horizontal="center"/>
    </xf>
    <xf numFmtId="0" fontId="16" fillId="2" borderId="22" xfId="0" applyNumberFormat="1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/>
    <xf numFmtId="0" fontId="0" fillId="2" borderId="0" xfId="0" applyFont="1" applyFill="1" applyAlignment="1">
      <alignment horizontal="left"/>
    </xf>
    <xf numFmtId="1" fontId="11" fillId="2" borderId="22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0" fillId="2" borderId="2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1" fontId="11" fillId="2" borderId="22" xfId="0" applyNumberFormat="1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8" fillId="2" borderId="0" xfId="0" applyNumberFormat="1" applyFont="1" applyFill="1" applyBorder="1" applyAlignment="1">
      <alignment horizontal="center"/>
    </xf>
    <xf numFmtId="0" fontId="16" fillId="2" borderId="0" xfId="0" applyNumberFormat="1" applyFont="1" applyFill="1" applyBorder="1" applyAlignment="1"/>
    <xf numFmtId="0" fontId="10" fillId="2" borderId="6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16" fillId="2" borderId="22" xfId="0" applyNumberFormat="1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wrapText="1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/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Alignment="1">
      <alignment horizontal="center" vertical="top" wrapText="1"/>
    </xf>
    <xf numFmtId="2" fontId="6" fillId="2" borderId="20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 textRotation="90"/>
    </xf>
    <xf numFmtId="0" fontId="8" fillId="2" borderId="10" xfId="0" applyFont="1" applyFill="1" applyBorder="1"/>
    <xf numFmtId="0" fontId="8" fillId="2" borderId="24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0" fontId="19" fillId="2" borderId="22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2" fontId="16" fillId="2" borderId="12" xfId="0" applyNumberFormat="1" applyFont="1" applyFill="1" applyBorder="1" applyAlignment="1">
      <alignment horizontal="center" vertical="center" textRotation="90" wrapText="1"/>
    </xf>
    <xf numFmtId="2" fontId="16" fillId="2" borderId="15" xfId="0" applyNumberFormat="1" applyFont="1" applyFill="1" applyBorder="1" applyAlignment="1">
      <alignment horizontal="center" vertical="center" textRotation="90" wrapText="1"/>
    </xf>
    <xf numFmtId="2" fontId="16" fillId="2" borderId="21" xfId="0" applyNumberFormat="1" applyFont="1" applyFill="1" applyBorder="1" applyAlignment="1">
      <alignment horizontal="center" vertical="center" textRotation="90" wrapText="1"/>
    </xf>
    <xf numFmtId="1" fontId="13" fillId="2" borderId="7" xfId="0" applyNumberFormat="1" applyFont="1" applyFill="1" applyBorder="1" applyAlignment="1">
      <alignment horizont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34"/>
  <sheetViews>
    <sheetView tabSelected="1" zoomScale="80" zoomScaleNormal="80" workbookViewId="0">
      <pane xSplit="6" ySplit="14" topLeftCell="G15" activePane="bottomRight" state="frozen"/>
      <selection pane="topRight" activeCell="I1" sqref="I1"/>
      <selection pane="bottomLeft" activeCell="A15" sqref="A15"/>
      <selection pane="bottomRight" activeCell="L1" sqref="L1:L1048576"/>
    </sheetView>
  </sheetViews>
  <sheetFormatPr defaultRowHeight="15.75"/>
  <cols>
    <col min="1" max="1" width="7.5703125" style="2" customWidth="1"/>
    <col min="2" max="2" width="48" style="80" customWidth="1"/>
    <col min="3" max="3" width="15.5703125" style="1" customWidth="1"/>
    <col min="4" max="4" width="10.5703125" style="1" customWidth="1"/>
    <col min="5" max="5" width="10.85546875" style="2" customWidth="1"/>
    <col min="6" max="6" width="19.7109375" style="3" customWidth="1"/>
    <col min="7" max="7" width="9.140625" style="4"/>
    <col min="8" max="8" width="9.140625" style="1"/>
    <col min="9" max="9" width="9.140625" style="4"/>
    <col min="10" max="10" width="9.140625" style="5"/>
    <col min="11" max="11" width="9.140625" style="70"/>
    <col min="12" max="12" width="11.28515625" style="3" customWidth="1"/>
  </cols>
  <sheetData>
    <row r="2" spans="1:12" ht="18.75">
      <c r="E2" s="97" t="s">
        <v>0</v>
      </c>
      <c r="F2" s="98"/>
      <c r="L2" s="94"/>
    </row>
    <row r="4" spans="1:12" ht="18.75">
      <c r="F4" s="6" t="s">
        <v>1</v>
      </c>
      <c r="L4" s="6"/>
    </row>
    <row r="5" spans="1:12" ht="18.75">
      <c r="F5" s="6"/>
      <c r="L5" s="6"/>
    </row>
    <row r="6" spans="1:12" ht="18.75">
      <c r="F6" s="6" t="s">
        <v>2</v>
      </c>
      <c r="L6" s="6"/>
    </row>
    <row r="7" spans="1:12" ht="18.75">
      <c r="F7" s="6"/>
      <c r="L7" s="6"/>
    </row>
    <row r="8" spans="1:12" ht="18.75">
      <c r="F8" s="6" t="s">
        <v>317</v>
      </c>
      <c r="L8" s="6"/>
    </row>
    <row r="9" spans="1:12" ht="16.5" thickBot="1"/>
    <row r="10" spans="1:12" s="8" customFormat="1" ht="87" customHeight="1" thickBot="1">
      <c r="A10" s="119" t="s">
        <v>3</v>
      </c>
      <c r="B10" s="127" t="s">
        <v>4</v>
      </c>
      <c r="C10" s="122" t="s">
        <v>5</v>
      </c>
      <c r="D10" s="99" t="s">
        <v>6</v>
      </c>
      <c r="E10" s="100"/>
      <c r="F10" s="105" t="s">
        <v>7</v>
      </c>
      <c r="G10" s="138" t="s">
        <v>8</v>
      </c>
      <c r="H10" s="139"/>
      <c r="I10" s="139"/>
      <c r="J10" s="139"/>
      <c r="K10" s="95" t="s">
        <v>306</v>
      </c>
      <c r="L10" s="144" t="s">
        <v>320</v>
      </c>
    </row>
    <row r="11" spans="1:12" s="8" customFormat="1" ht="14.25" hidden="1" customHeight="1">
      <c r="A11" s="120"/>
      <c r="B11" s="128"/>
      <c r="C11" s="123"/>
      <c r="D11" s="101"/>
      <c r="E11" s="102"/>
      <c r="F11" s="106"/>
      <c r="G11" s="108" t="s">
        <v>9</v>
      </c>
      <c r="H11" s="125"/>
      <c r="I11" s="108" t="s">
        <v>10</v>
      </c>
      <c r="J11" s="109"/>
      <c r="K11" s="96"/>
      <c r="L11" s="145"/>
    </row>
    <row r="12" spans="1:12" s="8" customFormat="1" ht="15" hidden="1" customHeight="1">
      <c r="A12" s="120"/>
      <c r="B12" s="128"/>
      <c r="C12" s="123"/>
      <c r="D12" s="101"/>
      <c r="E12" s="102"/>
      <c r="F12" s="106"/>
      <c r="G12" s="113" t="s">
        <v>11</v>
      </c>
      <c r="H12" s="110" t="s">
        <v>12</v>
      </c>
      <c r="I12" s="113" t="s">
        <v>11</v>
      </c>
      <c r="J12" s="116" t="s">
        <v>12</v>
      </c>
      <c r="K12" s="96"/>
      <c r="L12" s="145"/>
    </row>
    <row r="13" spans="1:12" s="8" customFormat="1" ht="25.5" hidden="1" customHeight="1" thickBot="1">
      <c r="A13" s="120"/>
      <c r="B13" s="128"/>
      <c r="C13" s="123"/>
      <c r="D13" s="103"/>
      <c r="E13" s="104"/>
      <c r="F13" s="106"/>
      <c r="G13" s="114"/>
      <c r="H13" s="111"/>
      <c r="I13" s="114"/>
      <c r="J13" s="117"/>
      <c r="K13" s="96"/>
      <c r="L13" s="145"/>
    </row>
    <row r="14" spans="1:12" s="8" customFormat="1" ht="141.75" customHeight="1" thickBot="1">
      <c r="A14" s="121"/>
      <c r="B14" s="129"/>
      <c r="C14" s="124"/>
      <c r="D14" s="9" t="s">
        <v>13</v>
      </c>
      <c r="E14" s="10" t="s">
        <v>305</v>
      </c>
      <c r="F14" s="107"/>
      <c r="G14" s="115"/>
      <c r="H14" s="112"/>
      <c r="I14" s="115"/>
      <c r="J14" s="118"/>
      <c r="K14" s="96"/>
      <c r="L14" s="146"/>
    </row>
    <row r="15" spans="1:12" s="63" customFormat="1">
      <c r="A15" s="65">
        <v>1</v>
      </c>
      <c r="B15" s="65">
        <v>2</v>
      </c>
      <c r="C15" s="65">
        <v>3</v>
      </c>
      <c r="D15" s="65">
        <v>4</v>
      </c>
      <c r="E15" s="65">
        <v>5</v>
      </c>
      <c r="F15" s="66">
        <v>6</v>
      </c>
      <c r="G15" s="67">
        <v>7</v>
      </c>
      <c r="H15" s="65">
        <v>8</v>
      </c>
      <c r="I15" s="67">
        <v>9</v>
      </c>
      <c r="J15" s="140">
        <v>10</v>
      </c>
      <c r="K15" s="141">
        <v>11</v>
      </c>
      <c r="L15" s="66">
        <v>12</v>
      </c>
    </row>
    <row r="16" spans="1:12" s="8" customFormat="1">
      <c r="A16" s="131" t="s">
        <v>14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75"/>
      <c r="L16" s="75"/>
    </row>
    <row r="17" spans="1:12" s="8" customFormat="1">
      <c r="A17" s="11" t="s">
        <v>15</v>
      </c>
      <c r="B17" s="46" t="s">
        <v>16</v>
      </c>
      <c r="C17" s="13">
        <v>380.35</v>
      </c>
      <c r="D17" s="14">
        <v>39</v>
      </c>
      <c r="E17" s="14">
        <v>11</v>
      </c>
      <c r="F17" s="15">
        <f t="shared" ref="F17:F25" si="0">E17/C17</f>
        <v>2.8920730905744707E-2</v>
      </c>
      <c r="G17" s="16">
        <f>E17*H17%</f>
        <v>1.1000000000000001</v>
      </c>
      <c r="H17" s="17">
        <v>10</v>
      </c>
      <c r="I17" s="16">
        <v>0</v>
      </c>
      <c r="J17" s="76">
        <f>I17/E17%</f>
        <v>0</v>
      </c>
      <c r="K17" s="74">
        <v>1</v>
      </c>
      <c r="L17" s="15"/>
    </row>
    <row r="18" spans="1:12" s="27" customFormat="1" ht="45">
      <c r="A18" s="11" t="s">
        <v>17</v>
      </c>
      <c r="B18" s="81" t="s">
        <v>318</v>
      </c>
      <c r="C18" s="13"/>
      <c r="D18" s="21"/>
      <c r="E18" s="21"/>
      <c r="F18" s="22"/>
      <c r="G18" s="25"/>
      <c r="H18" s="24"/>
      <c r="I18" s="25">
        <v>1</v>
      </c>
      <c r="J18" s="78"/>
      <c r="K18" s="75">
        <v>1</v>
      </c>
      <c r="L18" s="22"/>
    </row>
    <row r="19" spans="1:12" s="8" customFormat="1">
      <c r="A19" s="11" t="s">
        <v>19</v>
      </c>
      <c r="B19" s="46" t="s">
        <v>18</v>
      </c>
      <c r="C19" s="19">
        <v>76.88</v>
      </c>
      <c r="D19" s="14">
        <v>4</v>
      </c>
      <c r="E19" s="14">
        <v>19</v>
      </c>
      <c r="F19" s="15">
        <f t="shared" si="0"/>
        <v>0.24713839750260147</v>
      </c>
      <c r="G19" s="16">
        <f>E19*H19%</f>
        <v>1.9000000000000001</v>
      </c>
      <c r="H19" s="17">
        <v>10</v>
      </c>
      <c r="I19" s="16">
        <v>1</v>
      </c>
      <c r="J19" s="76">
        <f>I19/E19%</f>
        <v>5.2631578947368425</v>
      </c>
      <c r="K19" s="74">
        <v>1</v>
      </c>
      <c r="L19" s="15"/>
    </row>
    <row r="20" spans="1:12" s="8" customFormat="1">
      <c r="A20" s="11" t="s">
        <v>21</v>
      </c>
      <c r="B20" s="53" t="s">
        <v>20</v>
      </c>
      <c r="C20" s="13">
        <v>24.17</v>
      </c>
      <c r="D20" s="14">
        <v>2</v>
      </c>
      <c r="E20" s="14">
        <v>2</v>
      </c>
      <c r="F20" s="15">
        <f t="shared" si="0"/>
        <v>8.2747207281754234E-2</v>
      </c>
      <c r="G20" s="16">
        <f>E20*H20%</f>
        <v>0.2</v>
      </c>
      <c r="H20" s="17">
        <v>10</v>
      </c>
      <c r="I20" s="16">
        <v>0</v>
      </c>
      <c r="J20" s="76">
        <v>0</v>
      </c>
      <c r="K20" s="74"/>
      <c r="L20" s="15"/>
    </row>
    <row r="21" spans="1:12" s="8" customFormat="1">
      <c r="A21" s="11" t="s">
        <v>23</v>
      </c>
      <c r="B21" s="46" t="s">
        <v>22</v>
      </c>
      <c r="C21" s="19">
        <v>38.389000000000003</v>
      </c>
      <c r="D21" s="14">
        <v>0</v>
      </c>
      <c r="E21" s="14">
        <v>1</v>
      </c>
      <c r="F21" s="20">
        <f t="shared" si="0"/>
        <v>2.6049128656646433E-2</v>
      </c>
      <c r="G21" s="16">
        <f>E21*H21%</f>
        <v>0.1</v>
      </c>
      <c r="H21" s="17">
        <v>10</v>
      </c>
      <c r="I21" s="16">
        <v>0</v>
      </c>
      <c r="J21" s="18">
        <v>0</v>
      </c>
      <c r="K21" s="74"/>
      <c r="L21" s="20"/>
    </row>
    <row r="22" spans="1:12" s="8" customFormat="1">
      <c r="A22" s="11" t="s">
        <v>25</v>
      </c>
      <c r="B22" s="46" t="s">
        <v>24</v>
      </c>
      <c r="C22" s="19">
        <v>21.94</v>
      </c>
      <c r="D22" s="14">
        <v>2</v>
      </c>
      <c r="E22" s="14">
        <v>3</v>
      </c>
      <c r="F22" s="15">
        <f t="shared" si="0"/>
        <v>0.13673655423883319</v>
      </c>
      <c r="G22" s="16">
        <f>E22*H22%</f>
        <v>0.30000000000000004</v>
      </c>
      <c r="H22" s="17">
        <v>10</v>
      </c>
      <c r="I22" s="16">
        <v>0</v>
      </c>
      <c r="J22" s="18">
        <f>I22/E22%</f>
        <v>0</v>
      </c>
      <c r="K22" s="74"/>
      <c r="L22" s="15"/>
    </row>
    <row r="23" spans="1:12" s="27" customFormat="1" ht="31.5">
      <c r="A23" s="11" t="s">
        <v>27</v>
      </c>
      <c r="B23" s="53" t="s">
        <v>26</v>
      </c>
      <c r="C23" s="19">
        <v>50</v>
      </c>
      <c r="D23" s="21">
        <v>9</v>
      </c>
      <c r="E23" s="21">
        <v>10</v>
      </c>
      <c r="F23" s="22">
        <f t="shared" si="0"/>
        <v>0.2</v>
      </c>
      <c r="G23" s="23">
        <f>E23*H23%</f>
        <v>1</v>
      </c>
      <c r="H23" s="24">
        <v>10</v>
      </c>
      <c r="I23" s="25">
        <v>1</v>
      </c>
      <c r="J23" s="26">
        <f>I23/E23%</f>
        <v>10</v>
      </c>
      <c r="K23" s="75">
        <v>1</v>
      </c>
      <c r="L23" s="22"/>
    </row>
    <row r="24" spans="1:12" s="8" customFormat="1">
      <c r="A24" s="11" t="s">
        <v>308</v>
      </c>
      <c r="B24" s="53" t="s">
        <v>302</v>
      </c>
      <c r="C24" s="19">
        <v>33.630000000000003</v>
      </c>
      <c r="D24" s="14">
        <v>0</v>
      </c>
      <c r="E24" s="14">
        <v>3</v>
      </c>
      <c r="F24" s="15">
        <f t="shared" si="0"/>
        <v>8.9206066012488844E-2</v>
      </c>
      <c r="G24" s="16">
        <f>E24*H24%</f>
        <v>0.30000000000000004</v>
      </c>
      <c r="H24" s="17">
        <v>10</v>
      </c>
      <c r="I24" s="16">
        <v>0</v>
      </c>
      <c r="J24" s="18">
        <f>I24/E24%</f>
        <v>0</v>
      </c>
      <c r="K24" s="74"/>
      <c r="L24" s="15"/>
    </row>
    <row r="25" spans="1:12" s="8" customFormat="1">
      <c r="A25" s="11" t="s">
        <v>319</v>
      </c>
      <c r="B25" s="46" t="s">
        <v>28</v>
      </c>
      <c r="C25" s="19">
        <v>36.835000000000001</v>
      </c>
      <c r="D25" s="28">
        <v>15</v>
      </c>
      <c r="E25" s="14">
        <v>16</v>
      </c>
      <c r="F25" s="15">
        <f t="shared" si="0"/>
        <v>0.43436948554364058</v>
      </c>
      <c r="G25" s="16">
        <f>E25*10%</f>
        <v>1.6</v>
      </c>
      <c r="H25" s="17">
        <v>10</v>
      </c>
      <c r="I25" s="16">
        <v>1</v>
      </c>
      <c r="J25" s="18">
        <f>I25/E25%</f>
        <v>6.25</v>
      </c>
      <c r="K25" s="73">
        <v>1</v>
      </c>
      <c r="L25" s="15"/>
    </row>
    <row r="26" spans="1:12" s="8" customFormat="1">
      <c r="A26" s="17"/>
      <c r="B26" s="82" t="s">
        <v>29</v>
      </c>
      <c r="C26" s="30">
        <f>SUM(C17:C25)</f>
        <v>662.19400000000007</v>
      </c>
      <c r="D26" s="31">
        <f>SUM(D17:D25)</f>
        <v>71</v>
      </c>
      <c r="E26" s="31">
        <f>SUM(E17:E25)</f>
        <v>65</v>
      </c>
      <c r="F26" s="32">
        <f>SUM(F17:F25)</f>
        <v>1.2451675701417093</v>
      </c>
      <c r="G26" s="16">
        <f>SUM(G17:G25)</f>
        <v>6.5</v>
      </c>
      <c r="H26" s="17"/>
      <c r="I26" s="16">
        <f>SUM(I17:I25)</f>
        <v>4</v>
      </c>
      <c r="J26" s="18"/>
      <c r="K26" s="72"/>
      <c r="L26" s="32"/>
    </row>
    <row r="27" spans="1:12" s="8" customFormat="1" ht="15.75" customHeight="1">
      <c r="A27" s="130" t="s">
        <v>30</v>
      </c>
      <c r="B27" s="133"/>
      <c r="C27" s="133"/>
      <c r="D27" s="133"/>
      <c r="E27" s="133"/>
      <c r="F27" s="133"/>
      <c r="G27" s="133"/>
      <c r="H27" s="133"/>
      <c r="I27" s="133"/>
      <c r="J27" s="133"/>
      <c r="K27" s="71"/>
      <c r="L27" s="79"/>
    </row>
    <row r="28" spans="1:12" s="8" customFormat="1">
      <c r="A28" s="11" t="s">
        <v>31</v>
      </c>
      <c r="B28" s="46" t="s">
        <v>16</v>
      </c>
      <c r="C28" s="33">
        <v>425.29</v>
      </c>
      <c r="D28" s="34">
        <v>2</v>
      </c>
      <c r="E28" s="14">
        <v>6</v>
      </c>
      <c r="F28" s="15">
        <f>E28/C28</f>
        <v>1.4108020409602859E-2</v>
      </c>
      <c r="G28" s="16">
        <f>E28*H28%</f>
        <v>0.60000000000000009</v>
      </c>
      <c r="H28" s="17">
        <v>10</v>
      </c>
      <c r="I28" s="16">
        <v>0</v>
      </c>
      <c r="J28" s="18">
        <f>I28/E28%</f>
        <v>0</v>
      </c>
      <c r="K28" s="74"/>
      <c r="L28" s="15"/>
    </row>
    <row r="29" spans="1:12" s="8" customFormat="1" ht="30">
      <c r="A29" s="11" t="s">
        <v>32</v>
      </c>
      <c r="B29" s="46" t="s">
        <v>33</v>
      </c>
      <c r="C29" s="33">
        <v>60.46</v>
      </c>
      <c r="D29" s="34">
        <v>0</v>
      </c>
      <c r="E29" s="14">
        <v>0</v>
      </c>
      <c r="F29" s="20">
        <f>E29/C29</f>
        <v>0</v>
      </c>
      <c r="G29" s="16">
        <f>E29*H29%</f>
        <v>0</v>
      </c>
      <c r="H29" s="17">
        <v>10</v>
      </c>
      <c r="I29" s="16">
        <v>0</v>
      </c>
      <c r="J29" s="18">
        <v>0</v>
      </c>
      <c r="K29" s="74"/>
      <c r="L29" s="20"/>
    </row>
    <row r="30" spans="1:12" s="8" customFormat="1">
      <c r="A30" s="11" t="s">
        <v>34</v>
      </c>
      <c r="B30" s="46" t="s">
        <v>35</v>
      </c>
      <c r="C30" s="33">
        <v>79.22</v>
      </c>
      <c r="D30" s="34">
        <v>18</v>
      </c>
      <c r="E30" s="14">
        <v>24</v>
      </c>
      <c r="F30" s="15">
        <f>E30/C30</f>
        <v>0.30295379954556928</v>
      </c>
      <c r="G30" s="16">
        <f>E30*H30%</f>
        <v>2.4000000000000004</v>
      </c>
      <c r="H30" s="17">
        <v>10</v>
      </c>
      <c r="I30" s="16">
        <v>2</v>
      </c>
      <c r="J30" s="18">
        <f>I30/E30%</f>
        <v>8.3333333333333339</v>
      </c>
      <c r="K30" s="74">
        <v>2</v>
      </c>
      <c r="L30" s="15"/>
    </row>
    <row r="31" spans="1:12" s="8" customFormat="1">
      <c r="A31" s="11" t="s">
        <v>309</v>
      </c>
      <c r="B31" s="142" t="s">
        <v>307</v>
      </c>
      <c r="C31" s="143">
        <v>80.819999999999993</v>
      </c>
      <c r="D31" s="34">
        <v>0</v>
      </c>
      <c r="E31" s="14">
        <v>1</v>
      </c>
      <c r="F31" s="15">
        <v>0.01</v>
      </c>
      <c r="G31" s="16">
        <v>0</v>
      </c>
      <c r="H31" s="17">
        <v>0</v>
      </c>
      <c r="I31" s="16">
        <v>0</v>
      </c>
      <c r="J31" s="18">
        <v>0</v>
      </c>
      <c r="K31" s="74"/>
      <c r="L31" s="15"/>
    </row>
    <row r="32" spans="1:12" s="8" customFormat="1">
      <c r="A32" s="17"/>
      <c r="B32" s="82" t="s">
        <v>29</v>
      </c>
      <c r="C32" s="93">
        <f>SUM(C28:C31)</f>
        <v>645.79</v>
      </c>
      <c r="D32" s="31">
        <f>SUM(D28:D31)</f>
        <v>20</v>
      </c>
      <c r="E32" s="31">
        <f>SUM(E28:E31)</f>
        <v>31</v>
      </c>
      <c r="F32" s="32">
        <f>SUM(F28:F30)</f>
        <v>0.31706181995517213</v>
      </c>
      <c r="G32" s="16">
        <f>SUM(G28:G30)</f>
        <v>3.0000000000000004</v>
      </c>
      <c r="H32" s="17"/>
      <c r="I32" s="16">
        <v>2</v>
      </c>
      <c r="J32" s="18"/>
      <c r="K32" s="74"/>
      <c r="L32" s="32"/>
    </row>
    <row r="33" spans="1:12" s="8" customFormat="1" ht="15.75" customHeight="1">
      <c r="A33" s="130" t="s">
        <v>36</v>
      </c>
      <c r="B33" s="133"/>
      <c r="C33" s="133"/>
      <c r="D33" s="133"/>
      <c r="E33" s="133"/>
      <c r="F33" s="133"/>
      <c r="G33" s="133"/>
      <c r="H33" s="133"/>
      <c r="I33" s="133"/>
      <c r="J33" s="133"/>
      <c r="K33" s="71"/>
      <c r="L33" s="92"/>
    </row>
    <row r="34" spans="1:12" s="8" customFormat="1">
      <c r="A34" s="11" t="s">
        <v>310</v>
      </c>
      <c r="B34" s="46" t="s">
        <v>37</v>
      </c>
      <c r="C34" s="33">
        <v>222.18</v>
      </c>
      <c r="D34" s="34">
        <v>10</v>
      </c>
      <c r="E34" s="14">
        <v>8</v>
      </c>
      <c r="F34" s="20">
        <f>E34/C34</f>
        <v>3.6006841299846971E-2</v>
      </c>
      <c r="G34" s="16">
        <f>E34*H34%</f>
        <v>0.8</v>
      </c>
      <c r="H34" s="17">
        <v>10</v>
      </c>
      <c r="I34" s="16">
        <v>0</v>
      </c>
      <c r="J34" s="18">
        <v>0</v>
      </c>
      <c r="K34" s="74"/>
      <c r="L34" s="20"/>
    </row>
    <row r="35" spans="1:12" s="8" customFormat="1">
      <c r="A35" s="11" t="s">
        <v>38</v>
      </c>
      <c r="B35" s="46" t="s">
        <v>39</v>
      </c>
      <c r="C35" s="33">
        <v>141.53</v>
      </c>
      <c r="D35" s="34">
        <v>7</v>
      </c>
      <c r="E35" s="14">
        <v>4</v>
      </c>
      <c r="F35" s="15">
        <f>E35/C35</f>
        <v>2.8262559174733273E-2</v>
      </c>
      <c r="G35" s="16">
        <f>E35*H35%</f>
        <v>0.4</v>
      </c>
      <c r="H35" s="17">
        <v>10</v>
      </c>
      <c r="I35" s="16">
        <v>0</v>
      </c>
      <c r="J35" s="18">
        <f>I35/E35%</f>
        <v>0</v>
      </c>
      <c r="K35" s="74"/>
      <c r="L35" s="15"/>
    </row>
    <row r="36" spans="1:12" s="8" customFormat="1">
      <c r="A36" s="11" t="s">
        <v>40</v>
      </c>
      <c r="B36" s="46" t="s">
        <v>41</v>
      </c>
      <c r="C36" s="33">
        <v>12.04</v>
      </c>
      <c r="D36" s="34">
        <v>0</v>
      </c>
      <c r="E36" s="14">
        <v>1</v>
      </c>
      <c r="F36" s="15">
        <f>E36/C36</f>
        <v>8.3056478405315617E-2</v>
      </c>
      <c r="G36" s="16">
        <f>E36*H36%</f>
        <v>0.1</v>
      </c>
      <c r="H36" s="17">
        <v>10</v>
      </c>
      <c r="I36" s="16">
        <v>0</v>
      </c>
      <c r="J36" s="18">
        <v>0</v>
      </c>
      <c r="K36" s="74"/>
      <c r="L36" s="15"/>
    </row>
    <row r="37" spans="1:12" s="8" customFormat="1">
      <c r="A37" s="11" t="s">
        <v>311</v>
      </c>
      <c r="B37" s="83" t="s">
        <v>42</v>
      </c>
      <c r="C37" s="36">
        <v>51.01</v>
      </c>
      <c r="D37" s="34">
        <v>3</v>
      </c>
      <c r="E37" s="14">
        <v>4</v>
      </c>
      <c r="F37" s="15">
        <f>E37/C37</f>
        <v>7.8415996863360135E-2</v>
      </c>
      <c r="G37" s="16">
        <f>E37*H37%</f>
        <v>0.4</v>
      </c>
      <c r="H37" s="17">
        <v>10</v>
      </c>
      <c r="I37" s="16">
        <v>0</v>
      </c>
      <c r="J37" s="18">
        <v>0</v>
      </c>
      <c r="K37" s="74"/>
      <c r="L37" s="15"/>
    </row>
    <row r="38" spans="1:12" s="8" customFormat="1" ht="9" customHeight="1">
      <c r="A38" s="17"/>
      <c r="B38" s="82" t="s">
        <v>29</v>
      </c>
      <c r="C38" s="35">
        <f>SUM(C34:C37)</f>
        <v>426.76000000000005</v>
      </c>
      <c r="D38" s="31">
        <f>SUM(D34:D37)</f>
        <v>20</v>
      </c>
      <c r="E38" s="31">
        <f>SUM(E34:E37)</f>
        <v>17</v>
      </c>
      <c r="F38" s="32">
        <f>SUM(F34:F37)</f>
        <v>0.22574187574325599</v>
      </c>
      <c r="G38" s="16">
        <f>SUM(G34:G37)</f>
        <v>1.7000000000000002</v>
      </c>
      <c r="H38" s="17"/>
      <c r="I38" s="16">
        <f>SUM(I34:I37)</f>
        <v>0</v>
      </c>
      <c r="J38" s="18"/>
      <c r="K38" s="74"/>
      <c r="L38" s="32"/>
    </row>
    <row r="39" spans="1:12" s="8" customFormat="1" ht="15.75" customHeight="1">
      <c r="A39" s="130" t="s">
        <v>43</v>
      </c>
      <c r="B39" s="133"/>
      <c r="C39" s="133"/>
      <c r="D39" s="133"/>
      <c r="E39" s="133"/>
      <c r="F39" s="133"/>
      <c r="G39" s="133"/>
      <c r="H39" s="133"/>
      <c r="I39" s="133"/>
      <c r="J39" s="133"/>
      <c r="K39" s="71"/>
      <c r="L39" s="92"/>
    </row>
    <row r="40" spans="1:12" s="8" customFormat="1">
      <c r="A40" s="11" t="s">
        <v>44</v>
      </c>
      <c r="B40" s="46" t="s">
        <v>37</v>
      </c>
      <c r="C40" s="33">
        <v>163.19999999999999</v>
      </c>
      <c r="D40" s="34">
        <v>0</v>
      </c>
      <c r="E40" s="14">
        <v>0</v>
      </c>
      <c r="F40" s="20">
        <f>E40/C40</f>
        <v>0</v>
      </c>
      <c r="G40" s="16">
        <f>E40*H40%</f>
        <v>0</v>
      </c>
      <c r="H40" s="17">
        <v>10</v>
      </c>
      <c r="I40" s="16">
        <v>0</v>
      </c>
      <c r="J40" s="76">
        <v>0</v>
      </c>
      <c r="K40" s="74"/>
      <c r="L40" s="20"/>
    </row>
    <row r="41" spans="1:12" s="8" customFormat="1">
      <c r="A41" s="11" t="s">
        <v>45</v>
      </c>
      <c r="B41" s="46" t="s">
        <v>46</v>
      </c>
      <c r="C41" s="33">
        <v>275.52999999999997</v>
      </c>
      <c r="D41" s="34">
        <v>0</v>
      </c>
      <c r="E41" s="14">
        <v>0</v>
      </c>
      <c r="F41" s="20">
        <f>E41/C41</f>
        <v>0</v>
      </c>
      <c r="G41" s="16">
        <f>E41*H41%</f>
        <v>0</v>
      </c>
      <c r="H41" s="17">
        <v>10</v>
      </c>
      <c r="I41" s="16">
        <v>0</v>
      </c>
      <c r="J41" s="76">
        <v>0</v>
      </c>
      <c r="K41" s="74"/>
      <c r="L41" s="20"/>
    </row>
    <row r="42" spans="1:12" s="8" customFormat="1" ht="30">
      <c r="A42" s="11" t="s">
        <v>47</v>
      </c>
      <c r="B42" s="46" t="s">
        <v>48</v>
      </c>
      <c r="C42" s="33">
        <v>64.27</v>
      </c>
      <c r="D42" s="34">
        <v>0</v>
      </c>
      <c r="E42" s="14">
        <v>8</v>
      </c>
      <c r="F42" s="15">
        <f>E42/C42</f>
        <v>0.12447487163528863</v>
      </c>
      <c r="G42" s="16">
        <f>E42*H42%</f>
        <v>0.8</v>
      </c>
      <c r="H42" s="17">
        <v>10</v>
      </c>
      <c r="I42" s="16">
        <v>0</v>
      </c>
      <c r="J42" s="76">
        <v>0</v>
      </c>
      <c r="K42" s="74"/>
      <c r="L42" s="15"/>
    </row>
    <row r="43" spans="1:12" s="8" customFormat="1" ht="30">
      <c r="A43" s="11" t="s">
        <v>50</v>
      </c>
      <c r="B43" s="46" t="s">
        <v>49</v>
      </c>
      <c r="C43" s="33">
        <v>33.270000000000003</v>
      </c>
      <c r="D43" s="34">
        <v>0</v>
      </c>
      <c r="E43" s="14">
        <v>0</v>
      </c>
      <c r="F43" s="20">
        <f>E43/C43</f>
        <v>0</v>
      </c>
      <c r="G43" s="16">
        <f>E43*H43%</f>
        <v>0</v>
      </c>
      <c r="H43" s="17">
        <v>10</v>
      </c>
      <c r="I43" s="16">
        <v>0</v>
      </c>
      <c r="J43" s="76">
        <v>0</v>
      </c>
      <c r="K43" s="74"/>
      <c r="L43" s="20"/>
    </row>
    <row r="44" spans="1:12" s="8" customFormat="1">
      <c r="A44" s="11" t="s">
        <v>312</v>
      </c>
      <c r="B44" s="46" t="s">
        <v>51</v>
      </c>
      <c r="C44" s="33">
        <v>64.3</v>
      </c>
      <c r="D44" s="34">
        <v>3</v>
      </c>
      <c r="E44" s="14">
        <v>5</v>
      </c>
      <c r="F44" s="15">
        <f>E44/C44</f>
        <v>7.7760497667185069E-2</v>
      </c>
      <c r="G44" s="16">
        <f>E44*H44%</f>
        <v>0.5</v>
      </c>
      <c r="H44" s="17">
        <v>10</v>
      </c>
      <c r="I44" s="16">
        <v>0</v>
      </c>
      <c r="J44" s="76">
        <f>I44/E44%</f>
        <v>0</v>
      </c>
      <c r="K44" s="74"/>
      <c r="L44" s="15"/>
    </row>
    <row r="45" spans="1:12" s="8" customFormat="1">
      <c r="A45" s="17"/>
      <c r="B45" s="82" t="s">
        <v>29</v>
      </c>
      <c r="C45" s="35">
        <f>SUM(C40:C44)</f>
        <v>600.56999999999994</v>
      </c>
      <c r="D45" s="31">
        <f>SUM(D40:D44)</f>
        <v>3</v>
      </c>
      <c r="E45" s="31">
        <f>SUM(E40:E44)</f>
        <v>13</v>
      </c>
      <c r="F45" s="32">
        <f>SUM(F40:F44)</f>
        <v>0.20223536930247371</v>
      </c>
      <c r="G45" s="16">
        <f>SUM(G40:G44)</f>
        <v>1.3</v>
      </c>
      <c r="H45" s="17"/>
      <c r="I45" s="16">
        <f>SUM(I40:I44)</f>
        <v>0</v>
      </c>
      <c r="J45" s="76"/>
      <c r="K45" s="74"/>
      <c r="L45" s="32"/>
    </row>
    <row r="46" spans="1:12" s="8" customFormat="1" ht="15.75" customHeight="1">
      <c r="A46" s="133" t="s">
        <v>52</v>
      </c>
      <c r="B46" s="133"/>
      <c r="C46" s="133"/>
      <c r="D46" s="133"/>
      <c r="E46" s="133"/>
      <c r="F46" s="133"/>
      <c r="G46" s="133"/>
      <c r="H46" s="133"/>
      <c r="I46" s="133"/>
      <c r="J46" s="134"/>
      <c r="K46" s="79"/>
      <c r="L46" s="92"/>
    </row>
    <row r="47" spans="1:12" s="8" customFormat="1">
      <c r="A47" s="11" t="s">
        <v>53</v>
      </c>
      <c r="B47" s="53" t="s">
        <v>16</v>
      </c>
      <c r="C47" s="37">
        <v>817.7</v>
      </c>
      <c r="D47" s="34">
        <v>79</v>
      </c>
      <c r="E47" s="14">
        <v>84</v>
      </c>
      <c r="F47" s="20">
        <f>E47/C47</f>
        <v>0.10272716155069096</v>
      </c>
      <c r="G47" s="16">
        <f>E47*H47%</f>
        <v>8.4</v>
      </c>
      <c r="H47" s="17">
        <v>10</v>
      </c>
      <c r="I47" s="16">
        <v>8</v>
      </c>
      <c r="J47" s="76">
        <f>I47/E47%</f>
        <v>9.5238095238095237</v>
      </c>
      <c r="K47" s="74">
        <v>8</v>
      </c>
      <c r="L47" s="20"/>
    </row>
    <row r="48" spans="1:12" s="8" customFormat="1">
      <c r="A48" s="11" t="s">
        <v>54</v>
      </c>
      <c r="B48" s="53" t="s">
        <v>55</v>
      </c>
      <c r="C48" s="37">
        <v>120.7</v>
      </c>
      <c r="D48" s="34">
        <v>16</v>
      </c>
      <c r="E48" s="14">
        <v>13</v>
      </c>
      <c r="F48" s="15">
        <f>E48/C48</f>
        <v>0.10770505385252692</v>
      </c>
      <c r="G48" s="16">
        <f>E48*H48%</f>
        <v>1.3</v>
      </c>
      <c r="H48" s="17">
        <v>10</v>
      </c>
      <c r="I48" s="16">
        <v>1</v>
      </c>
      <c r="J48" s="76">
        <f>I48/E48%</f>
        <v>7.6923076923076916</v>
      </c>
      <c r="K48" s="74">
        <v>1</v>
      </c>
      <c r="L48" s="15"/>
    </row>
    <row r="49" spans="1:12" s="8" customFormat="1">
      <c r="A49" s="34">
        <v>5.4</v>
      </c>
      <c r="B49" s="83" t="s">
        <v>56</v>
      </c>
      <c r="C49" s="36">
        <v>152.26</v>
      </c>
      <c r="D49" s="34">
        <v>24</v>
      </c>
      <c r="E49" s="14">
        <v>32</v>
      </c>
      <c r="F49" s="15">
        <f>E49/C49</f>
        <v>0.21016681991330621</v>
      </c>
      <c r="G49" s="16">
        <f>E49*H49%</f>
        <v>3.2</v>
      </c>
      <c r="H49" s="17">
        <v>10</v>
      </c>
      <c r="I49" s="16">
        <v>3</v>
      </c>
      <c r="J49" s="76">
        <f>I49/E49%</f>
        <v>9.375</v>
      </c>
      <c r="K49" s="74">
        <v>3</v>
      </c>
      <c r="L49" s="15"/>
    </row>
    <row r="50" spans="1:12" s="8" customFormat="1" ht="30">
      <c r="A50" s="11" t="s">
        <v>57</v>
      </c>
      <c r="B50" s="46" t="s">
        <v>58</v>
      </c>
      <c r="C50" s="36">
        <v>260.12</v>
      </c>
      <c r="D50" s="38">
        <v>6</v>
      </c>
      <c r="E50" s="34">
        <v>10</v>
      </c>
      <c r="F50" s="15">
        <f>E50/C50</f>
        <v>3.8443795171459329E-2</v>
      </c>
      <c r="G50" s="39">
        <f>E50*H50%</f>
        <v>1</v>
      </c>
      <c r="H50" s="17">
        <v>10</v>
      </c>
      <c r="I50" s="16">
        <v>1</v>
      </c>
      <c r="J50" s="76">
        <f>I50/E50%</f>
        <v>10</v>
      </c>
      <c r="K50" s="74">
        <v>1</v>
      </c>
      <c r="L50" s="15"/>
    </row>
    <row r="51" spans="1:12" s="8" customFormat="1">
      <c r="A51" s="17"/>
      <c r="B51" s="82" t="s">
        <v>29</v>
      </c>
      <c r="C51" s="35">
        <f t="shared" ref="C51:F51" si="1">SUM(C47:C50)</f>
        <v>1350.7800000000002</v>
      </c>
      <c r="D51" s="31">
        <f t="shared" si="1"/>
        <v>125</v>
      </c>
      <c r="E51" s="31">
        <f t="shared" si="1"/>
        <v>139</v>
      </c>
      <c r="F51" s="32">
        <f t="shared" si="1"/>
        <v>0.45904283048798344</v>
      </c>
      <c r="G51" s="16">
        <f>SUM(G47:G50)</f>
        <v>13.900000000000002</v>
      </c>
      <c r="H51" s="17"/>
      <c r="I51" s="16">
        <f>SUM(I47:I50)</f>
        <v>13</v>
      </c>
      <c r="J51" s="76"/>
      <c r="K51" s="74"/>
      <c r="L51" s="32"/>
    </row>
    <row r="52" spans="1:12" s="8" customFormat="1" ht="15.75" customHeight="1">
      <c r="A52" s="133" t="s">
        <v>59</v>
      </c>
      <c r="B52" s="133"/>
      <c r="C52" s="133"/>
      <c r="D52" s="133"/>
      <c r="E52" s="133"/>
      <c r="F52" s="133"/>
      <c r="G52" s="133"/>
      <c r="H52" s="133"/>
      <c r="I52" s="133"/>
      <c r="J52" s="134"/>
      <c r="K52" s="79"/>
      <c r="L52" s="92"/>
    </row>
    <row r="53" spans="1:12" s="8" customFormat="1">
      <c r="A53" s="68" t="s">
        <v>60</v>
      </c>
      <c r="B53" s="84" t="s">
        <v>16</v>
      </c>
      <c r="C53" s="40">
        <v>189.9</v>
      </c>
      <c r="D53" s="34">
        <v>0</v>
      </c>
      <c r="E53" s="69">
        <v>0</v>
      </c>
      <c r="F53" s="20">
        <f>E53/C53</f>
        <v>0</v>
      </c>
      <c r="G53" s="16">
        <f>E53*H53%</f>
        <v>0</v>
      </c>
      <c r="H53" s="17">
        <v>10</v>
      </c>
      <c r="I53" s="16">
        <v>0</v>
      </c>
      <c r="J53" s="76">
        <v>0</v>
      </c>
      <c r="K53" s="74"/>
      <c r="L53" s="20"/>
    </row>
    <row r="54" spans="1:12" s="8" customFormat="1">
      <c r="A54" s="11" t="s">
        <v>61</v>
      </c>
      <c r="B54" s="46" t="s">
        <v>62</v>
      </c>
      <c r="C54" s="33">
        <v>203.81</v>
      </c>
      <c r="D54" s="17">
        <v>0</v>
      </c>
      <c r="E54" s="12">
        <v>0</v>
      </c>
      <c r="F54" s="20">
        <f>E54/C54</f>
        <v>0</v>
      </c>
      <c r="G54" s="16">
        <f>E54*H54%</f>
        <v>0</v>
      </c>
      <c r="H54" s="17">
        <v>10</v>
      </c>
      <c r="I54" s="16">
        <v>0</v>
      </c>
      <c r="J54" s="76">
        <v>0</v>
      </c>
      <c r="K54" s="74"/>
      <c r="L54" s="20"/>
    </row>
    <row r="55" spans="1:12" s="8" customFormat="1">
      <c r="A55" s="17"/>
      <c r="B55" s="82" t="s">
        <v>29</v>
      </c>
      <c r="C55" s="35">
        <f>SUM(C53:C54)</f>
        <v>393.71000000000004</v>
      </c>
      <c r="D55" s="31">
        <f>SUM(D53:D54)</f>
        <v>0</v>
      </c>
      <c r="E55" s="31">
        <v>0</v>
      </c>
      <c r="F55" s="32">
        <v>0</v>
      </c>
      <c r="G55" s="16">
        <v>0</v>
      </c>
      <c r="H55" s="17"/>
      <c r="I55" s="16">
        <f>SUM(I53:I54)</f>
        <v>0</v>
      </c>
      <c r="J55" s="76"/>
      <c r="K55" s="74"/>
      <c r="L55" s="32"/>
    </row>
    <row r="56" spans="1:12" s="8" customFormat="1" ht="15.75" customHeight="1">
      <c r="A56" s="133" t="s">
        <v>63</v>
      </c>
      <c r="B56" s="133"/>
      <c r="C56" s="133"/>
      <c r="D56" s="133"/>
      <c r="E56" s="133"/>
      <c r="F56" s="133"/>
      <c r="G56" s="133"/>
      <c r="H56" s="133"/>
      <c r="I56" s="133"/>
      <c r="J56" s="134"/>
      <c r="K56" s="79"/>
      <c r="L56" s="92"/>
    </row>
    <row r="57" spans="1:12" s="8" customFormat="1">
      <c r="A57" s="11" t="s">
        <v>64</v>
      </c>
      <c r="B57" s="46" t="s">
        <v>16</v>
      </c>
      <c r="C57" s="33">
        <v>233.84</v>
      </c>
      <c r="D57" s="34">
        <v>2</v>
      </c>
      <c r="E57" s="14">
        <v>0</v>
      </c>
      <c r="F57" s="20">
        <f>E57/C57</f>
        <v>0</v>
      </c>
      <c r="G57" s="16">
        <f>E57*H57%</f>
        <v>0</v>
      </c>
      <c r="H57" s="17">
        <v>10</v>
      </c>
      <c r="I57" s="16">
        <v>0</v>
      </c>
      <c r="J57" s="76">
        <v>0</v>
      </c>
      <c r="K57" s="74"/>
      <c r="L57" s="20"/>
    </row>
    <row r="58" spans="1:12" s="8" customFormat="1">
      <c r="A58" s="11" t="s">
        <v>65</v>
      </c>
      <c r="B58" s="46" t="s">
        <v>66</v>
      </c>
      <c r="C58" s="33">
        <v>79.319999999999993</v>
      </c>
      <c r="D58" s="41">
        <v>0</v>
      </c>
      <c r="E58" s="14">
        <v>2</v>
      </c>
      <c r="F58" s="15">
        <f>E58/C58</f>
        <v>2.5214321734745339E-2</v>
      </c>
      <c r="G58" s="16">
        <f>E58*H58%</f>
        <v>0.2</v>
      </c>
      <c r="H58" s="17">
        <v>10</v>
      </c>
      <c r="I58" s="16">
        <v>0</v>
      </c>
      <c r="J58" s="76">
        <v>0</v>
      </c>
      <c r="K58" s="74"/>
      <c r="L58" s="15"/>
    </row>
    <row r="59" spans="1:12" s="8" customFormat="1">
      <c r="A59" s="17"/>
      <c r="B59" s="82" t="s">
        <v>29</v>
      </c>
      <c r="C59" s="35">
        <f>SUM(C57:C58)</f>
        <v>313.15999999999997</v>
      </c>
      <c r="D59" s="31">
        <f>SUM(D57:D58)</f>
        <v>2</v>
      </c>
      <c r="E59" s="31">
        <v>2</v>
      </c>
      <c r="F59" s="32">
        <f>SUM(F57:F58)</f>
        <v>2.5214321734745339E-2</v>
      </c>
      <c r="G59" s="16">
        <f>SUM(G57:G58)</f>
        <v>0.2</v>
      </c>
      <c r="H59" s="17"/>
      <c r="I59" s="16">
        <f>SUM(I57:I58)</f>
        <v>0</v>
      </c>
      <c r="J59" s="76"/>
      <c r="K59" s="74"/>
      <c r="L59" s="32"/>
    </row>
    <row r="60" spans="1:12" s="8" customFormat="1" ht="15.75" customHeight="1">
      <c r="A60" s="133" t="s">
        <v>67</v>
      </c>
      <c r="B60" s="133"/>
      <c r="C60" s="133"/>
      <c r="D60" s="133"/>
      <c r="E60" s="133"/>
      <c r="F60" s="133"/>
      <c r="G60" s="133"/>
      <c r="H60" s="133"/>
      <c r="I60" s="133"/>
      <c r="J60" s="134"/>
      <c r="K60" s="79"/>
      <c r="L60" s="92"/>
    </row>
    <row r="61" spans="1:12" s="8" customFormat="1">
      <c r="A61" s="11" t="s">
        <v>68</v>
      </c>
      <c r="B61" s="46" t="s">
        <v>37</v>
      </c>
      <c r="C61" s="33">
        <v>4100.01</v>
      </c>
      <c r="D61" s="17">
        <v>0</v>
      </c>
      <c r="E61" s="12">
        <v>0</v>
      </c>
      <c r="F61" s="20">
        <f>E61/C61</f>
        <v>0</v>
      </c>
      <c r="G61" s="16">
        <f>E61*H61%</f>
        <v>0</v>
      </c>
      <c r="H61" s="17">
        <v>10</v>
      </c>
      <c r="I61" s="16">
        <v>0</v>
      </c>
      <c r="J61" s="76">
        <v>0</v>
      </c>
      <c r="K61" s="74"/>
      <c r="L61" s="20"/>
    </row>
    <row r="62" spans="1:12" s="8" customFormat="1">
      <c r="A62" s="11" t="s">
        <v>69</v>
      </c>
      <c r="B62" s="46" t="s">
        <v>70</v>
      </c>
      <c r="C62" s="33">
        <v>1069.01</v>
      </c>
      <c r="D62" s="17">
        <v>196</v>
      </c>
      <c r="E62" s="12">
        <v>191</v>
      </c>
      <c r="F62" s="15">
        <f>E62/C62</f>
        <v>0.17866998437806944</v>
      </c>
      <c r="G62" s="16">
        <f>E62*H62%</f>
        <v>19.100000000000001</v>
      </c>
      <c r="H62" s="17">
        <v>10</v>
      </c>
      <c r="I62" s="16">
        <v>19</v>
      </c>
      <c r="J62" s="77">
        <f>I62/E62%</f>
        <v>9.9476439790575917</v>
      </c>
      <c r="K62" s="74">
        <v>19</v>
      </c>
      <c r="L62" s="15"/>
    </row>
    <row r="63" spans="1:12" s="8" customFormat="1">
      <c r="A63" s="17"/>
      <c r="B63" s="82" t="s">
        <v>29</v>
      </c>
      <c r="C63" s="35">
        <f>SUM(C61:C62)</f>
        <v>5169.0200000000004</v>
      </c>
      <c r="D63" s="31">
        <f>SUM(D61:D62)</f>
        <v>196</v>
      </c>
      <c r="E63" s="31">
        <f>SUM(E61:E62)</f>
        <v>191</v>
      </c>
      <c r="F63" s="32">
        <f>SUM(F61:F62)</f>
        <v>0.17866998437806944</v>
      </c>
      <c r="G63" s="17">
        <f>SUM(G61:G62)</f>
        <v>19.100000000000001</v>
      </c>
      <c r="H63" s="17"/>
      <c r="I63" s="16">
        <f>SUM(I61:I62)</f>
        <v>19</v>
      </c>
      <c r="J63" s="76"/>
      <c r="K63" s="74"/>
      <c r="L63" s="32"/>
    </row>
    <row r="64" spans="1:12" s="8" customFormat="1" ht="15.75" customHeight="1">
      <c r="A64" s="133" t="s">
        <v>71</v>
      </c>
      <c r="B64" s="133"/>
      <c r="C64" s="133"/>
      <c r="D64" s="133"/>
      <c r="E64" s="133"/>
      <c r="F64" s="133"/>
      <c r="G64" s="133"/>
      <c r="H64" s="133"/>
      <c r="I64" s="133"/>
      <c r="J64" s="134"/>
      <c r="K64" s="79"/>
      <c r="L64" s="92"/>
    </row>
    <row r="65" spans="1:12" s="8" customFormat="1">
      <c r="A65" s="11" t="s">
        <v>72</v>
      </c>
      <c r="B65" s="46" t="s">
        <v>37</v>
      </c>
      <c r="C65" s="13">
        <v>315.85000000000002</v>
      </c>
      <c r="D65" s="28">
        <v>30</v>
      </c>
      <c r="E65" s="14">
        <v>38</v>
      </c>
      <c r="F65" s="15">
        <f t="shared" ref="F65:F73" si="2">E65/C65</f>
        <v>0.12031027386417602</v>
      </c>
      <c r="G65" s="16">
        <f>E65*H65%</f>
        <v>3.8000000000000003</v>
      </c>
      <c r="H65" s="17">
        <v>10</v>
      </c>
      <c r="I65" s="16">
        <v>3</v>
      </c>
      <c r="J65" s="76">
        <f>I65/E65%</f>
        <v>7.8947368421052628</v>
      </c>
      <c r="K65" s="74">
        <v>3</v>
      </c>
      <c r="L65" s="15"/>
    </row>
    <row r="66" spans="1:12" s="8" customFormat="1">
      <c r="A66" s="11" t="s">
        <v>73</v>
      </c>
      <c r="B66" s="46" t="s">
        <v>74</v>
      </c>
      <c r="C66" s="19">
        <v>287.51</v>
      </c>
      <c r="D66" s="42">
        <v>13</v>
      </c>
      <c r="E66" s="14">
        <v>16</v>
      </c>
      <c r="F66" s="15">
        <f t="shared" si="2"/>
        <v>5.5650238252582522E-2</v>
      </c>
      <c r="G66" s="16">
        <f>E66*H66%</f>
        <v>1.6</v>
      </c>
      <c r="H66" s="17">
        <v>10</v>
      </c>
      <c r="I66" s="16">
        <v>1</v>
      </c>
      <c r="J66" s="76">
        <f>I66/E66%</f>
        <v>6.25</v>
      </c>
      <c r="K66" s="74">
        <v>1</v>
      </c>
      <c r="L66" s="15"/>
    </row>
    <row r="67" spans="1:12" s="8" customFormat="1">
      <c r="A67" s="11" t="s">
        <v>75</v>
      </c>
      <c r="B67" s="46" t="s">
        <v>76</v>
      </c>
      <c r="C67" s="19">
        <v>16</v>
      </c>
      <c r="D67" s="42">
        <v>2</v>
      </c>
      <c r="E67" s="14">
        <v>4</v>
      </c>
      <c r="F67" s="15">
        <f t="shared" si="2"/>
        <v>0.25</v>
      </c>
      <c r="G67" s="16">
        <f>E67*H67%</f>
        <v>0.4</v>
      </c>
      <c r="H67" s="17">
        <v>10</v>
      </c>
      <c r="I67" s="16">
        <v>0</v>
      </c>
      <c r="J67" s="76">
        <f>I67/E67%</f>
        <v>0</v>
      </c>
      <c r="K67" s="74"/>
      <c r="L67" s="15"/>
    </row>
    <row r="68" spans="1:12" s="8" customFormat="1">
      <c r="A68" s="11" t="s">
        <v>77</v>
      </c>
      <c r="B68" s="46" t="s">
        <v>78</v>
      </c>
      <c r="C68" s="19">
        <v>22.14</v>
      </c>
      <c r="D68" s="42">
        <v>0</v>
      </c>
      <c r="E68" s="14">
        <v>0</v>
      </c>
      <c r="F68" s="15">
        <f t="shared" si="2"/>
        <v>0</v>
      </c>
      <c r="G68" s="16">
        <f>E68*H68%</f>
        <v>0</v>
      </c>
      <c r="H68" s="17">
        <v>10</v>
      </c>
      <c r="I68" s="16">
        <v>0</v>
      </c>
      <c r="J68" s="76">
        <v>0</v>
      </c>
      <c r="K68" s="74"/>
      <c r="L68" s="15"/>
    </row>
    <row r="69" spans="1:12" s="8" customFormat="1">
      <c r="A69" s="11" t="s">
        <v>79</v>
      </c>
      <c r="B69" s="46" t="s">
        <v>80</v>
      </c>
      <c r="C69" s="19">
        <v>58.19</v>
      </c>
      <c r="D69" s="42">
        <v>4</v>
      </c>
      <c r="E69" s="14">
        <v>13</v>
      </c>
      <c r="F69" s="15">
        <f t="shared" si="2"/>
        <v>0.22340608351950508</v>
      </c>
      <c r="G69" s="16">
        <f>E69*H69%</f>
        <v>1.3</v>
      </c>
      <c r="H69" s="17">
        <v>10</v>
      </c>
      <c r="I69" s="16">
        <v>1</v>
      </c>
      <c r="J69" s="76">
        <f>I69/E69%</f>
        <v>7.6923076923076916</v>
      </c>
      <c r="K69" s="74">
        <v>1</v>
      </c>
      <c r="L69" s="15"/>
    </row>
    <row r="70" spans="1:12" s="8" customFormat="1">
      <c r="A70" s="11" t="s">
        <v>81</v>
      </c>
      <c r="B70" s="46" t="s">
        <v>82</v>
      </c>
      <c r="C70" s="19">
        <v>8.7240000000000002</v>
      </c>
      <c r="D70" s="42">
        <v>1</v>
      </c>
      <c r="E70" s="14">
        <v>0</v>
      </c>
      <c r="F70" s="15">
        <f t="shared" si="2"/>
        <v>0</v>
      </c>
      <c r="G70" s="16">
        <f>E70*H70%</f>
        <v>0</v>
      </c>
      <c r="H70" s="17">
        <v>10</v>
      </c>
      <c r="I70" s="16">
        <v>0</v>
      </c>
      <c r="J70" s="76">
        <v>0</v>
      </c>
      <c r="K70" s="74"/>
      <c r="L70" s="15"/>
    </row>
    <row r="71" spans="1:12" s="8" customFormat="1">
      <c r="A71" s="11" t="s">
        <v>83</v>
      </c>
      <c r="B71" s="46" t="s">
        <v>84</v>
      </c>
      <c r="C71" s="19">
        <v>11.444000000000001</v>
      </c>
      <c r="D71" s="42">
        <v>3</v>
      </c>
      <c r="E71" s="14">
        <v>5</v>
      </c>
      <c r="F71" s="15">
        <f t="shared" si="2"/>
        <v>0.43691017126878712</v>
      </c>
      <c r="G71" s="16">
        <f>E71*H71%</f>
        <v>0.5</v>
      </c>
      <c r="H71" s="17">
        <v>10</v>
      </c>
      <c r="I71" s="16">
        <v>0</v>
      </c>
      <c r="J71" s="76">
        <f>I71/E71%</f>
        <v>0</v>
      </c>
      <c r="K71" s="74"/>
      <c r="L71" s="15"/>
    </row>
    <row r="72" spans="1:12" s="8" customFormat="1">
      <c r="A72" s="11" t="s">
        <v>85</v>
      </c>
      <c r="B72" s="46" t="s">
        <v>86</v>
      </c>
      <c r="C72" s="43">
        <v>16.3</v>
      </c>
      <c r="D72" s="42">
        <v>3</v>
      </c>
      <c r="E72" s="14">
        <v>0</v>
      </c>
      <c r="F72" s="20">
        <f t="shared" si="2"/>
        <v>0</v>
      </c>
      <c r="G72" s="16">
        <f>E72*H72%</f>
        <v>0</v>
      </c>
      <c r="H72" s="17">
        <v>10</v>
      </c>
      <c r="I72" s="16">
        <v>0</v>
      </c>
      <c r="J72" s="76">
        <v>0</v>
      </c>
      <c r="K72" s="74"/>
      <c r="L72" s="20"/>
    </row>
    <row r="73" spans="1:12" s="8" customFormat="1">
      <c r="A73" s="11" t="s">
        <v>87</v>
      </c>
      <c r="B73" s="85" t="s">
        <v>88</v>
      </c>
      <c r="C73" s="44">
        <v>9.41</v>
      </c>
      <c r="D73" s="42">
        <v>0</v>
      </c>
      <c r="E73" s="14">
        <v>0</v>
      </c>
      <c r="F73" s="20">
        <f t="shared" si="2"/>
        <v>0</v>
      </c>
      <c r="G73" s="16">
        <f>E73*H73%</f>
        <v>0</v>
      </c>
      <c r="H73" s="17">
        <v>10</v>
      </c>
      <c r="I73" s="16">
        <v>0</v>
      </c>
      <c r="J73" s="76">
        <v>0</v>
      </c>
      <c r="K73" s="74"/>
      <c r="L73" s="20"/>
    </row>
    <row r="74" spans="1:12" s="8" customFormat="1">
      <c r="A74" s="17"/>
      <c r="B74" s="82" t="s">
        <v>29</v>
      </c>
      <c r="C74" s="30">
        <f>SUM(C65:C73)</f>
        <v>745.56799999999998</v>
      </c>
      <c r="D74" s="31">
        <f>SUM(D65:D73)</f>
        <v>56</v>
      </c>
      <c r="E74" s="31">
        <f>SUM(E65:E73)</f>
        <v>76</v>
      </c>
      <c r="F74" s="32">
        <f>SUM(F65:F73)</f>
        <v>1.0862767669050508</v>
      </c>
      <c r="G74" s="16">
        <f>SUM(G65:G73)</f>
        <v>7.6000000000000005</v>
      </c>
      <c r="H74" s="17"/>
      <c r="I74" s="16">
        <f>SUM(I65:I73)</f>
        <v>5</v>
      </c>
      <c r="J74" s="76"/>
      <c r="K74" s="74"/>
      <c r="L74" s="32"/>
    </row>
    <row r="75" spans="1:12" s="8" customFormat="1" ht="15.75" customHeight="1">
      <c r="A75" s="133" t="s">
        <v>89</v>
      </c>
      <c r="B75" s="133"/>
      <c r="C75" s="133"/>
      <c r="D75" s="133"/>
      <c r="E75" s="133"/>
      <c r="F75" s="133"/>
      <c r="G75" s="133"/>
      <c r="H75" s="133"/>
      <c r="I75" s="133"/>
      <c r="J75" s="134"/>
      <c r="K75" s="79"/>
      <c r="L75" s="92"/>
    </row>
    <row r="76" spans="1:12" s="8" customFormat="1">
      <c r="A76" s="11" t="s">
        <v>90</v>
      </c>
      <c r="B76" s="46" t="s">
        <v>91</v>
      </c>
      <c r="C76" s="33">
        <v>102.48</v>
      </c>
      <c r="D76" s="34">
        <v>0</v>
      </c>
      <c r="E76" s="14">
        <v>0</v>
      </c>
      <c r="F76" s="20">
        <f>E76/C76</f>
        <v>0</v>
      </c>
      <c r="G76" s="16">
        <f>E76*H76%</f>
        <v>0</v>
      </c>
      <c r="H76" s="17">
        <v>10</v>
      </c>
      <c r="I76" s="16">
        <v>0</v>
      </c>
      <c r="J76" s="76">
        <v>0</v>
      </c>
      <c r="K76" s="74"/>
      <c r="L76" s="20"/>
    </row>
    <row r="77" spans="1:12" s="8" customFormat="1" ht="30">
      <c r="A77" s="11" t="s">
        <v>92</v>
      </c>
      <c r="B77" s="46" t="s">
        <v>93</v>
      </c>
      <c r="C77" s="33">
        <v>118.29</v>
      </c>
      <c r="D77" s="41">
        <v>0</v>
      </c>
      <c r="E77" s="14">
        <v>0</v>
      </c>
      <c r="F77" s="20">
        <f>E77/C77</f>
        <v>0</v>
      </c>
      <c r="G77" s="16">
        <f>E77*H77%</f>
        <v>0</v>
      </c>
      <c r="H77" s="17">
        <v>10</v>
      </c>
      <c r="I77" s="16">
        <v>0</v>
      </c>
      <c r="J77" s="76">
        <v>0</v>
      </c>
      <c r="K77" s="74"/>
      <c r="L77" s="20"/>
    </row>
    <row r="78" spans="1:12" s="8" customFormat="1">
      <c r="A78" s="11" t="s">
        <v>94</v>
      </c>
      <c r="B78" s="46" t="s">
        <v>95</v>
      </c>
      <c r="C78" s="33">
        <v>274</v>
      </c>
      <c r="D78" s="34">
        <v>0</v>
      </c>
      <c r="E78" s="14">
        <v>0</v>
      </c>
      <c r="F78" s="20">
        <f>E78/C78</f>
        <v>0</v>
      </c>
      <c r="G78" s="16">
        <f>E78*H78%</f>
        <v>0</v>
      </c>
      <c r="H78" s="17">
        <v>10</v>
      </c>
      <c r="I78" s="16">
        <v>0</v>
      </c>
      <c r="J78" s="76">
        <v>0</v>
      </c>
      <c r="K78" s="74"/>
      <c r="L78" s="20"/>
    </row>
    <row r="79" spans="1:12" s="8" customFormat="1">
      <c r="A79" s="17"/>
      <c r="B79" s="82" t="s">
        <v>29</v>
      </c>
      <c r="C79" s="35">
        <f>SUM(C76:C78)</f>
        <v>494.77</v>
      </c>
      <c r="D79" s="31">
        <f>SUM(D76:D78)</f>
        <v>0</v>
      </c>
      <c r="E79" s="31">
        <v>0</v>
      </c>
      <c r="F79" s="32">
        <f>SUM(F76:F78)</f>
        <v>0</v>
      </c>
      <c r="G79" s="16">
        <v>0</v>
      </c>
      <c r="H79" s="17"/>
      <c r="I79" s="16">
        <f>SUM(I76:I78)</f>
        <v>0</v>
      </c>
      <c r="J79" s="76"/>
      <c r="K79" s="74"/>
      <c r="L79" s="32"/>
    </row>
    <row r="80" spans="1:12" s="8" customFormat="1" ht="15.75" customHeight="1">
      <c r="A80" s="133" t="s">
        <v>96</v>
      </c>
      <c r="B80" s="133"/>
      <c r="C80" s="133"/>
      <c r="D80" s="133"/>
      <c r="E80" s="133"/>
      <c r="F80" s="133"/>
      <c r="G80" s="133"/>
      <c r="H80" s="133"/>
      <c r="I80" s="133"/>
      <c r="J80" s="134"/>
      <c r="K80" s="79"/>
      <c r="L80" s="92"/>
    </row>
    <row r="81" spans="1:12" s="8" customFormat="1">
      <c r="A81" s="11" t="s">
        <v>97</v>
      </c>
      <c r="B81" s="46" t="s">
        <v>37</v>
      </c>
      <c r="C81" s="33">
        <v>124.02</v>
      </c>
      <c r="D81" s="34">
        <v>20</v>
      </c>
      <c r="E81" s="14">
        <v>25</v>
      </c>
      <c r="F81" s="20">
        <f>E81/C81</f>
        <v>0.20158039025963556</v>
      </c>
      <c r="G81" s="16">
        <f>E81*H81%</f>
        <v>2.5</v>
      </c>
      <c r="H81" s="17">
        <v>10</v>
      </c>
      <c r="I81" s="16">
        <v>2</v>
      </c>
      <c r="J81" s="76">
        <f>I81/E81%</f>
        <v>8</v>
      </c>
      <c r="K81" s="74">
        <v>2</v>
      </c>
      <c r="L81" s="20"/>
    </row>
    <row r="82" spans="1:12" s="8" customFormat="1">
      <c r="A82" s="11" t="s">
        <v>98</v>
      </c>
      <c r="B82" s="46" t="s">
        <v>99</v>
      </c>
      <c r="C82" s="33">
        <v>699.6</v>
      </c>
      <c r="D82" s="34">
        <v>54</v>
      </c>
      <c r="E82" s="14">
        <v>64</v>
      </c>
      <c r="F82" s="15">
        <f>E82/C82</f>
        <v>9.1480846197827329E-2</v>
      </c>
      <c r="G82" s="16">
        <f>E82*H82%</f>
        <v>6.4</v>
      </c>
      <c r="H82" s="17">
        <v>10</v>
      </c>
      <c r="I82" s="16">
        <v>6</v>
      </c>
      <c r="J82" s="76">
        <f>I82/E82%</f>
        <v>9.375</v>
      </c>
      <c r="K82" s="74">
        <v>6</v>
      </c>
      <c r="L82" s="15"/>
    </row>
    <row r="83" spans="1:12" s="8" customFormat="1">
      <c r="A83" s="11" t="s">
        <v>100</v>
      </c>
      <c r="B83" s="46" t="s">
        <v>101</v>
      </c>
      <c r="C83" s="33">
        <v>354.61</v>
      </c>
      <c r="D83" s="41">
        <v>62</v>
      </c>
      <c r="E83" s="14">
        <v>56</v>
      </c>
      <c r="F83" s="15">
        <f>E83/C83</f>
        <v>0.15791996841600631</v>
      </c>
      <c r="G83" s="16">
        <f>E83*H83%</f>
        <v>5.6000000000000005</v>
      </c>
      <c r="H83" s="17">
        <v>10</v>
      </c>
      <c r="I83" s="16">
        <v>5</v>
      </c>
      <c r="J83" s="76">
        <f>I83/E83%</f>
        <v>8.928571428571427</v>
      </c>
      <c r="K83" s="74">
        <v>5</v>
      </c>
      <c r="L83" s="15"/>
    </row>
    <row r="84" spans="1:12" s="8" customFormat="1">
      <c r="A84" s="11" t="s">
        <v>102</v>
      </c>
      <c r="B84" s="46" t="s">
        <v>103</v>
      </c>
      <c r="C84" s="33">
        <v>22.59</v>
      </c>
      <c r="D84" s="45">
        <v>0</v>
      </c>
      <c r="E84" s="14">
        <v>0</v>
      </c>
      <c r="F84" s="20">
        <f>E84/C84</f>
        <v>0</v>
      </c>
      <c r="G84" s="16">
        <f>E84*H84%</f>
        <v>0</v>
      </c>
      <c r="H84" s="17">
        <v>10</v>
      </c>
      <c r="I84" s="16">
        <v>0</v>
      </c>
      <c r="J84" s="76">
        <v>0</v>
      </c>
      <c r="K84" s="74"/>
      <c r="L84" s="20"/>
    </row>
    <row r="85" spans="1:12" s="8" customFormat="1">
      <c r="A85" s="11" t="s">
        <v>104</v>
      </c>
      <c r="B85" s="46" t="s">
        <v>105</v>
      </c>
      <c r="C85" s="33">
        <v>812.9</v>
      </c>
      <c r="D85" s="34">
        <v>86</v>
      </c>
      <c r="E85" s="14">
        <v>71</v>
      </c>
      <c r="F85" s="15">
        <f>E85/C85</f>
        <v>8.734161643498585E-2</v>
      </c>
      <c r="G85" s="16">
        <f>E85*H85%</f>
        <v>7.1000000000000005</v>
      </c>
      <c r="H85" s="17">
        <v>10</v>
      </c>
      <c r="I85" s="16">
        <v>7</v>
      </c>
      <c r="J85" s="76">
        <f>I85/E85%</f>
        <v>9.8591549295774659</v>
      </c>
      <c r="K85" s="74">
        <v>7</v>
      </c>
      <c r="L85" s="15"/>
    </row>
    <row r="86" spans="1:12" s="8" customFormat="1">
      <c r="A86" s="17"/>
      <c r="B86" s="82" t="s">
        <v>29</v>
      </c>
      <c r="C86" s="30">
        <f>SUM(C81:C85)</f>
        <v>2013.7199999999998</v>
      </c>
      <c r="D86" s="31">
        <f>SUM(D81:D85)</f>
        <v>222</v>
      </c>
      <c r="E86" s="31">
        <f>SUM(E81:E85)</f>
        <v>216</v>
      </c>
      <c r="F86" s="32">
        <f>SUM(F81:F85)</f>
        <v>0.5383228213084551</v>
      </c>
      <c r="G86" s="16">
        <f>SUM(G81:G85)</f>
        <v>21.6</v>
      </c>
      <c r="H86" s="17"/>
      <c r="I86" s="16">
        <f>SUM(I81:I85)</f>
        <v>20</v>
      </c>
      <c r="J86" s="76"/>
      <c r="K86" s="74"/>
      <c r="L86" s="32"/>
    </row>
    <row r="87" spans="1:12" s="8" customFormat="1" ht="15.75" customHeight="1">
      <c r="A87" s="133" t="s">
        <v>106</v>
      </c>
      <c r="B87" s="133"/>
      <c r="C87" s="133"/>
      <c r="D87" s="133"/>
      <c r="E87" s="133"/>
      <c r="F87" s="133"/>
      <c r="G87" s="133"/>
      <c r="H87" s="133"/>
      <c r="I87" s="133"/>
      <c r="J87" s="134"/>
      <c r="K87" s="79"/>
      <c r="L87" s="92"/>
    </row>
    <row r="88" spans="1:12" s="8" customFormat="1">
      <c r="A88" s="11" t="s">
        <v>107</v>
      </c>
      <c r="B88" s="46" t="s">
        <v>37</v>
      </c>
      <c r="C88" s="37">
        <v>592.4</v>
      </c>
      <c r="D88" s="34">
        <v>18</v>
      </c>
      <c r="E88" s="14">
        <v>77</v>
      </c>
      <c r="F88" s="15">
        <f t="shared" ref="F88:F95" si="3">E88/C88</f>
        <v>0.12997974341661039</v>
      </c>
      <c r="G88" s="16">
        <f>E88*H88%</f>
        <v>7.7</v>
      </c>
      <c r="H88" s="17">
        <v>10</v>
      </c>
      <c r="I88" s="16">
        <v>7</v>
      </c>
      <c r="J88" s="76">
        <f>I88/E88%</f>
        <v>9.0909090909090899</v>
      </c>
      <c r="K88" s="74">
        <v>7</v>
      </c>
      <c r="L88" s="15"/>
    </row>
    <row r="89" spans="1:12" s="8" customFormat="1">
      <c r="A89" s="11" t="s">
        <v>108</v>
      </c>
      <c r="B89" s="46" t="s">
        <v>109</v>
      </c>
      <c r="C89" s="33">
        <v>363.9</v>
      </c>
      <c r="D89" s="34">
        <v>0</v>
      </c>
      <c r="E89" s="14">
        <v>73</v>
      </c>
      <c r="F89" s="15">
        <f t="shared" si="3"/>
        <v>0.20060456169277274</v>
      </c>
      <c r="G89" s="16">
        <f>E89*H89%</f>
        <v>7.3000000000000007</v>
      </c>
      <c r="H89" s="17">
        <v>10</v>
      </c>
      <c r="I89" s="16">
        <v>7</v>
      </c>
      <c r="J89" s="76">
        <f>I89/E89%</f>
        <v>9.589041095890412</v>
      </c>
      <c r="K89" s="74">
        <v>7</v>
      </c>
      <c r="L89" s="15"/>
    </row>
    <row r="90" spans="1:12" s="8" customFormat="1">
      <c r="A90" s="11" t="s">
        <v>110</v>
      </c>
      <c r="B90" s="46" t="s">
        <v>111</v>
      </c>
      <c r="C90" s="33">
        <v>143.51</v>
      </c>
      <c r="D90" s="34">
        <v>48</v>
      </c>
      <c r="E90" s="14">
        <v>45</v>
      </c>
      <c r="F90" s="15">
        <f t="shared" si="3"/>
        <v>0.31356699881541356</v>
      </c>
      <c r="G90" s="16">
        <f>E90*H90%</f>
        <v>4.5</v>
      </c>
      <c r="H90" s="17">
        <v>10</v>
      </c>
      <c r="I90" s="16">
        <v>4</v>
      </c>
      <c r="J90" s="76">
        <f>I90/E90%</f>
        <v>8.8888888888888893</v>
      </c>
      <c r="K90" s="74">
        <v>4</v>
      </c>
      <c r="L90" s="15"/>
    </row>
    <row r="91" spans="1:12" s="8" customFormat="1">
      <c r="A91" s="11" t="s">
        <v>112</v>
      </c>
      <c r="B91" s="46" t="s">
        <v>113</v>
      </c>
      <c r="C91" s="33">
        <v>29.9</v>
      </c>
      <c r="D91" s="34">
        <v>6</v>
      </c>
      <c r="E91" s="14">
        <v>3</v>
      </c>
      <c r="F91" s="15">
        <f t="shared" si="3"/>
        <v>0.10033444816053512</v>
      </c>
      <c r="G91" s="16">
        <f>E91*H91%</f>
        <v>0.30000000000000004</v>
      </c>
      <c r="H91" s="17">
        <v>10</v>
      </c>
      <c r="I91" s="16">
        <v>0</v>
      </c>
      <c r="J91" s="76">
        <f>I91/E91%</f>
        <v>0</v>
      </c>
      <c r="K91" s="74"/>
      <c r="L91" s="15"/>
    </row>
    <row r="92" spans="1:12" s="8" customFormat="1">
      <c r="A92" s="11" t="s">
        <v>114</v>
      </c>
      <c r="B92" s="47" t="s">
        <v>115</v>
      </c>
      <c r="C92" s="48">
        <v>22.2</v>
      </c>
      <c r="D92" s="34">
        <v>0</v>
      </c>
      <c r="E92" s="14">
        <v>0</v>
      </c>
      <c r="F92" s="20">
        <f t="shared" si="3"/>
        <v>0</v>
      </c>
      <c r="G92" s="16">
        <f>E92*H92%</f>
        <v>0</v>
      </c>
      <c r="H92" s="17">
        <v>10</v>
      </c>
      <c r="I92" s="16">
        <v>0</v>
      </c>
      <c r="J92" s="76">
        <v>0</v>
      </c>
      <c r="K92" s="74"/>
      <c r="L92" s="20"/>
    </row>
    <row r="93" spans="1:12" s="8" customFormat="1">
      <c r="A93" s="11" t="s">
        <v>116</v>
      </c>
      <c r="B93" s="47" t="s">
        <v>303</v>
      </c>
      <c r="C93" s="48">
        <v>39.04</v>
      </c>
      <c r="D93" s="34">
        <v>0</v>
      </c>
      <c r="E93" s="14">
        <v>2</v>
      </c>
      <c r="F93" s="15">
        <f t="shared" si="3"/>
        <v>5.1229508196721313E-2</v>
      </c>
      <c r="G93" s="16">
        <f>E93*H93%</f>
        <v>0.2</v>
      </c>
      <c r="H93" s="17">
        <v>10</v>
      </c>
      <c r="I93" s="16">
        <v>0</v>
      </c>
      <c r="J93" s="76">
        <v>0</v>
      </c>
      <c r="K93" s="74"/>
      <c r="L93" s="15"/>
    </row>
    <row r="94" spans="1:12" s="8" customFormat="1">
      <c r="A94" s="11" t="s">
        <v>118</v>
      </c>
      <c r="B94" s="47" t="s">
        <v>117</v>
      </c>
      <c r="C94" s="49">
        <v>95.59</v>
      </c>
      <c r="D94" s="34">
        <v>1</v>
      </c>
      <c r="E94" s="14">
        <v>7</v>
      </c>
      <c r="F94" s="15">
        <f t="shared" si="3"/>
        <v>7.3229417303065175E-2</v>
      </c>
      <c r="G94" s="16">
        <f>E94*H94%</f>
        <v>0.70000000000000007</v>
      </c>
      <c r="H94" s="17">
        <v>10</v>
      </c>
      <c r="I94" s="16">
        <v>0</v>
      </c>
      <c r="J94" s="76">
        <f>I94/E94%</f>
        <v>0</v>
      </c>
      <c r="K94" s="74"/>
      <c r="L94" s="15"/>
    </row>
    <row r="95" spans="1:12" s="8" customFormat="1">
      <c r="A95" s="11" t="s">
        <v>313</v>
      </c>
      <c r="B95" s="47" t="s">
        <v>119</v>
      </c>
      <c r="C95" s="49">
        <v>140.6</v>
      </c>
      <c r="D95" s="34">
        <v>6</v>
      </c>
      <c r="E95" s="14">
        <v>12</v>
      </c>
      <c r="F95" s="15">
        <f t="shared" si="3"/>
        <v>8.5348506401137988E-2</v>
      </c>
      <c r="G95" s="16">
        <f>E95*H95%</f>
        <v>1.2000000000000002</v>
      </c>
      <c r="H95" s="17">
        <v>10</v>
      </c>
      <c r="I95" s="16">
        <v>1</v>
      </c>
      <c r="J95" s="76">
        <f>I95/E95%</f>
        <v>8.3333333333333339</v>
      </c>
      <c r="K95" s="74">
        <v>1</v>
      </c>
      <c r="L95" s="15"/>
    </row>
    <row r="96" spans="1:12" s="8" customFormat="1">
      <c r="A96" s="17"/>
      <c r="B96" s="86" t="s">
        <v>29</v>
      </c>
      <c r="C96" s="31">
        <f t="shared" ref="C96:F96" si="4">SUM(C88:C95)</f>
        <v>1427.1399999999999</v>
      </c>
      <c r="D96" s="31">
        <f t="shared" si="4"/>
        <v>79</v>
      </c>
      <c r="E96" s="31">
        <f t="shared" si="4"/>
        <v>219</v>
      </c>
      <c r="F96" s="32">
        <f t="shared" si="4"/>
        <v>0.9542931839862564</v>
      </c>
      <c r="G96" s="16">
        <f>SUM(G88:G95)</f>
        <v>21.9</v>
      </c>
      <c r="H96" s="17"/>
      <c r="I96" s="16">
        <f>SUM(I88:I95)</f>
        <v>19</v>
      </c>
      <c r="J96" s="76"/>
      <c r="K96" s="74"/>
      <c r="L96" s="32"/>
    </row>
    <row r="97" spans="1:12" s="8" customFormat="1" ht="15.75" customHeight="1">
      <c r="A97" s="133" t="s">
        <v>120</v>
      </c>
      <c r="B97" s="133"/>
      <c r="C97" s="133"/>
      <c r="D97" s="133"/>
      <c r="E97" s="133"/>
      <c r="F97" s="133"/>
      <c r="G97" s="133"/>
      <c r="H97" s="133"/>
      <c r="I97" s="133"/>
      <c r="J97" s="134"/>
      <c r="K97" s="79"/>
      <c r="L97" s="92"/>
    </row>
    <row r="98" spans="1:12" s="8" customFormat="1">
      <c r="A98" s="11" t="s">
        <v>121</v>
      </c>
      <c r="B98" s="46" t="s">
        <v>37</v>
      </c>
      <c r="C98" s="19">
        <v>1575.88</v>
      </c>
      <c r="D98" s="34">
        <v>80</v>
      </c>
      <c r="E98" s="14">
        <v>100</v>
      </c>
      <c r="F98" s="15">
        <f>E98/C98</f>
        <v>6.3456608371195766E-2</v>
      </c>
      <c r="G98" s="39">
        <f>E98*H98%</f>
        <v>10</v>
      </c>
      <c r="H98" s="17">
        <v>10</v>
      </c>
      <c r="I98" s="16">
        <v>10</v>
      </c>
      <c r="J98" s="76">
        <f>I98/E98%</f>
        <v>10</v>
      </c>
      <c r="K98" s="74">
        <v>10</v>
      </c>
      <c r="L98" s="147"/>
    </row>
    <row r="99" spans="1:12" s="8" customFormat="1">
      <c r="A99" s="11" t="s">
        <v>122</v>
      </c>
      <c r="B99" s="46" t="s">
        <v>123</v>
      </c>
      <c r="C99" s="19">
        <v>450.733</v>
      </c>
      <c r="D99" s="34">
        <v>75</v>
      </c>
      <c r="E99" s="14">
        <v>86</v>
      </c>
      <c r="F99" s="15">
        <f>E99/C99</f>
        <v>0.19080031859215987</v>
      </c>
      <c r="G99" s="39">
        <f>E99*H99%</f>
        <v>8.6</v>
      </c>
      <c r="H99" s="17">
        <v>10</v>
      </c>
      <c r="I99" s="16">
        <v>8</v>
      </c>
      <c r="J99" s="76">
        <f>I99/E99%</f>
        <v>9.3023255813953494</v>
      </c>
      <c r="K99" s="74">
        <v>8</v>
      </c>
      <c r="L99" s="15"/>
    </row>
    <row r="100" spans="1:12" s="8" customFormat="1">
      <c r="A100" s="11" t="s">
        <v>124</v>
      </c>
      <c r="B100" s="46" t="s">
        <v>125</v>
      </c>
      <c r="C100" s="19">
        <v>17.489999999999998</v>
      </c>
      <c r="D100" s="34">
        <v>0</v>
      </c>
      <c r="E100" s="14">
        <v>0</v>
      </c>
      <c r="F100" s="20">
        <f>E100/C100</f>
        <v>0</v>
      </c>
      <c r="G100" s="39">
        <f>E100*H100%</f>
        <v>0</v>
      </c>
      <c r="H100" s="17">
        <v>10</v>
      </c>
      <c r="I100" s="16">
        <v>0</v>
      </c>
      <c r="J100" s="76">
        <v>0</v>
      </c>
      <c r="K100" s="74"/>
      <c r="L100" s="20"/>
    </row>
    <row r="101" spans="1:12" s="8" customFormat="1">
      <c r="A101" s="11" t="s">
        <v>126</v>
      </c>
      <c r="B101" s="46" t="s">
        <v>127</v>
      </c>
      <c r="C101" s="19">
        <v>210.33</v>
      </c>
      <c r="D101" s="34">
        <v>27</v>
      </c>
      <c r="E101" s="14">
        <v>34</v>
      </c>
      <c r="F101" s="15">
        <f>E101/C101</f>
        <v>0.16165073931441068</v>
      </c>
      <c r="G101" s="39">
        <f>E101*H101%</f>
        <v>3.4000000000000004</v>
      </c>
      <c r="H101" s="17">
        <v>10</v>
      </c>
      <c r="I101" s="16">
        <v>3</v>
      </c>
      <c r="J101" s="76">
        <f>I101/E101%</f>
        <v>8.8235294117647047</v>
      </c>
      <c r="K101" s="74">
        <v>3</v>
      </c>
      <c r="L101" s="15"/>
    </row>
    <row r="102" spans="1:12" s="8" customFormat="1">
      <c r="A102" s="17"/>
      <c r="B102" s="82" t="s">
        <v>29</v>
      </c>
      <c r="C102" s="30">
        <f>SUM(C98:C101)</f>
        <v>2254.433</v>
      </c>
      <c r="D102" s="31">
        <f>SUM(D98:D101)</f>
        <v>182</v>
      </c>
      <c r="E102" s="31">
        <f>SUM(E98:E101)</f>
        <v>220</v>
      </c>
      <c r="F102" s="32">
        <f>SUM(F98:F101)</f>
        <v>0.41590766627776632</v>
      </c>
      <c r="G102" s="39">
        <f>SUM(G98:G101)</f>
        <v>22</v>
      </c>
      <c r="H102" s="17"/>
      <c r="I102" s="16">
        <f>SUM(I98:I101)</f>
        <v>21</v>
      </c>
      <c r="J102" s="76"/>
      <c r="K102" s="74"/>
      <c r="L102" s="57"/>
    </row>
    <row r="103" spans="1:12" s="8" customFormat="1" ht="15.75" customHeight="1">
      <c r="A103" s="133" t="s">
        <v>128</v>
      </c>
      <c r="B103" s="133"/>
      <c r="C103" s="133"/>
      <c r="D103" s="133"/>
      <c r="E103" s="133"/>
      <c r="F103" s="133"/>
      <c r="G103" s="133"/>
      <c r="H103" s="133"/>
      <c r="I103" s="133"/>
      <c r="J103" s="134"/>
      <c r="K103" s="79"/>
      <c r="L103" s="92"/>
    </row>
    <row r="104" spans="1:12" s="8" customFormat="1">
      <c r="A104" s="11" t="s">
        <v>129</v>
      </c>
      <c r="B104" s="46" t="s">
        <v>37</v>
      </c>
      <c r="C104" s="33">
        <v>247.22</v>
      </c>
      <c r="D104" s="28">
        <v>0</v>
      </c>
      <c r="E104" s="14">
        <v>0</v>
      </c>
      <c r="F104" s="20">
        <f>E104/C104</f>
        <v>0</v>
      </c>
      <c r="G104" s="16">
        <f>E104*H104%</f>
        <v>0</v>
      </c>
      <c r="H104" s="17">
        <v>10</v>
      </c>
      <c r="I104" s="16">
        <v>0</v>
      </c>
      <c r="J104" s="76">
        <v>0</v>
      </c>
      <c r="K104" s="74"/>
      <c r="L104" s="20"/>
    </row>
    <row r="105" spans="1:12" s="27" customFormat="1" ht="30">
      <c r="A105" s="11" t="s">
        <v>130</v>
      </c>
      <c r="B105" s="46" t="s">
        <v>131</v>
      </c>
      <c r="C105" s="33">
        <v>97.17</v>
      </c>
      <c r="D105" s="50">
        <v>5</v>
      </c>
      <c r="E105" s="21">
        <v>11</v>
      </c>
      <c r="F105" s="22">
        <f>E105/C105</f>
        <v>0.11320366368220644</v>
      </c>
      <c r="G105" s="25">
        <f>E105*H105%</f>
        <v>1.1000000000000001</v>
      </c>
      <c r="H105" s="24">
        <v>10</v>
      </c>
      <c r="I105" s="25">
        <v>1</v>
      </c>
      <c r="J105" s="78">
        <f>I105/E105%</f>
        <v>9.0909090909090917</v>
      </c>
      <c r="K105" s="75">
        <v>1</v>
      </c>
      <c r="L105" s="22"/>
    </row>
    <row r="106" spans="1:12" s="8" customFormat="1">
      <c r="A106" s="11" t="s">
        <v>132</v>
      </c>
      <c r="B106" s="46" t="s">
        <v>133</v>
      </c>
      <c r="C106" s="33">
        <v>160.96</v>
      </c>
      <c r="D106" s="42">
        <v>12</v>
      </c>
      <c r="E106" s="14">
        <v>18</v>
      </c>
      <c r="F106" s="15">
        <f>E106/C106</f>
        <v>0.11182902584493042</v>
      </c>
      <c r="G106" s="16">
        <f>E106*H106%</f>
        <v>1.8</v>
      </c>
      <c r="H106" s="17">
        <v>10</v>
      </c>
      <c r="I106" s="16">
        <v>1</v>
      </c>
      <c r="J106" s="76">
        <f>I106/E106%</f>
        <v>5.5555555555555554</v>
      </c>
      <c r="K106" s="74">
        <v>1</v>
      </c>
      <c r="L106" s="15"/>
    </row>
    <row r="107" spans="1:12" s="8" customFormat="1">
      <c r="A107" s="11" t="s">
        <v>134</v>
      </c>
      <c r="B107" s="46" t="s">
        <v>135</v>
      </c>
      <c r="C107" s="33">
        <v>7.08</v>
      </c>
      <c r="D107" s="42">
        <v>0</v>
      </c>
      <c r="E107" s="14">
        <v>0</v>
      </c>
      <c r="F107" s="20">
        <f>E107/C107</f>
        <v>0</v>
      </c>
      <c r="G107" s="16">
        <f>E107*H107%</f>
        <v>0</v>
      </c>
      <c r="H107" s="17">
        <v>10</v>
      </c>
      <c r="I107" s="16">
        <v>0</v>
      </c>
      <c r="J107" s="76">
        <v>0</v>
      </c>
      <c r="K107" s="74"/>
      <c r="L107" s="20"/>
    </row>
    <row r="108" spans="1:12" s="8" customFormat="1">
      <c r="A108" s="11" t="s">
        <v>136</v>
      </c>
      <c r="B108" s="46" t="s">
        <v>137</v>
      </c>
      <c r="C108" s="33">
        <v>11.88</v>
      </c>
      <c r="D108" s="42">
        <v>0</v>
      </c>
      <c r="E108" s="14">
        <v>0</v>
      </c>
      <c r="F108" s="20">
        <f>E108/C108</f>
        <v>0</v>
      </c>
      <c r="G108" s="16">
        <f>E108*H108%</f>
        <v>0</v>
      </c>
      <c r="H108" s="17">
        <v>10</v>
      </c>
      <c r="I108" s="16">
        <v>0</v>
      </c>
      <c r="J108" s="76">
        <v>0</v>
      </c>
      <c r="K108" s="74"/>
      <c r="L108" s="20"/>
    </row>
    <row r="109" spans="1:12" s="8" customFormat="1">
      <c r="A109" s="17"/>
      <c r="B109" s="82" t="s">
        <v>29</v>
      </c>
      <c r="C109" s="35">
        <f>SUM(C104:C108)</f>
        <v>524.31000000000006</v>
      </c>
      <c r="D109" s="31">
        <f>SUM(D104:D108)</f>
        <v>17</v>
      </c>
      <c r="E109" s="31">
        <f>SUM(E104:E108)</f>
        <v>29</v>
      </c>
      <c r="F109" s="32">
        <f>SUM(F104:F108)</f>
        <v>0.22503268952713684</v>
      </c>
      <c r="G109" s="16">
        <f>SUM(G104:G108)</f>
        <v>2.9000000000000004</v>
      </c>
      <c r="H109" s="17"/>
      <c r="I109" s="16">
        <f>SUM(I104:I108)</f>
        <v>2</v>
      </c>
      <c r="J109" s="76"/>
      <c r="K109" s="74"/>
      <c r="L109" s="32"/>
    </row>
    <row r="110" spans="1:12" s="8" customFormat="1" ht="15.75" customHeight="1">
      <c r="A110" s="133" t="s">
        <v>138</v>
      </c>
      <c r="B110" s="133"/>
      <c r="C110" s="133"/>
      <c r="D110" s="133"/>
      <c r="E110" s="133"/>
      <c r="F110" s="133"/>
      <c r="G110" s="133"/>
      <c r="H110" s="133"/>
      <c r="I110" s="133"/>
      <c r="J110" s="134"/>
      <c r="K110" s="79"/>
      <c r="L110" s="92"/>
    </row>
    <row r="111" spans="1:12" s="8" customFormat="1">
      <c r="A111" s="11" t="s">
        <v>139</v>
      </c>
      <c r="B111" s="46" t="s">
        <v>37</v>
      </c>
      <c r="C111" s="33">
        <v>587.24</v>
      </c>
      <c r="D111" s="34">
        <v>0</v>
      </c>
      <c r="E111" s="14">
        <v>5</v>
      </c>
      <c r="F111" s="15">
        <f>E111/C111</f>
        <v>8.5144063755874938E-3</v>
      </c>
      <c r="G111" s="16">
        <f>E111*H111%</f>
        <v>0.5</v>
      </c>
      <c r="H111" s="17">
        <v>10</v>
      </c>
      <c r="I111" s="16">
        <v>0</v>
      </c>
      <c r="J111" s="76">
        <v>0</v>
      </c>
      <c r="K111" s="74"/>
      <c r="L111" s="15"/>
    </row>
    <row r="112" spans="1:12" s="8" customFormat="1">
      <c r="A112" s="11" t="s">
        <v>140</v>
      </c>
      <c r="B112" s="46" t="s">
        <v>141</v>
      </c>
      <c r="C112" s="19">
        <v>200.9</v>
      </c>
      <c r="D112" s="34">
        <v>5</v>
      </c>
      <c r="E112" s="14">
        <v>11</v>
      </c>
      <c r="F112" s="15">
        <f>E112/C112</f>
        <v>5.4753608760577402E-2</v>
      </c>
      <c r="G112" s="16">
        <f>E112*H112%</f>
        <v>1.1000000000000001</v>
      </c>
      <c r="H112" s="17">
        <v>10</v>
      </c>
      <c r="I112" s="16">
        <v>1</v>
      </c>
      <c r="J112" s="76">
        <f>I112/E112%</f>
        <v>9.0909090909090917</v>
      </c>
      <c r="K112" s="74">
        <v>1</v>
      </c>
      <c r="L112" s="15"/>
    </row>
    <row r="113" spans="1:12" s="8" customFormat="1">
      <c r="A113" s="17"/>
      <c r="B113" s="82" t="s">
        <v>29</v>
      </c>
      <c r="C113" s="35">
        <f>SUM(C111:C112)</f>
        <v>788.14</v>
      </c>
      <c r="D113" s="31">
        <f>SUM(D111:D112)</f>
        <v>5</v>
      </c>
      <c r="E113" s="31">
        <f>SUM(E111:E112)</f>
        <v>16</v>
      </c>
      <c r="F113" s="32">
        <f>SUM(F111:F112)</f>
        <v>6.3268015136164896E-2</v>
      </c>
      <c r="G113" s="16">
        <f>SUM(G111:G112)</f>
        <v>1.6</v>
      </c>
      <c r="H113" s="17"/>
      <c r="I113" s="16">
        <f>SUM(I111:I112)</f>
        <v>1</v>
      </c>
      <c r="J113" s="76"/>
      <c r="K113" s="74"/>
      <c r="L113" s="32"/>
    </row>
    <row r="114" spans="1:12" s="8" customFormat="1" ht="15.75" customHeight="1">
      <c r="A114" s="133" t="s">
        <v>142</v>
      </c>
      <c r="B114" s="133"/>
      <c r="C114" s="133"/>
      <c r="D114" s="133"/>
      <c r="E114" s="133"/>
      <c r="F114" s="133"/>
      <c r="G114" s="133"/>
      <c r="H114" s="133"/>
      <c r="I114" s="133"/>
      <c r="J114" s="134"/>
      <c r="K114" s="79"/>
      <c r="L114" s="92"/>
    </row>
    <row r="115" spans="1:12" s="8" customFormat="1">
      <c r="A115" s="11" t="s">
        <v>143</v>
      </c>
      <c r="B115" s="46" t="s">
        <v>16</v>
      </c>
      <c r="C115" s="33">
        <v>240.6</v>
      </c>
      <c r="D115" s="34">
        <v>11</v>
      </c>
      <c r="E115" s="14">
        <v>5</v>
      </c>
      <c r="F115" s="15">
        <f>E115/C115</f>
        <v>2.0781379883624274E-2</v>
      </c>
      <c r="G115" s="16">
        <f>E115*H115%</f>
        <v>0.5</v>
      </c>
      <c r="H115" s="17">
        <v>10</v>
      </c>
      <c r="I115" s="16">
        <v>0</v>
      </c>
      <c r="J115" s="76">
        <f>I115/E115%</f>
        <v>0</v>
      </c>
      <c r="K115" s="74"/>
      <c r="L115" s="15"/>
    </row>
    <row r="116" spans="1:12" s="27" customFormat="1" ht="30">
      <c r="A116" s="11" t="s">
        <v>144</v>
      </c>
      <c r="B116" s="46" t="s">
        <v>145</v>
      </c>
      <c r="C116" s="33">
        <v>307.13</v>
      </c>
      <c r="D116" s="41">
        <v>0</v>
      </c>
      <c r="E116" s="21">
        <v>0</v>
      </c>
      <c r="F116" s="51">
        <f>E116/C116</f>
        <v>0</v>
      </c>
      <c r="G116" s="25">
        <f>E116*H116%</f>
        <v>0</v>
      </c>
      <c r="H116" s="24">
        <v>10</v>
      </c>
      <c r="I116" s="25">
        <v>0</v>
      </c>
      <c r="J116" s="78">
        <v>0</v>
      </c>
      <c r="K116" s="75"/>
      <c r="L116" s="51"/>
    </row>
    <row r="117" spans="1:12" s="8" customFormat="1">
      <c r="A117" s="17"/>
      <c r="B117" s="82" t="s">
        <v>29</v>
      </c>
      <c r="C117" s="31">
        <f>SUM(C115:C116)</f>
        <v>547.73</v>
      </c>
      <c r="D117" s="31">
        <f>SUM(D115:D116)</f>
        <v>11</v>
      </c>
      <c r="E117" s="31">
        <f>SUM(E115:E116)</f>
        <v>5</v>
      </c>
      <c r="F117" s="32">
        <f>SUM(F115:F116)</f>
        <v>2.0781379883624274E-2</v>
      </c>
      <c r="G117" s="16">
        <f>SUM(G115:G116)</f>
        <v>0.5</v>
      </c>
      <c r="H117" s="17"/>
      <c r="I117" s="16">
        <f>SUM(I115:I116)</f>
        <v>0</v>
      </c>
      <c r="J117" s="76"/>
      <c r="K117" s="74"/>
      <c r="L117" s="32"/>
    </row>
    <row r="118" spans="1:12" s="8" customFormat="1" ht="15.75" customHeight="1">
      <c r="A118" s="133" t="s">
        <v>146</v>
      </c>
      <c r="B118" s="133"/>
      <c r="C118" s="133"/>
      <c r="D118" s="133"/>
      <c r="E118" s="133"/>
      <c r="F118" s="133"/>
      <c r="G118" s="133"/>
      <c r="H118" s="133"/>
      <c r="I118" s="133"/>
      <c r="J118" s="134"/>
      <c r="K118" s="79"/>
      <c r="L118" s="92"/>
    </row>
    <row r="119" spans="1:12" s="8" customFormat="1">
      <c r="A119" s="11" t="s">
        <v>147</v>
      </c>
      <c r="B119" s="84" t="s">
        <v>16</v>
      </c>
      <c r="C119" s="40">
        <v>359.06</v>
      </c>
      <c r="D119" s="52">
        <v>3</v>
      </c>
      <c r="E119" s="14">
        <v>8</v>
      </c>
      <c r="F119" s="15">
        <f>E119/C119</f>
        <v>2.2280398819138861E-2</v>
      </c>
      <c r="G119" s="16">
        <f>E119*H119%</f>
        <v>0.8</v>
      </c>
      <c r="H119" s="17">
        <v>10</v>
      </c>
      <c r="I119" s="16">
        <v>0</v>
      </c>
      <c r="J119" s="76">
        <f>I119/E119%</f>
        <v>0</v>
      </c>
      <c r="K119" s="74"/>
      <c r="L119" s="15"/>
    </row>
    <row r="120" spans="1:12" s="8" customFormat="1">
      <c r="A120" s="11" t="s">
        <v>148</v>
      </c>
      <c r="B120" s="46" t="s">
        <v>149</v>
      </c>
      <c r="C120" s="33">
        <v>36.19</v>
      </c>
      <c r="D120" s="17">
        <v>2</v>
      </c>
      <c r="E120" s="12">
        <v>0</v>
      </c>
      <c r="F120" s="15">
        <f>E120/C120</f>
        <v>0</v>
      </c>
      <c r="G120" s="16">
        <f>E120*H120%</f>
        <v>0</v>
      </c>
      <c r="H120" s="17">
        <v>10</v>
      </c>
      <c r="I120" s="16">
        <v>0</v>
      </c>
      <c r="J120" s="76">
        <v>0</v>
      </c>
      <c r="K120" s="74"/>
      <c r="L120" s="15"/>
    </row>
    <row r="121" spans="1:12" s="8" customFormat="1">
      <c r="A121" s="11" t="s">
        <v>150</v>
      </c>
      <c r="B121" s="46" t="s">
        <v>151</v>
      </c>
      <c r="C121" s="33">
        <v>21.42</v>
      </c>
      <c r="D121" s="17">
        <v>0</v>
      </c>
      <c r="E121" s="12">
        <v>3</v>
      </c>
      <c r="F121" s="15">
        <f>E121/C121</f>
        <v>0.14005602240896359</v>
      </c>
      <c r="G121" s="16">
        <f>E121*H121%</f>
        <v>0.30000000000000004</v>
      </c>
      <c r="H121" s="17">
        <v>10</v>
      </c>
      <c r="I121" s="16">
        <v>0</v>
      </c>
      <c r="J121" s="76">
        <v>0</v>
      </c>
      <c r="K121" s="74"/>
      <c r="L121" s="15"/>
    </row>
    <row r="122" spans="1:12" s="8" customFormat="1">
      <c r="A122" s="17"/>
      <c r="B122" s="82" t="s">
        <v>29</v>
      </c>
      <c r="C122" s="35">
        <f>SUM(C119:C121)</f>
        <v>416.67</v>
      </c>
      <c r="D122" s="31">
        <f>SUM(D119:D121)</f>
        <v>5</v>
      </c>
      <c r="E122" s="31">
        <f>SUM(E119:E121)</f>
        <v>11</v>
      </c>
      <c r="F122" s="32">
        <f>SUM(F119:F121)</f>
        <v>0.16233642122810243</v>
      </c>
      <c r="G122" s="16">
        <f>SUM(G119:G121)</f>
        <v>1.1000000000000001</v>
      </c>
      <c r="H122" s="17"/>
      <c r="I122" s="16">
        <v>0</v>
      </c>
      <c r="J122" s="76"/>
      <c r="K122" s="74"/>
      <c r="L122" s="32"/>
    </row>
    <row r="123" spans="1:12" s="8" customFormat="1">
      <c r="A123" s="136" t="s">
        <v>152</v>
      </c>
      <c r="B123" s="136"/>
      <c r="C123" s="136"/>
      <c r="D123" s="136"/>
      <c r="E123" s="136"/>
      <c r="F123" s="136"/>
      <c r="G123" s="136"/>
      <c r="H123" s="136"/>
      <c r="I123" s="136"/>
      <c r="J123" s="137"/>
      <c r="K123" s="79"/>
      <c r="L123" s="92"/>
    </row>
    <row r="124" spans="1:12" s="8" customFormat="1">
      <c r="A124" s="11" t="s">
        <v>153</v>
      </c>
      <c r="B124" s="46" t="s">
        <v>16</v>
      </c>
      <c r="C124" s="37">
        <v>285.05</v>
      </c>
      <c r="D124" s="34">
        <v>23</v>
      </c>
      <c r="E124" s="14">
        <v>42</v>
      </c>
      <c r="F124" s="15">
        <f t="shared" ref="F124:F134" si="5">E124/C124</f>
        <v>0.14734257147868796</v>
      </c>
      <c r="G124" s="16">
        <f>E124*H124%</f>
        <v>4.2</v>
      </c>
      <c r="H124" s="17">
        <v>10</v>
      </c>
      <c r="I124" s="16">
        <v>7</v>
      </c>
      <c r="J124" s="76">
        <f>I124/E124%</f>
        <v>16.666666666666668</v>
      </c>
      <c r="K124" s="74">
        <v>7</v>
      </c>
      <c r="L124" s="15"/>
    </row>
    <row r="125" spans="1:12" s="8" customFormat="1" ht="30">
      <c r="A125" s="11" t="s">
        <v>154</v>
      </c>
      <c r="B125" s="46" t="s">
        <v>155</v>
      </c>
      <c r="C125" s="33">
        <v>38.08</v>
      </c>
      <c r="D125" s="34">
        <v>1</v>
      </c>
      <c r="E125" s="14">
        <v>3</v>
      </c>
      <c r="F125" s="15">
        <f t="shared" si="5"/>
        <v>7.8781512605042014E-2</v>
      </c>
      <c r="G125" s="16">
        <f>E125*H125%</f>
        <v>0.30000000000000004</v>
      </c>
      <c r="H125" s="17">
        <v>10</v>
      </c>
      <c r="I125" s="16">
        <v>0</v>
      </c>
      <c r="J125" s="76">
        <f>I125/E125%</f>
        <v>0</v>
      </c>
      <c r="K125" s="74"/>
      <c r="L125" s="15"/>
    </row>
    <row r="126" spans="1:12" s="8" customFormat="1" ht="30">
      <c r="A126" s="11" t="s">
        <v>156</v>
      </c>
      <c r="B126" s="46" t="s">
        <v>157</v>
      </c>
      <c r="C126" s="33">
        <v>83.22</v>
      </c>
      <c r="D126" s="34">
        <v>10</v>
      </c>
      <c r="E126" s="14">
        <v>7</v>
      </c>
      <c r="F126" s="15">
        <f t="shared" si="5"/>
        <v>8.4114395577986056E-2</v>
      </c>
      <c r="G126" s="16">
        <f>E126*H126%</f>
        <v>0.70000000000000007</v>
      </c>
      <c r="H126" s="17">
        <v>10</v>
      </c>
      <c r="I126" s="16">
        <v>0</v>
      </c>
      <c r="J126" s="76">
        <f>I126/E126%</f>
        <v>0</v>
      </c>
      <c r="K126" s="74"/>
      <c r="L126" s="15"/>
    </row>
    <row r="127" spans="1:12" s="8" customFormat="1" ht="30">
      <c r="A127" s="11" t="s">
        <v>158</v>
      </c>
      <c r="B127" s="46" t="s">
        <v>159</v>
      </c>
      <c r="C127" s="33">
        <v>71.260000000000005</v>
      </c>
      <c r="D127" s="34">
        <v>4</v>
      </c>
      <c r="E127" s="14">
        <v>4</v>
      </c>
      <c r="F127" s="15">
        <f t="shared" si="5"/>
        <v>5.6132472635419588E-2</v>
      </c>
      <c r="G127" s="16">
        <f>E127*H127%</f>
        <v>0.4</v>
      </c>
      <c r="H127" s="17">
        <v>10</v>
      </c>
      <c r="I127" s="16">
        <v>0</v>
      </c>
      <c r="J127" s="76">
        <f>I127/E127%</f>
        <v>0</v>
      </c>
      <c r="K127" s="74"/>
      <c r="L127" s="15"/>
    </row>
    <row r="128" spans="1:12" s="8" customFormat="1">
      <c r="A128" s="11" t="s">
        <v>160</v>
      </c>
      <c r="B128" s="46" t="s">
        <v>161</v>
      </c>
      <c r="C128" s="33">
        <v>33.799999999999997</v>
      </c>
      <c r="D128" s="34">
        <v>4</v>
      </c>
      <c r="E128" s="14">
        <v>8</v>
      </c>
      <c r="F128" s="15">
        <f t="shared" si="5"/>
        <v>0.23668639053254439</v>
      </c>
      <c r="G128" s="16">
        <f>E128*H128%</f>
        <v>0.8</v>
      </c>
      <c r="H128" s="17">
        <v>10</v>
      </c>
      <c r="I128" s="16">
        <v>0</v>
      </c>
      <c r="J128" s="76">
        <f>I128/E128%</f>
        <v>0</v>
      </c>
      <c r="K128" s="74"/>
      <c r="L128" s="15"/>
    </row>
    <row r="129" spans="1:12" s="8" customFormat="1">
      <c r="A129" s="11" t="s">
        <v>162</v>
      </c>
      <c r="B129" s="46" t="s">
        <v>163</v>
      </c>
      <c r="C129" s="33">
        <v>35.130000000000003</v>
      </c>
      <c r="D129" s="34">
        <v>1</v>
      </c>
      <c r="E129" s="14">
        <v>3</v>
      </c>
      <c r="F129" s="15">
        <f t="shared" si="5"/>
        <v>8.5397096498719044E-2</v>
      </c>
      <c r="G129" s="16">
        <f>E129*H129%</f>
        <v>0.30000000000000004</v>
      </c>
      <c r="H129" s="17">
        <v>10</v>
      </c>
      <c r="I129" s="16">
        <v>0</v>
      </c>
      <c r="J129" s="76">
        <f>I129/E129%</f>
        <v>0</v>
      </c>
      <c r="K129" s="74"/>
      <c r="L129" s="15"/>
    </row>
    <row r="130" spans="1:12" s="8" customFormat="1">
      <c r="A130" s="11" t="s">
        <v>164</v>
      </c>
      <c r="B130" s="46" t="s">
        <v>165</v>
      </c>
      <c r="C130" s="33">
        <v>118.04</v>
      </c>
      <c r="D130" s="34">
        <v>2</v>
      </c>
      <c r="E130" s="14">
        <v>4</v>
      </c>
      <c r="F130" s="15">
        <f t="shared" si="5"/>
        <v>3.3886818027787188E-2</v>
      </c>
      <c r="G130" s="16">
        <f>E130*H130%</f>
        <v>0.4</v>
      </c>
      <c r="H130" s="17">
        <v>10</v>
      </c>
      <c r="I130" s="16">
        <v>0</v>
      </c>
      <c r="J130" s="76">
        <f>I130/E130%</f>
        <v>0</v>
      </c>
      <c r="K130" s="74"/>
      <c r="L130" s="15"/>
    </row>
    <row r="131" spans="1:12" s="8" customFormat="1">
      <c r="A131" s="11" t="s">
        <v>166</v>
      </c>
      <c r="B131" s="46" t="s">
        <v>167</v>
      </c>
      <c r="C131" s="33">
        <v>27.6</v>
      </c>
      <c r="D131" s="34">
        <v>14</v>
      </c>
      <c r="E131" s="14">
        <v>22</v>
      </c>
      <c r="F131" s="15">
        <f t="shared" si="5"/>
        <v>0.79710144927536231</v>
      </c>
      <c r="G131" s="16">
        <f>E131*H131%</f>
        <v>2.2000000000000002</v>
      </c>
      <c r="H131" s="17">
        <v>10</v>
      </c>
      <c r="I131" s="16">
        <v>2</v>
      </c>
      <c r="J131" s="76">
        <f>I131/E131%</f>
        <v>9.0909090909090917</v>
      </c>
      <c r="K131" s="74">
        <v>2</v>
      </c>
      <c r="L131" s="15"/>
    </row>
    <row r="132" spans="1:12" s="8" customFormat="1">
      <c r="A132" s="11" t="s">
        <v>168</v>
      </c>
      <c r="B132" s="46" t="s">
        <v>169</v>
      </c>
      <c r="C132" s="33">
        <v>22.82</v>
      </c>
      <c r="D132" s="34">
        <v>2</v>
      </c>
      <c r="E132" s="14">
        <v>2</v>
      </c>
      <c r="F132" s="15">
        <f t="shared" si="5"/>
        <v>8.7642418930762495E-2</v>
      </c>
      <c r="G132" s="16">
        <f>E132*H132%</f>
        <v>0.2</v>
      </c>
      <c r="H132" s="17">
        <v>10</v>
      </c>
      <c r="I132" s="16">
        <v>0</v>
      </c>
      <c r="J132" s="76">
        <f>I132/E132%</f>
        <v>0</v>
      </c>
      <c r="K132" s="74"/>
      <c r="L132" s="15"/>
    </row>
    <row r="133" spans="1:12" s="8" customFormat="1">
      <c r="A133" s="11" t="s">
        <v>170</v>
      </c>
      <c r="B133" s="53" t="s">
        <v>171</v>
      </c>
      <c r="C133" s="49">
        <v>30.28</v>
      </c>
      <c r="D133" s="34">
        <v>1</v>
      </c>
      <c r="E133" s="14">
        <v>2</v>
      </c>
      <c r="F133" s="15">
        <f t="shared" si="5"/>
        <v>6.6050198150594444E-2</v>
      </c>
      <c r="G133" s="16">
        <f>E133*H133%</f>
        <v>0.2</v>
      </c>
      <c r="H133" s="17">
        <v>10</v>
      </c>
      <c r="I133" s="16">
        <v>0</v>
      </c>
      <c r="J133" s="76">
        <f>I133/E133%</f>
        <v>0</v>
      </c>
      <c r="K133" s="74"/>
      <c r="L133" s="15"/>
    </row>
    <row r="134" spans="1:12" s="8" customFormat="1">
      <c r="A134" s="11" t="s">
        <v>172</v>
      </c>
      <c r="B134" s="53" t="s">
        <v>28</v>
      </c>
      <c r="C134" s="49">
        <v>35.4</v>
      </c>
      <c r="D134" s="34">
        <v>1</v>
      </c>
      <c r="E134" s="14">
        <v>1</v>
      </c>
      <c r="F134" s="15">
        <f t="shared" si="5"/>
        <v>2.8248587570621469E-2</v>
      </c>
      <c r="G134" s="16">
        <f>E134*H134%</f>
        <v>0.1</v>
      </c>
      <c r="H134" s="17">
        <v>10</v>
      </c>
      <c r="I134" s="16">
        <v>0</v>
      </c>
      <c r="J134" s="76">
        <f>I134/E134%</f>
        <v>0</v>
      </c>
      <c r="K134" s="74"/>
      <c r="L134" s="15"/>
    </row>
    <row r="135" spans="1:12" s="8" customFormat="1">
      <c r="A135" s="17"/>
      <c r="B135" s="82" t="s">
        <v>29</v>
      </c>
      <c r="C135" s="35">
        <f>SUM(C124:C134)</f>
        <v>780.68000000000006</v>
      </c>
      <c r="D135" s="31">
        <f>SUM(D124:D134)</f>
        <v>63</v>
      </c>
      <c r="E135" s="31">
        <f>SUM(E124:E134)</f>
        <v>98</v>
      </c>
      <c r="F135" s="32">
        <f>SUM(F124:F134)</f>
        <v>1.7013839112835272</v>
      </c>
      <c r="G135" s="16">
        <f>SUM(G124:G134)</f>
        <v>9.7999999999999989</v>
      </c>
      <c r="H135" s="17"/>
      <c r="I135" s="16">
        <f>SUM(I124:I134)</f>
        <v>9</v>
      </c>
      <c r="J135" s="76"/>
      <c r="K135" s="74"/>
      <c r="L135" s="32"/>
    </row>
    <row r="136" spans="1:12" s="8" customFormat="1">
      <c r="A136" s="136" t="s">
        <v>173</v>
      </c>
      <c r="B136" s="136"/>
      <c r="C136" s="136"/>
      <c r="D136" s="136"/>
      <c r="E136" s="136"/>
      <c r="F136" s="136"/>
      <c r="G136" s="136"/>
      <c r="H136" s="136"/>
      <c r="I136" s="136"/>
      <c r="J136" s="137"/>
      <c r="K136" s="79"/>
      <c r="L136" s="92"/>
    </row>
    <row r="137" spans="1:12" s="8" customFormat="1">
      <c r="A137" s="11" t="s">
        <v>174</v>
      </c>
      <c r="B137" s="46" t="s">
        <v>37</v>
      </c>
      <c r="C137" s="33">
        <v>349.1</v>
      </c>
      <c r="D137" s="34">
        <v>0</v>
      </c>
      <c r="E137" s="14">
        <v>0</v>
      </c>
      <c r="F137" s="20">
        <f>E137/C137</f>
        <v>0</v>
      </c>
      <c r="G137" s="16">
        <f>E137*H137%</f>
        <v>0</v>
      </c>
      <c r="H137" s="17">
        <v>10</v>
      </c>
      <c r="I137" s="16">
        <v>0</v>
      </c>
      <c r="J137" s="76">
        <v>0</v>
      </c>
      <c r="K137" s="74"/>
      <c r="L137" s="20"/>
    </row>
    <row r="138" spans="1:12" s="8" customFormat="1">
      <c r="A138" s="11" t="s">
        <v>175</v>
      </c>
      <c r="B138" s="46" t="s">
        <v>176</v>
      </c>
      <c r="C138" s="33">
        <v>146.19999999999999</v>
      </c>
      <c r="D138" s="41">
        <v>0</v>
      </c>
      <c r="E138" s="14">
        <v>0</v>
      </c>
      <c r="F138" s="20">
        <f>E138/C138</f>
        <v>0</v>
      </c>
      <c r="G138" s="16">
        <f>E138*H138%</f>
        <v>0</v>
      </c>
      <c r="H138" s="17">
        <v>10</v>
      </c>
      <c r="I138" s="16">
        <v>0</v>
      </c>
      <c r="J138" s="76">
        <v>0</v>
      </c>
      <c r="K138" s="74"/>
      <c r="L138" s="20"/>
    </row>
    <row r="139" spans="1:12" s="8" customFormat="1">
      <c r="A139" s="11" t="s">
        <v>321</v>
      </c>
      <c r="B139" s="142" t="s">
        <v>307</v>
      </c>
      <c r="C139" s="143">
        <v>125.91</v>
      </c>
      <c r="D139" s="41">
        <v>0</v>
      </c>
      <c r="E139" s="14">
        <v>0</v>
      </c>
      <c r="F139" s="20">
        <v>0</v>
      </c>
      <c r="G139" s="16">
        <v>0</v>
      </c>
      <c r="H139" s="17">
        <v>0</v>
      </c>
      <c r="I139" s="16">
        <v>0</v>
      </c>
      <c r="J139" s="76">
        <v>0</v>
      </c>
      <c r="K139" s="74"/>
      <c r="L139" s="20"/>
    </row>
    <row r="140" spans="1:12" s="8" customFormat="1">
      <c r="A140" s="17"/>
      <c r="B140" s="82" t="s">
        <v>29</v>
      </c>
      <c r="C140" s="35">
        <f>SUM(C137:C139)</f>
        <v>621.21</v>
      </c>
      <c r="D140" s="31">
        <v>0</v>
      </c>
      <c r="E140" s="31">
        <v>0</v>
      </c>
      <c r="F140" s="32">
        <v>0</v>
      </c>
      <c r="G140" s="16">
        <v>0</v>
      </c>
      <c r="H140" s="17"/>
      <c r="I140" s="16">
        <v>0</v>
      </c>
      <c r="J140" s="76"/>
      <c r="K140" s="74"/>
      <c r="L140" s="32"/>
    </row>
    <row r="141" spans="1:12" s="8" customFormat="1">
      <c r="A141" s="136" t="s">
        <v>177</v>
      </c>
      <c r="B141" s="136"/>
      <c r="C141" s="136"/>
      <c r="D141" s="136"/>
      <c r="E141" s="136"/>
      <c r="F141" s="136"/>
      <c r="G141" s="136"/>
      <c r="H141" s="136"/>
      <c r="I141" s="136"/>
      <c r="J141" s="137"/>
      <c r="K141" s="79"/>
      <c r="L141" s="92"/>
    </row>
    <row r="142" spans="1:12" s="27" customFormat="1" ht="16.5" customHeight="1">
      <c r="A142" s="11" t="s">
        <v>178</v>
      </c>
      <c r="B142" s="46" t="s">
        <v>37</v>
      </c>
      <c r="C142" s="37">
        <v>768.2</v>
      </c>
      <c r="D142" s="54">
        <v>219</v>
      </c>
      <c r="E142" s="21">
        <v>305</v>
      </c>
      <c r="F142" s="22">
        <f t="shared" ref="F142:F149" si="6">E142/C142</f>
        <v>0.39703202291070033</v>
      </c>
      <c r="G142" s="64">
        <f>E142*H142%</f>
        <v>30.5</v>
      </c>
      <c r="H142" s="24">
        <v>10</v>
      </c>
      <c r="I142" s="25">
        <v>30</v>
      </c>
      <c r="J142" s="78">
        <f>I142/E142%</f>
        <v>9.8360655737704921</v>
      </c>
      <c r="K142" s="75">
        <v>30</v>
      </c>
      <c r="L142" s="22"/>
    </row>
    <row r="143" spans="1:12" s="27" customFormat="1">
      <c r="A143" s="11" t="s">
        <v>179</v>
      </c>
      <c r="B143" s="46" t="s">
        <v>180</v>
      </c>
      <c r="C143" s="33">
        <v>187.53</v>
      </c>
      <c r="D143" s="54">
        <v>11</v>
      </c>
      <c r="E143" s="21">
        <v>13</v>
      </c>
      <c r="F143" s="22">
        <f t="shared" si="6"/>
        <v>6.9322241774649393E-2</v>
      </c>
      <c r="G143" s="64">
        <f>E143*H143%</f>
        <v>1.3</v>
      </c>
      <c r="H143" s="24">
        <v>10</v>
      </c>
      <c r="I143" s="25">
        <v>1</v>
      </c>
      <c r="J143" s="78">
        <f>I143/E143%</f>
        <v>7.6923076923076916</v>
      </c>
      <c r="K143" s="75">
        <v>1</v>
      </c>
      <c r="L143" s="22"/>
    </row>
    <row r="144" spans="1:12" s="27" customFormat="1">
      <c r="A144" s="11" t="s">
        <v>181</v>
      </c>
      <c r="B144" s="46" t="s">
        <v>182</v>
      </c>
      <c r="C144" s="33">
        <v>160.88</v>
      </c>
      <c r="D144" s="54">
        <v>7</v>
      </c>
      <c r="E144" s="21">
        <v>19</v>
      </c>
      <c r="F144" s="22">
        <f t="shared" si="6"/>
        <v>0.11810044753853804</v>
      </c>
      <c r="G144" s="64">
        <f>E144*H144%</f>
        <v>1.9000000000000001</v>
      </c>
      <c r="H144" s="24">
        <v>10</v>
      </c>
      <c r="I144" s="25">
        <v>1</v>
      </c>
      <c r="J144" s="78">
        <f>I144/E144%</f>
        <v>5.2631578947368425</v>
      </c>
      <c r="K144" s="75">
        <v>1</v>
      </c>
      <c r="L144" s="22"/>
    </row>
    <row r="145" spans="1:12" s="27" customFormat="1" ht="30">
      <c r="A145" s="11" t="s">
        <v>183</v>
      </c>
      <c r="B145" s="46" t="s">
        <v>184</v>
      </c>
      <c r="C145" s="33">
        <v>254.89</v>
      </c>
      <c r="D145" s="54">
        <v>56</v>
      </c>
      <c r="E145" s="21">
        <v>45</v>
      </c>
      <c r="F145" s="22">
        <f t="shared" si="6"/>
        <v>0.17654674565498843</v>
      </c>
      <c r="G145" s="64">
        <f>E145*H145%</f>
        <v>4.5</v>
      </c>
      <c r="H145" s="24">
        <v>10</v>
      </c>
      <c r="I145" s="25">
        <v>3</v>
      </c>
      <c r="J145" s="78">
        <f>I145/E145%</f>
        <v>6.6666666666666661</v>
      </c>
      <c r="K145" s="75">
        <v>3</v>
      </c>
      <c r="L145" s="22"/>
    </row>
    <row r="146" spans="1:12" s="27" customFormat="1">
      <c r="A146" s="11" t="s">
        <v>185</v>
      </c>
      <c r="B146" s="46" t="s">
        <v>186</v>
      </c>
      <c r="C146" s="33">
        <v>31.01</v>
      </c>
      <c r="D146" s="54">
        <v>4</v>
      </c>
      <c r="E146" s="21">
        <v>29</v>
      </c>
      <c r="F146" s="22">
        <f t="shared" si="6"/>
        <v>0.93518219929055135</v>
      </c>
      <c r="G146" s="64">
        <f>E146*H146%</f>
        <v>2.9000000000000004</v>
      </c>
      <c r="H146" s="24">
        <v>10</v>
      </c>
      <c r="I146" s="25">
        <v>2</v>
      </c>
      <c r="J146" s="78">
        <f>I146/E146%</f>
        <v>6.8965517241379315</v>
      </c>
      <c r="K146" s="75">
        <v>2</v>
      </c>
      <c r="L146" s="22"/>
    </row>
    <row r="147" spans="1:12" s="27" customFormat="1">
      <c r="A147" s="11" t="s">
        <v>187</v>
      </c>
      <c r="B147" s="53" t="s">
        <v>188</v>
      </c>
      <c r="C147" s="49">
        <v>45.4</v>
      </c>
      <c r="D147" s="54">
        <v>0</v>
      </c>
      <c r="E147" s="21">
        <v>0</v>
      </c>
      <c r="F147" s="51">
        <f t="shared" si="6"/>
        <v>0</v>
      </c>
      <c r="G147" s="64">
        <f>E147*H147%</f>
        <v>0</v>
      </c>
      <c r="H147" s="24">
        <v>10</v>
      </c>
      <c r="I147" s="25">
        <v>0</v>
      </c>
      <c r="J147" s="78">
        <v>0</v>
      </c>
      <c r="K147" s="75"/>
      <c r="L147" s="51"/>
    </row>
    <row r="148" spans="1:12" s="27" customFormat="1">
      <c r="A148" s="11" t="s">
        <v>189</v>
      </c>
      <c r="B148" s="53" t="s">
        <v>190</v>
      </c>
      <c r="C148" s="55">
        <v>20.5</v>
      </c>
      <c r="D148" s="56">
        <v>2</v>
      </c>
      <c r="E148" s="21">
        <v>8</v>
      </c>
      <c r="F148" s="22">
        <f t="shared" si="6"/>
        <v>0.3902439024390244</v>
      </c>
      <c r="G148" s="64">
        <f>E148*H148%</f>
        <v>0.8</v>
      </c>
      <c r="H148" s="24">
        <v>10</v>
      </c>
      <c r="I148" s="25">
        <v>0</v>
      </c>
      <c r="J148" s="78">
        <f>I148/E148%</f>
        <v>0</v>
      </c>
      <c r="K148" s="75"/>
      <c r="L148" s="22"/>
    </row>
    <row r="149" spans="1:12" s="27" customFormat="1">
      <c r="A149" s="11" t="s">
        <v>191</v>
      </c>
      <c r="B149" s="87" t="s">
        <v>192</v>
      </c>
      <c r="C149" s="41">
        <v>73.02</v>
      </c>
      <c r="D149" s="24">
        <v>10</v>
      </c>
      <c r="E149" s="41">
        <v>26</v>
      </c>
      <c r="F149" s="22">
        <f t="shared" si="6"/>
        <v>0.35606683100520409</v>
      </c>
      <c r="G149" s="64">
        <f>E149*H149%</f>
        <v>2.6</v>
      </c>
      <c r="H149" s="24">
        <v>10</v>
      </c>
      <c r="I149" s="25">
        <v>2</v>
      </c>
      <c r="J149" s="78">
        <f>I149/E149%</f>
        <v>7.6923076923076916</v>
      </c>
      <c r="K149" s="75">
        <v>2</v>
      </c>
      <c r="L149" s="22"/>
    </row>
    <row r="150" spans="1:12" s="8" customFormat="1">
      <c r="A150" s="17"/>
      <c r="B150" s="82" t="s">
        <v>29</v>
      </c>
      <c r="C150" s="35">
        <f>SUM(C142:C149)</f>
        <v>1541.43</v>
      </c>
      <c r="D150" s="57">
        <f>SUM(D142:D149)</f>
        <v>309</v>
      </c>
      <c r="E150" s="31">
        <f>SUM(E142:E149)</f>
        <v>445</v>
      </c>
      <c r="F150" s="32">
        <f>SUM(F142:F149)</f>
        <v>2.442494390613656</v>
      </c>
      <c r="G150" s="39">
        <f>SUM(G142:G149)</f>
        <v>44.5</v>
      </c>
      <c r="H150" s="17"/>
      <c r="I150" s="16">
        <f>SUM(I142:I149)</f>
        <v>39</v>
      </c>
      <c r="J150" s="76"/>
      <c r="K150" s="74"/>
      <c r="L150" s="32"/>
    </row>
    <row r="151" spans="1:12" s="8" customFormat="1" ht="15.75" customHeight="1">
      <c r="A151" s="130" t="s">
        <v>193</v>
      </c>
      <c r="B151" s="133"/>
      <c r="C151" s="133"/>
      <c r="D151" s="133"/>
      <c r="E151" s="133"/>
      <c r="F151" s="133"/>
      <c r="G151" s="133"/>
      <c r="H151" s="133"/>
      <c r="I151" s="133"/>
      <c r="J151" s="134"/>
      <c r="K151" s="79"/>
      <c r="L151" s="92"/>
    </row>
    <row r="152" spans="1:12" s="8" customFormat="1">
      <c r="A152" s="11" t="s">
        <v>194</v>
      </c>
      <c r="B152" s="46" t="s">
        <v>37</v>
      </c>
      <c r="C152" s="33">
        <v>2663.3</v>
      </c>
      <c r="D152" s="54">
        <v>184</v>
      </c>
      <c r="E152" s="14">
        <v>184</v>
      </c>
      <c r="F152" s="15">
        <f>E152/C152</f>
        <v>6.9087222618555919E-2</v>
      </c>
      <c r="G152" s="16">
        <f>E152*H152%</f>
        <v>18.400000000000002</v>
      </c>
      <c r="H152" s="17">
        <v>10</v>
      </c>
      <c r="I152" s="16">
        <v>11</v>
      </c>
      <c r="J152" s="76">
        <f>I152/E152%</f>
        <v>5.9782608695652169</v>
      </c>
      <c r="K152" s="74">
        <v>11</v>
      </c>
      <c r="L152" s="147">
        <v>7</v>
      </c>
    </row>
    <row r="153" spans="1:12" s="8" customFormat="1" ht="30">
      <c r="A153" s="11" t="s">
        <v>195</v>
      </c>
      <c r="B153" s="46" t="s">
        <v>196</v>
      </c>
      <c r="C153" s="33">
        <v>134.68</v>
      </c>
      <c r="D153" s="54">
        <v>36</v>
      </c>
      <c r="E153" s="14">
        <v>33</v>
      </c>
      <c r="F153" s="15">
        <f>E153/C153</f>
        <v>0.245025245025245</v>
      </c>
      <c r="G153" s="16">
        <f>E153*H153%</f>
        <v>3.3000000000000003</v>
      </c>
      <c r="H153" s="17">
        <v>10</v>
      </c>
      <c r="I153" s="16">
        <v>3</v>
      </c>
      <c r="J153" s="76">
        <f>I153/E153%</f>
        <v>9.0909090909090899</v>
      </c>
      <c r="K153" s="74">
        <v>3</v>
      </c>
      <c r="L153" s="147"/>
    </row>
    <row r="154" spans="1:12" s="8" customFormat="1">
      <c r="A154" s="11" t="s">
        <v>197</v>
      </c>
      <c r="B154" s="46" t="s">
        <v>198</v>
      </c>
      <c r="C154" s="33">
        <v>1607.3</v>
      </c>
      <c r="D154" s="54">
        <v>24</v>
      </c>
      <c r="E154" s="14">
        <v>47</v>
      </c>
      <c r="F154" s="15">
        <f>E154/C154</f>
        <v>2.9241585267218317E-2</v>
      </c>
      <c r="G154" s="16">
        <f>E154*H154%</f>
        <v>4.7</v>
      </c>
      <c r="H154" s="17">
        <v>10</v>
      </c>
      <c r="I154" s="16">
        <v>4</v>
      </c>
      <c r="J154" s="76">
        <f>I154/E154%</f>
        <v>8.5106382978723403</v>
      </c>
      <c r="K154" s="74">
        <v>4</v>
      </c>
      <c r="L154" s="147"/>
    </row>
    <row r="155" spans="1:12" s="8" customFormat="1">
      <c r="A155" s="17"/>
      <c r="B155" s="82" t="s">
        <v>29</v>
      </c>
      <c r="C155" s="35">
        <f>SUM(C152:C154)</f>
        <v>4405.28</v>
      </c>
      <c r="D155" s="57">
        <f>SUM(D152:D154)</f>
        <v>244</v>
      </c>
      <c r="E155" s="31">
        <f>SUM(E152:E154)</f>
        <v>264</v>
      </c>
      <c r="F155" s="32">
        <f>SUM(F152:F154)</f>
        <v>0.34335405291101923</v>
      </c>
      <c r="G155" s="16">
        <f>SUM(G152:G154)</f>
        <v>26.400000000000002</v>
      </c>
      <c r="H155" s="17"/>
      <c r="I155" s="16">
        <f>SUM(I152:I154)</f>
        <v>18</v>
      </c>
      <c r="J155" s="76"/>
      <c r="K155" s="74"/>
      <c r="L155" s="57">
        <v>7</v>
      </c>
    </row>
    <row r="156" spans="1:12" s="8" customFormat="1" ht="15.75" customHeight="1">
      <c r="A156" s="133" t="s">
        <v>199</v>
      </c>
      <c r="B156" s="133"/>
      <c r="C156" s="133"/>
      <c r="D156" s="133"/>
      <c r="E156" s="133"/>
      <c r="F156" s="133"/>
      <c r="G156" s="133"/>
      <c r="H156" s="133"/>
      <c r="I156" s="133"/>
      <c r="J156" s="134"/>
      <c r="K156" s="79"/>
      <c r="L156" s="92"/>
    </row>
    <row r="157" spans="1:12" s="8" customFormat="1">
      <c r="A157" s="11" t="s">
        <v>200</v>
      </c>
      <c r="B157" s="46" t="s">
        <v>16</v>
      </c>
      <c r="C157" s="37">
        <v>4284.8</v>
      </c>
      <c r="D157" s="38">
        <v>146</v>
      </c>
      <c r="E157" s="12">
        <v>150</v>
      </c>
      <c r="F157" s="15">
        <f>E157/C157</f>
        <v>3.5007468259895445E-2</v>
      </c>
      <c r="G157" s="39">
        <f>E157*H157%</f>
        <v>15</v>
      </c>
      <c r="H157" s="17">
        <v>10</v>
      </c>
      <c r="I157" s="16">
        <v>9</v>
      </c>
      <c r="J157" s="76">
        <f>I157/E157%</f>
        <v>6</v>
      </c>
      <c r="K157" s="74">
        <v>9</v>
      </c>
      <c r="L157" s="147">
        <v>6</v>
      </c>
    </row>
    <row r="158" spans="1:12" s="8" customFormat="1">
      <c r="A158" s="17"/>
      <c r="B158" s="82" t="s">
        <v>29</v>
      </c>
      <c r="C158" s="58">
        <v>4284.8</v>
      </c>
      <c r="D158" s="59">
        <v>146</v>
      </c>
      <c r="E158" s="31">
        <v>150</v>
      </c>
      <c r="F158" s="15">
        <f>E158/C158</f>
        <v>3.5007468259895445E-2</v>
      </c>
      <c r="G158" s="39">
        <v>15</v>
      </c>
      <c r="H158" s="17"/>
      <c r="I158" s="16">
        <f>SUM(I157)</f>
        <v>9</v>
      </c>
      <c r="J158" s="76"/>
      <c r="K158" s="74"/>
      <c r="L158" s="147">
        <v>6</v>
      </c>
    </row>
    <row r="159" spans="1:12" s="8" customFormat="1" ht="15.75" customHeight="1">
      <c r="A159" s="126" t="s">
        <v>201</v>
      </c>
      <c r="B159" s="126"/>
      <c r="C159" s="126"/>
      <c r="D159" s="126"/>
      <c r="E159" s="126"/>
      <c r="F159" s="126"/>
      <c r="G159" s="126"/>
      <c r="H159" s="126"/>
      <c r="I159" s="126"/>
      <c r="J159" s="135"/>
      <c r="K159" s="79"/>
      <c r="L159" s="92"/>
    </row>
    <row r="160" spans="1:12" s="8" customFormat="1">
      <c r="A160" s="11" t="s">
        <v>202</v>
      </c>
      <c r="B160" s="46" t="s">
        <v>37</v>
      </c>
      <c r="C160" s="33">
        <v>467.53</v>
      </c>
      <c r="D160" s="54">
        <v>0</v>
      </c>
      <c r="E160" s="14">
        <v>19</v>
      </c>
      <c r="F160" s="15">
        <f t="shared" ref="F160:F168" si="7">E160/C160</f>
        <v>4.0639103373045583E-2</v>
      </c>
      <c r="G160" s="16">
        <f>E160*H160%</f>
        <v>1.9000000000000001</v>
      </c>
      <c r="H160" s="17">
        <v>10</v>
      </c>
      <c r="I160" s="16">
        <v>1</v>
      </c>
      <c r="J160" s="76">
        <v>0</v>
      </c>
      <c r="K160" s="74">
        <v>1</v>
      </c>
      <c r="L160" s="15"/>
    </row>
    <row r="161" spans="1:12" s="8" customFormat="1">
      <c r="A161" s="11" t="s">
        <v>203</v>
      </c>
      <c r="B161" s="46" t="s">
        <v>204</v>
      </c>
      <c r="C161" s="33">
        <v>365.45</v>
      </c>
      <c r="D161" s="54">
        <v>25</v>
      </c>
      <c r="E161" s="14">
        <v>24</v>
      </c>
      <c r="F161" s="20">
        <f t="shared" si="7"/>
        <v>6.5672458612669307E-2</v>
      </c>
      <c r="G161" s="16">
        <f>E161*H161%</f>
        <v>2.4000000000000004</v>
      </c>
      <c r="H161" s="17">
        <v>10</v>
      </c>
      <c r="I161" s="16">
        <v>2</v>
      </c>
      <c r="J161" s="76">
        <f>I161/E161%</f>
        <v>8.3333333333333339</v>
      </c>
      <c r="K161" s="74">
        <v>2</v>
      </c>
      <c r="L161" s="20"/>
    </row>
    <row r="162" spans="1:12" s="8" customFormat="1">
      <c r="A162" s="11" t="s">
        <v>205</v>
      </c>
      <c r="B162" s="46" t="s">
        <v>206</v>
      </c>
      <c r="C162" s="33">
        <v>30.57</v>
      </c>
      <c r="D162" s="54">
        <v>1</v>
      </c>
      <c r="E162" s="14">
        <v>2</v>
      </c>
      <c r="F162" s="15">
        <f t="shared" si="7"/>
        <v>6.5423617926071306E-2</v>
      </c>
      <c r="G162" s="16">
        <f>E162*H162%</f>
        <v>0.2</v>
      </c>
      <c r="H162" s="17">
        <v>10</v>
      </c>
      <c r="I162" s="16">
        <v>0</v>
      </c>
      <c r="J162" s="76">
        <f>I162/E162%</f>
        <v>0</v>
      </c>
      <c r="K162" s="74"/>
      <c r="L162" s="15"/>
    </row>
    <row r="163" spans="1:12" s="8" customFormat="1">
      <c r="A163" s="11" t="s">
        <v>207</v>
      </c>
      <c r="B163" s="46" t="s">
        <v>208</v>
      </c>
      <c r="C163" s="33">
        <v>47.122</v>
      </c>
      <c r="D163" s="54">
        <v>1</v>
      </c>
      <c r="E163" s="14">
        <v>1</v>
      </c>
      <c r="F163" s="15">
        <f t="shared" si="7"/>
        <v>2.1221510122660329E-2</v>
      </c>
      <c r="G163" s="16">
        <f>E163*H163%</f>
        <v>0.1</v>
      </c>
      <c r="H163" s="17">
        <v>10</v>
      </c>
      <c r="I163" s="16">
        <v>0</v>
      </c>
      <c r="J163" s="76">
        <f>I163/E163%</f>
        <v>0</v>
      </c>
      <c r="K163" s="74"/>
      <c r="L163" s="15"/>
    </row>
    <row r="164" spans="1:12" s="8" customFormat="1">
      <c r="A164" s="11" t="s">
        <v>314</v>
      </c>
      <c r="B164" s="46" t="s">
        <v>210</v>
      </c>
      <c r="C164" s="33">
        <v>299.57</v>
      </c>
      <c r="D164" s="54">
        <v>0</v>
      </c>
      <c r="E164" s="14">
        <v>0</v>
      </c>
      <c r="F164" s="20">
        <f t="shared" si="7"/>
        <v>0</v>
      </c>
      <c r="G164" s="16">
        <f>E164*H164%</f>
        <v>0</v>
      </c>
      <c r="H164" s="17">
        <v>10</v>
      </c>
      <c r="I164" s="16">
        <v>0</v>
      </c>
      <c r="J164" s="76">
        <v>0</v>
      </c>
      <c r="K164" s="74"/>
      <c r="L164" s="20"/>
    </row>
    <row r="165" spans="1:12" s="8" customFormat="1">
      <c r="A165" s="11" t="s">
        <v>209</v>
      </c>
      <c r="B165" s="46" t="s">
        <v>304</v>
      </c>
      <c r="C165" s="33">
        <v>58.94</v>
      </c>
      <c r="D165" s="54">
        <v>0</v>
      </c>
      <c r="E165" s="14">
        <v>5</v>
      </c>
      <c r="F165" s="15">
        <f t="shared" si="7"/>
        <v>8.483203257550051E-2</v>
      </c>
      <c r="G165" s="16">
        <f>E165*H165%</f>
        <v>0.5</v>
      </c>
      <c r="H165" s="17">
        <v>10</v>
      </c>
      <c r="I165" s="16">
        <v>0</v>
      </c>
      <c r="J165" s="76">
        <v>0</v>
      </c>
      <c r="K165" s="74"/>
      <c r="L165" s="15"/>
    </row>
    <row r="166" spans="1:12" s="8" customFormat="1">
      <c r="A166" s="11" t="s">
        <v>211</v>
      </c>
      <c r="B166" s="46" t="s">
        <v>212</v>
      </c>
      <c r="C166" s="33">
        <v>54.5</v>
      </c>
      <c r="D166" s="54">
        <v>2</v>
      </c>
      <c r="E166" s="14">
        <v>5</v>
      </c>
      <c r="F166" s="15">
        <f t="shared" si="7"/>
        <v>9.1743119266055051E-2</v>
      </c>
      <c r="G166" s="16">
        <f>E166*H166%</f>
        <v>0.5</v>
      </c>
      <c r="H166" s="17">
        <v>10</v>
      </c>
      <c r="I166" s="16">
        <v>0</v>
      </c>
      <c r="J166" s="76">
        <f>I166/E166%</f>
        <v>0</v>
      </c>
      <c r="K166" s="74"/>
      <c r="L166" s="15"/>
    </row>
    <row r="167" spans="1:12" s="8" customFormat="1">
      <c r="A167" s="11" t="s">
        <v>213</v>
      </c>
      <c r="B167" s="53" t="s">
        <v>214</v>
      </c>
      <c r="C167" s="37">
        <v>35.200000000000003</v>
      </c>
      <c r="D167" s="54">
        <v>3</v>
      </c>
      <c r="E167" s="14">
        <v>3</v>
      </c>
      <c r="F167" s="20">
        <f t="shared" si="7"/>
        <v>8.5227272727272721E-2</v>
      </c>
      <c r="G167" s="16">
        <f>E167*H167%</f>
        <v>0.30000000000000004</v>
      </c>
      <c r="H167" s="17">
        <v>10</v>
      </c>
      <c r="I167" s="16">
        <v>0</v>
      </c>
      <c r="J167" s="76">
        <f>I167/E167%</f>
        <v>0</v>
      </c>
      <c r="K167" s="74"/>
      <c r="L167" s="20"/>
    </row>
    <row r="168" spans="1:12" s="8" customFormat="1">
      <c r="A168" s="11" t="s">
        <v>215</v>
      </c>
      <c r="B168" s="83" t="s">
        <v>216</v>
      </c>
      <c r="C168" s="36">
        <v>27.66</v>
      </c>
      <c r="D168" s="38">
        <v>0</v>
      </c>
      <c r="E168" s="34">
        <v>0</v>
      </c>
      <c r="F168" s="20">
        <f t="shared" si="7"/>
        <v>0</v>
      </c>
      <c r="G168" s="16">
        <f>E168*H168%</f>
        <v>0</v>
      </c>
      <c r="H168" s="17">
        <v>10</v>
      </c>
      <c r="I168" s="16">
        <v>0</v>
      </c>
      <c r="J168" s="76">
        <v>0</v>
      </c>
      <c r="K168" s="74"/>
      <c r="L168" s="20"/>
    </row>
    <row r="169" spans="1:12" s="8" customFormat="1">
      <c r="A169" s="17"/>
      <c r="B169" s="82" t="s">
        <v>29</v>
      </c>
      <c r="C169" s="30">
        <f>SUM(C160:C168)</f>
        <v>1386.5420000000001</v>
      </c>
      <c r="D169" s="57">
        <f>SUM(D160:D168)</f>
        <v>32</v>
      </c>
      <c r="E169" s="31">
        <f>SUM(E160:E168)</f>
        <v>59</v>
      </c>
      <c r="F169" s="32">
        <f>SUM(F160:F168)</f>
        <v>0.45475911460327478</v>
      </c>
      <c r="G169" s="16">
        <f>SUM(G160:G168)</f>
        <v>5.9</v>
      </c>
      <c r="H169" s="17"/>
      <c r="I169" s="16">
        <f>SUM(I160:I168)</f>
        <v>3</v>
      </c>
      <c r="J169" s="76"/>
      <c r="K169" s="74"/>
      <c r="L169" s="32"/>
    </row>
    <row r="170" spans="1:12" s="8" customFormat="1" ht="15.75" customHeight="1">
      <c r="A170" s="133" t="s">
        <v>217</v>
      </c>
      <c r="B170" s="133"/>
      <c r="C170" s="133"/>
      <c r="D170" s="133"/>
      <c r="E170" s="133"/>
      <c r="F170" s="133"/>
      <c r="G170" s="133"/>
      <c r="H170" s="133"/>
      <c r="I170" s="133"/>
      <c r="J170" s="134"/>
      <c r="K170" s="79"/>
      <c r="L170" s="92"/>
    </row>
    <row r="171" spans="1:12" s="8" customFormat="1">
      <c r="A171" s="11" t="s">
        <v>315</v>
      </c>
      <c r="B171" s="46" t="s">
        <v>37</v>
      </c>
      <c r="C171" s="13">
        <v>815.29</v>
      </c>
      <c r="D171" s="54">
        <v>123</v>
      </c>
      <c r="E171" s="14">
        <v>98</v>
      </c>
      <c r="F171" s="15">
        <f>E171/C171</f>
        <v>0.1202026272859964</v>
      </c>
      <c r="G171" s="16">
        <f>E171*H171%</f>
        <v>9.8000000000000007</v>
      </c>
      <c r="H171" s="17">
        <v>10</v>
      </c>
      <c r="I171" s="16">
        <v>9</v>
      </c>
      <c r="J171" s="76">
        <f>I171/E171%</f>
        <v>9.183673469387756</v>
      </c>
      <c r="K171" s="74">
        <v>9</v>
      </c>
      <c r="L171" s="15"/>
    </row>
    <row r="172" spans="1:12" s="8" customFormat="1">
      <c r="A172" s="11" t="s">
        <v>316</v>
      </c>
      <c r="B172" s="81" t="s">
        <v>219</v>
      </c>
      <c r="C172" s="19">
        <v>40.64</v>
      </c>
      <c r="D172" s="54">
        <v>4</v>
      </c>
      <c r="E172" s="14">
        <v>2</v>
      </c>
      <c r="F172" s="15">
        <f>E172/C172</f>
        <v>4.9212598425196846E-2</v>
      </c>
      <c r="G172" s="16">
        <f>E172*H172%</f>
        <v>0.2</v>
      </c>
      <c r="H172" s="17">
        <v>10</v>
      </c>
      <c r="I172" s="16">
        <v>0</v>
      </c>
      <c r="J172" s="76">
        <f>I172/E172%</f>
        <v>0</v>
      </c>
      <c r="K172" s="74"/>
      <c r="L172" s="15"/>
    </row>
    <row r="173" spans="1:12" s="8" customFormat="1">
      <c r="A173" s="11" t="s">
        <v>218</v>
      </c>
      <c r="B173" s="81" t="s">
        <v>221</v>
      </c>
      <c r="C173" s="19">
        <v>54.3</v>
      </c>
      <c r="D173" s="54">
        <v>5</v>
      </c>
      <c r="E173" s="14">
        <v>4</v>
      </c>
      <c r="F173" s="15">
        <f>E173/C173</f>
        <v>7.3664825046040522E-2</v>
      </c>
      <c r="G173" s="16">
        <f>E173*H173%</f>
        <v>0.4</v>
      </c>
      <c r="H173" s="17">
        <v>10</v>
      </c>
      <c r="I173" s="16">
        <v>0</v>
      </c>
      <c r="J173" s="76">
        <f>I173/E173%</f>
        <v>0</v>
      </c>
      <c r="K173" s="74"/>
      <c r="L173" s="15"/>
    </row>
    <row r="174" spans="1:12" s="8" customFormat="1">
      <c r="A174" s="11" t="s">
        <v>220</v>
      </c>
      <c r="B174" s="81" t="s">
        <v>322</v>
      </c>
      <c r="C174" s="19">
        <v>69.009</v>
      </c>
      <c r="D174" s="54">
        <v>0</v>
      </c>
      <c r="E174" s="14">
        <v>8</v>
      </c>
      <c r="F174" s="15">
        <v>0.12</v>
      </c>
      <c r="G174" s="16">
        <f>E174*H174%</f>
        <v>0.8</v>
      </c>
      <c r="H174" s="17">
        <v>10</v>
      </c>
      <c r="I174" s="16">
        <v>0</v>
      </c>
      <c r="J174" s="76">
        <f>I174/E174%</f>
        <v>0</v>
      </c>
      <c r="K174" s="74"/>
      <c r="L174" s="15"/>
    </row>
    <row r="175" spans="1:12" s="8" customFormat="1">
      <c r="A175" s="11" t="s">
        <v>222</v>
      </c>
      <c r="B175" s="81" t="s">
        <v>223</v>
      </c>
      <c r="C175" s="19">
        <v>96.9</v>
      </c>
      <c r="D175" s="54">
        <v>25</v>
      </c>
      <c r="E175" s="14">
        <v>12</v>
      </c>
      <c r="F175" s="15">
        <f t="shared" ref="F175:F183" si="8">E175/C175</f>
        <v>0.12383900928792568</v>
      </c>
      <c r="G175" s="16">
        <f>E175*H175%</f>
        <v>1.2000000000000002</v>
      </c>
      <c r="H175" s="17">
        <v>10</v>
      </c>
      <c r="I175" s="16">
        <v>1</v>
      </c>
      <c r="J175" s="76">
        <f>I175/E175%</f>
        <v>8.3333333333333339</v>
      </c>
      <c r="K175" s="74">
        <v>1</v>
      </c>
      <c r="L175" s="15"/>
    </row>
    <row r="176" spans="1:12" s="8" customFormat="1">
      <c r="A176" s="11" t="s">
        <v>224</v>
      </c>
      <c r="B176" s="81" t="s">
        <v>225</v>
      </c>
      <c r="C176" s="19">
        <v>31.2</v>
      </c>
      <c r="D176" s="54">
        <v>5</v>
      </c>
      <c r="E176" s="14">
        <v>5</v>
      </c>
      <c r="F176" s="15">
        <f t="shared" si="8"/>
        <v>0.16025641025641027</v>
      </c>
      <c r="G176" s="16">
        <f>E176*H176%</f>
        <v>0.5</v>
      </c>
      <c r="H176" s="17">
        <v>10</v>
      </c>
      <c r="I176" s="16">
        <v>0</v>
      </c>
      <c r="J176" s="76">
        <f>I176/E176%</f>
        <v>0</v>
      </c>
      <c r="K176" s="74"/>
      <c r="L176" s="15"/>
    </row>
    <row r="177" spans="1:12" s="8" customFormat="1">
      <c r="A177" s="11" t="s">
        <v>226</v>
      </c>
      <c r="B177" s="81" t="s">
        <v>227</v>
      </c>
      <c r="C177" s="19">
        <v>15.3</v>
      </c>
      <c r="D177" s="57">
        <v>2</v>
      </c>
      <c r="E177" s="14">
        <v>2</v>
      </c>
      <c r="F177" s="15">
        <f t="shared" si="8"/>
        <v>0.13071895424836602</v>
      </c>
      <c r="G177" s="16">
        <f>E177*H177%</f>
        <v>0.2</v>
      </c>
      <c r="H177" s="17">
        <v>10</v>
      </c>
      <c r="I177" s="16">
        <v>0</v>
      </c>
      <c r="J177" s="76">
        <f>I177/E177%</f>
        <v>0</v>
      </c>
      <c r="K177" s="74"/>
      <c r="L177" s="15"/>
    </row>
    <row r="178" spans="1:12" s="8" customFormat="1">
      <c r="A178" s="11" t="s">
        <v>228</v>
      </c>
      <c r="B178" s="60" t="s">
        <v>229</v>
      </c>
      <c r="C178" s="13">
        <v>52.1</v>
      </c>
      <c r="D178" s="54">
        <v>4</v>
      </c>
      <c r="E178" s="14">
        <v>4</v>
      </c>
      <c r="F178" s="15">
        <f t="shared" si="8"/>
        <v>7.6775431861804216E-2</v>
      </c>
      <c r="G178" s="16">
        <f>E178*H178%</f>
        <v>0.4</v>
      </c>
      <c r="H178" s="17">
        <v>10</v>
      </c>
      <c r="I178" s="16">
        <v>0</v>
      </c>
      <c r="J178" s="76">
        <f>I178/E178%</f>
        <v>0</v>
      </c>
      <c r="K178" s="74"/>
      <c r="L178" s="15"/>
    </row>
    <row r="179" spans="1:12" s="8" customFormat="1">
      <c r="A179" s="11" t="s">
        <v>230</v>
      </c>
      <c r="B179" s="60" t="s">
        <v>231</v>
      </c>
      <c r="C179" s="13">
        <v>59.47</v>
      </c>
      <c r="D179" s="54">
        <v>10</v>
      </c>
      <c r="E179" s="14">
        <v>9</v>
      </c>
      <c r="F179" s="15">
        <f t="shared" si="8"/>
        <v>0.15133680847486128</v>
      </c>
      <c r="G179" s="16">
        <f>E179*H179%</f>
        <v>0.9</v>
      </c>
      <c r="H179" s="17">
        <v>10</v>
      </c>
      <c r="I179" s="16">
        <v>1</v>
      </c>
      <c r="J179" s="76">
        <f>I179/E179%</f>
        <v>11.111111111111111</v>
      </c>
      <c r="K179" s="74">
        <v>1</v>
      </c>
      <c r="L179" s="15"/>
    </row>
    <row r="180" spans="1:12" s="8" customFormat="1">
      <c r="A180" s="11" t="s">
        <v>232</v>
      </c>
      <c r="B180" s="60" t="s">
        <v>233</v>
      </c>
      <c r="C180" s="13">
        <v>13.8</v>
      </c>
      <c r="D180" s="54">
        <v>1</v>
      </c>
      <c r="E180" s="14">
        <v>2</v>
      </c>
      <c r="F180" s="15">
        <f t="shared" si="8"/>
        <v>0.14492753623188406</v>
      </c>
      <c r="G180" s="16">
        <f>E180*H180%</f>
        <v>0.2</v>
      </c>
      <c r="H180" s="17">
        <v>10</v>
      </c>
      <c r="I180" s="16">
        <v>0</v>
      </c>
      <c r="J180" s="76">
        <f>I180/E180%</f>
        <v>0</v>
      </c>
      <c r="K180" s="74"/>
      <c r="L180" s="15"/>
    </row>
    <row r="181" spans="1:12" s="8" customFormat="1">
      <c r="A181" s="11" t="s">
        <v>234</v>
      </c>
      <c r="B181" s="60" t="s">
        <v>235</v>
      </c>
      <c r="C181" s="13">
        <v>56.6</v>
      </c>
      <c r="D181" s="54">
        <v>7</v>
      </c>
      <c r="E181" s="14">
        <v>7</v>
      </c>
      <c r="F181" s="15">
        <f t="shared" si="8"/>
        <v>0.12367491166077738</v>
      </c>
      <c r="G181" s="16">
        <f>E181*H181%</f>
        <v>0.70000000000000007</v>
      </c>
      <c r="H181" s="17">
        <v>10</v>
      </c>
      <c r="I181" s="16">
        <v>0</v>
      </c>
      <c r="J181" s="76">
        <f>I181/E181%</f>
        <v>0</v>
      </c>
      <c r="K181" s="74"/>
      <c r="L181" s="15"/>
    </row>
    <row r="182" spans="1:12" s="8" customFormat="1">
      <c r="A182" s="11" t="s">
        <v>236</v>
      </c>
      <c r="B182" s="60" t="s">
        <v>237</v>
      </c>
      <c r="C182" s="13">
        <v>40.75</v>
      </c>
      <c r="D182" s="54">
        <v>3</v>
      </c>
      <c r="E182" s="14">
        <v>4</v>
      </c>
      <c r="F182" s="15">
        <f t="shared" si="8"/>
        <v>9.815950920245399E-2</v>
      </c>
      <c r="G182" s="16">
        <f>E182*H182%</f>
        <v>0.4</v>
      </c>
      <c r="H182" s="17">
        <v>10</v>
      </c>
      <c r="I182" s="16">
        <v>0</v>
      </c>
      <c r="J182" s="76">
        <f>I182/E182%</f>
        <v>0</v>
      </c>
      <c r="K182" s="74"/>
      <c r="L182" s="15"/>
    </row>
    <row r="183" spans="1:12" s="8" customFormat="1">
      <c r="A183" s="11" t="s">
        <v>238</v>
      </c>
      <c r="B183" s="88" t="s">
        <v>239</v>
      </c>
      <c r="C183" s="44">
        <v>57.7</v>
      </c>
      <c r="D183" s="61">
        <v>0</v>
      </c>
      <c r="E183" s="14">
        <v>5</v>
      </c>
      <c r="F183" s="15">
        <f t="shared" si="8"/>
        <v>8.6655112651646438E-2</v>
      </c>
      <c r="G183" s="16">
        <f>E183*H183%</f>
        <v>0.5</v>
      </c>
      <c r="H183" s="17">
        <v>10</v>
      </c>
      <c r="I183" s="16">
        <v>0</v>
      </c>
      <c r="J183" s="76">
        <v>0</v>
      </c>
      <c r="K183" s="74"/>
      <c r="L183" s="15"/>
    </row>
    <row r="184" spans="1:12" s="8" customFormat="1">
      <c r="A184" s="17"/>
      <c r="B184" s="89" t="s">
        <v>29</v>
      </c>
      <c r="C184" s="30">
        <f>SUM(C171:C183)</f>
        <v>1403.0589999999997</v>
      </c>
      <c r="D184" s="57">
        <f>SUM(D171:D183)</f>
        <v>189</v>
      </c>
      <c r="E184" s="57">
        <f>SUM(E171:E183)</f>
        <v>162</v>
      </c>
      <c r="F184" s="32">
        <f>SUM(F171:F183)</f>
        <v>1.4594237346333632</v>
      </c>
      <c r="G184" s="39">
        <f>SUM(G171:G183)</f>
        <v>16.200000000000003</v>
      </c>
      <c r="H184" s="17"/>
      <c r="I184" s="16">
        <f>SUM(I171:I183)</f>
        <v>11</v>
      </c>
      <c r="J184" s="76"/>
      <c r="K184" s="74"/>
      <c r="L184" s="32"/>
    </row>
    <row r="185" spans="1:12" s="8" customFormat="1" ht="15.75" customHeight="1">
      <c r="A185" s="133" t="s">
        <v>240</v>
      </c>
      <c r="B185" s="133"/>
      <c r="C185" s="133"/>
      <c r="D185" s="133"/>
      <c r="E185" s="133"/>
      <c r="F185" s="133"/>
      <c r="G185" s="133"/>
      <c r="H185" s="133"/>
      <c r="I185" s="133"/>
      <c r="J185" s="134"/>
      <c r="K185" s="79"/>
      <c r="L185" s="92"/>
    </row>
    <row r="186" spans="1:12" s="8" customFormat="1">
      <c r="A186" s="11" t="s">
        <v>241</v>
      </c>
      <c r="B186" s="46" t="s">
        <v>16</v>
      </c>
      <c r="C186" s="19">
        <v>937.17</v>
      </c>
      <c r="D186" s="54">
        <v>79</v>
      </c>
      <c r="E186" s="14">
        <v>67</v>
      </c>
      <c r="F186" s="15">
        <f>E186/C186</f>
        <v>7.1491831791457267E-2</v>
      </c>
      <c r="G186" s="16">
        <f>E186*H186%</f>
        <v>6.7</v>
      </c>
      <c r="H186" s="17">
        <v>10</v>
      </c>
      <c r="I186" s="16">
        <v>6</v>
      </c>
      <c r="J186" s="76">
        <f>I186/E186%</f>
        <v>8.9552238805970141</v>
      </c>
      <c r="K186" s="74">
        <v>6</v>
      </c>
      <c r="L186" s="15"/>
    </row>
    <row r="187" spans="1:12" s="8" customFormat="1" ht="30">
      <c r="A187" s="11" t="s">
        <v>242</v>
      </c>
      <c r="B187" s="46" t="s">
        <v>243</v>
      </c>
      <c r="C187" s="19">
        <v>190.15</v>
      </c>
      <c r="D187" s="54">
        <v>0</v>
      </c>
      <c r="E187" s="14">
        <v>15</v>
      </c>
      <c r="F187" s="20">
        <f>E187/C187</f>
        <v>7.8885090717854323E-2</v>
      </c>
      <c r="G187" s="16">
        <f>E187*H187%</f>
        <v>1.5</v>
      </c>
      <c r="H187" s="17">
        <v>10</v>
      </c>
      <c r="I187" s="16">
        <v>1</v>
      </c>
      <c r="J187" s="76">
        <v>0</v>
      </c>
      <c r="K187" s="74">
        <v>1</v>
      </c>
      <c r="L187" s="20"/>
    </row>
    <row r="188" spans="1:12" s="8" customFormat="1" ht="30">
      <c r="A188" s="11" t="s">
        <v>244</v>
      </c>
      <c r="B188" s="46" t="s">
        <v>245</v>
      </c>
      <c r="C188" s="19">
        <v>78.83</v>
      </c>
      <c r="D188" s="54">
        <v>3</v>
      </c>
      <c r="E188" s="14">
        <v>0</v>
      </c>
      <c r="F188" s="20">
        <f>E188/C188</f>
        <v>0</v>
      </c>
      <c r="G188" s="16">
        <f>E188*H188%</f>
        <v>0</v>
      </c>
      <c r="H188" s="17">
        <v>10</v>
      </c>
      <c r="I188" s="16">
        <v>0</v>
      </c>
      <c r="J188" s="76">
        <v>0</v>
      </c>
      <c r="K188" s="74"/>
      <c r="L188" s="20"/>
    </row>
    <row r="189" spans="1:12" s="8" customFormat="1">
      <c r="A189" s="11" t="s">
        <v>246</v>
      </c>
      <c r="B189" s="46" t="s">
        <v>119</v>
      </c>
      <c r="C189" s="19">
        <v>69</v>
      </c>
      <c r="D189" s="54">
        <v>4</v>
      </c>
      <c r="E189" s="14">
        <v>27</v>
      </c>
      <c r="F189" s="15">
        <f>E189/C189</f>
        <v>0.39130434782608697</v>
      </c>
      <c r="G189" s="16">
        <f>E189*H189%</f>
        <v>2.7</v>
      </c>
      <c r="H189" s="17">
        <v>10</v>
      </c>
      <c r="I189" s="16">
        <v>2</v>
      </c>
      <c r="J189" s="76">
        <f>I189/E189%</f>
        <v>7.4074074074074066</v>
      </c>
      <c r="K189" s="74">
        <v>2</v>
      </c>
      <c r="L189" s="15"/>
    </row>
    <row r="190" spans="1:12" s="8" customFormat="1">
      <c r="A190" s="17"/>
      <c r="B190" s="82" t="s">
        <v>29</v>
      </c>
      <c r="C190" s="30">
        <f>SUM(C186:C189)</f>
        <v>1275.1499999999999</v>
      </c>
      <c r="D190" s="57">
        <f>SUM(D186:D189)</f>
        <v>86</v>
      </c>
      <c r="E190" s="31">
        <f>SUM(E186:E189)</f>
        <v>109</v>
      </c>
      <c r="F190" s="32">
        <f>SUM(F186:F189)</f>
        <v>0.54168127033539859</v>
      </c>
      <c r="G190" s="16">
        <f>SUM(G186:G189)</f>
        <v>10.899999999999999</v>
      </c>
      <c r="H190" s="17"/>
      <c r="I190" s="16">
        <f>SUM(I186:I189)</f>
        <v>9</v>
      </c>
      <c r="J190" s="76"/>
      <c r="K190" s="74"/>
      <c r="L190" s="32"/>
    </row>
    <row r="191" spans="1:12" s="8" customFormat="1" ht="15.75" customHeight="1">
      <c r="A191" s="133" t="s">
        <v>247</v>
      </c>
      <c r="B191" s="133"/>
      <c r="C191" s="133"/>
      <c r="D191" s="133"/>
      <c r="E191" s="133"/>
      <c r="F191" s="133"/>
      <c r="G191" s="133"/>
      <c r="H191" s="133"/>
      <c r="I191" s="133"/>
      <c r="J191" s="134"/>
      <c r="K191" s="79"/>
      <c r="L191" s="92"/>
    </row>
    <row r="192" spans="1:12" s="8" customFormat="1">
      <c r="A192" s="11" t="s">
        <v>248</v>
      </c>
      <c r="B192" s="46" t="s">
        <v>37</v>
      </c>
      <c r="C192" s="37">
        <v>267.77</v>
      </c>
      <c r="D192" s="54">
        <v>4</v>
      </c>
      <c r="E192" s="14">
        <v>1</v>
      </c>
      <c r="F192" s="20">
        <f>E192/C192</f>
        <v>3.7345483063823434E-3</v>
      </c>
      <c r="G192" s="16">
        <f>E192*H192%</f>
        <v>0.1</v>
      </c>
      <c r="H192" s="17">
        <v>10</v>
      </c>
      <c r="I192" s="16">
        <v>0</v>
      </c>
      <c r="J192" s="76">
        <f>I192/E192%</f>
        <v>0</v>
      </c>
      <c r="K192" s="74"/>
      <c r="L192" s="20"/>
    </row>
    <row r="193" spans="1:12" s="8" customFormat="1" ht="30">
      <c r="A193" s="11" t="s">
        <v>249</v>
      </c>
      <c r="B193" s="46" t="s">
        <v>250</v>
      </c>
      <c r="C193" s="33">
        <v>88.83</v>
      </c>
      <c r="D193" s="54">
        <v>6</v>
      </c>
      <c r="E193" s="14">
        <v>8</v>
      </c>
      <c r="F193" s="20">
        <f t="shared" ref="F193:F204" si="9">E193/C193</f>
        <v>9.0059664527749633E-2</v>
      </c>
      <c r="G193" s="16">
        <f>E193*H193%</f>
        <v>0.8</v>
      </c>
      <c r="H193" s="17">
        <v>10</v>
      </c>
      <c r="I193" s="16">
        <v>0</v>
      </c>
      <c r="J193" s="76">
        <f>I193/E193%</f>
        <v>0</v>
      </c>
      <c r="K193" s="74"/>
      <c r="L193" s="20"/>
    </row>
    <row r="194" spans="1:12" s="8" customFormat="1" ht="30">
      <c r="A194" s="11" t="s">
        <v>251</v>
      </c>
      <c r="B194" s="46" t="s">
        <v>252</v>
      </c>
      <c r="C194" s="33">
        <v>100.2</v>
      </c>
      <c r="D194" s="54">
        <v>2</v>
      </c>
      <c r="E194" s="14">
        <v>5</v>
      </c>
      <c r="F194" s="20">
        <f t="shared" si="9"/>
        <v>4.9900199600798403E-2</v>
      </c>
      <c r="G194" s="16">
        <f>E194*H194%</f>
        <v>0.5</v>
      </c>
      <c r="H194" s="17">
        <v>10</v>
      </c>
      <c r="I194" s="16">
        <v>0</v>
      </c>
      <c r="J194" s="76">
        <f>I194/E194%</f>
        <v>0</v>
      </c>
      <c r="K194" s="74"/>
      <c r="L194" s="20"/>
    </row>
    <row r="195" spans="1:12" s="8" customFormat="1" ht="30">
      <c r="A195" s="11" t="s">
        <v>253</v>
      </c>
      <c r="B195" s="46" t="s">
        <v>254</v>
      </c>
      <c r="C195" s="33">
        <v>118.77</v>
      </c>
      <c r="D195" s="54">
        <v>6</v>
      </c>
      <c r="E195" s="14">
        <v>7</v>
      </c>
      <c r="F195" s="20">
        <f t="shared" si="9"/>
        <v>5.8937442115012208E-2</v>
      </c>
      <c r="G195" s="16">
        <f>E195*H195%</f>
        <v>0.70000000000000007</v>
      </c>
      <c r="H195" s="17">
        <v>10</v>
      </c>
      <c r="I195" s="16">
        <v>0</v>
      </c>
      <c r="J195" s="76">
        <f>I195/E195%</f>
        <v>0</v>
      </c>
      <c r="K195" s="74"/>
      <c r="L195" s="20"/>
    </row>
    <row r="196" spans="1:12" s="8" customFormat="1" ht="30">
      <c r="A196" s="11" t="s">
        <v>255</v>
      </c>
      <c r="B196" s="46" t="s">
        <v>256</v>
      </c>
      <c r="C196" s="33">
        <v>78.02</v>
      </c>
      <c r="D196" s="54">
        <v>5</v>
      </c>
      <c r="E196" s="14">
        <v>7</v>
      </c>
      <c r="F196" s="20">
        <f t="shared" si="9"/>
        <v>8.9720584465521669E-2</v>
      </c>
      <c r="G196" s="16">
        <f>E196*H196%</f>
        <v>0.70000000000000007</v>
      </c>
      <c r="H196" s="17">
        <v>10</v>
      </c>
      <c r="I196" s="16">
        <v>0</v>
      </c>
      <c r="J196" s="76">
        <f>I196/E196%</f>
        <v>0</v>
      </c>
      <c r="K196" s="74"/>
      <c r="L196" s="20"/>
    </row>
    <row r="197" spans="1:12" s="8" customFormat="1">
      <c r="A197" s="11" t="s">
        <v>257</v>
      </c>
      <c r="B197" s="46" t="s">
        <v>258</v>
      </c>
      <c r="C197" s="33">
        <v>80.59</v>
      </c>
      <c r="D197" s="54">
        <v>1</v>
      </c>
      <c r="E197" s="14">
        <v>4</v>
      </c>
      <c r="F197" s="20">
        <f t="shared" si="9"/>
        <v>4.9633949621541135E-2</v>
      </c>
      <c r="G197" s="16">
        <f>E197*H197%</f>
        <v>0.4</v>
      </c>
      <c r="H197" s="17">
        <v>10</v>
      </c>
      <c r="I197" s="16">
        <v>0</v>
      </c>
      <c r="J197" s="76">
        <f>I197/E197%</f>
        <v>0</v>
      </c>
      <c r="K197" s="74"/>
      <c r="L197" s="20"/>
    </row>
    <row r="198" spans="1:12" s="8" customFormat="1">
      <c r="A198" s="11" t="s">
        <v>259</v>
      </c>
      <c r="B198" s="46" t="s">
        <v>260</v>
      </c>
      <c r="C198" s="33">
        <v>49.6</v>
      </c>
      <c r="D198" s="54">
        <v>4</v>
      </c>
      <c r="E198" s="14">
        <v>11</v>
      </c>
      <c r="F198" s="15">
        <f t="shared" si="9"/>
        <v>0.22177419354838709</v>
      </c>
      <c r="G198" s="16">
        <f>E198*H198%</f>
        <v>1.1000000000000001</v>
      </c>
      <c r="H198" s="17">
        <v>10</v>
      </c>
      <c r="I198" s="16">
        <v>1</v>
      </c>
      <c r="J198" s="76">
        <f>I198/E198%</f>
        <v>9.0909090909090917</v>
      </c>
      <c r="K198" s="74">
        <v>1</v>
      </c>
      <c r="L198" s="15"/>
    </row>
    <row r="199" spans="1:12" s="8" customFormat="1" ht="30">
      <c r="A199" s="11" t="s">
        <v>261</v>
      </c>
      <c r="B199" s="46" t="s">
        <v>262</v>
      </c>
      <c r="C199" s="19">
        <v>66.3</v>
      </c>
      <c r="D199" s="54">
        <v>5</v>
      </c>
      <c r="E199" s="14">
        <v>5</v>
      </c>
      <c r="F199" s="15">
        <f t="shared" si="9"/>
        <v>7.5414781297134248E-2</v>
      </c>
      <c r="G199" s="16">
        <f>E199*H199%</f>
        <v>0.5</v>
      </c>
      <c r="H199" s="17">
        <v>10</v>
      </c>
      <c r="I199" s="16">
        <v>0</v>
      </c>
      <c r="J199" s="76">
        <f>I199/E199%</f>
        <v>0</v>
      </c>
      <c r="K199" s="74"/>
      <c r="L199" s="15"/>
    </row>
    <row r="200" spans="1:12" s="8" customFormat="1">
      <c r="A200" s="11" t="s">
        <v>263</v>
      </c>
      <c r="B200" s="46" t="s">
        <v>264</v>
      </c>
      <c r="C200" s="33">
        <v>33.909999999999997</v>
      </c>
      <c r="D200" s="54">
        <v>8</v>
      </c>
      <c r="E200" s="14">
        <v>22</v>
      </c>
      <c r="F200" s="15">
        <f t="shared" si="9"/>
        <v>0.64877617222058392</v>
      </c>
      <c r="G200" s="16">
        <f>E200*H200%</f>
        <v>2.2000000000000002</v>
      </c>
      <c r="H200" s="17">
        <v>10</v>
      </c>
      <c r="I200" s="16">
        <v>2</v>
      </c>
      <c r="J200" s="76">
        <f>I200/E200%</f>
        <v>9.0909090909090917</v>
      </c>
      <c r="K200" s="74">
        <v>2</v>
      </c>
      <c r="L200" s="15"/>
    </row>
    <row r="201" spans="1:12" s="8" customFormat="1">
      <c r="A201" s="11" t="s">
        <v>265</v>
      </c>
      <c r="B201" s="46" t="s">
        <v>266</v>
      </c>
      <c r="C201" s="33">
        <v>12.5</v>
      </c>
      <c r="D201" s="54">
        <v>0</v>
      </c>
      <c r="E201" s="14">
        <v>0</v>
      </c>
      <c r="F201" s="20">
        <f t="shared" si="9"/>
        <v>0</v>
      </c>
      <c r="G201" s="16">
        <f>E201*H201%</f>
        <v>0</v>
      </c>
      <c r="H201" s="17">
        <v>10</v>
      </c>
      <c r="I201" s="16">
        <v>0</v>
      </c>
      <c r="J201" s="76">
        <v>0</v>
      </c>
      <c r="K201" s="74"/>
      <c r="L201" s="20"/>
    </row>
    <row r="202" spans="1:12" s="8" customFormat="1">
      <c r="A202" s="11" t="s">
        <v>267</v>
      </c>
      <c r="B202" s="46" t="s">
        <v>268</v>
      </c>
      <c r="C202" s="33">
        <v>11.3</v>
      </c>
      <c r="D202" s="54">
        <v>0</v>
      </c>
      <c r="E202" s="14">
        <v>0</v>
      </c>
      <c r="F202" s="20">
        <f t="shared" si="9"/>
        <v>0</v>
      </c>
      <c r="G202" s="16">
        <f>E202*H202%</f>
        <v>0</v>
      </c>
      <c r="H202" s="17">
        <v>10</v>
      </c>
      <c r="I202" s="16">
        <v>0</v>
      </c>
      <c r="J202" s="76">
        <v>0</v>
      </c>
      <c r="K202" s="74"/>
      <c r="L202" s="20"/>
    </row>
    <row r="203" spans="1:12" s="8" customFormat="1">
      <c r="A203" s="11" t="s">
        <v>269</v>
      </c>
      <c r="B203" s="46" t="s">
        <v>270</v>
      </c>
      <c r="C203" s="33">
        <v>15.08</v>
      </c>
      <c r="D203" s="54">
        <v>0</v>
      </c>
      <c r="E203" s="14">
        <v>0</v>
      </c>
      <c r="F203" s="20">
        <f t="shared" si="9"/>
        <v>0</v>
      </c>
      <c r="G203" s="16">
        <f>E203*H203%</f>
        <v>0</v>
      </c>
      <c r="H203" s="17">
        <v>10</v>
      </c>
      <c r="I203" s="16">
        <v>0</v>
      </c>
      <c r="J203" s="76">
        <v>0</v>
      </c>
      <c r="K203" s="74"/>
      <c r="L203" s="20"/>
    </row>
    <row r="204" spans="1:12" s="8" customFormat="1">
      <c r="A204" s="11" t="s">
        <v>271</v>
      </c>
      <c r="B204" s="46" t="s">
        <v>272</v>
      </c>
      <c r="C204" s="33">
        <v>48.6</v>
      </c>
      <c r="D204" s="54">
        <v>7</v>
      </c>
      <c r="E204" s="14">
        <v>3</v>
      </c>
      <c r="F204" s="15">
        <f t="shared" si="9"/>
        <v>6.1728395061728392E-2</v>
      </c>
      <c r="G204" s="16">
        <f>E204*H204%</f>
        <v>0.30000000000000004</v>
      </c>
      <c r="H204" s="17">
        <v>10</v>
      </c>
      <c r="I204" s="16">
        <v>0</v>
      </c>
      <c r="J204" s="76">
        <f>I204/E204%</f>
        <v>0</v>
      </c>
      <c r="K204" s="74"/>
      <c r="L204" s="15"/>
    </row>
    <row r="205" spans="1:12" s="8" customFormat="1">
      <c r="A205" s="17"/>
      <c r="B205" s="82" t="s">
        <v>29</v>
      </c>
      <c r="C205" s="35">
        <f>SUM(C192:C204)</f>
        <v>971.46999999999991</v>
      </c>
      <c r="D205" s="57">
        <f>SUM(D192:D204)</f>
        <v>48</v>
      </c>
      <c r="E205" s="31">
        <f>SUM(E192:E204)</f>
        <v>73</v>
      </c>
      <c r="F205" s="32">
        <f>SUM(F192:F204)</f>
        <v>1.3496799307648393</v>
      </c>
      <c r="G205" s="16">
        <f>SUM(G192:G204)</f>
        <v>7.3000000000000007</v>
      </c>
      <c r="H205" s="17"/>
      <c r="I205" s="16">
        <f>SUM(I192:I204)</f>
        <v>3</v>
      </c>
      <c r="J205" s="76"/>
      <c r="K205" s="74"/>
      <c r="L205" s="32"/>
    </row>
    <row r="206" spans="1:12" s="8" customFormat="1" ht="15.75" customHeight="1">
      <c r="A206" s="133" t="s">
        <v>273</v>
      </c>
      <c r="B206" s="133"/>
      <c r="C206" s="133"/>
      <c r="D206" s="133"/>
      <c r="E206" s="133"/>
      <c r="F206" s="133"/>
      <c r="G206" s="133"/>
      <c r="H206" s="133"/>
      <c r="I206" s="133"/>
      <c r="J206" s="134"/>
      <c r="K206" s="79"/>
      <c r="L206" s="92"/>
    </row>
    <row r="207" spans="1:12" s="8" customFormat="1">
      <c r="A207" s="11" t="s">
        <v>274</v>
      </c>
      <c r="B207" s="46" t="s">
        <v>37</v>
      </c>
      <c r="C207" s="12">
        <v>0</v>
      </c>
      <c r="D207" s="12">
        <v>0</v>
      </c>
      <c r="E207" s="12">
        <v>0</v>
      </c>
      <c r="F207" s="20">
        <v>0</v>
      </c>
      <c r="G207" s="16">
        <f>E207*H207%</f>
        <v>0</v>
      </c>
      <c r="H207" s="17">
        <v>10</v>
      </c>
      <c r="I207" s="16">
        <v>0</v>
      </c>
      <c r="J207" s="76">
        <v>0</v>
      </c>
      <c r="K207" s="74"/>
      <c r="L207" s="20"/>
    </row>
    <row r="208" spans="1:12" s="27" customFormat="1" ht="30">
      <c r="A208" s="11" t="s">
        <v>275</v>
      </c>
      <c r="B208" s="46" t="s">
        <v>276</v>
      </c>
      <c r="C208" s="12">
        <v>378.94</v>
      </c>
      <c r="D208" s="62">
        <v>29</v>
      </c>
      <c r="E208" s="21">
        <v>26</v>
      </c>
      <c r="F208" s="22">
        <f>E208/C208</f>
        <v>6.861244524199081E-2</v>
      </c>
      <c r="G208" s="25">
        <f>E208*H208%</f>
        <v>2.6</v>
      </c>
      <c r="H208" s="24">
        <v>10</v>
      </c>
      <c r="I208" s="25">
        <v>2</v>
      </c>
      <c r="J208" s="78">
        <f>I208/E208%</f>
        <v>7.6923076923076916</v>
      </c>
      <c r="K208" s="75">
        <v>2</v>
      </c>
      <c r="L208" s="22"/>
    </row>
    <row r="209" spans="1:12" s="8" customFormat="1">
      <c r="A209" s="17"/>
      <c r="B209" s="82" t="s">
        <v>29</v>
      </c>
      <c r="C209" s="35">
        <f>SUM(C207:C208)</f>
        <v>378.94</v>
      </c>
      <c r="D209" s="31">
        <f>SUM(D207:D208)</f>
        <v>29</v>
      </c>
      <c r="E209" s="31">
        <f>SUM(E207:E208)</f>
        <v>26</v>
      </c>
      <c r="F209" s="32">
        <f>SUM(F207:F208)</f>
        <v>6.861244524199081E-2</v>
      </c>
      <c r="G209" s="16">
        <f>SUM(G207:G208)</f>
        <v>2.6</v>
      </c>
      <c r="H209" s="17"/>
      <c r="I209" s="16">
        <f>SUM(I207:I208)</f>
        <v>2</v>
      </c>
      <c r="J209" s="76"/>
      <c r="K209" s="74"/>
      <c r="L209" s="32"/>
    </row>
    <row r="210" spans="1:12" s="8" customFormat="1" ht="15.75" customHeight="1">
      <c r="A210" s="133" t="s">
        <v>277</v>
      </c>
      <c r="B210" s="133"/>
      <c r="C210" s="133"/>
      <c r="D210" s="133"/>
      <c r="E210" s="133"/>
      <c r="F210" s="133"/>
      <c r="G210" s="133"/>
      <c r="H210" s="133"/>
      <c r="I210" s="133"/>
      <c r="J210" s="134"/>
      <c r="K210" s="79"/>
      <c r="L210" s="92"/>
    </row>
    <row r="211" spans="1:12" s="8" customFormat="1">
      <c r="A211" s="11" t="s">
        <v>278</v>
      </c>
      <c r="B211" s="46" t="s">
        <v>16</v>
      </c>
      <c r="C211" s="19">
        <v>247.8</v>
      </c>
      <c r="D211" s="34">
        <v>11</v>
      </c>
      <c r="E211" s="14">
        <v>10</v>
      </c>
      <c r="F211" s="15">
        <f>E211/C211</f>
        <v>4.0355125100887811E-2</v>
      </c>
      <c r="G211" s="39">
        <f>E211*H211%</f>
        <v>1</v>
      </c>
      <c r="H211" s="17">
        <v>10</v>
      </c>
      <c r="I211" s="16">
        <v>1</v>
      </c>
      <c r="J211" s="76">
        <f>I211/E211%</f>
        <v>10</v>
      </c>
      <c r="K211" s="74">
        <v>1</v>
      </c>
      <c r="L211" s="15"/>
    </row>
    <row r="212" spans="1:12" s="8" customFormat="1" ht="30">
      <c r="A212" s="11" t="s">
        <v>279</v>
      </c>
      <c r="B212" s="46" t="s">
        <v>280</v>
      </c>
      <c r="C212" s="19">
        <v>196.16</v>
      </c>
      <c r="D212" s="41">
        <v>5</v>
      </c>
      <c r="E212" s="14">
        <v>12</v>
      </c>
      <c r="F212" s="20">
        <f>E212/C212</f>
        <v>6.1174551386623165E-2</v>
      </c>
      <c r="G212" s="39">
        <f>E212*H212%</f>
        <v>1.2000000000000002</v>
      </c>
      <c r="H212" s="17">
        <v>10</v>
      </c>
      <c r="I212" s="16">
        <v>1</v>
      </c>
      <c r="J212" s="76">
        <f>I212/E212%</f>
        <v>8.3333333333333339</v>
      </c>
      <c r="K212" s="74">
        <v>1</v>
      </c>
      <c r="L212" s="20"/>
    </row>
    <row r="213" spans="1:12" s="8" customFormat="1">
      <c r="A213" s="11" t="s">
        <v>281</v>
      </c>
      <c r="B213" s="46" t="s">
        <v>282</v>
      </c>
      <c r="C213" s="19">
        <v>130.25</v>
      </c>
      <c r="D213" s="41">
        <v>14</v>
      </c>
      <c r="E213" s="14">
        <v>20</v>
      </c>
      <c r="F213" s="20">
        <f>E213/C213</f>
        <v>0.15355086372360843</v>
      </c>
      <c r="G213" s="39">
        <f>E213*H213%</f>
        <v>2</v>
      </c>
      <c r="H213" s="17">
        <v>10</v>
      </c>
      <c r="I213" s="16">
        <v>2</v>
      </c>
      <c r="J213" s="76">
        <f>I213/E213%</f>
        <v>10</v>
      </c>
      <c r="K213" s="74">
        <v>2</v>
      </c>
      <c r="L213" s="20"/>
    </row>
    <row r="214" spans="1:12" s="8" customFormat="1">
      <c r="A214" s="11" t="s">
        <v>283</v>
      </c>
      <c r="B214" s="46" t="s">
        <v>284</v>
      </c>
      <c r="C214" s="19">
        <v>8.4600000000000009</v>
      </c>
      <c r="D214" s="54">
        <v>0</v>
      </c>
      <c r="E214" s="14">
        <v>0</v>
      </c>
      <c r="F214" s="20">
        <f>E214/C214</f>
        <v>0</v>
      </c>
      <c r="G214" s="39">
        <f>E214*H214%</f>
        <v>0</v>
      </c>
      <c r="H214" s="17">
        <v>10</v>
      </c>
      <c r="I214" s="16">
        <v>0</v>
      </c>
      <c r="J214" s="76">
        <v>0</v>
      </c>
      <c r="K214" s="74"/>
      <c r="L214" s="20"/>
    </row>
    <row r="215" spans="1:12" s="8" customFormat="1">
      <c r="A215" s="11" t="s">
        <v>285</v>
      </c>
      <c r="B215" s="46" t="s">
        <v>286</v>
      </c>
      <c r="C215" s="19">
        <v>3.4079999999999999</v>
      </c>
      <c r="D215" s="34">
        <v>1</v>
      </c>
      <c r="E215" s="14">
        <v>1</v>
      </c>
      <c r="F215" s="20">
        <f>E215/C215</f>
        <v>0.29342723004694837</v>
      </c>
      <c r="G215" s="39">
        <f>E215*H215%</f>
        <v>0.1</v>
      </c>
      <c r="H215" s="17">
        <v>10</v>
      </c>
      <c r="I215" s="16">
        <v>0</v>
      </c>
      <c r="J215" s="76">
        <v>0</v>
      </c>
      <c r="K215" s="74"/>
      <c r="L215" s="20"/>
    </row>
    <row r="216" spans="1:12" s="8" customFormat="1">
      <c r="A216" s="17"/>
      <c r="B216" s="82" t="s">
        <v>29</v>
      </c>
      <c r="C216" s="30">
        <f>SUM(C211:C215)</f>
        <v>586.07800000000009</v>
      </c>
      <c r="D216" s="31">
        <f>SUM(D211:D215)</f>
        <v>31</v>
      </c>
      <c r="E216" s="31">
        <f>SUM(E211:E215)</f>
        <v>43</v>
      </c>
      <c r="F216" s="32">
        <f>SUM(F211:F215)</f>
        <v>0.54850777025806785</v>
      </c>
      <c r="G216" s="39">
        <f>SUM(G211:G215)</f>
        <v>4.3</v>
      </c>
      <c r="H216" s="17"/>
      <c r="I216" s="16">
        <f>SUM(I211:I215)</f>
        <v>4</v>
      </c>
      <c r="J216" s="76"/>
      <c r="K216" s="74"/>
      <c r="L216" s="32"/>
    </row>
    <row r="217" spans="1:12" s="8" customFormat="1" ht="15.75" customHeight="1">
      <c r="A217" s="133" t="s">
        <v>287</v>
      </c>
      <c r="B217" s="133"/>
      <c r="C217" s="133"/>
      <c r="D217" s="133"/>
      <c r="E217" s="133"/>
      <c r="F217" s="133"/>
      <c r="G217" s="133"/>
      <c r="H217" s="133"/>
      <c r="I217" s="133"/>
      <c r="J217" s="134"/>
      <c r="K217" s="79"/>
      <c r="L217" s="92"/>
    </row>
    <row r="218" spans="1:12" s="8" customFormat="1">
      <c r="A218" s="11" t="s">
        <v>288</v>
      </c>
      <c r="B218" s="46" t="s">
        <v>37</v>
      </c>
      <c r="C218" s="19">
        <v>431.1</v>
      </c>
      <c r="D218" s="54">
        <v>0</v>
      </c>
      <c r="E218" s="14">
        <v>0</v>
      </c>
      <c r="F218" s="20">
        <f>E218/C218</f>
        <v>0</v>
      </c>
      <c r="G218" s="16">
        <f>E218*H218%</f>
        <v>0</v>
      </c>
      <c r="H218" s="17">
        <v>10</v>
      </c>
      <c r="I218" s="16">
        <v>0</v>
      </c>
      <c r="J218" s="76">
        <v>0</v>
      </c>
      <c r="K218" s="74"/>
      <c r="L218" s="20"/>
    </row>
    <row r="219" spans="1:12" s="8" customFormat="1">
      <c r="A219" s="12" t="s">
        <v>289</v>
      </c>
      <c r="B219" s="46" t="s">
        <v>290</v>
      </c>
      <c r="C219" s="19">
        <v>99.61</v>
      </c>
      <c r="D219" s="54">
        <v>1</v>
      </c>
      <c r="E219" s="14">
        <v>4</v>
      </c>
      <c r="F219" s="15">
        <f>E219/C219</f>
        <v>4.0156610782049997E-2</v>
      </c>
      <c r="G219" s="16">
        <f>E219*H219%</f>
        <v>0.4</v>
      </c>
      <c r="H219" s="17">
        <v>10</v>
      </c>
      <c r="I219" s="16">
        <v>0</v>
      </c>
      <c r="J219" s="76">
        <f>I219/E219%</f>
        <v>0</v>
      </c>
      <c r="K219" s="74"/>
      <c r="L219" s="15"/>
    </row>
    <row r="220" spans="1:12" s="8" customFormat="1">
      <c r="A220" s="11" t="s">
        <v>291</v>
      </c>
      <c r="B220" s="46" t="s">
        <v>292</v>
      </c>
      <c r="C220" s="19">
        <v>4.2</v>
      </c>
      <c r="D220" s="54">
        <v>0</v>
      </c>
      <c r="E220" s="14">
        <v>3</v>
      </c>
      <c r="F220" s="15">
        <f>E220/C220</f>
        <v>0.7142857142857143</v>
      </c>
      <c r="G220" s="16">
        <f>E220*H220%</f>
        <v>0.30000000000000004</v>
      </c>
      <c r="H220" s="17">
        <v>10</v>
      </c>
      <c r="I220" s="16">
        <v>0</v>
      </c>
      <c r="J220" s="76">
        <v>0</v>
      </c>
      <c r="K220" s="74"/>
      <c r="L220" s="15"/>
    </row>
    <row r="221" spans="1:12" s="8" customFormat="1">
      <c r="A221" s="17"/>
      <c r="B221" s="82" t="s">
        <v>29</v>
      </c>
      <c r="C221" s="35">
        <f>SUM(C218:C220)</f>
        <v>534.91000000000008</v>
      </c>
      <c r="D221" s="57">
        <f>SUM(D218:D220)</f>
        <v>1</v>
      </c>
      <c r="E221" s="31">
        <f>SUM(E218:E220)</f>
        <v>7</v>
      </c>
      <c r="F221" s="32">
        <f>SUM(F218:F220)</f>
        <v>0.75444232506776432</v>
      </c>
      <c r="G221" s="16">
        <f>SUM(G218:G220)</f>
        <v>0.70000000000000007</v>
      </c>
      <c r="H221" s="17"/>
      <c r="I221" s="16">
        <v>0</v>
      </c>
      <c r="J221" s="76"/>
      <c r="K221" s="74"/>
      <c r="L221" s="32"/>
    </row>
    <row r="222" spans="1:12" s="8" customFormat="1" ht="15.75" customHeight="1">
      <c r="A222" s="133" t="s">
        <v>293</v>
      </c>
      <c r="B222" s="133"/>
      <c r="C222" s="133"/>
      <c r="D222" s="133"/>
      <c r="E222" s="133"/>
      <c r="F222" s="133"/>
      <c r="G222" s="133"/>
      <c r="H222" s="133"/>
      <c r="I222" s="133"/>
      <c r="J222" s="134"/>
      <c r="K222" s="79"/>
      <c r="L222" s="92"/>
    </row>
    <row r="223" spans="1:12" s="8" customFormat="1">
      <c r="A223" s="11" t="s">
        <v>294</v>
      </c>
      <c r="B223" s="46" t="s">
        <v>16</v>
      </c>
      <c r="C223" s="33">
        <v>297.64</v>
      </c>
      <c r="D223" s="54">
        <v>95</v>
      </c>
      <c r="E223" s="14">
        <v>169</v>
      </c>
      <c r="F223" s="15">
        <f>E223/C223</f>
        <v>0.56780002687810782</v>
      </c>
      <c r="G223" s="16">
        <f>E223*H223%</f>
        <v>16.900000000000002</v>
      </c>
      <c r="H223" s="17">
        <v>10</v>
      </c>
      <c r="I223" s="16">
        <v>16</v>
      </c>
      <c r="J223" s="76">
        <f>I223/E223%</f>
        <v>9.4674556213017755</v>
      </c>
      <c r="K223" s="74">
        <v>16</v>
      </c>
      <c r="L223" s="15"/>
    </row>
    <row r="224" spans="1:12" s="8" customFormat="1" ht="30">
      <c r="A224" s="11" t="s">
        <v>295</v>
      </c>
      <c r="B224" s="46" t="s">
        <v>296</v>
      </c>
      <c r="C224" s="33">
        <v>174.07</v>
      </c>
      <c r="D224" s="54">
        <v>43</v>
      </c>
      <c r="E224" s="14">
        <v>46</v>
      </c>
      <c r="F224" s="15">
        <f>E224/C224</f>
        <v>0.26426150399264664</v>
      </c>
      <c r="G224" s="16">
        <f>E224*H224%</f>
        <v>4.6000000000000005</v>
      </c>
      <c r="H224" s="17">
        <v>10</v>
      </c>
      <c r="I224" s="16">
        <v>4</v>
      </c>
      <c r="J224" s="76">
        <f>I224/E224%</f>
        <v>8.695652173913043</v>
      </c>
      <c r="K224" s="74">
        <v>4</v>
      </c>
      <c r="L224" s="15"/>
    </row>
    <row r="225" spans="1:12" s="8" customFormat="1">
      <c r="A225" s="11" t="s">
        <v>297</v>
      </c>
      <c r="B225" s="46" t="s">
        <v>298</v>
      </c>
      <c r="C225" s="33">
        <v>17.899999999999999</v>
      </c>
      <c r="D225" s="54">
        <v>0</v>
      </c>
      <c r="E225" s="14">
        <v>0</v>
      </c>
      <c r="F225" s="20">
        <f>E225/C225</f>
        <v>0</v>
      </c>
      <c r="G225" s="16">
        <f>E225*H225%</f>
        <v>0</v>
      </c>
      <c r="H225" s="17">
        <v>10</v>
      </c>
      <c r="I225" s="16">
        <v>0</v>
      </c>
      <c r="J225" s="76">
        <v>0</v>
      </c>
      <c r="K225" s="74"/>
      <c r="L225" s="20"/>
    </row>
    <row r="226" spans="1:12" s="8" customFormat="1">
      <c r="A226" s="17"/>
      <c r="B226" s="82" t="s">
        <v>29</v>
      </c>
      <c r="C226" s="35">
        <f>SUM(C223:C225)</f>
        <v>489.60999999999996</v>
      </c>
      <c r="D226" s="57">
        <f>SUM(D223:D225)</f>
        <v>138</v>
      </c>
      <c r="E226" s="31">
        <f>SUM(E223:E225)</f>
        <v>215</v>
      </c>
      <c r="F226" s="32">
        <f>SUM(F223:F225)</f>
        <v>0.83206153087075441</v>
      </c>
      <c r="G226" s="16">
        <f>SUM(G223:G225)</f>
        <v>21.500000000000004</v>
      </c>
      <c r="H226" s="29"/>
      <c r="I226" s="16">
        <f>SUM(I223:I225)</f>
        <v>20</v>
      </c>
      <c r="J226" s="76"/>
      <c r="K226" s="74"/>
      <c r="L226" s="32"/>
    </row>
    <row r="227" spans="1:12" s="8" customFormat="1" ht="15.75" customHeight="1">
      <c r="A227" s="133" t="s">
        <v>299</v>
      </c>
      <c r="B227" s="133"/>
      <c r="C227" s="133"/>
      <c r="D227" s="133"/>
      <c r="E227" s="133"/>
      <c r="F227" s="133"/>
      <c r="G227" s="133"/>
      <c r="H227" s="133"/>
      <c r="I227" s="133"/>
      <c r="J227" s="134"/>
      <c r="K227" s="79"/>
      <c r="L227" s="92"/>
    </row>
    <row r="228" spans="1:12" s="8" customFormat="1">
      <c r="A228" s="11" t="s">
        <v>300</v>
      </c>
      <c r="B228" s="46" t="s">
        <v>16</v>
      </c>
      <c r="C228" s="33">
        <v>616.47</v>
      </c>
      <c r="D228" s="62">
        <v>0</v>
      </c>
      <c r="E228" s="63">
        <v>0</v>
      </c>
      <c r="F228" s="20">
        <f>E228/C228</f>
        <v>0</v>
      </c>
      <c r="G228" s="16">
        <f>E228*H228%</f>
        <v>0</v>
      </c>
      <c r="H228" s="17">
        <v>10</v>
      </c>
      <c r="I228" s="16">
        <v>0</v>
      </c>
      <c r="J228" s="76">
        <v>0</v>
      </c>
      <c r="K228" s="74"/>
      <c r="L228" s="20"/>
    </row>
    <row r="229" spans="1:12" s="8" customFormat="1">
      <c r="A229" s="17"/>
      <c r="B229" s="82" t="s">
        <v>29</v>
      </c>
      <c r="C229" s="35">
        <f>SUM(C228)</f>
        <v>616.47</v>
      </c>
      <c r="D229" s="31">
        <v>0</v>
      </c>
      <c r="E229" s="31">
        <v>0</v>
      </c>
      <c r="F229" s="32">
        <v>0</v>
      </c>
      <c r="G229" s="16">
        <f>E229*H229%</f>
        <v>0</v>
      </c>
      <c r="H229" s="17">
        <v>10</v>
      </c>
      <c r="I229" s="16">
        <v>0</v>
      </c>
      <c r="J229" s="76">
        <v>0</v>
      </c>
      <c r="K229" s="74"/>
      <c r="L229" s="32"/>
    </row>
    <row r="230" spans="1:12" s="8" customFormat="1">
      <c r="A230" s="17"/>
      <c r="B230" s="82" t="s">
        <v>301</v>
      </c>
      <c r="C230" s="30">
        <f>C26+C32+C38+C45+C51+C55+C59+C63+C74+C79+C86+C96+C102+C109+C113+C117+C122+C135+C140+C150+C155+C158+C169+C184+C190+C205+C209+C216+C221+C226+C229</f>
        <v>38050.094000000005</v>
      </c>
      <c r="D230" s="57">
        <f>D26+D32+D38+D45+D51+D59+D63+D74+D86+D96+D102+D109+D117+D122+D135+D150+D155+D158+D169+D184+D190+D205+D209+D216+D221+D226+D229</f>
        <v>2325</v>
      </c>
      <c r="E230" s="57">
        <f>E26+E32+E38+E45+E51+E59+E63+E74+E79+E86+E96+E102+E109+E113+E117+E122+E135+E140+E150+E155+E158+E169+E184+E190+E205+E209+E216+E221+E226+E229</f>
        <v>2901</v>
      </c>
      <c r="F230" s="32"/>
      <c r="G230" s="39">
        <f>G26+G38+G45+G51+G59+G63+G74+G86+G96+G102+G109+G113+G117+G122+G135+G140+G150+G155+G158+G169+G184+G190+G205+G209+G216+G221+G226+G229</f>
        <v>287.00000000000006</v>
      </c>
      <c r="H230" s="29"/>
      <c r="I230" s="16">
        <f>I26+I32+I38+I45+I51+I59+I63+I74+I79+I86+I96+I102+I109+I113+I117+I122+I135+I140+I150+I155+I158+I169+I184+I190+I205+I209+I216+I221+I226+I229</f>
        <v>233</v>
      </c>
      <c r="J230" s="76">
        <v>0</v>
      </c>
      <c r="K230" s="74">
        <f>K17+K19+K23+K25+K30+K34+K47+K48+K49+K50+K62+K65+K66+K69+K81+K82+K83+K85+K88+K89+K90+K95+K98+K99+K101+K105+K106+K112+K124+K131+K142+K143+K144+K145+K146+K149+K152+K153+K154+K157+K160+K161+K171+K175+K179+K186+K187+K189+K198+K200+K208+K211+K212+K213+K223+K224</f>
        <v>233</v>
      </c>
      <c r="L230" s="32"/>
    </row>
    <row r="233" spans="1:12">
      <c r="B233" s="132"/>
      <c r="C233" s="132"/>
      <c r="D233" s="132"/>
      <c r="E233" s="132"/>
      <c r="F233" s="132"/>
      <c r="G233" s="132"/>
      <c r="H233" s="132"/>
      <c r="I233" s="132"/>
      <c r="L233" s="91"/>
    </row>
    <row r="234" spans="1:12" ht="18.75">
      <c r="B234" s="90"/>
      <c r="C234" s="7"/>
      <c r="D234" s="7"/>
      <c r="E234" s="7"/>
      <c r="F234" s="7"/>
      <c r="G234" s="7"/>
      <c r="H234" s="7"/>
      <c r="I234" s="7"/>
      <c r="L234" s="148"/>
    </row>
  </sheetData>
  <mergeCells count="47">
    <mergeCell ref="A80:J80"/>
    <mergeCell ref="A33:J33"/>
    <mergeCell ref="A27:J27"/>
    <mergeCell ref="A16:J16"/>
    <mergeCell ref="A222:J222"/>
    <mergeCell ref="A227:J227"/>
    <mergeCell ref="B233:I233"/>
    <mergeCell ref="A110:J110"/>
    <mergeCell ref="A39:J39"/>
    <mergeCell ref="A46:J46"/>
    <mergeCell ref="A210:J210"/>
    <mergeCell ref="A217:J217"/>
    <mergeCell ref="A60:J60"/>
    <mergeCell ref="A64:J64"/>
    <mergeCell ref="A75:J75"/>
    <mergeCell ref="A103:J103"/>
    <mergeCell ref="A52:J52"/>
    <mergeCell ref="A56:J56"/>
    <mergeCell ref="A87:J87"/>
    <mergeCell ref="A97:J97"/>
    <mergeCell ref="A206:J206"/>
    <mergeCell ref="A114:J114"/>
    <mergeCell ref="A118:J118"/>
    <mergeCell ref="A123:J123"/>
    <mergeCell ref="A136:J136"/>
    <mergeCell ref="A141:J141"/>
    <mergeCell ref="A151:J151"/>
    <mergeCell ref="A156:J156"/>
    <mergeCell ref="A159:J159"/>
    <mergeCell ref="A170:J170"/>
    <mergeCell ref="A185:J185"/>
    <mergeCell ref="A191:J191"/>
    <mergeCell ref="A10:A14"/>
    <mergeCell ref="C10:C14"/>
    <mergeCell ref="G10:J10"/>
    <mergeCell ref="G11:H11"/>
    <mergeCell ref="B10:B14"/>
    <mergeCell ref="L10:L14"/>
    <mergeCell ref="K10:K14"/>
    <mergeCell ref="E2:F2"/>
    <mergeCell ref="D10:E13"/>
    <mergeCell ref="F10:F14"/>
    <mergeCell ref="I11:J11"/>
    <mergeCell ref="H12:H14"/>
    <mergeCell ref="I12:I14"/>
    <mergeCell ref="J12:J14"/>
    <mergeCell ref="G12:G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2022-05-18T07:05:42Z</dcterms:modified>
</cp:coreProperties>
</file>