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7" i="1"/>
  <c r="F28"/>
  <c r="G28"/>
  <c r="G29"/>
  <c r="I138"/>
  <c r="F29"/>
  <c r="F170"/>
  <c r="F171"/>
  <c r="F173"/>
  <c r="F174"/>
  <c r="F175"/>
  <c r="F176"/>
  <c r="F177"/>
  <c r="F178"/>
  <c r="F179"/>
  <c r="F180"/>
  <c r="F181"/>
  <c r="C138"/>
  <c r="E30"/>
  <c r="D30"/>
  <c r="C30"/>
  <c r="I30"/>
  <c r="E111"/>
  <c r="L188" l="1"/>
  <c r="L182"/>
  <c r="L36"/>
  <c r="D224"/>
  <c r="L224"/>
  <c r="L214"/>
  <c r="F203"/>
  <c r="L203"/>
  <c r="G179"/>
  <c r="G169"/>
  <c r="L167"/>
  <c r="L156"/>
  <c r="L153"/>
  <c r="L148"/>
  <c r="G144"/>
  <c r="L133"/>
  <c r="L111"/>
  <c r="L107"/>
  <c r="L100"/>
  <c r="L94"/>
  <c r="L84"/>
  <c r="L61"/>
  <c r="E72"/>
  <c r="L49"/>
  <c r="L30"/>
  <c r="L24"/>
  <c r="L228" l="1"/>
  <c r="D228"/>
  <c r="E214"/>
  <c r="E188"/>
  <c r="E167"/>
  <c r="G155"/>
  <c r="E153"/>
  <c r="E148"/>
  <c r="E133"/>
  <c r="E107"/>
  <c r="E100"/>
  <c r="E84"/>
  <c r="G59"/>
  <c r="I61"/>
  <c r="E61"/>
  <c r="E57"/>
  <c r="E36"/>
  <c r="D100"/>
  <c r="D43"/>
  <c r="E24" l="1"/>
  <c r="D24"/>
  <c r="C24"/>
  <c r="G97"/>
  <c r="G98"/>
  <c r="G99"/>
  <c r="G64"/>
  <c r="G65"/>
  <c r="J65" s="1"/>
  <c r="G66"/>
  <c r="G33"/>
  <c r="J28"/>
  <c r="J23"/>
  <c r="G210" l="1"/>
  <c r="J210" s="1"/>
  <c r="G211"/>
  <c r="J211" s="1"/>
  <c r="G197"/>
  <c r="J197" s="1"/>
  <c r="G198"/>
  <c r="J198" s="1"/>
  <c r="J179"/>
  <c r="G180"/>
  <c r="J180" s="1"/>
  <c r="G181"/>
  <c r="J181" s="1"/>
  <c r="G161"/>
  <c r="J161" s="1"/>
  <c r="G162"/>
  <c r="J162" s="1"/>
  <c r="G151"/>
  <c r="J151" s="1"/>
  <c r="G152"/>
  <c r="J152" s="1"/>
  <c r="G141"/>
  <c r="J141" s="1"/>
  <c r="G142"/>
  <c r="J142" s="1"/>
  <c r="G130"/>
  <c r="J130" s="1"/>
  <c r="G126"/>
  <c r="J126" s="1"/>
  <c r="G127"/>
  <c r="J127" s="1"/>
  <c r="G128"/>
  <c r="J128" s="1"/>
  <c r="G129"/>
  <c r="J129" s="1"/>
  <c r="F16"/>
  <c r="F24" s="1"/>
  <c r="F17"/>
  <c r="F18"/>
  <c r="F20"/>
  <c r="F21"/>
  <c r="F22"/>
  <c r="F23"/>
  <c r="I153"/>
  <c r="D153"/>
  <c r="C153"/>
  <c r="I167" l="1"/>
  <c r="F166"/>
  <c r="D167"/>
  <c r="C167"/>
  <c r="I102"/>
  <c r="F103"/>
  <c r="F104"/>
  <c r="J97"/>
  <c r="J98"/>
  <c r="J99"/>
  <c r="F97"/>
  <c r="F98"/>
  <c r="F99"/>
  <c r="G56"/>
  <c r="J56" s="1"/>
  <c r="F56"/>
  <c r="G222"/>
  <c r="J222" s="1"/>
  <c r="G17"/>
  <c r="J17" s="1"/>
  <c r="G18"/>
  <c r="J18" s="1"/>
  <c r="G19"/>
  <c r="J19" s="1"/>
  <c r="G20"/>
  <c r="J20" s="1"/>
  <c r="G21"/>
  <c r="J21" s="1"/>
  <c r="G22"/>
  <c r="J22" s="1"/>
  <c r="F19"/>
  <c r="F210" l="1"/>
  <c r="F34"/>
  <c r="F35"/>
  <c r="F32"/>
  <c r="G34"/>
  <c r="G35"/>
  <c r="G32"/>
  <c r="J32" s="1"/>
  <c r="G172" l="1"/>
  <c r="J172" s="1"/>
  <c r="J144"/>
  <c r="G131"/>
  <c r="J131" s="1"/>
  <c r="G171"/>
  <c r="J171" s="1"/>
  <c r="G173"/>
  <c r="J173" s="1"/>
  <c r="G174"/>
  <c r="J174" s="1"/>
  <c r="G175"/>
  <c r="J175" s="1"/>
  <c r="G176"/>
  <c r="J176" s="1"/>
  <c r="F209"/>
  <c r="G163"/>
  <c r="J163" s="1"/>
  <c r="F163"/>
  <c r="G92" l="1"/>
  <c r="J92" s="1"/>
  <c r="F92"/>
  <c r="F46"/>
  <c r="I24"/>
  <c r="F158" l="1"/>
  <c r="I227"/>
  <c r="G227"/>
  <c r="C227"/>
  <c r="I226"/>
  <c r="G226"/>
  <c r="F226"/>
  <c r="E224"/>
  <c r="C224"/>
  <c r="I223"/>
  <c r="I224" s="1"/>
  <c r="G223"/>
  <c r="F223"/>
  <c r="F222"/>
  <c r="G221"/>
  <c r="F221"/>
  <c r="D219"/>
  <c r="C219"/>
  <c r="I218"/>
  <c r="G218"/>
  <c r="F218"/>
  <c r="I217"/>
  <c r="G217"/>
  <c r="F217"/>
  <c r="I216"/>
  <c r="G216"/>
  <c r="F216"/>
  <c r="D214"/>
  <c r="C214"/>
  <c r="G213"/>
  <c r="J213" s="1"/>
  <c r="F213"/>
  <c r="I212"/>
  <c r="I214" s="1"/>
  <c r="G212"/>
  <c r="F212"/>
  <c r="F211"/>
  <c r="G209"/>
  <c r="J209" s="1"/>
  <c r="D207"/>
  <c r="C207"/>
  <c r="G206"/>
  <c r="J206" s="1"/>
  <c r="F206"/>
  <c r="F207" s="1"/>
  <c r="I205"/>
  <c r="I207" s="1"/>
  <c r="G205"/>
  <c r="E203"/>
  <c r="D203"/>
  <c r="C203"/>
  <c r="G202"/>
  <c r="J202" s="1"/>
  <c r="F202"/>
  <c r="I201"/>
  <c r="G201"/>
  <c r="F201"/>
  <c r="I200"/>
  <c r="G200"/>
  <c r="F200"/>
  <c r="I199"/>
  <c r="G199"/>
  <c r="F199"/>
  <c r="F198"/>
  <c r="F197"/>
  <c r="G196"/>
  <c r="J196" s="1"/>
  <c r="F196"/>
  <c r="G195"/>
  <c r="J195" s="1"/>
  <c r="F195"/>
  <c r="G194"/>
  <c r="J194" s="1"/>
  <c r="F194"/>
  <c r="G193"/>
  <c r="J193" s="1"/>
  <c r="F193"/>
  <c r="G192"/>
  <c r="J192" s="1"/>
  <c r="F192"/>
  <c r="G191"/>
  <c r="J191" s="1"/>
  <c r="F191"/>
  <c r="G190"/>
  <c r="J190" s="1"/>
  <c r="F190"/>
  <c r="I188"/>
  <c r="D188"/>
  <c r="C188"/>
  <c r="G187"/>
  <c r="J187" s="1"/>
  <c r="F187"/>
  <c r="G186"/>
  <c r="J186" s="1"/>
  <c r="F186"/>
  <c r="G185"/>
  <c r="J185" s="1"/>
  <c r="F185"/>
  <c r="G184"/>
  <c r="J184" s="1"/>
  <c r="F184"/>
  <c r="I182"/>
  <c r="E182"/>
  <c r="D182"/>
  <c r="C182"/>
  <c r="G178"/>
  <c r="J178" s="1"/>
  <c r="G177"/>
  <c r="J177" s="1"/>
  <c r="G170"/>
  <c r="J170" s="1"/>
  <c r="J169"/>
  <c r="F169"/>
  <c r="G166"/>
  <c r="G165"/>
  <c r="J165" s="1"/>
  <c r="F165"/>
  <c r="G164"/>
  <c r="J164" s="1"/>
  <c r="F164"/>
  <c r="F162"/>
  <c r="F161"/>
  <c r="G160"/>
  <c r="J160" s="1"/>
  <c r="F160"/>
  <c r="G159"/>
  <c r="J159" s="1"/>
  <c r="F159"/>
  <c r="G158"/>
  <c r="J158" s="1"/>
  <c r="D156"/>
  <c r="C156"/>
  <c r="F155"/>
  <c r="F156" s="1"/>
  <c r="F152"/>
  <c r="F151"/>
  <c r="G150"/>
  <c r="J150" s="1"/>
  <c r="F150"/>
  <c r="I148"/>
  <c r="D148"/>
  <c r="C148"/>
  <c r="G147"/>
  <c r="J147" s="1"/>
  <c r="F147"/>
  <c r="G146"/>
  <c r="J146" s="1"/>
  <c r="F146"/>
  <c r="G145"/>
  <c r="J145" s="1"/>
  <c r="F145"/>
  <c r="F144"/>
  <c r="G143"/>
  <c r="J143" s="1"/>
  <c r="F143"/>
  <c r="F142"/>
  <c r="F141"/>
  <c r="G140"/>
  <c r="J140" s="1"/>
  <c r="F140"/>
  <c r="G136"/>
  <c r="F136"/>
  <c r="G135"/>
  <c r="F135"/>
  <c r="I133"/>
  <c r="D133"/>
  <c r="C133"/>
  <c r="G132"/>
  <c r="J132" s="1"/>
  <c r="F132"/>
  <c r="F131"/>
  <c r="F130"/>
  <c r="F129"/>
  <c r="F128"/>
  <c r="F127"/>
  <c r="F126"/>
  <c r="G125"/>
  <c r="J125" s="1"/>
  <c r="F125"/>
  <c r="G124"/>
  <c r="J124" s="1"/>
  <c r="F124"/>
  <c r="G123"/>
  <c r="J123" s="1"/>
  <c r="F123"/>
  <c r="G122"/>
  <c r="J122" s="1"/>
  <c r="F122"/>
  <c r="C120"/>
  <c r="I119"/>
  <c r="G119"/>
  <c r="F119"/>
  <c r="I118"/>
  <c r="G118"/>
  <c r="F118"/>
  <c r="I117"/>
  <c r="G117"/>
  <c r="F117"/>
  <c r="C115"/>
  <c r="I114"/>
  <c r="G114"/>
  <c r="F114"/>
  <c r="I113"/>
  <c r="G113"/>
  <c r="D111"/>
  <c r="C111"/>
  <c r="G110"/>
  <c r="J110" s="1"/>
  <c r="F110"/>
  <c r="I111"/>
  <c r="G109"/>
  <c r="J109" s="1"/>
  <c r="F109"/>
  <c r="D107"/>
  <c r="C107"/>
  <c r="I106"/>
  <c r="G106"/>
  <c r="I105"/>
  <c r="G105"/>
  <c r="G104"/>
  <c r="J104" s="1"/>
  <c r="G103"/>
  <c r="J103" s="1"/>
  <c r="G102"/>
  <c r="I100"/>
  <c r="C100"/>
  <c r="G96"/>
  <c r="J96" s="1"/>
  <c r="F96"/>
  <c r="F100" s="1"/>
  <c r="I94"/>
  <c r="E94"/>
  <c r="D94"/>
  <c r="C94"/>
  <c r="G93"/>
  <c r="J93" s="1"/>
  <c r="F93"/>
  <c r="G91"/>
  <c r="J91" s="1"/>
  <c r="F91"/>
  <c r="G90"/>
  <c r="J90" s="1"/>
  <c r="F90"/>
  <c r="G89"/>
  <c r="J89" s="1"/>
  <c r="F89"/>
  <c r="G88"/>
  <c r="J88" s="1"/>
  <c r="F88"/>
  <c r="G87"/>
  <c r="J87" s="1"/>
  <c r="F87"/>
  <c r="G86"/>
  <c r="J86" s="1"/>
  <c r="F86"/>
  <c r="I84"/>
  <c r="D84"/>
  <c r="C84"/>
  <c r="G83"/>
  <c r="J83" s="1"/>
  <c r="F83"/>
  <c r="G82"/>
  <c r="J82" s="1"/>
  <c r="F82"/>
  <c r="G81"/>
  <c r="J81" s="1"/>
  <c r="F81"/>
  <c r="G80"/>
  <c r="J80" s="1"/>
  <c r="F80"/>
  <c r="G79"/>
  <c r="J79" s="1"/>
  <c r="F79"/>
  <c r="D77"/>
  <c r="C77"/>
  <c r="I76"/>
  <c r="G76"/>
  <c r="I75"/>
  <c r="G75"/>
  <c r="F75"/>
  <c r="I74"/>
  <c r="G74"/>
  <c r="F74"/>
  <c r="D72"/>
  <c r="C72"/>
  <c r="G71"/>
  <c r="F71"/>
  <c r="I70"/>
  <c r="G70"/>
  <c r="F70"/>
  <c r="I69"/>
  <c r="G69"/>
  <c r="F69"/>
  <c r="G68"/>
  <c r="J68" s="1"/>
  <c r="F68"/>
  <c r="G67"/>
  <c r="J67" s="1"/>
  <c r="F67"/>
  <c r="I66"/>
  <c r="F66"/>
  <c r="F65"/>
  <c r="I64"/>
  <c r="F64"/>
  <c r="G63"/>
  <c r="J63" s="1"/>
  <c r="F63"/>
  <c r="D61"/>
  <c r="C61"/>
  <c r="G60"/>
  <c r="J60" s="1"/>
  <c r="F60"/>
  <c r="J59"/>
  <c r="F59"/>
  <c r="I57"/>
  <c r="D57"/>
  <c r="C57"/>
  <c r="G55"/>
  <c r="J55" s="1"/>
  <c r="F55"/>
  <c r="F57" s="1"/>
  <c r="C53"/>
  <c r="I52"/>
  <c r="G52"/>
  <c r="I51"/>
  <c r="G51"/>
  <c r="I49"/>
  <c r="E49"/>
  <c r="D49"/>
  <c r="C49"/>
  <c r="G48"/>
  <c r="J48" s="1"/>
  <c r="F48"/>
  <c r="G47"/>
  <c r="J47" s="1"/>
  <c r="F47"/>
  <c r="G46"/>
  <c r="J46" s="1"/>
  <c r="G45"/>
  <c r="J45" s="1"/>
  <c r="F45"/>
  <c r="C43"/>
  <c r="I42"/>
  <c r="G42"/>
  <c r="I41"/>
  <c r="G41"/>
  <c r="F41"/>
  <c r="G40"/>
  <c r="J40" s="1"/>
  <c r="F40"/>
  <c r="I39"/>
  <c r="G39"/>
  <c r="F39"/>
  <c r="I38"/>
  <c r="G38"/>
  <c r="F38"/>
  <c r="D36"/>
  <c r="C36"/>
  <c r="J33"/>
  <c r="F33"/>
  <c r="G27"/>
  <c r="J27" s="1"/>
  <c r="G26"/>
  <c r="J26" s="1"/>
  <c r="F26"/>
  <c r="G16"/>
  <c r="E228" l="1"/>
  <c r="C228"/>
  <c r="J16"/>
  <c r="G24"/>
  <c r="G156"/>
  <c r="J155"/>
  <c r="J221"/>
  <c r="F111"/>
  <c r="F214"/>
  <c r="I203"/>
  <c r="G115"/>
  <c r="I120"/>
  <c r="G167"/>
  <c r="G219"/>
  <c r="F72"/>
  <c r="F167"/>
  <c r="G53"/>
  <c r="I72"/>
  <c r="I107"/>
  <c r="F219"/>
  <c r="G30"/>
  <c r="I43"/>
  <c r="I77"/>
  <c r="F43"/>
  <c r="F49"/>
  <c r="I115"/>
  <c r="G207"/>
  <c r="I219"/>
  <c r="F77"/>
  <c r="G43"/>
  <c r="J43" s="1"/>
  <c r="I53"/>
  <c r="G107"/>
  <c r="G57"/>
  <c r="F188"/>
  <c r="F107"/>
  <c r="F84"/>
  <c r="G224"/>
  <c r="F224"/>
  <c r="G49"/>
  <c r="G188"/>
  <c r="G133"/>
  <c r="F133"/>
  <c r="G84"/>
  <c r="G214"/>
  <c r="G203"/>
  <c r="F182"/>
  <c r="G182"/>
  <c r="F153"/>
  <c r="G153"/>
  <c r="F148"/>
  <c r="G148"/>
  <c r="G111"/>
  <c r="G100"/>
  <c r="G94"/>
  <c r="F94"/>
  <c r="G72"/>
  <c r="F61"/>
  <c r="G61"/>
  <c r="F36"/>
  <c r="G36"/>
  <c r="I36"/>
  <c r="F30"/>
  <c r="I228" l="1"/>
  <c r="G228"/>
  <c r="J228" s="1"/>
</calcChain>
</file>

<file path=xl/sharedStrings.xml><?xml version="1.0" encoding="utf-8"?>
<sst xmlns="http://schemas.openxmlformats.org/spreadsheetml/2006/main" count="384" uniqueCount="322">
  <si>
    <t xml:space="preserve">Проект квот добычи </t>
  </si>
  <si>
    <r>
      <rPr>
        <b/>
        <u/>
        <sz val="11"/>
        <color theme="1"/>
        <rFont val="Times New Roman"/>
        <family val="1"/>
        <charset val="204"/>
      </rPr>
      <t>Соболя</t>
    </r>
    <r>
      <rPr>
        <sz val="11"/>
        <color theme="1"/>
        <rFont val="Times New Roman"/>
        <family val="1"/>
        <charset val="204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</si>
  <si>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</si>
  <si>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</si>
  <si>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</si>
  <si>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</si>
  <si>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</si>
  <si>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</si>
  <si>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</si>
  <si>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</si>
  <si>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</si>
  <si>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</si>
  <si>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</si>
  <si>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 xml:space="preserve">Всего </t>
  </si>
  <si>
    <t>2021 -2022 гг</t>
  </si>
  <si>
    <t>2. Акшинский район</t>
  </si>
  <si>
    <t>1.1</t>
  </si>
  <si>
    <t xml:space="preserve"> ООУ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</si>
  <si>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</si>
  <si>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</si>
  <si>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</si>
  <si>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</si>
  <si>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</si>
  <si>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</si>
  <si>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</si>
  <si>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ИП Щеглов В.А.</t>
  </si>
  <si>
    <t>1.6</t>
  </si>
  <si>
    <t>НИИВ Восточной Сибири - филиал СФНЦА РАН</t>
  </si>
  <si>
    <t>1.7</t>
  </si>
  <si>
    <t>ООО "Барс"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</si>
  <si>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</si>
  <si>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</si>
  <si>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</si>
  <si>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</si>
  <si>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</si>
  <si>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</si>
  <si>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</si>
  <si>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</si>
  <si>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</si>
  <si>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</si>
  <si>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</si>
  <si>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</si>
  <si>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</si>
  <si>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ИП Забелин В.А.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</si>
  <si>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</si>
  <si>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</si>
  <si>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</si>
  <si>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</si>
  <si>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</si>
  <si>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</si>
  <si>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Хозяйство «Борзинское» ВОО Забайкалья (участок 2)</t>
  </si>
  <si>
    <t>4.4</t>
  </si>
  <si>
    <t>ИП Русинов А.И.</t>
  </si>
  <si>
    <t>5. Газимуро-Заводский район</t>
  </si>
  <si>
    <t>5.1</t>
  </si>
  <si>
    <t>5.2</t>
  </si>
  <si>
    <t>ООО "Алдан"</t>
  </si>
  <si>
    <t>ООО "Забохотсервис"</t>
  </si>
  <si>
    <t>5.5</t>
  </si>
  <si>
    <t>Охотхозяйство "Газимуро-Заводское"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</si>
  <si>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</si>
  <si>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</si>
  <si>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</si>
  <si>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</si>
  <si>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</si>
  <si>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</si>
  <si>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</si>
  <si>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</si>
  <si>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</si>
  <si>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</si>
  <si>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</si>
  <si>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Эрен-плюс</t>
  </si>
  <si>
    <t>9. Карымский район</t>
  </si>
  <si>
    <t>9.1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</si>
  <si>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</si>
  <si>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</si>
  <si>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</si>
  <si>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</si>
  <si>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</si>
  <si>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</si>
  <si>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</si>
  <si>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</si>
  <si>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</si>
  <si>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</si>
  <si>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</si>
  <si>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«Талчер»</t>
  </si>
  <si>
    <t>9.8</t>
  </si>
  <si>
    <t>ООО "Транссиб"</t>
  </si>
  <si>
    <t>9.9</t>
  </si>
  <si>
    <t>ООО "Север"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</si>
  <si>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</si>
  <si>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</si>
  <si>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</si>
  <si>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</si>
  <si>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</si>
  <si>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</si>
  <si>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</si>
  <si>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</si>
  <si>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</si>
  <si>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</si>
  <si>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</si>
  <si>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</si>
  <si>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</si>
  <si>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11.5</t>
  </si>
  <si>
    <t>УНС "Менза"</t>
  </si>
  <si>
    <t>11.6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</si>
  <si>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</si>
  <si>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</si>
  <si>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</si>
  <si>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</si>
  <si>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</si>
  <si>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</si>
  <si>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</si>
  <si>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</si>
  <si>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</si>
  <si>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</si>
  <si>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</si>
  <si>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</si>
  <si>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</si>
  <si>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12.7</t>
  </si>
  <si>
    <t>ИП Колесников С.Б.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</si>
  <si>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</si>
  <si>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</si>
  <si>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</si>
  <si>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</si>
  <si>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</si>
  <si>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</si>
  <si>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</si>
  <si>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</si>
  <si>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</si>
  <si>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</si>
  <si>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</si>
  <si>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</si>
  <si>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</si>
  <si>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</si>
  <si>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</si>
  <si>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</si>
  <si>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</si>
  <si>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</si>
  <si>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</si>
  <si>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</si>
  <si>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15.3</t>
  </si>
  <si>
    <t>ООО «Талакан»</t>
  </si>
  <si>
    <t>16. Оловяннинский район</t>
  </si>
  <si>
    <t>16.1</t>
  </si>
  <si>
    <t>16.2</t>
  </si>
  <si>
    <t>Охотхозяйство «Оловяннинское» ЗабКОООиР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</si>
  <si>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</si>
  <si>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</si>
  <si>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</si>
  <si>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</si>
  <si>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</si>
  <si>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</si>
  <si>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</si>
  <si>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</si>
  <si>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</si>
  <si>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</si>
  <si>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</si>
  <si>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</si>
  <si>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</si>
  <si>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</si>
  <si>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18.5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</si>
  <si>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</si>
  <si>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</si>
  <si>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</si>
  <si>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</si>
  <si>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</si>
  <si>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</si>
  <si>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</si>
  <si>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</si>
  <si>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</si>
  <si>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18.10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</si>
  <si>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</si>
  <si>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</si>
  <si>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</si>
  <si>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</si>
  <si>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</si>
  <si>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</si>
  <si>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</si>
  <si>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</si>
  <si>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</si>
  <si>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</si>
  <si>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</si>
  <si>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</si>
  <si>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</si>
  <si>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</si>
  <si>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</si>
  <si>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</si>
  <si>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</si>
  <si>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</si>
  <si>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</si>
  <si>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</si>
  <si>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20.8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</si>
  <si>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</si>
  <si>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</si>
  <si>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</si>
  <si>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</si>
  <si>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</si>
  <si>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</si>
  <si>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</si>
  <si>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</si>
  <si>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</si>
  <si>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</si>
  <si>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</si>
  <si>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</si>
  <si>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</si>
  <si>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</si>
  <si>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</si>
  <si>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</si>
  <si>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</si>
  <si>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</si>
  <si>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</si>
  <si>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</si>
  <si>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</si>
  <si>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</si>
  <si>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</si>
  <si>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</si>
  <si>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</si>
  <si>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24. Хилокский район</t>
  </si>
  <si>
    <t>24.3</t>
  </si>
  <si>
    <t>ВОО Забайкалья - Хилокское ОХ</t>
  </si>
  <si>
    <t>24.4</t>
  </si>
  <si>
    <t>ИП Торопшин В.А.</t>
  </si>
  <si>
    <t>24.5</t>
  </si>
  <si>
    <t>ООО "Охотник плюс"</t>
  </si>
  <si>
    <t>24.6</t>
  </si>
  <si>
    <t>ИП Голубцов А.Г.</t>
  </si>
  <si>
    <t>24.7</t>
  </si>
  <si>
    <t>ИП Макаров А.А.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</si>
  <si>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</si>
  <si>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</si>
  <si>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</si>
  <si>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</si>
  <si>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</si>
  <si>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</si>
  <si>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</si>
  <si>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</si>
  <si>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</si>
  <si>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</si>
  <si>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</si>
  <si>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</si>
  <si>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</si>
  <si>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</si>
  <si>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</si>
  <si>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</si>
  <si>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</si>
  <si>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</si>
  <si>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</si>
  <si>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</si>
  <si>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</si>
  <si>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</si>
  <si>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</si>
  <si>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</si>
  <si>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</si>
  <si>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</si>
  <si>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</si>
  <si>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</si>
  <si>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</si>
  <si>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</si>
  <si>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</si>
  <si>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</si>
  <si>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</si>
  <si>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</si>
  <si>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</si>
  <si>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</si>
  <si>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</si>
  <si>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</si>
  <si>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</si>
  <si>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</si>
  <si>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</si>
  <si>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</si>
  <si>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</si>
  <si>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</si>
  <si>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</si>
  <si>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</si>
  <si>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</si>
  <si>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</si>
  <si>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</si>
  <si>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</si>
  <si>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</si>
  <si>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</si>
  <si>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</si>
  <si>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</si>
  <si>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</si>
  <si>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</si>
  <si>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</si>
  <si>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</si>
  <si>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</si>
  <si>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</si>
  <si>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</si>
  <si>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</si>
  <si>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</si>
  <si>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</si>
  <si>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</si>
  <si>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</si>
  <si>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</si>
  <si>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</si>
  <si>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</si>
  <si>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30.3</t>
  </si>
  <si>
    <t>ООО Гуран</t>
  </si>
  <si>
    <t>31. Могойтуйский район</t>
  </si>
  <si>
    <t>31.1</t>
  </si>
  <si>
    <t>Итого по краю:</t>
  </si>
  <si>
    <t>на  период:  с  1  августа  2022 г.  до  1  августа  2023 г.</t>
  </si>
  <si>
    <t>ООО Артемида</t>
  </si>
  <si>
    <t>ООО "Каренга"</t>
  </si>
  <si>
    <t>ИП Мартюшов</t>
  </si>
  <si>
    <t>СПК Маяк</t>
  </si>
  <si>
    <t>без разделения по половому признаку</t>
  </si>
  <si>
    <t>в том числе КМНС, особей</t>
  </si>
  <si>
    <t>1.8</t>
  </si>
  <si>
    <t>2022 -2023 гг</t>
  </si>
  <si>
    <t>3.1</t>
  </si>
  <si>
    <t>3.4</t>
  </si>
  <si>
    <t>4.5</t>
  </si>
  <si>
    <t>12.8</t>
  </si>
  <si>
    <t>23.5</t>
  </si>
  <si>
    <t>24.1</t>
  </si>
  <si>
    <t>24.2</t>
  </si>
  <si>
    <t>ИП Бродягин А.В.</t>
  </si>
  <si>
    <t>2.4</t>
  </si>
  <si>
    <t>19.3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</si>
</sst>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164" fontId="8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6" fillId="2" borderId="22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center" vertical="center" wrapText="1"/>
    </xf>
    <xf numFmtId="164" fontId="8" fillId="2" borderId="22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1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/>
    <xf numFmtId="2" fontId="7" fillId="2" borderId="22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 wrapText="1"/>
    </xf>
    <xf numFmtId="1" fontId="6" fillId="2" borderId="22" xfId="0" applyNumberFormat="1" applyFont="1" applyFill="1" applyBorder="1" applyAlignment="1">
      <alignment vertical="center" wrapText="1"/>
    </xf>
    <xf numFmtId="1" fontId="6" fillId="2" borderId="22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left" vertical="center" wrapText="1"/>
    </xf>
    <xf numFmtId="1" fontId="6" fillId="2" borderId="22" xfId="0" applyNumberFormat="1" applyFont="1" applyFill="1" applyBorder="1"/>
    <xf numFmtId="2" fontId="8" fillId="2" borderId="7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" fontId="9" fillId="2" borderId="0" xfId="0" applyNumberFormat="1" applyFont="1" applyFill="1"/>
    <xf numFmtId="0" fontId="8" fillId="2" borderId="0" xfId="0" applyFont="1" applyFill="1" applyAlignment="1">
      <alignment horizontal="center"/>
    </xf>
    <xf numFmtId="2" fontId="6" fillId="2" borderId="0" xfId="0" applyNumberFormat="1" applyFont="1" applyFill="1"/>
    <xf numFmtId="0" fontId="11" fillId="2" borderId="0" xfId="0" applyFont="1" applyFill="1"/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165" fontId="8" fillId="2" borderId="2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0" fillId="2" borderId="15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2" borderId="21" xfId="0" applyFont="1" applyFill="1" applyBorder="1" applyAlignment="1">
      <alignment horizontal="center" vertical="center" textRotation="90"/>
    </xf>
    <xf numFmtId="164" fontId="1" fillId="2" borderId="12" xfId="0" applyNumberFormat="1" applyFont="1" applyFill="1" applyBorder="1" applyAlignment="1">
      <alignment horizontal="center" vertical="center" textRotation="90"/>
    </xf>
    <xf numFmtId="164" fontId="1" fillId="2" borderId="15" xfId="0" applyNumberFormat="1" applyFont="1" applyFill="1" applyBorder="1" applyAlignment="1">
      <alignment horizontal="center" vertical="center" textRotation="90"/>
    </xf>
    <xf numFmtId="164" fontId="1" fillId="2" borderId="21" xfId="0" applyNumberFormat="1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 wrapText="1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34"/>
  <sheetViews>
    <sheetView tabSelected="1" zoomScale="90" zoomScaleNormal="90" workbookViewId="0">
      <pane xSplit="6" ySplit="18" topLeftCell="G226" activePane="bottomRight" state="frozen"/>
      <selection pane="topRight" activeCell="I1" sqref="I1"/>
      <selection pane="bottomLeft" activeCell="A19" sqref="A19"/>
      <selection pane="bottomRight" activeCell="I28" sqref="I28:J28"/>
    </sheetView>
  </sheetViews>
  <sheetFormatPr defaultRowHeight="15"/>
  <cols>
    <col min="1" max="1" width="7.5703125" style="11" customWidth="1"/>
    <col min="2" max="2" width="48" style="1" customWidth="1"/>
    <col min="3" max="3" width="15.5703125" style="12" customWidth="1"/>
    <col min="4" max="4" width="10.5703125" style="2" customWidth="1"/>
    <col min="5" max="5" width="10.85546875" style="2" customWidth="1"/>
    <col min="6" max="6" width="19.7109375" style="3" customWidth="1"/>
    <col min="7" max="7" width="11.140625" style="2" customWidth="1"/>
    <col min="8" max="8" width="9.140625" style="2"/>
    <col min="9" max="9" width="9.140625" style="4"/>
    <col min="10" max="10" width="9.140625" style="5"/>
    <col min="11" max="11" width="9.140625" style="55"/>
    <col min="12" max="12" width="9.140625" style="10" customWidth="1"/>
  </cols>
  <sheetData>
    <row r="2" spans="1:13">
      <c r="E2" s="61" t="s">
        <v>0</v>
      </c>
      <c r="F2" s="61"/>
    </row>
    <row r="3" spans="1:13" ht="3" customHeight="1"/>
    <row r="4" spans="1:13">
      <c r="F4" s="3" t="s">
        <v>1</v>
      </c>
    </row>
    <row r="5" spans="1:13" ht="8.25" customHeight="1"/>
    <row r="6" spans="1:13" ht="1.5" customHeight="1" thickBot="1">
      <c r="F6" s="3" t="s">
        <v>2</v>
      </c>
    </row>
    <row r="7" spans="1:13" ht="15.75" hidden="1" thickBot="1"/>
    <row r="8" spans="1:13" ht="15.75" hidden="1" thickBot="1">
      <c r="F8" s="3" t="s">
        <v>303</v>
      </c>
    </row>
    <row r="9" spans="1:13">
      <c r="A9" s="65" t="s">
        <v>3</v>
      </c>
      <c r="B9" s="68" t="s">
        <v>4</v>
      </c>
      <c r="C9" s="71" t="s">
        <v>5</v>
      </c>
      <c r="D9" s="74" t="s">
        <v>6</v>
      </c>
      <c r="E9" s="75"/>
      <c r="F9" s="80" t="s">
        <v>7</v>
      </c>
      <c r="G9" s="83" t="s">
        <v>8</v>
      </c>
      <c r="H9" s="83"/>
      <c r="I9" s="83"/>
      <c r="J9" s="83"/>
      <c r="K9" s="83"/>
      <c r="L9" s="83"/>
      <c r="M9" s="6"/>
    </row>
    <row r="10" spans="1:13" ht="15" customHeight="1">
      <c r="A10" s="66"/>
      <c r="B10" s="69"/>
      <c r="C10" s="72"/>
      <c r="D10" s="76"/>
      <c r="E10" s="77"/>
      <c r="F10" s="81"/>
      <c r="G10" s="84" t="s">
        <v>9</v>
      </c>
      <c r="H10" s="84"/>
      <c r="I10" s="84" t="s">
        <v>10</v>
      </c>
      <c r="J10" s="84"/>
      <c r="K10" s="84"/>
      <c r="L10" s="85"/>
      <c r="M10" s="6"/>
    </row>
    <row r="11" spans="1:13" ht="24.75" customHeight="1">
      <c r="A11" s="66"/>
      <c r="B11" s="69"/>
      <c r="C11" s="72"/>
      <c r="D11" s="76"/>
      <c r="E11" s="77"/>
      <c r="F11" s="81"/>
      <c r="G11" s="86" t="s">
        <v>13</v>
      </c>
      <c r="H11" s="62" t="s">
        <v>12</v>
      </c>
      <c r="I11" s="86" t="s">
        <v>11</v>
      </c>
      <c r="J11" s="91" t="s">
        <v>12</v>
      </c>
      <c r="K11" s="62" t="s">
        <v>309</v>
      </c>
      <c r="L11" s="94" t="s">
        <v>308</v>
      </c>
      <c r="M11" s="6"/>
    </row>
    <row r="12" spans="1:13" ht="51.75" customHeight="1" thickBot="1">
      <c r="A12" s="66"/>
      <c r="B12" s="69"/>
      <c r="C12" s="72"/>
      <c r="D12" s="78"/>
      <c r="E12" s="79"/>
      <c r="F12" s="81"/>
      <c r="G12" s="87"/>
      <c r="H12" s="89"/>
      <c r="I12" s="87"/>
      <c r="J12" s="92"/>
      <c r="K12" s="63"/>
      <c r="L12" s="95"/>
      <c r="M12" s="6"/>
    </row>
    <row r="13" spans="1:13" ht="108" customHeight="1" thickBot="1">
      <c r="A13" s="67"/>
      <c r="B13" s="70"/>
      <c r="C13" s="73"/>
      <c r="D13" s="51" t="s">
        <v>14</v>
      </c>
      <c r="E13" s="52" t="s">
        <v>311</v>
      </c>
      <c r="F13" s="82"/>
      <c r="G13" s="88"/>
      <c r="H13" s="90"/>
      <c r="I13" s="88"/>
      <c r="J13" s="93"/>
      <c r="K13" s="64"/>
      <c r="L13" s="96"/>
      <c r="M13" s="6"/>
    </row>
    <row r="14" spans="1:13" s="60" customFormat="1" hidden="1">
      <c r="A14" s="53">
        <v>1</v>
      </c>
      <c r="B14" s="53">
        <v>2</v>
      </c>
      <c r="C14" s="58">
        <v>3</v>
      </c>
      <c r="D14" s="53">
        <v>4</v>
      </c>
      <c r="E14" s="53">
        <v>5</v>
      </c>
      <c r="F14" s="58">
        <v>6</v>
      </c>
      <c r="G14" s="53">
        <v>7</v>
      </c>
      <c r="H14" s="53">
        <v>8</v>
      </c>
      <c r="I14" s="53">
        <v>9</v>
      </c>
      <c r="J14" s="58">
        <v>10</v>
      </c>
      <c r="K14" s="56">
        <v>11</v>
      </c>
      <c r="L14" s="53">
        <v>12</v>
      </c>
      <c r="M14" s="59"/>
    </row>
    <row r="15" spans="1:13" ht="15.75" customHeight="1">
      <c r="A15" s="99" t="s">
        <v>15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7"/>
    </row>
    <row r="16" spans="1:13" s="19" customFormat="1">
      <c r="A16" s="13" t="s">
        <v>16</v>
      </c>
      <c r="B16" s="14" t="s">
        <v>17</v>
      </c>
      <c r="C16" s="15">
        <v>380.35</v>
      </c>
      <c r="D16" s="9">
        <v>132</v>
      </c>
      <c r="E16" s="9">
        <v>13</v>
      </c>
      <c r="F16" s="16">
        <f t="shared" ref="F16:F23" si="0">E16/C16</f>
        <v>3.4179045615880109E-2</v>
      </c>
      <c r="G16" s="9">
        <f t="shared" ref="G16:G22" si="1">E16*H16%</f>
        <v>4.55</v>
      </c>
      <c r="H16" s="9">
        <v>35</v>
      </c>
      <c r="I16" s="17">
        <v>4</v>
      </c>
      <c r="J16" s="18">
        <f t="shared" ref="J16:J23" si="2">G16/C16%</f>
        <v>1.1962665965558037</v>
      </c>
      <c r="K16" s="17"/>
      <c r="L16" s="9">
        <v>4</v>
      </c>
    </row>
    <row r="17" spans="1:12" s="19" customFormat="1">
      <c r="A17" s="13" t="s">
        <v>18</v>
      </c>
      <c r="B17" s="14" t="s">
        <v>19</v>
      </c>
      <c r="C17" s="15">
        <v>76.88</v>
      </c>
      <c r="D17" s="9">
        <v>0</v>
      </c>
      <c r="E17" s="9">
        <v>27</v>
      </c>
      <c r="F17" s="16">
        <f t="shared" si="0"/>
        <v>0.35119667013527578</v>
      </c>
      <c r="G17" s="9">
        <f t="shared" si="1"/>
        <v>9.4499999999999993</v>
      </c>
      <c r="H17" s="9">
        <v>35</v>
      </c>
      <c r="I17" s="17">
        <v>9</v>
      </c>
      <c r="J17" s="18">
        <f t="shared" si="2"/>
        <v>12.291883454734652</v>
      </c>
      <c r="K17" s="17"/>
      <c r="L17" s="9">
        <v>9</v>
      </c>
    </row>
    <row r="18" spans="1:12" s="19" customFormat="1">
      <c r="A18" s="13" t="s">
        <v>20</v>
      </c>
      <c r="B18" s="20" t="s">
        <v>21</v>
      </c>
      <c r="C18" s="15">
        <v>24.17</v>
      </c>
      <c r="D18" s="9">
        <v>7</v>
      </c>
      <c r="E18" s="9">
        <v>2</v>
      </c>
      <c r="F18" s="16">
        <f t="shared" si="0"/>
        <v>8.2747207281754234E-2</v>
      </c>
      <c r="G18" s="9">
        <f t="shared" si="1"/>
        <v>0.7</v>
      </c>
      <c r="H18" s="9">
        <v>35</v>
      </c>
      <c r="I18" s="17">
        <v>0</v>
      </c>
      <c r="J18" s="18">
        <f t="shared" si="2"/>
        <v>2.896152254861398</v>
      </c>
      <c r="K18" s="17"/>
      <c r="L18" s="9"/>
    </row>
    <row r="19" spans="1:12" s="19" customFormat="1">
      <c r="A19" s="13" t="s">
        <v>22</v>
      </c>
      <c r="B19" s="14" t="s">
        <v>23</v>
      </c>
      <c r="C19" s="15">
        <v>38.389000000000003</v>
      </c>
      <c r="D19" s="9">
        <v>3</v>
      </c>
      <c r="E19" s="9">
        <v>5</v>
      </c>
      <c r="F19" s="16">
        <f t="shared" si="0"/>
        <v>0.13024564328323215</v>
      </c>
      <c r="G19" s="9">
        <f t="shared" si="1"/>
        <v>1.75</v>
      </c>
      <c r="H19" s="9">
        <v>35</v>
      </c>
      <c r="I19" s="17">
        <v>1</v>
      </c>
      <c r="J19" s="18">
        <f t="shared" si="2"/>
        <v>4.5585975149131261</v>
      </c>
      <c r="K19" s="17"/>
      <c r="L19" s="9">
        <v>1</v>
      </c>
    </row>
    <row r="20" spans="1:12" s="19" customFormat="1">
      <c r="A20" s="13" t="s">
        <v>24</v>
      </c>
      <c r="B20" s="14" t="s">
        <v>25</v>
      </c>
      <c r="C20" s="15">
        <v>21.94</v>
      </c>
      <c r="D20" s="9">
        <v>8</v>
      </c>
      <c r="E20" s="9">
        <v>6</v>
      </c>
      <c r="F20" s="16">
        <f t="shared" si="0"/>
        <v>0.27347310847766637</v>
      </c>
      <c r="G20" s="9">
        <f t="shared" si="1"/>
        <v>2.0999999999999996</v>
      </c>
      <c r="H20" s="9">
        <v>35</v>
      </c>
      <c r="I20" s="17">
        <v>2</v>
      </c>
      <c r="J20" s="18">
        <f t="shared" si="2"/>
        <v>9.5715587967183211</v>
      </c>
      <c r="K20" s="17"/>
      <c r="L20" s="9">
        <v>2</v>
      </c>
    </row>
    <row r="21" spans="1:12" s="19" customFormat="1">
      <c r="A21" s="13" t="s">
        <v>26</v>
      </c>
      <c r="B21" s="14" t="s">
        <v>27</v>
      </c>
      <c r="C21" s="15">
        <v>50</v>
      </c>
      <c r="D21" s="9">
        <v>43</v>
      </c>
      <c r="E21" s="9">
        <v>52</v>
      </c>
      <c r="F21" s="16">
        <f t="shared" si="0"/>
        <v>1.04</v>
      </c>
      <c r="G21" s="9">
        <f t="shared" si="1"/>
        <v>18.2</v>
      </c>
      <c r="H21" s="9">
        <v>35</v>
      </c>
      <c r="I21" s="17">
        <v>15</v>
      </c>
      <c r="J21" s="18">
        <f t="shared" si="2"/>
        <v>36.4</v>
      </c>
      <c r="K21" s="17"/>
      <c r="L21" s="9">
        <v>15</v>
      </c>
    </row>
    <row r="22" spans="1:12" s="19" customFormat="1">
      <c r="A22" s="13" t="s">
        <v>28</v>
      </c>
      <c r="B22" s="14" t="s">
        <v>29</v>
      </c>
      <c r="C22" s="15">
        <v>36.840000000000003</v>
      </c>
      <c r="D22" s="9">
        <v>106</v>
      </c>
      <c r="E22" s="9">
        <v>128</v>
      </c>
      <c r="F22" s="16">
        <f t="shared" si="0"/>
        <v>3.4744842562432137</v>
      </c>
      <c r="G22" s="9">
        <f t="shared" si="1"/>
        <v>44.8</v>
      </c>
      <c r="H22" s="9">
        <v>35</v>
      </c>
      <c r="I22" s="17">
        <v>44</v>
      </c>
      <c r="J22" s="18">
        <f t="shared" si="2"/>
        <v>121.60694896851246</v>
      </c>
      <c r="K22" s="17"/>
      <c r="L22" s="9">
        <v>44</v>
      </c>
    </row>
    <row r="23" spans="1:12" s="19" customFormat="1">
      <c r="A23" s="13" t="s">
        <v>310</v>
      </c>
      <c r="B23" s="14" t="s">
        <v>304</v>
      </c>
      <c r="C23" s="15">
        <v>33.630000000000003</v>
      </c>
      <c r="D23" s="9">
        <v>0</v>
      </c>
      <c r="E23" s="9">
        <v>29</v>
      </c>
      <c r="F23" s="16">
        <f t="shared" si="0"/>
        <v>0.86232530478739211</v>
      </c>
      <c r="G23" s="30">
        <v>4</v>
      </c>
      <c r="H23" s="9">
        <v>35</v>
      </c>
      <c r="I23" s="17">
        <v>4</v>
      </c>
      <c r="J23" s="18">
        <f t="shared" si="2"/>
        <v>11.894142134998512</v>
      </c>
      <c r="K23" s="17"/>
      <c r="L23" s="9">
        <v>4</v>
      </c>
    </row>
    <row r="24" spans="1:12" s="19" customFormat="1">
      <c r="A24" s="21"/>
      <c r="B24" s="22" t="s">
        <v>30</v>
      </c>
      <c r="C24" s="23">
        <f>SUM(C16:C23)</f>
        <v>662.19900000000007</v>
      </c>
      <c r="D24" s="22">
        <f>SUM(D16:D23)</f>
        <v>299</v>
      </c>
      <c r="E24" s="22">
        <f>SUM(E16:E23)</f>
        <v>262</v>
      </c>
      <c r="F24" s="23">
        <f>SUM(F16:F23)</f>
        <v>6.2486512358244148</v>
      </c>
      <c r="G24" s="9">
        <f>SUM(G16:G23)</f>
        <v>85.55</v>
      </c>
      <c r="H24" s="9"/>
      <c r="I24" s="17">
        <f>SUM(I16:I23)</f>
        <v>79</v>
      </c>
      <c r="J24" s="18"/>
      <c r="K24" s="57"/>
      <c r="L24" s="22">
        <f>SUM(L16:L23)</f>
        <v>79</v>
      </c>
    </row>
    <row r="25" spans="1:12" s="19" customFormat="1" ht="15" customHeight="1">
      <c r="A25" s="97" t="s">
        <v>31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</row>
    <row r="26" spans="1:12" s="19" customFormat="1">
      <c r="A26" s="13" t="s">
        <v>32</v>
      </c>
      <c r="B26" s="14" t="s">
        <v>17</v>
      </c>
      <c r="C26" s="15">
        <v>425.29</v>
      </c>
      <c r="D26" s="9">
        <v>74</v>
      </c>
      <c r="E26" s="9">
        <v>57</v>
      </c>
      <c r="F26" s="16">
        <f t="shared" ref="F26:F29" si="3">E26/C26</f>
        <v>0.13402619389122716</v>
      </c>
      <c r="G26" s="9">
        <f>E26*H26%</f>
        <v>19.95</v>
      </c>
      <c r="H26" s="9">
        <v>35</v>
      </c>
      <c r="I26" s="17">
        <v>23</v>
      </c>
      <c r="J26" s="18">
        <f>G26/C26%</f>
        <v>4.6909167861929504</v>
      </c>
      <c r="K26" s="17"/>
      <c r="L26" s="9"/>
    </row>
    <row r="27" spans="1:12" s="19" customFormat="1" ht="30">
      <c r="A27" s="13" t="s">
        <v>33</v>
      </c>
      <c r="B27" s="14" t="s">
        <v>34</v>
      </c>
      <c r="C27" s="15">
        <v>60.46</v>
      </c>
      <c r="D27" s="9">
        <v>19</v>
      </c>
      <c r="E27" s="9">
        <v>15</v>
      </c>
      <c r="F27" s="16">
        <f t="shared" si="3"/>
        <v>0.24809791597750577</v>
      </c>
      <c r="G27" s="9">
        <f>E27*H27%</f>
        <v>5.25</v>
      </c>
      <c r="H27" s="9">
        <v>35</v>
      </c>
      <c r="I27" s="17">
        <v>5</v>
      </c>
      <c r="J27" s="18">
        <f>G27/C27%</f>
        <v>8.6834270592127023</v>
      </c>
      <c r="K27" s="17"/>
      <c r="L27" s="9">
        <v>5</v>
      </c>
    </row>
    <row r="28" spans="1:12" s="19" customFormat="1">
      <c r="A28" s="13" t="s">
        <v>35</v>
      </c>
      <c r="B28" s="14" t="s">
        <v>36</v>
      </c>
      <c r="C28" s="15">
        <v>79.2</v>
      </c>
      <c r="D28" s="9">
        <v>238</v>
      </c>
      <c r="E28" s="9">
        <v>168</v>
      </c>
      <c r="F28" s="16">
        <f t="shared" si="3"/>
        <v>2.1212121212121211</v>
      </c>
      <c r="G28" s="9">
        <f t="shared" ref="G28:G29" si="4">E28*H28%</f>
        <v>58.8</v>
      </c>
      <c r="H28" s="9">
        <v>35</v>
      </c>
      <c r="I28" s="17">
        <v>10</v>
      </c>
      <c r="J28" s="18">
        <f>10/C28%</f>
        <v>12.626262626262626</v>
      </c>
      <c r="K28" s="17"/>
      <c r="L28" s="9">
        <v>10</v>
      </c>
    </row>
    <row r="29" spans="1:12" s="19" customFormat="1">
      <c r="A29" s="13" t="s">
        <v>320</v>
      </c>
      <c r="B29" s="14" t="s">
        <v>319</v>
      </c>
      <c r="C29" s="15">
        <v>80.822999999999993</v>
      </c>
      <c r="D29" s="9">
        <v>0</v>
      </c>
      <c r="E29" s="9">
        <v>11</v>
      </c>
      <c r="F29" s="54">
        <f t="shared" si="3"/>
        <v>0.13609987256102843</v>
      </c>
      <c r="G29" s="9">
        <f t="shared" si="4"/>
        <v>3.8499999999999996</v>
      </c>
      <c r="H29" s="9">
        <v>35</v>
      </c>
      <c r="I29" s="17">
        <v>0</v>
      </c>
      <c r="J29" s="18">
        <v>0</v>
      </c>
      <c r="K29" s="17"/>
      <c r="L29" s="9"/>
    </row>
    <row r="30" spans="1:12" s="19" customFormat="1">
      <c r="A30" s="21"/>
      <c r="B30" s="25" t="s">
        <v>30</v>
      </c>
      <c r="C30" s="23">
        <f>SUM(C26:C29)</f>
        <v>645.77300000000002</v>
      </c>
      <c r="D30" s="22">
        <f>SUM(D26:D29)</f>
        <v>331</v>
      </c>
      <c r="E30" s="22">
        <f>SUM(E26:E29)</f>
        <v>251</v>
      </c>
      <c r="F30" s="24">
        <f>SUM(F26:F28)</f>
        <v>2.503336231080854</v>
      </c>
      <c r="G30" s="9">
        <f>SUM(G26:G28)</f>
        <v>84</v>
      </c>
      <c r="H30" s="9"/>
      <c r="I30" s="17">
        <f>SUM(I26:I29)</f>
        <v>38</v>
      </c>
      <c r="J30" s="18"/>
      <c r="K30" s="17"/>
      <c r="L30" s="22">
        <f>SUM(L26:L28)</f>
        <v>15</v>
      </c>
    </row>
    <row r="31" spans="1:12" s="19" customFormat="1" ht="15" customHeight="1">
      <c r="A31" s="97" t="s">
        <v>37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12" s="19" customFormat="1">
      <c r="A32" s="13" t="s">
        <v>312</v>
      </c>
      <c r="B32" s="14" t="s">
        <v>38</v>
      </c>
      <c r="C32" s="15">
        <v>222.18</v>
      </c>
      <c r="D32" s="9">
        <v>66</v>
      </c>
      <c r="E32" s="9">
        <v>81</v>
      </c>
      <c r="F32" s="8">
        <f t="shared" ref="F32:F35" si="5">E32/C32</f>
        <v>0.36456926816095059</v>
      </c>
      <c r="G32" s="9">
        <f>E32*H32%</f>
        <v>28.349999999999998</v>
      </c>
      <c r="H32" s="9">
        <v>35</v>
      </c>
      <c r="I32" s="17">
        <v>23</v>
      </c>
      <c r="J32" s="18">
        <f>G32/C32%</f>
        <v>12.759924385633269</v>
      </c>
      <c r="K32" s="17"/>
      <c r="L32" s="9">
        <v>23</v>
      </c>
    </row>
    <row r="33" spans="1:12" s="19" customFormat="1">
      <c r="A33" s="13" t="s">
        <v>39</v>
      </c>
      <c r="B33" s="14" t="s">
        <v>40</v>
      </c>
      <c r="C33" s="15">
        <v>141.53</v>
      </c>
      <c r="D33" s="9">
        <v>23</v>
      </c>
      <c r="E33" s="9">
        <v>61</v>
      </c>
      <c r="F33" s="8">
        <f t="shared" si="5"/>
        <v>0.43100402741468241</v>
      </c>
      <c r="G33" s="9">
        <f>E33*H33%</f>
        <v>21.349999999999998</v>
      </c>
      <c r="H33" s="9">
        <v>35</v>
      </c>
      <c r="I33" s="17">
        <v>21</v>
      </c>
      <c r="J33" s="18">
        <f>G33/C33%</f>
        <v>15.085140959513883</v>
      </c>
      <c r="K33" s="17"/>
      <c r="L33" s="9">
        <v>21</v>
      </c>
    </row>
    <row r="34" spans="1:12" s="19" customFormat="1">
      <c r="A34" s="13" t="s">
        <v>41</v>
      </c>
      <c r="B34" s="14" t="s">
        <v>42</v>
      </c>
      <c r="C34" s="15">
        <v>12.042999999999999</v>
      </c>
      <c r="D34" s="9">
        <v>0</v>
      </c>
      <c r="E34" s="9">
        <v>1</v>
      </c>
      <c r="F34" s="8">
        <f t="shared" si="5"/>
        <v>8.3035788424811102E-2</v>
      </c>
      <c r="G34" s="9">
        <f>E34*H34%</f>
        <v>0.35</v>
      </c>
      <c r="H34" s="9">
        <v>35</v>
      </c>
      <c r="I34" s="17">
        <v>0</v>
      </c>
      <c r="J34" s="18">
        <v>0</v>
      </c>
      <c r="K34" s="17"/>
      <c r="L34" s="9"/>
    </row>
    <row r="35" spans="1:12" s="19" customFormat="1">
      <c r="A35" s="13" t="s">
        <v>313</v>
      </c>
      <c r="B35" s="28" t="s">
        <v>43</v>
      </c>
      <c r="C35" s="29">
        <v>51.01</v>
      </c>
      <c r="D35" s="9">
        <v>18</v>
      </c>
      <c r="E35" s="9">
        <v>18</v>
      </c>
      <c r="F35" s="8">
        <f t="shared" si="5"/>
        <v>0.35287198588512059</v>
      </c>
      <c r="G35" s="9">
        <f>E35*H35%</f>
        <v>6.3</v>
      </c>
      <c r="H35" s="9">
        <v>35</v>
      </c>
      <c r="I35" s="17">
        <v>0</v>
      </c>
      <c r="J35" s="18">
        <v>0</v>
      </c>
      <c r="K35" s="17"/>
      <c r="L35" s="9"/>
    </row>
    <row r="36" spans="1:12" s="19" customFormat="1">
      <c r="A36" s="21"/>
      <c r="B36" s="22" t="s">
        <v>30</v>
      </c>
      <c r="C36" s="23">
        <f>SUM(C32:C35)</f>
        <v>426.76300000000003</v>
      </c>
      <c r="D36" s="22">
        <f>SUM(D32:D35)</f>
        <v>107</v>
      </c>
      <c r="E36" s="22">
        <f>SUM(E32:E35)</f>
        <v>161</v>
      </c>
      <c r="F36" s="24">
        <f>SUM(F32:F35)</f>
        <v>1.2314810698855645</v>
      </c>
      <c r="G36" s="9">
        <f>SUM(G32:G35)</f>
        <v>56.349999999999994</v>
      </c>
      <c r="H36" s="9"/>
      <c r="I36" s="17">
        <f>SUM(I32:I35)</f>
        <v>44</v>
      </c>
      <c r="J36" s="18"/>
      <c r="K36" s="17"/>
      <c r="L36" s="22">
        <f>SUM(L32:L35)</f>
        <v>44</v>
      </c>
    </row>
    <row r="37" spans="1:12" s="19" customFormat="1" ht="15" customHeight="1">
      <c r="A37" s="97" t="s">
        <v>44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1:12" s="19" customFormat="1">
      <c r="A38" s="13" t="s">
        <v>45</v>
      </c>
      <c r="B38" s="14" t="s">
        <v>38</v>
      </c>
      <c r="C38" s="15">
        <v>163.19999999999999</v>
      </c>
      <c r="D38" s="9">
        <v>0</v>
      </c>
      <c r="E38" s="9">
        <v>0</v>
      </c>
      <c r="F38" s="18">
        <f t="shared" ref="F38:F41" si="6">E38/C38</f>
        <v>0</v>
      </c>
      <c r="G38" s="9">
        <f>E38*H38%</f>
        <v>0</v>
      </c>
      <c r="H38" s="9">
        <v>35</v>
      </c>
      <c r="I38" s="17">
        <f>E38*H38%</f>
        <v>0</v>
      </c>
      <c r="J38" s="18">
        <v>0</v>
      </c>
      <c r="K38" s="17"/>
      <c r="L38" s="9"/>
    </row>
    <row r="39" spans="1:12" s="19" customFormat="1">
      <c r="A39" s="13" t="s">
        <v>46</v>
      </c>
      <c r="B39" s="14" t="s">
        <v>47</v>
      </c>
      <c r="C39" s="15">
        <v>275.52999999999997</v>
      </c>
      <c r="D39" s="9">
        <v>0</v>
      </c>
      <c r="E39" s="9">
        <v>0</v>
      </c>
      <c r="F39" s="18">
        <f t="shared" si="6"/>
        <v>0</v>
      </c>
      <c r="G39" s="9">
        <f>E39*H39%</f>
        <v>0</v>
      </c>
      <c r="H39" s="9">
        <v>35</v>
      </c>
      <c r="I39" s="17">
        <f>E39*H39%</f>
        <v>0</v>
      </c>
      <c r="J39" s="18">
        <v>0</v>
      </c>
      <c r="K39" s="17"/>
      <c r="L39" s="9"/>
    </row>
    <row r="40" spans="1:12" s="19" customFormat="1" ht="30">
      <c r="A40" s="13" t="s">
        <v>48</v>
      </c>
      <c r="B40" s="14" t="s">
        <v>49</v>
      </c>
      <c r="C40" s="15">
        <v>64.27</v>
      </c>
      <c r="D40" s="9">
        <v>17</v>
      </c>
      <c r="E40" s="9">
        <v>0</v>
      </c>
      <c r="F40" s="18">
        <f t="shared" si="6"/>
        <v>0</v>
      </c>
      <c r="G40" s="9">
        <f>E40*H40%</f>
        <v>0</v>
      </c>
      <c r="H40" s="9">
        <v>35</v>
      </c>
      <c r="I40" s="17">
        <v>0</v>
      </c>
      <c r="J40" s="18">
        <f>G40/C40%</f>
        <v>0</v>
      </c>
      <c r="K40" s="17"/>
      <c r="L40" s="9"/>
    </row>
    <row r="41" spans="1:12" s="19" customFormat="1" ht="30">
      <c r="A41" s="13" t="s">
        <v>51</v>
      </c>
      <c r="B41" s="14" t="s">
        <v>50</v>
      </c>
      <c r="C41" s="15">
        <v>33.256999999999998</v>
      </c>
      <c r="D41" s="9">
        <v>0</v>
      </c>
      <c r="E41" s="9">
        <v>0</v>
      </c>
      <c r="F41" s="18">
        <f t="shared" si="6"/>
        <v>0</v>
      </c>
      <c r="G41" s="9">
        <f>E41*H41%</f>
        <v>0</v>
      </c>
      <c r="H41" s="9">
        <v>35</v>
      </c>
      <c r="I41" s="17">
        <f>E41*H41%</f>
        <v>0</v>
      </c>
      <c r="J41" s="18">
        <v>0</v>
      </c>
      <c r="K41" s="17"/>
      <c r="L41" s="9"/>
    </row>
    <row r="42" spans="1:12" s="19" customFormat="1">
      <c r="A42" s="13" t="s">
        <v>314</v>
      </c>
      <c r="B42" s="14" t="s">
        <v>52</v>
      </c>
      <c r="C42" s="15">
        <v>64</v>
      </c>
      <c r="D42" s="9">
        <v>0</v>
      </c>
      <c r="E42" s="9">
        <v>0</v>
      </c>
      <c r="F42" s="18">
        <v>0</v>
      </c>
      <c r="G42" s="9">
        <f>E42*H42%</f>
        <v>0</v>
      </c>
      <c r="H42" s="9">
        <v>35</v>
      </c>
      <c r="I42" s="17">
        <f>E42*H42%</f>
        <v>0</v>
      </c>
      <c r="J42" s="18">
        <v>0</v>
      </c>
      <c r="K42" s="17"/>
      <c r="L42" s="9"/>
    </row>
    <row r="43" spans="1:12" s="19" customFormat="1">
      <c r="A43" s="21"/>
      <c r="B43" s="22" t="s">
        <v>30</v>
      </c>
      <c r="C43" s="23">
        <f>SUM(C38:C42)</f>
        <v>600.25699999999995</v>
      </c>
      <c r="D43" s="22">
        <f>SUM(D38:D42)</f>
        <v>17</v>
      </c>
      <c r="E43" s="22">
        <v>0</v>
      </c>
      <c r="F43" s="24">
        <f>SUM(F38:F42)</f>
        <v>0</v>
      </c>
      <c r="G43" s="9">
        <f>SUM(G38:G42)</f>
        <v>0</v>
      </c>
      <c r="H43" s="9"/>
      <c r="I43" s="17">
        <f>SUM(I38:I42)</f>
        <v>0</v>
      </c>
      <c r="J43" s="18">
        <f>G43/C43%</f>
        <v>0</v>
      </c>
      <c r="K43" s="17"/>
      <c r="L43" s="22"/>
    </row>
    <row r="44" spans="1:12" s="19" customFormat="1" ht="15" customHeight="1">
      <c r="A44" s="97" t="s">
        <v>53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</row>
    <row r="45" spans="1:12" s="19" customFormat="1">
      <c r="A45" s="13" t="s">
        <v>54</v>
      </c>
      <c r="B45" s="14" t="s">
        <v>17</v>
      </c>
      <c r="C45" s="15">
        <v>817.7</v>
      </c>
      <c r="D45" s="9">
        <v>622</v>
      </c>
      <c r="E45" s="9">
        <v>711</v>
      </c>
      <c r="F45" s="18">
        <f t="shared" ref="F45:F48" si="7">E45/C45</f>
        <v>0.86951204598263421</v>
      </c>
      <c r="G45" s="9">
        <f>E45*H45%</f>
        <v>248.85</v>
      </c>
      <c r="H45" s="9">
        <v>35</v>
      </c>
      <c r="I45" s="17">
        <v>248</v>
      </c>
      <c r="J45" s="18">
        <f>G45/C45%</f>
        <v>30.432921609392199</v>
      </c>
      <c r="K45" s="17"/>
      <c r="L45" s="9">
        <v>248</v>
      </c>
    </row>
    <row r="46" spans="1:12" s="19" customFormat="1">
      <c r="A46" s="13" t="s">
        <v>55</v>
      </c>
      <c r="B46" s="14" t="s">
        <v>56</v>
      </c>
      <c r="C46" s="15">
        <v>120.7</v>
      </c>
      <c r="D46" s="9">
        <v>484</v>
      </c>
      <c r="E46" s="9">
        <v>431</v>
      </c>
      <c r="F46" s="8">
        <f>E46/C46</f>
        <v>3.5708367854183924</v>
      </c>
      <c r="G46" s="9">
        <f>E46*H46%</f>
        <v>150.85</v>
      </c>
      <c r="H46" s="9">
        <v>35</v>
      </c>
      <c r="I46" s="17">
        <v>150</v>
      </c>
      <c r="J46" s="18">
        <f>G46/C46%</f>
        <v>124.97928748964374</v>
      </c>
      <c r="K46" s="17"/>
      <c r="L46" s="9"/>
    </row>
    <row r="47" spans="1:12" s="19" customFormat="1">
      <c r="A47" s="21">
        <v>5.4</v>
      </c>
      <c r="B47" s="28" t="s">
        <v>57</v>
      </c>
      <c r="C47" s="29">
        <v>152.26</v>
      </c>
      <c r="D47" s="9">
        <v>392</v>
      </c>
      <c r="E47" s="9">
        <v>543</v>
      </c>
      <c r="F47" s="18">
        <f t="shared" si="7"/>
        <v>3.5662682254039146</v>
      </c>
      <c r="G47" s="9">
        <f>E47*H47%</f>
        <v>190.04999999999998</v>
      </c>
      <c r="H47" s="9">
        <v>35</v>
      </c>
      <c r="I47" s="17">
        <v>190</v>
      </c>
      <c r="J47" s="18">
        <f>G47/C47%</f>
        <v>124.81938788913699</v>
      </c>
      <c r="K47" s="17"/>
      <c r="L47" s="9">
        <v>190</v>
      </c>
    </row>
    <row r="48" spans="1:12" s="19" customFormat="1" ht="30">
      <c r="A48" s="13" t="s">
        <v>58</v>
      </c>
      <c r="B48" s="14" t="s">
        <v>59</v>
      </c>
      <c r="C48" s="29">
        <v>260.12</v>
      </c>
      <c r="D48" s="9">
        <v>65</v>
      </c>
      <c r="E48" s="9">
        <v>194</v>
      </c>
      <c r="F48" s="8">
        <f t="shared" si="7"/>
        <v>0.74580962632631087</v>
      </c>
      <c r="G48" s="9">
        <f>E48*H48%</f>
        <v>67.899999999999991</v>
      </c>
      <c r="H48" s="9">
        <v>35</v>
      </c>
      <c r="I48" s="17">
        <v>67</v>
      </c>
      <c r="J48" s="18">
        <f>G48/C48%</f>
        <v>26.10333692142088</v>
      </c>
      <c r="K48" s="17"/>
      <c r="L48" s="9">
        <v>69</v>
      </c>
    </row>
    <row r="49" spans="1:12" s="19" customFormat="1">
      <c r="A49" s="21"/>
      <c r="B49" s="22" t="s">
        <v>30</v>
      </c>
      <c r="C49" s="23">
        <f>SUM(C45:C48)</f>
        <v>1350.7800000000002</v>
      </c>
      <c r="D49" s="22">
        <f>SUM(D45:D48)</f>
        <v>1563</v>
      </c>
      <c r="E49" s="22">
        <f>SUM(E45:E48)</f>
        <v>1879</v>
      </c>
      <c r="F49" s="24">
        <f>SUM(F45:F48)</f>
        <v>8.7524266831312527</v>
      </c>
      <c r="G49" s="9">
        <f>SUM(G45:G48)</f>
        <v>657.65</v>
      </c>
      <c r="H49" s="9"/>
      <c r="I49" s="17">
        <f>SUM(I45:I48)</f>
        <v>655</v>
      </c>
      <c r="J49" s="18"/>
      <c r="K49" s="17"/>
      <c r="L49" s="22">
        <f>SUM(L45:L48)</f>
        <v>507</v>
      </c>
    </row>
    <row r="50" spans="1:12" s="19" customFormat="1" ht="15" customHeight="1">
      <c r="A50" s="97" t="s">
        <v>60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</row>
    <row r="51" spans="1:12" s="19" customFormat="1">
      <c r="A51" s="13" t="s">
        <v>61</v>
      </c>
      <c r="B51" s="14" t="s">
        <v>17</v>
      </c>
      <c r="C51" s="15">
        <v>189.9</v>
      </c>
      <c r="D51" s="9">
        <v>0</v>
      </c>
      <c r="E51" s="26">
        <v>0</v>
      </c>
      <c r="F51" s="18">
        <v>0</v>
      </c>
      <c r="G51" s="9">
        <f>E51*H51%</f>
        <v>0</v>
      </c>
      <c r="H51" s="9">
        <v>35</v>
      </c>
      <c r="I51" s="17">
        <f>E51*H51%</f>
        <v>0</v>
      </c>
      <c r="J51" s="18">
        <v>0</v>
      </c>
      <c r="K51" s="17"/>
      <c r="L51" s="9"/>
    </row>
    <row r="52" spans="1:12" s="19" customFormat="1">
      <c r="A52" s="13" t="s">
        <v>62</v>
      </c>
      <c r="B52" s="14" t="s">
        <v>63</v>
      </c>
      <c r="C52" s="15">
        <v>203.81</v>
      </c>
      <c r="D52" s="9">
        <v>0</v>
      </c>
      <c r="E52" s="26">
        <v>0</v>
      </c>
      <c r="F52" s="18">
        <v>0</v>
      </c>
      <c r="G52" s="9">
        <f>E52*H52%</f>
        <v>0</v>
      </c>
      <c r="H52" s="9">
        <v>35</v>
      </c>
      <c r="I52" s="17">
        <f>E52*H52%</f>
        <v>0</v>
      </c>
      <c r="J52" s="18">
        <v>0</v>
      </c>
      <c r="K52" s="17"/>
      <c r="L52" s="9"/>
    </row>
    <row r="53" spans="1:12" s="19" customFormat="1">
      <c r="A53" s="21"/>
      <c r="B53" s="22" t="s">
        <v>30</v>
      </c>
      <c r="C53" s="23">
        <f>SUM(C51:C52)</f>
        <v>393.71000000000004</v>
      </c>
      <c r="D53" s="22">
        <v>0</v>
      </c>
      <c r="E53" s="22">
        <v>0</v>
      </c>
      <c r="F53" s="24">
        <v>0</v>
      </c>
      <c r="G53" s="9">
        <f>SUM(G51:G52)</f>
        <v>0</v>
      </c>
      <c r="H53" s="9"/>
      <c r="I53" s="17">
        <f>SUM(I51:I52)</f>
        <v>0</v>
      </c>
      <c r="J53" s="18"/>
      <c r="K53" s="17"/>
      <c r="L53" s="22"/>
    </row>
    <row r="54" spans="1:12" s="19" customFormat="1" ht="15" customHeight="1">
      <c r="A54" s="97" t="s">
        <v>64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</row>
    <row r="55" spans="1:12" s="19" customFormat="1">
      <c r="A55" s="13" t="s">
        <v>65</v>
      </c>
      <c r="B55" s="14" t="s">
        <v>17</v>
      </c>
      <c r="C55" s="15">
        <v>233.83</v>
      </c>
      <c r="D55" s="9">
        <v>36</v>
      </c>
      <c r="E55" s="9">
        <v>54</v>
      </c>
      <c r="F55" s="8">
        <f t="shared" ref="F55:F56" si="8">E55/C55</f>
        <v>0.23093700551682844</v>
      </c>
      <c r="G55" s="9">
        <f>E55*H55%</f>
        <v>18.899999999999999</v>
      </c>
      <c r="H55" s="9">
        <v>35</v>
      </c>
      <c r="I55" s="17">
        <v>18</v>
      </c>
      <c r="J55" s="18">
        <f>G55/C55%</f>
        <v>8.0827951930889945</v>
      </c>
      <c r="K55" s="17"/>
      <c r="L55" s="9"/>
    </row>
    <row r="56" spans="1:12" s="19" customFormat="1">
      <c r="A56" s="13" t="s">
        <v>66</v>
      </c>
      <c r="B56" s="14" t="s">
        <v>67</v>
      </c>
      <c r="C56" s="15">
        <v>79.319999999999993</v>
      </c>
      <c r="D56" s="9">
        <v>1</v>
      </c>
      <c r="E56" s="9">
        <v>21</v>
      </c>
      <c r="F56" s="8">
        <f t="shared" si="8"/>
        <v>0.26475037821482605</v>
      </c>
      <c r="G56" s="9">
        <f>E56*H56%</f>
        <v>7.35</v>
      </c>
      <c r="H56" s="9">
        <v>35</v>
      </c>
      <c r="I56" s="17">
        <v>7</v>
      </c>
      <c r="J56" s="18">
        <f>G56/C56%</f>
        <v>9.2662632375189116</v>
      </c>
      <c r="K56" s="17"/>
      <c r="L56" s="9">
        <v>7</v>
      </c>
    </row>
    <row r="57" spans="1:12" s="19" customFormat="1">
      <c r="A57" s="21"/>
      <c r="B57" s="22" t="s">
        <v>30</v>
      </c>
      <c r="C57" s="23">
        <f>SUM(C55:C56)</f>
        <v>313.14999999999998</v>
      </c>
      <c r="D57" s="22">
        <f>SUM(D55:D56)</f>
        <v>37</v>
      </c>
      <c r="E57" s="22">
        <f>SUM(E55:E56)</f>
        <v>75</v>
      </c>
      <c r="F57" s="24">
        <f>SUM(F55:F56)</f>
        <v>0.4956873837316545</v>
      </c>
      <c r="G57" s="9">
        <f>SUM(G55:G56)</f>
        <v>26.25</v>
      </c>
      <c r="H57" s="9"/>
      <c r="I57" s="17">
        <f>SUM(I55:I56)</f>
        <v>25</v>
      </c>
      <c r="J57" s="18"/>
      <c r="K57" s="17"/>
      <c r="L57" s="22">
        <v>7</v>
      </c>
    </row>
    <row r="58" spans="1:12" s="19" customFormat="1" ht="15" customHeight="1">
      <c r="A58" s="97" t="s">
        <v>68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</row>
    <row r="59" spans="1:12" s="19" customFormat="1">
      <c r="A59" s="13" t="s">
        <v>69</v>
      </c>
      <c r="B59" s="14" t="s">
        <v>38</v>
      </c>
      <c r="C59" s="15">
        <v>4100.01</v>
      </c>
      <c r="D59" s="9">
        <v>2914</v>
      </c>
      <c r="E59" s="26">
        <v>2888</v>
      </c>
      <c r="F59" s="8">
        <f t="shared" ref="F59:F60" si="9">E59/C59</f>
        <v>0.70438852588164413</v>
      </c>
      <c r="G59" s="18">
        <f>E59*35%</f>
        <v>1010.8</v>
      </c>
      <c r="H59" s="9">
        <v>35</v>
      </c>
      <c r="I59" s="17">
        <v>606</v>
      </c>
      <c r="J59" s="18">
        <f>G59/C59%</f>
        <v>24.653598405857544</v>
      </c>
      <c r="K59" s="17">
        <v>404</v>
      </c>
      <c r="L59" s="27">
        <v>1010</v>
      </c>
    </row>
    <row r="60" spans="1:12" s="19" customFormat="1">
      <c r="A60" s="13" t="s">
        <v>70</v>
      </c>
      <c r="B60" s="14" t="s">
        <v>71</v>
      </c>
      <c r="C60" s="15">
        <v>1069.01</v>
      </c>
      <c r="D60" s="9">
        <v>3001</v>
      </c>
      <c r="E60" s="26">
        <v>3626</v>
      </c>
      <c r="F60" s="8">
        <f t="shared" si="9"/>
        <v>3.391923368350156</v>
      </c>
      <c r="G60" s="18">
        <f>E60*H60%</f>
        <v>1269.0999999999999</v>
      </c>
      <c r="H60" s="9">
        <v>35</v>
      </c>
      <c r="I60" s="17">
        <v>1269</v>
      </c>
      <c r="J60" s="18">
        <f>G60/C60%</f>
        <v>118.71731789225545</v>
      </c>
      <c r="K60" s="17"/>
      <c r="L60" s="27">
        <v>1269</v>
      </c>
    </row>
    <row r="61" spans="1:12" s="19" customFormat="1">
      <c r="A61" s="21"/>
      <c r="B61" s="22" t="s">
        <v>30</v>
      </c>
      <c r="C61" s="23">
        <f>SUM(C59:C60)</f>
        <v>5169.0200000000004</v>
      </c>
      <c r="D61" s="22">
        <f>SUM(D59:D60)</f>
        <v>5915</v>
      </c>
      <c r="E61" s="22">
        <f>SUM(E59:E60)</f>
        <v>6514</v>
      </c>
      <c r="F61" s="24">
        <f>SUM(F59:F60)</f>
        <v>4.0963118942317998</v>
      </c>
      <c r="G61" s="18">
        <f>SUM(G59:G60)</f>
        <v>2279.8999999999996</v>
      </c>
      <c r="H61" s="9"/>
      <c r="I61" s="17">
        <f>SUM(I59:I60)</f>
        <v>1875</v>
      </c>
      <c r="J61" s="18"/>
      <c r="K61" s="17">
        <v>404</v>
      </c>
      <c r="L61" s="31">
        <f>SUM(L59:L60)</f>
        <v>2279</v>
      </c>
    </row>
    <row r="62" spans="1:12" s="19" customFormat="1" ht="15" customHeight="1">
      <c r="A62" s="97" t="s">
        <v>72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</row>
    <row r="63" spans="1:12" s="19" customFormat="1">
      <c r="A63" s="13" t="s">
        <v>73</v>
      </c>
      <c r="B63" s="14" t="s">
        <v>38</v>
      </c>
      <c r="C63" s="15">
        <v>315.85000000000002</v>
      </c>
      <c r="D63" s="9">
        <v>112</v>
      </c>
      <c r="E63" s="9">
        <v>77</v>
      </c>
      <c r="F63" s="8">
        <f t="shared" ref="F63:F71" si="10">E63/C63</f>
        <v>0.243786607566883</v>
      </c>
      <c r="G63" s="9">
        <f t="shared" ref="G63:G71" si="11">E63*H63%</f>
        <v>26.95</v>
      </c>
      <c r="H63" s="9">
        <v>35</v>
      </c>
      <c r="I63" s="17">
        <v>26</v>
      </c>
      <c r="J63" s="18">
        <f>G63/C63%</f>
        <v>8.5325312648409053</v>
      </c>
      <c r="K63" s="17"/>
      <c r="L63" s="9"/>
    </row>
    <row r="64" spans="1:12" s="19" customFormat="1">
      <c r="A64" s="13" t="s">
        <v>74</v>
      </c>
      <c r="B64" s="14" t="s">
        <v>75</v>
      </c>
      <c r="C64" s="15">
        <v>287.51</v>
      </c>
      <c r="D64" s="9">
        <v>0</v>
      </c>
      <c r="E64" s="9">
        <v>0</v>
      </c>
      <c r="F64" s="18">
        <f t="shared" si="10"/>
        <v>0</v>
      </c>
      <c r="G64" s="9">
        <f t="shared" si="11"/>
        <v>0</v>
      </c>
      <c r="H64" s="9">
        <v>35</v>
      </c>
      <c r="I64" s="17">
        <f>E64*H64%</f>
        <v>0</v>
      </c>
      <c r="J64" s="18">
        <v>0</v>
      </c>
      <c r="K64" s="17"/>
      <c r="L64" s="9"/>
    </row>
    <row r="65" spans="1:12" s="19" customFormat="1">
      <c r="A65" s="13" t="s">
        <v>76</v>
      </c>
      <c r="B65" s="14" t="s">
        <v>77</v>
      </c>
      <c r="C65" s="15">
        <v>16</v>
      </c>
      <c r="D65" s="9">
        <v>8</v>
      </c>
      <c r="E65" s="9">
        <v>8</v>
      </c>
      <c r="F65" s="8">
        <f t="shared" si="10"/>
        <v>0.5</v>
      </c>
      <c r="G65" s="9">
        <f t="shared" si="11"/>
        <v>2.8</v>
      </c>
      <c r="H65" s="9">
        <v>35</v>
      </c>
      <c r="I65" s="17">
        <v>2</v>
      </c>
      <c r="J65" s="18">
        <f>G65/C65%</f>
        <v>17.5</v>
      </c>
      <c r="K65" s="17"/>
      <c r="L65" s="9"/>
    </row>
    <row r="66" spans="1:12" s="19" customFormat="1">
      <c r="A66" s="13" t="s">
        <v>78</v>
      </c>
      <c r="B66" s="14" t="s">
        <v>79</v>
      </c>
      <c r="C66" s="15">
        <v>22.14</v>
      </c>
      <c r="D66" s="9">
        <v>0</v>
      </c>
      <c r="E66" s="9">
        <v>0</v>
      </c>
      <c r="F66" s="18">
        <f t="shared" si="10"/>
        <v>0</v>
      </c>
      <c r="G66" s="9">
        <f t="shared" si="11"/>
        <v>0</v>
      </c>
      <c r="H66" s="9">
        <v>35</v>
      </c>
      <c r="I66" s="17">
        <f>E66*H66%</f>
        <v>0</v>
      </c>
      <c r="J66" s="18">
        <v>0</v>
      </c>
      <c r="K66" s="17"/>
      <c r="L66" s="9"/>
    </row>
    <row r="67" spans="1:12" s="19" customFormat="1">
      <c r="A67" s="13" t="s">
        <v>80</v>
      </c>
      <c r="B67" s="14" t="s">
        <v>81</v>
      </c>
      <c r="C67" s="15">
        <v>58.19</v>
      </c>
      <c r="D67" s="9">
        <v>9</v>
      </c>
      <c r="E67" s="9">
        <v>42</v>
      </c>
      <c r="F67" s="8">
        <f t="shared" si="10"/>
        <v>0.72177350060147794</v>
      </c>
      <c r="G67" s="9">
        <f t="shared" si="11"/>
        <v>14.7</v>
      </c>
      <c r="H67" s="9">
        <v>35</v>
      </c>
      <c r="I67" s="17">
        <v>14</v>
      </c>
      <c r="J67" s="18">
        <f>G67/C67%</f>
        <v>25.262072521051728</v>
      </c>
      <c r="K67" s="17"/>
      <c r="L67" s="9"/>
    </row>
    <row r="68" spans="1:12" s="19" customFormat="1">
      <c r="A68" s="13" t="s">
        <v>82</v>
      </c>
      <c r="B68" s="14" t="s">
        <v>83</v>
      </c>
      <c r="C68" s="15">
        <v>8.7240000000000002</v>
      </c>
      <c r="D68" s="9">
        <v>3</v>
      </c>
      <c r="E68" s="9">
        <v>5</v>
      </c>
      <c r="F68" s="8">
        <f t="shared" si="10"/>
        <v>0.57313159101329669</v>
      </c>
      <c r="G68" s="9">
        <f t="shared" si="11"/>
        <v>1.75</v>
      </c>
      <c r="H68" s="9">
        <v>35</v>
      </c>
      <c r="I68" s="17">
        <v>1</v>
      </c>
      <c r="J68" s="18">
        <f>G68/C68%</f>
        <v>20.059605685465382</v>
      </c>
      <c r="K68" s="17"/>
      <c r="L68" s="9"/>
    </row>
    <row r="69" spans="1:12" s="19" customFormat="1">
      <c r="A69" s="13" t="s">
        <v>84</v>
      </c>
      <c r="B69" s="14" t="s">
        <v>85</v>
      </c>
      <c r="C69" s="15">
        <v>11.44</v>
      </c>
      <c r="D69" s="9">
        <v>0</v>
      </c>
      <c r="E69" s="9">
        <v>0</v>
      </c>
      <c r="F69" s="18">
        <f t="shared" si="10"/>
        <v>0</v>
      </c>
      <c r="G69" s="9">
        <f t="shared" si="11"/>
        <v>0</v>
      </c>
      <c r="H69" s="9">
        <v>35</v>
      </c>
      <c r="I69" s="17">
        <f>E69*H69%</f>
        <v>0</v>
      </c>
      <c r="J69" s="18">
        <v>0</v>
      </c>
      <c r="K69" s="17"/>
      <c r="L69" s="9"/>
    </row>
    <row r="70" spans="1:12" s="19" customFormat="1">
      <c r="A70" s="13" t="s">
        <v>86</v>
      </c>
      <c r="B70" s="14" t="s">
        <v>87</v>
      </c>
      <c r="C70" s="15">
        <v>16.3</v>
      </c>
      <c r="D70" s="9">
        <v>0</v>
      </c>
      <c r="E70" s="9">
        <v>0</v>
      </c>
      <c r="F70" s="18">
        <f t="shared" si="10"/>
        <v>0</v>
      </c>
      <c r="G70" s="9">
        <f t="shared" si="11"/>
        <v>0</v>
      </c>
      <c r="H70" s="9">
        <v>35</v>
      </c>
      <c r="I70" s="17">
        <f>E70*H70%</f>
        <v>0</v>
      </c>
      <c r="J70" s="18">
        <v>0</v>
      </c>
      <c r="K70" s="17"/>
      <c r="L70" s="9"/>
    </row>
    <row r="71" spans="1:12" s="19" customFormat="1">
      <c r="A71" s="13" t="s">
        <v>88</v>
      </c>
      <c r="B71" s="28" t="s">
        <v>89</v>
      </c>
      <c r="C71" s="29">
        <v>9.41</v>
      </c>
      <c r="D71" s="9">
        <v>0</v>
      </c>
      <c r="E71" s="9">
        <v>0</v>
      </c>
      <c r="F71" s="18">
        <f t="shared" si="10"/>
        <v>0</v>
      </c>
      <c r="G71" s="9">
        <f t="shared" si="11"/>
        <v>0</v>
      </c>
      <c r="H71" s="9">
        <v>35</v>
      </c>
      <c r="I71" s="17">
        <v>0</v>
      </c>
      <c r="J71" s="18">
        <v>0</v>
      </c>
      <c r="K71" s="17"/>
      <c r="L71" s="9"/>
    </row>
    <row r="72" spans="1:12" s="19" customFormat="1">
      <c r="A72" s="21"/>
      <c r="B72" s="22" t="s">
        <v>30</v>
      </c>
      <c r="C72" s="23">
        <f>SUM(C63:C71)</f>
        <v>745.56400000000008</v>
      </c>
      <c r="D72" s="22">
        <f>SUM(D63:D71)</f>
        <v>132</v>
      </c>
      <c r="E72" s="22">
        <f>SUM(E63:E71)</f>
        <v>132</v>
      </c>
      <c r="F72" s="24">
        <f>SUM(F63:F71)</f>
        <v>2.0386916991816575</v>
      </c>
      <c r="G72" s="9">
        <f>SUM(G63:G71)</f>
        <v>46.2</v>
      </c>
      <c r="H72" s="9"/>
      <c r="I72" s="17">
        <f>SUM(I63:I71)</f>
        <v>43</v>
      </c>
      <c r="J72" s="18"/>
      <c r="K72" s="17"/>
      <c r="L72" s="22"/>
    </row>
    <row r="73" spans="1:12" s="19" customFormat="1" ht="15" customHeight="1">
      <c r="A73" s="97" t="s">
        <v>90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</row>
    <row r="74" spans="1:12" s="19" customFormat="1">
      <c r="A74" s="13" t="s">
        <v>91</v>
      </c>
      <c r="B74" s="14" t="s">
        <v>92</v>
      </c>
      <c r="C74" s="15">
        <v>102.48</v>
      </c>
      <c r="D74" s="9">
        <v>0</v>
      </c>
      <c r="E74" s="9">
        <v>0</v>
      </c>
      <c r="F74" s="18">
        <f t="shared" ref="F74:F75" si="12">E74/C74</f>
        <v>0</v>
      </c>
      <c r="G74" s="9">
        <f>E74*H74%</f>
        <v>0</v>
      </c>
      <c r="H74" s="9">
        <v>35</v>
      </c>
      <c r="I74" s="17">
        <f>E74*H74%</f>
        <v>0</v>
      </c>
      <c r="J74" s="18">
        <v>0</v>
      </c>
      <c r="K74" s="17"/>
      <c r="L74" s="9"/>
    </row>
    <row r="75" spans="1:12" s="19" customFormat="1">
      <c r="A75" s="13" t="s">
        <v>93</v>
      </c>
      <c r="B75" s="14" t="s">
        <v>94</v>
      </c>
      <c r="C75" s="15">
        <v>118.29</v>
      </c>
      <c r="D75" s="9">
        <v>0</v>
      </c>
      <c r="E75" s="9">
        <v>0</v>
      </c>
      <c r="F75" s="18">
        <f t="shared" si="12"/>
        <v>0</v>
      </c>
      <c r="G75" s="9">
        <f>E75*H75%</f>
        <v>0</v>
      </c>
      <c r="H75" s="9">
        <v>35</v>
      </c>
      <c r="I75" s="17">
        <f>E75*H75%</f>
        <v>0</v>
      </c>
      <c r="J75" s="18">
        <v>0</v>
      </c>
      <c r="K75" s="17"/>
      <c r="L75" s="9"/>
    </row>
    <row r="76" spans="1:12" s="19" customFormat="1">
      <c r="A76" s="13" t="s">
        <v>95</v>
      </c>
      <c r="B76" s="14" t="s">
        <v>96</v>
      </c>
      <c r="C76" s="15">
        <v>274</v>
      </c>
      <c r="D76" s="9">
        <v>0</v>
      </c>
      <c r="E76" s="9">
        <v>0</v>
      </c>
      <c r="F76" s="18">
        <v>0</v>
      </c>
      <c r="G76" s="9">
        <f>E76*H76%</f>
        <v>0</v>
      </c>
      <c r="H76" s="9">
        <v>35</v>
      </c>
      <c r="I76" s="17">
        <f>E76*H76%</f>
        <v>0</v>
      </c>
      <c r="J76" s="18">
        <v>0</v>
      </c>
      <c r="K76" s="17"/>
      <c r="L76" s="9"/>
    </row>
    <row r="77" spans="1:12" s="19" customFormat="1">
      <c r="A77" s="21"/>
      <c r="B77" s="22" t="s">
        <v>30</v>
      </c>
      <c r="C77" s="23">
        <f>SUM(C74:C76)</f>
        <v>494.77</v>
      </c>
      <c r="D77" s="22">
        <f>SUM(D74:D76)</f>
        <v>0</v>
      </c>
      <c r="E77" s="22">
        <v>0</v>
      </c>
      <c r="F77" s="24">
        <f>SUM(F74:F76)</f>
        <v>0</v>
      </c>
      <c r="G77" s="9">
        <v>0</v>
      </c>
      <c r="H77" s="9"/>
      <c r="I77" s="17">
        <f>SUM(I74:I76)</f>
        <v>0</v>
      </c>
      <c r="J77" s="18"/>
      <c r="K77" s="17"/>
      <c r="L77" s="22"/>
    </row>
    <row r="78" spans="1:12" s="19" customFormat="1" ht="15" customHeight="1">
      <c r="A78" s="97" t="s">
        <v>97</v>
      </c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</row>
    <row r="79" spans="1:12" s="19" customFormat="1">
      <c r="A79" s="13" t="s">
        <v>98</v>
      </c>
      <c r="B79" s="14" t="s">
        <v>38</v>
      </c>
      <c r="C79" s="15">
        <v>124.02</v>
      </c>
      <c r="D79" s="9">
        <v>275</v>
      </c>
      <c r="E79" s="9">
        <v>431</v>
      </c>
      <c r="F79" s="18">
        <f t="shared" ref="F79:F83" si="13">E79/C79</f>
        <v>3.475245928076117</v>
      </c>
      <c r="G79" s="9">
        <f>E79*H79%</f>
        <v>150.85</v>
      </c>
      <c r="H79" s="9">
        <v>35</v>
      </c>
      <c r="I79" s="17">
        <v>150</v>
      </c>
      <c r="J79" s="18">
        <f>G79/C79%</f>
        <v>121.63360748266409</v>
      </c>
      <c r="K79" s="17"/>
      <c r="L79" s="9">
        <v>150</v>
      </c>
    </row>
    <row r="80" spans="1:12" s="19" customFormat="1">
      <c r="A80" s="13" t="s">
        <v>99</v>
      </c>
      <c r="B80" s="14" t="s">
        <v>100</v>
      </c>
      <c r="C80" s="15">
        <v>699.6</v>
      </c>
      <c r="D80" s="9">
        <v>2256</v>
      </c>
      <c r="E80" s="9">
        <v>2737</v>
      </c>
      <c r="F80" s="18">
        <f t="shared" si="13"/>
        <v>3.9122355631789594</v>
      </c>
      <c r="G80" s="9">
        <f>E80*H80%</f>
        <v>957.94999999999993</v>
      </c>
      <c r="H80" s="9">
        <v>35</v>
      </c>
      <c r="I80" s="17">
        <v>957</v>
      </c>
      <c r="J80" s="18">
        <f>G80/C80%</f>
        <v>136.92824471126357</v>
      </c>
      <c r="K80" s="17"/>
      <c r="L80" s="9">
        <v>957</v>
      </c>
    </row>
    <row r="81" spans="1:12" s="19" customFormat="1">
      <c r="A81" s="13" t="s">
        <v>101</v>
      </c>
      <c r="B81" s="14" t="s">
        <v>102</v>
      </c>
      <c r="C81" s="15">
        <v>354.61</v>
      </c>
      <c r="D81" s="9">
        <v>2846</v>
      </c>
      <c r="E81" s="9">
        <v>2593</v>
      </c>
      <c r="F81" s="18">
        <f t="shared" si="13"/>
        <v>7.312258537548292</v>
      </c>
      <c r="G81" s="9">
        <f>E81*H81%</f>
        <v>907.55</v>
      </c>
      <c r="H81" s="9">
        <v>35</v>
      </c>
      <c r="I81" s="17">
        <v>907</v>
      </c>
      <c r="J81" s="18">
        <f>G81/C81%</f>
        <v>255.92904881419022</v>
      </c>
      <c r="K81" s="17"/>
      <c r="L81" s="9">
        <v>907</v>
      </c>
    </row>
    <row r="82" spans="1:12" s="19" customFormat="1">
      <c r="A82" s="13" t="s">
        <v>103</v>
      </c>
      <c r="B82" s="14" t="s">
        <v>104</v>
      </c>
      <c r="C82" s="15">
        <v>22.59</v>
      </c>
      <c r="D82" s="9">
        <v>15</v>
      </c>
      <c r="E82" s="9">
        <v>120</v>
      </c>
      <c r="F82" s="18">
        <f t="shared" si="13"/>
        <v>5.3120849933598935</v>
      </c>
      <c r="G82" s="18">
        <f>E82*H82%</f>
        <v>42</v>
      </c>
      <c r="H82" s="9">
        <v>35</v>
      </c>
      <c r="I82" s="17">
        <v>42</v>
      </c>
      <c r="J82" s="18">
        <f>G82/C82%</f>
        <v>185.92297476759629</v>
      </c>
      <c r="K82" s="17"/>
      <c r="L82" s="9">
        <v>42</v>
      </c>
    </row>
    <row r="83" spans="1:12" s="19" customFormat="1">
      <c r="A83" s="13" t="s">
        <v>105</v>
      </c>
      <c r="B83" s="14" t="s">
        <v>106</v>
      </c>
      <c r="C83" s="15">
        <v>812.9</v>
      </c>
      <c r="D83" s="9">
        <v>1707</v>
      </c>
      <c r="E83" s="9">
        <v>1877</v>
      </c>
      <c r="F83" s="18">
        <f t="shared" si="13"/>
        <v>2.3090170992742034</v>
      </c>
      <c r="G83" s="9">
        <f>E83*H83%</f>
        <v>656.94999999999993</v>
      </c>
      <c r="H83" s="9">
        <v>35</v>
      </c>
      <c r="I83" s="17">
        <v>656</v>
      </c>
      <c r="J83" s="18">
        <f>G83/C83%</f>
        <v>80.815598474597124</v>
      </c>
      <c r="K83" s="17"/>
      <c r="L83" s="9">
        <v>656</v>
      </c>
    </row>
    <row r="84" spans="1:12" s="19" customFormat="1">
      <c r="A84" s="21"/>
      <c r="B84" s="22" t="s">
        <v>30</v>
      </c>
      <c r="C84" s="23">
        <f>SUM(C79:C83)</f>
        <v>2013.7199999999998</v>
      </c>
      <c r="D84" s="22">
        <f>SUM(D79:D83)</f>
        <v>7099</v>
      </c>
      <c r="E84" s="22">
        <f>SUM(E79:E83)</f>
        <v>7758</v>
      </c>
      <c r="F84" s="24">
        <f>SUM(F79:F83)</f>
        <v>22.320842121437465</v>
      </c>
      <c r="G84" s="9">
        <f>SUM(G79:G83)</f>
        <v>2715.2999999999997</v>
      </c>
      <c r="H84" s="9"/>
      <c r="I84" s="17">
        <f>SUM(I79:I83)</f>
        <v>2712</v>
      </c>
      <c r="J84" s="18"/>
      <c r="K84" s="17"/>
      <c r="L84" s="22">
        <f>SUM(L79:L83)</f>
        <v>2712</v>
      </c>
    </row>
    <row r="85" spans="1:12" s="19" customFormat="1" ht="15" customHeight="1">
      <c r="A85" s="97" t="s">
        <v>107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</row>
    <row r="86" spans="1:12" s="19" customFormat="1">
      <c r="A86" s="13" t="s">
        <v>108</v>
      </c>
      <c r="B86" s="14" t="s">
        <v>38</v>
      </c>
      <c r="C86" s="15">
        <v>592.4</v>
      </c>
      <c r="D86" s="9">
        <v>302</v>
      </c>
      <c r="E86" s="9">
        <v>474</v>
      </c>
      <c r="F86" s="8">
        <f t="shared" ref="F86:F93" si="14">E86/C86</f>
        <v>0.80013504388926404</v>
      </c>
      <c r="G86" s="9">
        <f t="shared" ref="G86:G93" si="15">E86*H86%</f>
        <v>165.89999999999998</v>
      </c>
      <c r="H86" s="9">
        <v>35</v>
      </c>
      <c r="I86" s="17">
        <v>165</v>
      </c>
      <c r="J86" s="18">
        <f t="shared" ref="J86:J93" si="16">G86/C86%</f>
        <v>28.004726536124238</v>
      </c>
      <c r="K86" s="17"/>
      <c r="L86" s="9">
        <v>165</v>
      </c>
    </row>
    <row r="87" spans="1:12" s="19" customFormat="1">
      <c r="A87" s="13" t="s">
        <v>109</v>
      </c>
      <c r="B87" s="20" t="s">
        <v>110</v>
      </c>
      <c r="C87" s="15">
        <v>363.9</v>
      </c>
      <c r="D87" s="9">
        <v>879</v>
      </c>
      <c r="E87" s="9">
        <v>693</v>
      </c>
      <c r="F87" s="8">
        <f t="shared" si="14"/>
        <v>1.9043693322341304</v>
      </c>
      <c r="G87" s="9">
        <f t="shared" si="15"/>
        <v>242.54999999999998</v>
      </c>
      <c r="H87" s="9">
        <v>35</v>
      </c>
      <c r="I87" s="17">
        <v>242</v>
      </c>
      <c r="J87" s="18">
        <f t="shared" si="16"/>
        <v>66.652926628194564</v>
      </c>
      <c r="K87" s="17"/>
      <c r="L87" s="9">
        <v>242</v>
      </c>
    </row>
    <row r="88" spans="1:12" s="19" customFormat="1">
      <c r="A88" s="13" t="s">
        <v>111</v>
      </c>
      <c r="B88" s="20" t="s">
        <v>112</v>
      </c>
      <c r="C88" s="15">
        <v>143.5</v>
      </c>
      <c r="D88" s="9">
        <v>174</v>
      </c>
      <c r="E88" s="9">
        <v>218</v>
      </c>
      <c r="F88" s="8">
        <f t="shared" si="14"/>
        <v>1.519163763066202</v>
      </c>
      <c r="G88" s="9">
        <f t="shared" si="15"/>
        <v>76.3</v>
      </c>
      <c r="H88" s="9">
        <v>35</v>
      </c>
      <c r="I88" s="17">
        <v>76</v>
      </c>
      <c r="J88" s="18">
        <f t="shared" si="16"/>
        <v>53.170731707317067</v>
      </c>
      <c r="K88" s="17"/>
      <c r="L88" s="9">
        <v>76</v>
      </c>
    </row>
    <row r="89" spans="1:12" s="19" customFormat="1">
      <c r="A89" s="13" t="s">
        <v>113</v>
      </c>
      <c r="B89" s="20" t="s">
        <v>114</v>
      </c>
      <c r="C89" s="15">
        <v>29.9</v>
      </c>
      <c r="D89" s="9">
        <v>47</v>
      </c>
      <c r="E89" s="9">
        <v>81</v>
      </c>
      <c r="F89" s="8">
        <f t="shared" si="14"/>
        <v>2.7090301003344481</v>
      </c>
      <c r="G89" s="9">
        <f t="shared" si="15"/>
        <v>28.349999999999998</v>
      </c>
      <c r="H89" s="9">
        <v>35</v>
      </c>
      <c r="I89" s="17">
        <v>28</v>
      </c>
      <c r="J89" s="18">
        <f t="shared" si="16"/>
        <v>94.816053511705675</v>
      </c>
      <c r="K89" s="17"/>
      <c r="L89" s="9">
        <v>28</v>
      </c>
    </row>
    <row r="90" spans="1:12" s="19" customFormat="1">
      <c r="A90" s="13" t="s">
        <v>115</v>
      </c>
      <c r="B90" s="20" t="s">
        <v>116</v>
      </c>
      <c r="C90" s="15">
        <v>22.2</v>
      </c>
      <c r="D90" s="9">
        <v>3</v>
      </c>
      <c r="E90" s="9">
        <v>0</v>
      </c>
      <c r="F90" s="18">
        <f t="shared" si="14"/>
        <v>0</v>
      </c>
      <c r="G90" s="9">
        <f t="shared" si="15"/>
        <v>0</v>
      </c>
      <c r="H90" s="9">
        <v>35</v>
      </c>
      <c r="I90" s="17">
        <v>0</v>
      </c>
      <c r="J90" s="18">
        <f t="shared" si="16"/>
        <v>0</v>
      </c>
      <c r="K90" s="17"/>
      <c r="L90" s="9"/>
    </row>
    <row r="91" spans="1:12" s="19" customFormat="1">
      <c r="A91" s="13" t="s">
        <v>117</v>
      </c>
      <c r="B91" s="20" t="s">
        <v>118</v>
      </c>
      <c r="C91" s="15">
        <v>95.58</v>
      </c>
      <c r="D91" s="9">
        <v>55</v>
      </c>
      <c r="E91" s="9">
        <v>78</v>
      </c>
      <c r="F91" s="8">
        <f t="shared" si="14"/>
        <v>0.81607030759573129</v>
      </c>
      <c r="G91" s="9">
        <f t="shared" si="15"/>
        <v>27.299999999999997</v>
      </c>
      <c r="H91" s="9">
        <v>35</v>
      </c>
      <c r="I91" s="17">
        <v>27</v>
      </c>
      <c r="J91" s="18">
        <f t="shared" si="16"/>
        <v>28.562460765850595</v>
      </c>
      <c r="K91" s="17"/>
      <c r="L91" s="9">
        <v>27</v>
      </c>
    </row>
    <row r="92" spans="1:12" s="19" customFormat="1">
      <c r="A92" s="13" t="s">
        <v>119</v>
      </c>
      <c r="B92" s="20" t="s">
        <v>305</v>
      </c>
      <c r="C92" s="15">
        <v>39.04</v>
      </c>
      <c r="D92" s="9">
        <v>0</v>
      </c>
      <c r="E92" s="9">
        <v>58</v>
      </c>
      <c r="F92" s="8">
        <f t="shared" si="14"/>
        <v>1.485655737704918</v>
      </c>
      <c r="G92" s="9">
        <f t="shared" si="15"/>
        <v>20.299999999999997</v>
      </c>
      <c r="H92" s="9">
        <v>35</v>
      </c>
      <c r="I92" s="17">
        <v>20</v>
      </c>
      <c r="J92" s="18">
        <f t="shared" si="16"/>
        <v>51.997950819672127</v>
      </c>
      <c r="K92" s="17"/>
      <c r="L92" s="9">
        <v>20</v>
      </c>
    </row>
    <row r="93" spans="1:12" s="19" customFormat="1">
      <c r="A93" s="13" t="s">
        <v>315</v>
      </c>
      <c r="B93" s="20" t="s">
        <v>120</v>
      </c>
      <c r="C93" s="15">
        <v>140.6</v>
      </c>
      <c r="D93" s="9">
        <v>156</v>
      </c>
      <c r="E93" s="9">
        <v>267</v>
      </c>
      <c r="F93" s="8">
        <f t="shared" si="14"/>
        <v>1.89900426742532</v>
      </c>
      <c r="G93" s="9">
        <f t="shared" si="15"/>
        <v>93.449999999999989</v>
      </c>
      <c r="H93" s="9">
        <v>35</v>
      </c>
      <c r="I93" s="17">
        <v>93</v>
      </c>
      <c r="J93" s="18">
        <f t="shared" si="16"/>
        <v>66.465149359886198</v>
      </c>
      <c r="K93" s="17"/>
      <c r="L93" s="9">
        <v>93</v>
      </c>
    </row>
    <row r="94" spans="1:12" s="19" customFormat="1">
      <c r="A94" s="21"/>
      <c r="B94" s="22" t="s">
        <v>30</v>
      </c>
      <c r="C94" s="23">
        <f>SUM(C86:C93)</f>
        <v>1427.12</v>
      </c>
      <c r="D94" s="22">
        <f>SUM(D86:D93)</f>
        <v>1616</v>
      </c>
      <c r="E94" s="22">
        <f>SUM(E86:E93)</f>
        <v>1869</v>
      </c>
      <c r="F94" s="24">
        <f>SUM(F86:F93)</f>
        <v>11.133428552250015</v>
      </c>
      <c r="G94" s="9">
        <f>SUM(G86:G93)</f>
        <v>654.14999999999986</v>
      </c>
      <c r="H94" s="9"/>
      <c r="I94" s="17">
        <f>SUM(I86:I93)</f>
        <v>651</v>
      </c>
      <c r="J94" s="18"/>
      <c r="K94" s="17"/>
      <c r="L94" s="22">
        <f>SUM(L86:L93)</f>
        <v>651</v>
      </c>
    </row>
    <row r="95" spans="1:12" s="19" customFormat="1" ht="15" customHeight="1">
      <c r="A95" s="97" t="s">
        <v>121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</row>
    <row r="96" spans="1:12" s="19" customFormat="1">
      <c r="A96" s="13" t="s">
        <v>122</v>
      </c>
      <c r="B96" s="14" t="s">
        <v>38</v>
      </c>
      <c r="C96" s="15">
        <v>1575.88</v>
      </c>
      <c r="D96" s="9">
        <v>1827</v>
      </c>
      <c r="E96" s="9">
        <v>5027</v>
      </c>
      <c r="F96" s="8">
        <f t="shared" ref="F96:F99" si="17">E96/C96</f>
        <v>3.1899637028200116</v>
      </c>
      <c r="G96" s="9">
        <f>E96*H96%</f>
        <v>1759.4499999999998</v>
      </c>
      <c r="H96" s="9">
        <v>35</v>
      </c>
      <c r="I96" s="17">
        <v>1759</v>
      </c>
      <c r="J96" s="18">
        <f>G96/C96%</f>
        <v>111.64872959870038</v>
      </c>
      <c r="K96" s="17"/>
      <c r="L96" s="9">
        <v>1759</v>
      </c>
    </row>
    <row r="97" spans="1:12" s="19" customFormat="1">
      <c r="A97" s="13" t="s">
        <v>123</v>
      </c>
      <c r="B97" s="14" t="s">
        <v>124</v>
      </c>
      <c r="C97" s="15">
        <v>450.733</v>
      </c>
      <c r="D97" s="9">
        <v>964</v>
      </c>
      <c r="E97" s="9">
        <v>1100</v>
      </c>
      <c r="F97" s="8">
        <f t="shared" si="17"/>
        <v>2.4404691912950685</v>
      </c>
      <c r="G97" s="30">
        <f>E97*H97%</f>
        <v>385</v>
      </c>
      <c r="H97" s="9">
        <v>35</v>
      </c>
      <c r="I97" s="17">
        <v>385</v>
      </c>
      <c r="J97" s="18">
        <f>G97/C97%</f>
        <v>85.416421695327401</v>
      </c>
      <c r="K97" s="17"/>
      <c r="L97" s="9">
        <v>385</v>
      </c>
    </row>
    <row r="98" spans="1:12" s="19" customFormat="1">
      <c r="A98" s="13" t="s">
        <v>125</v>
      </c>
      <c r="B98" s="14" t="s">
        <v>126</v>
      </c>
      <c r="C98" s="15">
        <v>17.489000000000001</v>
      </c>
      <c r="D98" s="9">
        <v>12</v>
      </c>
      <c r="E98" s="9">
        <v>23</v>
      </c>
      <c r="F98" s="8">
        <f t="shared" si="17"/>
        <v>1.3151123563382696</v>
      </c>
      <c r="G98" s="9">
        <f>E98*H98%</f>
        <v>8.0499999999999989</v>
      </c>
      <c r="H98" s="9">
        <v>35</v>
      </c>
      <c r="I98" s="17">
        <v>8</v>
      </c>
      <c r="J98" s="18">
        <f>G98/C98%</f>
        <v>46.028932471839433</v>
      </c>
      <c r="K98" s="17"/>
      <c r="L98" s="9">
        <v>35</v>
      </c>
    </row>
    <row r="99" spans="1:12" s="19" customFormat="1">
      <c r="A99" s="13" t="s">
        <v>127</v>
      </c>
      <c r="B99" s="14" t="s">
        <v>128</v>
      </c>
      <c r="C99" s="15">
        <v>210.3</v>
      </c>
      <c r="D99" s="9">
        <v>409</v>
      </c>
      <c r="E99" s="9">
        <v>875</v>
      </c>
      <c r="F99" s="8">
        <f t="shared" si="17"/>
        <v>4.1607227769852591</v>
      </c>
      <c r="G99" s="9">
        <f>E99*H99%</f>
        <v>306.25</v>
      </c>
      <c r="H99" s="9">
        <v>35</v>
      </c>
      <c r="I99" s="17">
        <v>306</v>
      </c>
      <c r="J99" s="18">
        <f>G99/C99%</f>
        <v>145.62529719448406</v>
      </c>
      <c r="K99" s="17"/>
      <c r="L99" s="9">
        <v>306</v>
      </c>
    </row>
    <row r="100" spans="1:12" s="19" customFormat="1">
      <c r="A100" s="21"/>
      <c r="B100" s="22" t="s">
        <v>30</v>
      </c>
      <c r="C100" s="23">
        <f>SUM(C96:C99)</f>
        <v>2254.402</v>
      </c>
      <c r="D100" s="22">
        <f>SUM(D96:D99)</f>
        <v>3212</v>
      </c>
      <c r="E100" s="22">
        <f>SUM(E96:E99)</f>
        <v>7025</v>
      </c>
      <c r="F100" s="24">
        <f>SUM(F96:F99)</f>
        <v>11.10626802743861</v>
      </c>
      <c r="G100" s="9">
        <f>SUM(G96:G99)</f>
        <v>2458.75</v>
      </c>
      <c r="H100" s="9"/>
      <c r="I100" s="17">
        <f>SUM(I96:I99)</f>
        <v>2458</v>
      </c>
      <c r="J100" s="18"/>
      <c r="K100" s="17"/>
      <c r="L100" s="22">
        <f>SUM(L96:L99)</f>
        <v>2485</v>
      </c>
    </row>
    <row r="101" spans="1:12" s="19" customFormat="1" ht="15" customHeight="1">
      <c r="A101" s="97" t="s">
        <v>129</v>
      </c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</row>
    <row r="102" spans="1:12" s="19" customFormat="1">
      <c r="A102" s="13" t="s">
        <v>130</v>
      </c>
      <c r="B102" s="14" t="s">
        <v>38</v>
      </c>
      <c r="C102" s="15">
        <v>247.22</v>
      </c>
      <c r="D102" s="9">
        <v>0</v>
      </c>
      <c r="E102" s="9">
        <v>0</v>
      </c>
      <c r="F102" s="18">
        <v>0</v>
      </c>
      <c r="G102" s="9">
        <f>E102*H102%</f>
        <v>0</v>
      </c>
      <c r="H102" s="9">
        <v>35</v>
      </c>
      <c r="I102" s="17">
        <f>E102*H102%</f>
        <v>0</v>
      </c>
      <c r="J102" s="18">
        <v>0</v>
      </c>
      <c r="K102" s="17"/>
      <c r="L102" s="9"/>
    </row>
    <row r="103" spans="1:12" s="19" customFormat="1">
      <c r="A103" s="13" t="s">
        <v>131</v>
      </c>
      <c r="B103" s="14" t="s">
        <v>132</v>
      </c>
      <c r="C103" s="15">
        <v>97.17</v>
      </c>
      <c r="D103" s="9">
        <v>10</v>
      </c>
      <c r="E103" s="9">
        <v>29</v>
      </c>
      <c r="F103" s="18">
        <f t="shared" ref="F103:F104" si="18">E103/C103</f>
        <v>0.29844602243490786</v>
      </c>
      <c r="G103" s="9">
        <f>E103*H103%</f>
        <v>10.149999999999999</v>
      </c>
      <c r="H103" s="9">
        <v>35</v>
      </c>
      <c r="I103" s="17">
        <v>10</v>
      </c>
      <c r="J103" s="18">
        <f>G103/C103%</f>
        <v>10.445610785221774</v>
      </c>
      <c r="K103" s="17"/>
      <c r="L103" s="9">
        <v>10</v>
      </c>
    </row>
    <row r="104" spans="1:12" s="19" customFormat="1">
      <c r="A104" s="13" t="s">
        <v>133</v>
      </c>
      <c r="B104" s="14" t="s">
        <v>134</v>
      </c>
      <c r="C104" s="15">
        <v>160.96</v>
      </c>
      <c r="D104" s="9">
        <v>38</v>
      </c>
      <c r="E104" s="9">
        <v>43</v>
      </c>
      <c r="F104" s="18">
        <f t="shared" si="18"/>
        <v>0.26714711729622265</v>
      </c>
      <c r="G104" s="9">
        <f>E104*H104%</f>
        <v>15.049999999999999</v>
      </c>
      <c r="H104" s="9">
        <v>35</v>
      </c>
      <c r="I104" s="17">
        <v>15</v>
      </c>
      <c r="J104" s="18">
        <f>G104/C104%</f>
        <v>9.350149105367791</v>
      </c>
      <c r="K104" s="17"/>
      <c r="L104" s="9">
        <v>15</v>
      </c>
    </row>
    <row r="105" spans="1:12" s="19" customFormat="1">
      <c r="A105" s="13" t="s">
        <v>135</v>
      </c>
      <c r="B105" s="14" t="s">
        <v>136</v>
      </c>
      <c r="C105" s="15">
        <v>7.08</v>
      </c>
      <c r="D105" s="9">
        <v>0</v>
      </c>
      <c r="E105" s="9">
        <v>0</v>
      </c>
      <c r="F105" s="18">
        <v>0</v>
      </c>
      <c r="G105" s="9">
        <f>E105*H105%</f>
        <v>0</v>
      </c>
      <c r="H105" s="9">
        <v>35</v>
      </c>
      <c r="I105" s="17">
        <f>E105*H105%</f>
        <v>0</v>
      </c>
      <c r="J105" s="18">
        <v>0</v>
      </c>
      <c r="K105" s="17"/>
      <c r="L105" s="9"/>
    </row>
    <row r="106" spans="1:12" s="19" customFormat="1">
      <c r="A106" s="13" t="s">
        <v>137</v>
      </c>
      <c r="B106" s="14" t="s">
        <v>138</v>
      </c>
      <c r="C106" s="15">
        <v>11.88</v>
      </c>
      <c r="D106" s="9">
        <v>0</v>
      </c>
      <c r="E106" s="9">
        <v>0</v>
      </c>
      <c r="F106" s="18">
        <v>0</v>
      </c>
      <c r="G106" s="9">
        <f>E106*H106%</f>
        <v>0</v>
      </c>
      <c r="H106" s="9">
        <v>35</v>
      </c>
      <c r="I106" s="17">
        <f>E106*H106%</f>
        <v>0</v>
      </c>
      <c r="J106" s="18">
        <v>0</v>
      </c>
      <c r="K106" s="17"/>
      <c r="L106" s="9"/>
    </row>
    <row r="107" spans="1:12" s="19" customFormat="1">
      <c r="A107" s="21"/>
      <c r="B107" s="22" t="s">
        <v>30</v>
      </c>
      <c r="C107" s="23">
        <f>SUM(C102:C106)</f>
        <v>524.31000000000006</v>
      </c>
      <c r="D107" s="22">
        <f>SUM(D102:D106)</f>
        <v>48</v>
      </c>
      <c r="E107" s="22">
        <f>SUM(E102:E106)</f>
        <v>72</v>
      </c>
      <c r="F107" s="24">
        <f>SUM(F102:F106)</f>
        <v>0.56559313973113046</v>
      </c>
      <c r="G107" s="9">
        <f>SUM(G102:G106)</f>
        <v>25.199999999999996</v>
      </c>
      <c r="H107" s="9"/>
      <c r="I107" s="17">
        <f>SUM(I102:I106)</f>
        <v>25</v>
      </c>
      <c r="J107" s="18"/>
      <c r="K107" s="17"/>
      <c r="L107" s="22">
        <f>SUM(L102:L106)</f>
        <v>25</v>
      </c>
    </row>
    <row r="108" spans="1:12" s="19" customFormat="1" ht="15" customHeight="1">
      <c r="A108" s="97" t="s">
        <v>139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</row>
    <row r="109" spans="1:12" s="19" customFormat="1">
      <c r="A109" s="13" t="s">
        <v>140</v>
      </c>
      <c r="B109" s="14" t="s">
        <v>38</v>
      </c>
      <c r="C109" s="15">
        <v>587.24</v>
      </c>
      <c r="D109" s="9">
        <v>133</v>
      </c>
      <c r="E109" s="9">
        <v>148</v>
      </c>
      <c r="F109" s="8">
        <f t="shared" ref="F109:F110" si="19">E109/C109</f>
        <v>0.25202642871738984</v>
      </c>
      <c r="G109" s="9">
        <f>E109*H109%</f>
        <v>51.8</v>
      </c>
      <c r="H109" s="9">
        <v>35</v>
      </c>
      <c r="I109" s="17">
        <v>51</v>
      </c>
      <c r="J109" s="18">
        <f>G109/C109%</f>
        <v>8.8209250051086432</v>
      </c>
      <c r="K109" s="17"/>
      <c r="L109" s="9">
        <v>51</v>
      </c>
    </row>
    <row r="110" spans="1:12" s="19" customFormat="1">
      <c r="A110" s="13" t="s">
        <v>141</v>
      </c>
      <c r="B110" s="14" t="s">
        <v>142</v>
      </c>
      <c r="C110" s="15">
        <v>200.9</v>
      </c>
      <c r="D110" s="9">
        <v>149</v>
      </c>
      <c r="E110" s="9">
        <v>159</v>
      </c>
      <c r="F110" s="8">
        <f t="shared" si="19"/>
        <v>0.79143852663016423</v>
      </c>
      <c r="G110" s="9">
        <f>E110*H110%</f>
        <v>55.65</v>
      </c>
      <c r="H110" s="9">
        <v>35</v>
      </c>
      <c r="I110" s="17">
        <v>55</v>
      </c>
      <c r="J110" s="18">
        <f>G110/C110%</f>
        <v>27.700348432055751</v>
      </c>
      <c r="K110" s="17"/>
      <c r="L110" s="9">
        <v>55</v>
      </c>
    </row>
    <row r="111" spans="1:12" s="19" customFormat="1">
      <c r="A111" s="21"/>
      <c r="B111" s="22" t="s">
        <v>30</v>
      </c>
      <c r="C111" s="23">
        <f>SUM(C109:C110)</f>
        <v>788.14</v>
      </c>
      <c r="D111" s="22">
        <f>SUM(D109:D110)</f>
        <v>282</v>
      </c>
      <c r="E111" s="22">
        <f>SUM(E109:E110)</f>
        <v>307</v>
      </c>
      <c r="F111" s="24">
        <f>SUM(F109:F110)</f>
        <v>1.0434649553475541</v>
      </c>
      <c r="G111" s="9">
        <f>SUM(G109:G110)</f>
        <v>107.44999999999999</v>
      </c>
      <c r="H111" s="9"/>
      <c r="I111" s="17">
        <f>SUM(I109:I110)</f>
        <v>106</v>
      </c>
      <c r="J111" s="18"/>
      <c r="K111" s="17"/>
      <c r="L111" s="22">
        <f>SUM(L109:L110)</f>
        <v>106</v>
      </c>
    </row>
    <row r="112" spans="1:12" s="19" customFormat="1" ht="15" customHeight="1">
      <c r="A112" s="97" t="s">
        <v>143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</row>
    <row r="113" spans="1:12" s="19" customFormat="1">
      <c r="A113" s="13" t="s">
        <v>144</v>
      </c>
      <c r="B113" s="14" t="s">
        <v>17</v>
      </c>
      <c r="C113" s="15">
        <v>240.6</v>
      </c>
      <c r="D113" s="9">
        <v>0</v>
      </c>
      <c r="E113" s="9">
        <v>0</v>
      </c>
      <c r="F113" s="18">
        <v>0</v>
      </c>
      <c r="G113" s="9">
        <f>E113*H113%</f>
        <v>0</v>
      </c>
      <c r="H113" s="9">
        <v>35</v>
      </c>
      <c r="I113" s="17">
        <f>E113*H113%</f>
        <v>0</v>
      </c>
      <c r="J113" s="18">
        <v>0</v>
      </c>
      <c r="K113" s="17"/>
      <c r="L113" s="9"/>
    </row>
    <row r="114" spans="1:12" s="19" customFormat="1">
      <c r="A114" s="13" t="s">
        <v>145</v>
      </c>
      <c r="B114" s="14" t="s">
        <v>146</v>
      </c>
      <c r="C114" s="15">
        <v>307.13</v>
      </c>
      <c r="D114" s="9">
        <v>0</v>
      </c>
      <c r="E114" s="9">
        <v>0</v>
      </c>
      <c r="F114" s="18">
        <f>E113/C113</f>
        <v>0</v>
      </c>
      <c r="G114" s="9">
        <f>E114*H114%</f>
        <v>0</v>
      </c>
      <c r="H114" s="9">
        <v>35</v>
      </c>
      <c r="I114" s="17">
        <f>E114*H114%</f>
        <v>0</v>
      </c>
      <c r="J114" s="18">
        <v>0</v>
      </c>
      <c r="K114" s="17"/>
      <c r="L114" s="9"/>
    </row>
    <row r="115" spans="1:12" s="19" customFormat="1">
      <c r="A115" s="21"/>
      <c r="B115" s="22" t="s">
        <v>30</v>
      </c>
      <c r="C115" s="23">
        <f>SUM(C113:C114)</f>
        <v>547.73</v>
      </c>
      <c r="D115" s="22">
        <v>0</v>
      </c>
      <c r="E115" s="22">
        <v>0</v>
      </c>
      <c r="F115" s="24">
        <v>0</v>
      </c>
      <c r="G115" s="9">
        <f>SUM(G113:G114)</f>
        <v>0</v>
      </c>
      <c r="H115" s="9"/>
      <c r="I115" s="17">
        <f>SUM(I113:I114)</f>
        <v>0</v>
      </c>
      <c r="J115" s="18"/>
      <c r="K115" s="17"/>
      <c r="L115" s="22"/>
    </row>
    <row r="116" spans="1:12" s="19" customFormat="1" ht="15" customHeight="1">
      <c r="A116" s="97" t="s">
        <v>147</v>
      </c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</row>
    <row r="117" spans="1:12" s="19" customFormat="1">
      <c r="A117" s="13" t="s">
        <v>148</v>
      </c>
      <c r="B117" s="14" t="s">
        <v>17</v>
      </c>
      <c r="C117" s="15">
        <v>359.06</v>
      </c>
      <c r="D117" s="9">
        <v>0</v>
      </c>
      <c r="E117" s="9">
        <v>0</v>
      </c>
      <c r="F117" s="18">
        <f t="shared" ref="F117:F119" si="20">E117/C117</f>
        <v>0</v>
      </c>
      <c r="G117" s="9">
        <f>E117*H117%</f>
        <v>0</v>
      </c>
      <c r="H117" s="9">
        <v>35</v>
      </c>
      <c r="I117" s="17">
        <f>E117*H117%</f>
        <v>0</v>
      </c>
      <c r="J117" s="18">
        <v>0</v>
      </c>
      <c r="K117" s="17"/>
      <c r="L117" s="9"/>
    </row>
    <row r="118" spans="1:12" s="19" customFormat="1">
      <c r="A118" s="13" t="s">
        <v>149</v>
      </c>
      <c r="B118" s="14" t="s">
        <v>150</v>
      </c>
      <c r="C118" s="15">
        <v>36.19</v>
      </c>
      <c r="D118" s="9">
        <v>0</v>
      </c>
      <c r="E118" s="26">
        <v>0</v>
      </c>
      <c r="F118" s="18">
        <f t="shared" si="20"/>
        <v>0</v>
      </c>
      <c r="G118" s="9">
        <f>E118*H118%</f>
        <v>0</v>
      </c>
      <c r="H118" s="9">
        <v>35</v>
      </c>
      <c r="I118" s="17">
        <f>E118*H118%</f>
        <v>0</v>
      </c>
      <c r="J118" s="18">
        <v>0</v>
      </c>
      <c r="K118" s="17"/>
      <c r="L118" s="9"/>
    </row>
    <row r="119" spans="1:12" s="19" customFormat="1">
      <c r="A119" s="13" t="s">
        <v>151</v>
      </c>
      <c r="B119" s="14" t="s">
        <v>152</v>
      </c>
      <c r="C119" s="15">
        <v>21.42</v>
      </c>
      <c r="D119" s="9">
        <v>0</v>
      </c>
      <c r="E119" s="26">
        <v>0</v>
      </c>
      <c r="F119" s="18">
        <f t="shared" si="20"/>
        <v>0</v>
      </c>
      <c r="G119" s="9">
        <f>E119*H119%</f>
        <v>0</v>
      </c>
      <c r="H119" s="9">
        <v>35</v>
      </c>
      <c r="I119" s="17">
        <f>E119*H119%</f>
        <v>0</v>
      </c>
      <c r="J119" s="18">
        <v>0</v>
      </c>
      <c r="K119" s="17"/>
      <c r="L119" s="9"/>
    </row>
    <row r="120" spans="1:12" s="19" customFormat="1">
      <c r="A120" s="21"/>
      <c r="B120" s="22" t="s">
        <v>30</v>
      </c>
      <c r="C120" s="23">
        <f>SUM(C117:C119)</f>
        <v>416.67</v>
      </c>
      <c r="D120" s="22">
        <v>0</v>
      </c>
      <c r="E120" s="22">
        <v>0</v>
      </c>
      <c r="F120" s="24">
        <v>0</v>
      </c>
      <c r="G120" s="9">
        <v>0</v>
      </c>
      <c r="H120" s="9"/>
      <c r="I120" s="17">
        <f>SUM(I117:I119)</f>
        <v>0</v>
      </c>
      <c r="J120" s="18"/>
      <c r="K120" s="17"/>
      <c r="L120" s="22"/>
    </row>
    <row r="121" spans="1:12" s="19" customFormat="1">
      <c r="A121" s="101" t="s">
        <v>153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</row>
    <row r="122" spans="1:12" s="19" customFormat="1">
      <c r="A122" s="13" t="s">
        <v>154</v>
      </c>
      <c r="B122" s="14" t="s">
        <v>17</v>
      </c>
      <c r="C122" s="15">
        <v>285.05</v>
      </c>
      <c r="D122" s="9">
        <v>286</v>
      </c>
      <c r="E122" s="9">
        <v>248</v>
      </c>
      <c r="F122" s="8">
        <f t="shared" ref="F122:F132" si="21">E122/C122</f>
        <v>0.87002280301701451</v>
      </c>
      <c r="G122" s="9">
        <f t="shared" ref="G122:G132" si="22">E122*H122%</f>
        <v>86.8</v>
      </c>
      <c r="H122" s="9">
        <v>35</v>
      </c>
      <c r="I122" s="17">
        <v>86</v>
      </c>
      <c r="J122" s="18">
        <f t="shared" ref="J122:J132" si="23">G122/C122%</f>
        <v>30.450798105595506</v>
      </c>
      <c r="K122" s="17"/>
      <c r="L122" s="9">
        <v>86</v>
      </c>
    </row>
    <row r="123" spans="1:12" s="19" customFormat="1">
      <c r="A123" s="13" t="s">
        <v>155</v>
      </c>
      <c r="B123" s="14" t="s">
        <v>156</v>
      </c>
      <c r="C123" s="15">
        <v>38.08</v>
      </c>
      <c r="D123" s="9">
        <v>18</v>
      </c>
      <c r="E123" s="9">
        <v>19</v>
      </c>
      <c r="F123" s="18">
        <f t="shared" si="21"/>
        <v>0.49894957983193278</v>
      </c>
      <c r="G123" s="9">
        <f t="shared" si="22"/>
        <v>6.6499999999999995</v>
      </c>
      <c r="H123" s="9">
        <v>35</v>
      </c>
      <c r="I123" s="17">
        <v>6</v>
      </c>
      <c r="J123" s="18">
        <f t="shared" si="23"/>
        <v>17.463235294117649</v>
      </c>
      <c r="K123" s="17"/>
      <c r="L123" s="9">
        <v>6</v>
      </c>
    </row>
    <row r="124" spans="1:12" s="19" customFormat="1">
      <c r="A124" s="13" t="s">
        <v>157</v>
      </c>
      <c r="B124" s="14" t="s">
        <v>158</v>
      </c>
      <c r="C124" s="15">
        <v>83.22</v>
      </c>
      <c r="D124" s="9">
        <v>107</v>
      </c>
      <c r="E124" s="9">
        <v>154</v>
      </c>
      <c r="F124" s="18">
        <f t="shared" si="21"/>
        <v>1.8505167027156935</v>
      </c>
      <c r="G124" s="9">
        <f t="shared" si="22"/>
        <v>53.9</v>
      </c>
      <c r="H124" s="9">
        <v>35</v>
      </c>
      <c r="I124" s="17">
        <v>53</v>
      </c>
      <c r="J124" s="18">
        <f t="shared" si="23"/>
        <v>64.768084595049274</v>
      </c>
      <c r="K124" s="17"/>
      <c r="L124" s="9">
        <v>53</v>
      </c>
    </row>
    <row r="125" spans="1:12" s="19" customFormat="1">
      <c r="A125" s="13" t="s">
        <v>159</v>
      </c>
      <c r="B125" s="14" t="s">
        <v>160</v>
      </c>
      <c r="C125" s="15">
        <v>71.260000000000005</v>
      </c>
      <c r="D125" s="9">
        <v>135</v>
      </c>
      <c r="E125" s="9">
        <v>124</v>
      </c>
      <c r="F125" s="18">
        <f t="shared" si="21"/>
        <v>1.7401066516980073</v>
      </c>
      <c r="G125" s="9">
        <f t="shared" si="22"/>
        <v>43.4</v>
      </c>
      <c r="H125" s="9">
        <v>35</v>
      </c>
      <c r="I125" s="17">
        <v>43</v>
      </c>
      <c r="J125" s="18">
        <f t="shared" si="23"/>
        <v>60.903732809430252</v>
      </c>
      <c r="K125" s="17"/>
      <c r="L125" s="9">
        <v>43</v>
      </c>
    </row>
    <row r="126" spans="1:12" s="19" customFormat="1">
      <c r="A126" s="13" t="s">
        <v>161</v>
      </c>
      <c r="B126" s="14" t="s">
        <v>162</v>
      </c>
      <c r="C126" s="15">
        <v>33.799999999999997</v>
      </c>
      <c r="D126" s="9">
        <v>46</v>
      </c>
      <c r="E126" s="9">
        <v>62</v>
      </c>
      <c r="F126" s="8">
        <f t="shared" si="21"/>
        <v>1.8343195266272192</v>
      </c>
      <c r="G126" s="9">
        <f t="shared" si="22"/>
        <v>21.7</v>
      </c>
      <c r="H126" s="9">
        <v>35</v>
      </c>
      <c r="I126" s="17">
        <v>15</v>
      </c>
      <c r="J126" s="18">
        <f t="shared" si="23"/>
        <v>64.201183431952671</v>
      </c>
      <c r="K126" s="17"/>
      <c r="L126" s="9">
        <v>15</v>
      </c>
    </row>
    <row r="127" spans="1:12" s="19" customFormat="1">
      <c r="A127" s="13" t="s">
        <v>163</v>
      </c>
      <c r="B127" s="14" t="s">
        <v>164</v>
      </c>
      <c r="C127" s="15">
        <v>35.1</v>
      </c>
      <c r="D127" s="9">
        <v>54</v>
      </c>
      <c r="E127" s="9">
        <v>56</v>
      </c>
      <c r="F127" s="8">
        <f t="shared" si="21"/>
        <v>1.5954415954415955</v>
      </c>
      <c r="G127" s="9">
        <f t="shared" si="22"/>
        <v>19.599999999999998</v>
      </c>
      <c r="H127" s="9">
        <v>35</v>
      </c>
      <c r="I127" s="17">
        <v>19</v>
      </c>
      <c r="J127" s="18">
        <f t="shared" si="23"/>
        <v>55.840455840455832</v>
      </c>
      <c r="K127" s="17"/>
      <c r="L127" s="9">
        <v>19</v>
      </c>
    </row>
    <row r="128" spans="1:12" s="19" customFormat="1">
      <c r="A128" s="13" t="s">
        <v>165</v>
      </c>
      <c r="B128" s="14" t="s">
        <v>166</v>
      </c>
      <c r="C128" s="15">
        <v>119.28</v>
      </c>
      <c r="D128" s="9">
        <v>53</v>
      </c>
      <c r="E128" s="9">
        <v>58</v>
      </c>
      <c r="F128" s="8">
        <f t="shared" si="21"/>
        <v>0.4862508383635144</v>
      </c>
      <c r="G128" s="9">
        <f t="shared" si="22"/>
        <v>20.299999999999997</v>
      </c>
      <c r="H128" s="9">
        <v>35</v>
      </c>
      <c r="I128" s="17">
        <v>20</v>
      </c>
      <c r="J128" s="18">
        <f t="shared" si="23"/>
        <v>17.018779342723001</v>
      </c>
      <c r="K128" s="17"/>
      <c r="L128" s="9">
        <v>20</v>
      </c>
    </row>
    <row r="129" spans="1:12" s="19" customFormat="1">
      <c r="A129" s="13" t="s">
        <v>167</v>
      </c>
      <c r="B129" s="14" t="s">
        <v>168</v>
      </c>
      <c r="C129" s="15">
        <v>27.6</v>
      </c>
      <c r="D129" s="9">
        <v>81</v>
      </c>
      <c r="E129" s="9">
        <v>110</v>
      </c>
      <c r="F129" s="8">
        <f t="shared" si="21"/>
        <v>3.9855072463768115</v>
      </c>
      <c r="G129" s="9">
        <f t="shared" si="22"/>
        <v>38.5</v>
      </c>
      <c r="H129" s="9">
        <v>35</v>
      </c>
      <c r="I129" s="17">
        <v>38</v>
      </c>
      <c r="J129" s="18">
        <f t="shared" si="23"/>
        <v>139.49275362318841</v>
      </c>
      <c r="K129" s="17"/>
      <c r="L129" s="9">
        <v>38</v>
      </c>
    </row>
    <row r="130" spans="1:12" s="19" customFormat="1">
      <c r="A130" s="13" t="s">
        <v>169</v>
      </c>
      <c r="B130" s="14" t="s">
        <v>170</v>
      </c>
      <c r="C130" s="15">
        <v>22.82</v>
      </c>
      <c r="D130" s="9">
        <v>49</v>
      </c>
      <c r="E130" s="9">
        <v>60</v>
      </c>
      <c r="F130" s="8">
        <f t="shared" si="21"/>
        <v>2.6292725679228748</v>
      </c>
      <c r="G130" s="18">
        <f t="shared" si="22"/>
        <v>21</v>
      </c>
      <c r="H130" s="9">
        <v>35</v>
      </c>
      <c r="I130" s="17">
        <v>21</v>
      </c>
      <c r="J130" s="18">
        <f t="shared" si="23"/>
        <v>92.024539877300612</v>
      </c>
      <c r="K130" s="17"/>
      <c r="L130" s="9">
        <v>21</v>
      </c>
    </row>
    <row r="131" spans="1:12" s="19" customFormat="1">
      <c r="A131" s="13" t="s">
        <v>171</v>
      </c>
      <c r="B131" s="20" t="s">
        <v>172</v>
      </c>
      <c r="C131" s="15">
        <v>30.3</v>
      </c>
      <c r="D131" s="9">
        <v>37</v>
      </c>
      <c r="E131" s="9">
        <v>43</v>
      </c>
      <c r="F131" s="8">
        <f t="shared" si="21"/>
        <v>1.4191419141914192</v>
      </c>
      <c r="G131" s="9">
        <f t="shared" si="22"/>
        <v>15.049999999999999</v>
      </c>
      <c r="H131" s="9">
        <v>35</v>
      </c>
      <c r="I131" s="17">
        <v>14</v>
      </c>
      <c r="J131" s="18">
        <f t="shared" si="23"/>
        <v>49.669966996699671</v>
      </c>
      <c r="K131" s="17"/>
      <c r="L131" s="9">
        <v>14</v>
      </c>
    </row>
    <row r="132" spans="1:12" s="19" customFormat="1">
      <c r="A132" s="13" t="s">
        <v>173</v>
      </c>
      <c r="B132" s="20" t="s">
        <v>29</v>
      </c>
      <c r="C132" s="15">
        <v>35.409999999999997</v>
      </c>
      <c r="D132" s="17">
        <v>42</v>
      </c>
      <c r="E132" s="9">
        <v>67</v>
      </c>
      <c r="F132" s="18">
        <f t="shared" si="21"/>
        <v>1.8921208698107881</v>
      </c>
      <c r="G132" s="9">
        <f t="shared" si="22"/>
        <v>23.45</v>
      </c>
      <c r="H132" s="9">
        <v>35</v>
      </c>
      <c r="I132" s="17">
        <v>16</v>
      </c>
      <c r="J132" s="18">
        <f t="shared" si="23"/>
        <v>66.224230443377579</v>
      </c>
      <c r="K132" s="17"/>
      <c r="L132" s="9">
        <v>16</v>
      </c>
    </row>
    <row r="133" spans="1:12" s="19" customFormat="1">
      <c r="A133" s="21"/>
      <c r="B133" s="22" t="s">
        <v>30</v>
      </c>
      <c r="C133" s="23">
        <f>SUM(C122:C132)</f>
        <v>781.92</v>
      </c>
      <c r="D133" s="22">
        <f>SUM(D122:D132)</f>
        <v>908</v>
      </c>
      <c r="E133" s="22">
        <f>SUM(E122:E132)</f>
        <v>1001</v>
      </c>
      <c r="F133" s="24">
        <f>SUM(F122:F132)</f>
        <v>18.801650295996872</v>
      </c>
      <c r="G133" s="9">
        <f>SUM(G122:G132)</f>
        <v>350.34999999999997</v>
      </c>
      <c r="H133" s="9"/>
      <c r="I133" s="17">
        <f>SUM(I122:I132)</f>
        <v>331</v>
      </c>
      <c r="J133" s="18"/>
      <c r="K133" s="17"/>
      <c r="L133" s="22">
        <f>SUM(L122:L132)</f>
        <v>331</v>
      </c>
    </row>
    <row r="134" spans="1:12" s="19" customFormat="1">
      <c r="A134" s="101" t="s">
        <v>174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</row>
    <row r="135" spans="1:12" s="19" customFormat="1">
      <c r="A135" s="13" t="s">
        <v>175</v>
      </c>
      <c r="B135" s="14" t="s">
        <v>38</v>
      </c>
      <c r="C135" s="15">
        <v>223.19</v>
      </c>
      <c r="D135" s="9">
        <v>0</v>
      </c>
      <c r="E135" s="9">
        <v>0</v>
      </c>
      <c r="F135" s="18">
        <f t="shared" ref="F135:F136" si="24">E135/C135</f>
        <v>0</v>
      </c>
      <c r="G135" s="9">
        <f>E135*H135%</f>
        <v>0</v>
      </c>
      <c r="H135" s="9">
        <v>35</v>
      </c>
      <c r="I135" s="17">
        <v>0</v>
      </c>
      <c r="J135" s="18">
        <v>0</v>
      </c>
      <c r="K135" s="17"/>
      <c r="L135" s="9"/>
    </row>
    <row r="136" spans="1:12" s="19" customFormat="1">
      <c r="A136" s="13" t="s">
        <v>176</v>
      </c>
      <c r="B136" s="14" t="s">
        <v>177</v>
      </c>
      <c r="C136" s="15">
        <v>146.19999999999999</v>
      </c>
      <c r="D136" s="9">
        <v>0</v>
      </c>
      <c r="E136" s="9">
        <v>0</v>
      </c>
      <c r="F136" s="18">
        <f t="shared" si="24"/>
        <v>0</v>
      </c>
      <c r="G136" s="9">
        <f>E136*H136%</f>
        <v>0</v>
      </c>
      <c r="H136" s="9">
        <v>35</v>
      </c>
      <c r="I136" s="17">
        <v>0</v>
      </c>
      <c r="J136" s="18">
        <v>0</v>
      </c>
      <c r="K136" s="17"/>
      <c r="L136" s="9"/>
    </row>
    <row r="137" spans="1:12" s="19" customFormat="1">
      <c r="A137" s="13" t="s">
        <v>321</v>
      </c>
      <c r="B137" s="14" t="s">
        <v>319</v>
      </c>
      <c r="C137" s="15">
        <v>125.91</v>
      </c>
      <c r="D137" s="9">
        <v>0</v>
      </c>
      <c r="E137" s="9">
        <v>0</v>
      </c>
      <c r="F137" s="18">
        <v>0</v>
      </c>
      <c r="G137" s="9">
        <v>0</v>
      </c>
      <c r="H137" s="9">
        <v>0</v>
      </c>
      <c r="I137" s="17">
        <v>0</v>
      </c>
      <c r="J137" s="18">
        <v>0</v>
      </c>
      <c r="K137" s="17"/>
      <c r="L137" s="9"/>
    </row>
    <row r="138" spans="1:12" s="19" customFormat="1">
      <c r="A138" s="21"/>
      <c r="B138" s="22" t="s">
        <v>30</v>
      </c>
      <c r="C138" s="23">
        <f>SUM(C135:C137)</f>
        <v>495.29999999999995</v>
      </c>
      <c r="D138" s="22">
        <v>0</v>
      </c>
      <c r="E138" s="22">
        <v>0</v>
      </c>
      <c r="F138" s="24">
        <v>0</v>
      </c>
      <c r="G138" s="9">
        <v>0</v>
      </c>
      <c r="H138" s="9"/>
      <c r="I138" s="17">
        <f>SUM(I135:I137)</f>
        <v>0</v>
      </c>
      <c r="J138" s="18"/>
      <c r="K138" s="17"/>
      <c r="L138" s="22"/>
    </row>
    <row r="139" spans="1:12" s="19" customFormat="1">
      <c r="A139" s="101" t="s">
        <v>178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</row>
    <row r="140" spans="1:12" s="19" customFormat="1">
      <c r="A140" s="13" t="s">
        <v>179</v>
      </c>
      <c r="B140" s="14" t="s">
        <v>38</v>
      </c>
      <c r="C140" s="15">
        <v>768.2</v>
      </c>
      <c r="D140" s="27">
        <v>604</v>
      </c>
      <c r="E140" s="9">
        <v>1215</v>
      </c>
      <c r="F140" s="8">
        <f t="shared" ref="F140:F147" si="25">E140/C140</f>
        <v>1.5816193699557406</v>
      </c>
      <c r="G140" s="9">
        <f>E140*H140%</f>
        <v>425.25</v>
      </c>
      <c r="H140" s="9">
        <v>35</v>
      </c>
      <c r="I140" s="17">
        <v>425</v>
      </c>
      <c r="J140" s="18">
        <f t="shared" ref="J140:J147" si="26">G140/C140%</f>
        <v>55.356677948450923</v>
      </c>
      <c r="K140" s="17"/>
      <c r="L140" s="9">
        <v>425</v>
      </c>
    </row>
    <row r="141" spans="1:12" s="19" customFormat="1">
      <c r="A141" s="13" t="s">
        <v>180</v>
      </c>
      <c r="B141" s="14" t="s">
        <v>181</v>
      </c>
      <c r="C141" s="15">
        <v>187.53</v>
      </c>
      <c r="D141" s="27">
        <v>47</v>
      </c>
      <c r="E141" s="9">
        <v>88</v>
      </c>
      <c r="F141" s="18">
        <f t="shared" si="25"/>
        <v>0.46925825201301125</v>
      </c>
      <c r="G141" s="9">
        <f>E141*H141%</f>
        <v>30.799999999999997</v>
      </c>
      <c r="H141" s="9">
        <v>35</v>
      </c>
      <c r="I141" s="17">
        <v>30</v>
      </c>
      <c r="J141" s="18">
        <f t="shared" si="26"/>
        <v>16.424038820455394</v>
      </c>
      <c r="K141" s="17"/>
      <c r="L141" s="9">
        <v>30</v>
      </c>
    </row>
    <row r="142" spans="1:12" s="19" customFormat="1">
      <c r="A142" s="13" t="s">
        <v>182</v>
      </c>
      <c r="B142" s="14" t="s">
        <v>183</v>
      </c>
      <c r="C142" s="15">
        <v>160.88</v>
      </c>
      <c r="D142" s="27">
        <v>46</v>
      </c>
      <c r="E142" s="9">
        <v>43</v>
      </c>
      <c r="F142" s="18">
        <f t="shared" si="25"/>
        <v>0.26727996021879663</v>
      </c>
      <c r="G142" s="9">
        <f>E142*H142%</f>
        <v>15.049999999999999</v>
      </c>
      <c r="H142" s="9">
        <v>35</v>
      </c>
      <c r="I142" s="17">
        <v>15</v>
      </c>
      <c r="J142" s="18">
        <f t="shared" si="26"/>
        <v>9.3547986076578802</v>
      </c>
      <c r="K142" s="17"/>
      <c r="L142" s="9">
        <v>15</v>
      </c>
    </row>
    <row r="143" spans="1:12" s="19" customFormat="1">
      <c r="A143" s="13" t="s">
        <v>184</v>
      </c>
      <c r="B143" s="14" t="s">
        <v>185</v>
      </c>
      <c r="C143" s="15">
        <v>254.89</v>
      </c>
      <c r="D143" s="27">
        <v>268</v>
      </c>
      <c r="E143" s="9">
        <v>243</v>
      </c>
      <c r="F143" s="18">
        <f t="shared" si="25"/>
        <v>0.95335242653693753</v>
      </c>
      <c r="G143" s="9">
        <f>E143*H143%</f>
        <v>85.05</v>
      </c>
      <c r="H143" s="9">
        <v>35</v>
      </c>
      <c r="I143" s="17">
        <v>72</v>
      </c>
      <c r="J143" s="18">
        <f t="shared" si="26"/>
        <v>33.367334928792815</v>
      </c>
      <c r="K143" s="17"/>
      <c r="L143" s="9">
        <v>72</v>
      </c>
    </row>
    <row r="144" spans="1:12" s="19" customFormat="1">
      <c r="A144" s="13" t="s">
        <v>186</v>
      </c>
      <c r="B144" s="14" t="s">
        <v>187</v>
      </c>
      <c r="C144" s="15">
        <v>31.01</v>
      </c>
      <c r="D144" s="27">
        <v>18</v>
      </c>
      <c r="E144" s="9">
        <v>40</v>
      </c>
      <c r="F144" s="8">
        <f t="shared" si="25"/>
        <v>1.2899064817800709</v>
      </c>
      <c r="G144" s="30">
        <f>E144*35%</f>
        <v>14</v>
      </c>
      <c r="H144" s="9">
        <v>35</v>
      </c>
      <c r="I144" s="17">
        <v>14</v>
      </c>
      <c r="J144" s="18">
        <f t="shared" si="26"/>
        <v>45.146726862302479</v>
      </c>
      <c r="K144" s="17"/>
      <c r="L144" s="9">
        <v>14</v>
      </c>
    </row>
    <row r="145" spans="1:12" s="19" customFormat="1">
      <c r="A145" s="13" t="s">
        <v>188</v>
      </c>
      <c r="B145" s="20" t="s">
        <v>189</v>
      </c>
      <c r="C145" s="15">
        <v>45.4</v>
      </c>
      <c r="D145" s="27">
        <v>94</v>
      </c>
      <c r="E145" s="9">
        <v>100</v>
      </c>
      <c r="F145" s="8">
        <f t="shared" si="25"/>
        <v>2.2026431718061676</v>
      </c>
      <c r="G145" s="18">
        <f>E145*H145%</f>
        <v>35</v>
      </c>
      <c r="H145" s="9">
        <v>35</v>
      </c>
      <c r="I145" s="17">
        <v>35</v>
      </c>
      <c r="J145" s="18">
        <f t="shared" si="26"/>
        <v>77.092511013215869</v>
      </c>
      <c r="K145" s="17"/>
      <c r="L145" s="9">
        <v>35</v>
      </c>
    </row>
    <row r="146" spans="1:12" s="19" customFormat="1">
      <c r="A146" s="13" t="s">
        <v>190</v>
      </c>
      <c r="B146" s="20" t="s">
        <v>191</v>
      </c>
      <c r="C146" s="15">
        <v>20.5</v>
      </c>
      <c r="D146" s="27">
        <v>6</v>
      </c>
      <c r="E146" s="9">
        <v>22</v>
      </c>
      <c r="F146" s="8">
        <f t="shared" si="25"/>
        <v>1.0731707317073171</v>
      </c>
      <c r="G146" s="9">
        <f>E146*H146%</f>
        <v>7.6999999999999993</v>
      </c>
      <c r="H146" s="9">
        <v>35</v>
      </c>
      <c r="I146" s="17">
        <v>7</v>
      </c>
      <c r="J146" s="18">
        <f t="shared" si="26"/>
        <v>37.560975609756099</v>
      </c>
      <c r="K146" s="17"/>
      <c r="L146" s="9">
        <v>7</v>
      </c>
    </row>
    <row r="147" spans="1:12" s="19" customFormat="1">
      <c r="A147" s="13" t="s">
        <v>192</v>
      </c>
      <c r="B147" s="28" t="s">
        <v>193</v>
      </c>
      <c r="C147" s="30">
        <v>73.02</v>
      </c>
      <c r="D147" s="9">
        <v>108</v>
      </c>
      <c r="E147" s="9">
        <v>124</v>
      </c>
      <c r="F147" s="8">
        <f t="shared" si="25"/>
        <v>1.6981648863325118</v>
      </c>
      <c r="G147" s="9">
        <f>E147*H147%</f>
        <v>43.4</v>
      </c>
      <c r="H147" s="9">
        <v>35</v>
      </c>
      <c r="I147" s="17">
        <v>43</v>
      </c>
      <c r="J147" s="18">
        <f t="shared" si="26"/>
        <v>59.435771021637912</v>
      </c>
      <c r="K147" s="17"/>
      <c r="L147" s="9">
        <v>43</v>
      </c>
    </row>
    <row r="148" spans="1:12" s="19" customFormat="1">
      <c r="A148" s="21"/>
      <c r="B148" s="22" t="s">
        <v>30</v>
      </c>
      <c r="C148" s="23">
        <f>SUM(C140:C147)</f>
        <v>1541.43</v>
      </c>
      <c r="D148" s="31">
        <f>SUM(D140:D147)</f>
        <v>1191</v>
      </c>
      <c r="E148" s="22">
        <f>SUM(E140:E147)</f>
        <v>1875</v>
      </c>
      <c r="F148" s="24">
        <f>SUM(F140:F147)</f>
        <v>9.5353952803505546</v>
      </c>
      <c r="G148" s="9">
        <f>SUM(G140:G147)</f>
        <v>656.25</v>
      </c>
      <c r="H148" s="9"/>
      <c r="I148" s="17">
        <f>SUM(I140:I147)</f>
        <v>641</v>
      </c>
      <c r="J148" s="18"/>
      <c r="K148" s="17"/>
      <c r="L148" s="22">
        <f>SUM(L140:L147)</f>
        <v>641</v>
      </c>
    </row>
    <row r="149" spans="1:12" s="19" customFormat="1" ht="15" customHeight="1">
      <c r="A149" s="97" t="s">
        <v>194</v>
      </c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</row>
    <row r="150" spans="1:12" s="19" customFormat="1">
      <c r="A150" s="13" t="s">
        <v>195</v>
      </c>
      <c r="B150" s="14" t="s">
        <v>38</v>
      </c>
      <c r="C150" s="15">
        <v>2663.33</v>
      </c>
      <c r="D150" s="27">
        <v>3561</v>
      </c>
      <c r="E150" s="9">
        <v>3371</v>
      </c>
      <c r="F150" s="18">
        <f t="shared" ref="F150:F152" si="27">E150/C150</f>
        <v>1.2657087180334394</v>
      </c>
      <c r="G150" s="9">
        <f>E150*H150%</f>
        <v>1179.8499999999999</v>
      </c>
      <c r="H150" s="9">
        <v>35</v>
      </c>
      <c r="I150" s="17">
        <v>708</v>
      </c>
      <c r="J150" s="18">
        <f>G150/C150%</f>
        <v>44.299805131170373</v>
      </c>
      <c r="K150" s="17">
        <v>471</v>
      </c>
      <c r="L150" s="9">
        <v>1179</v>
      </c>
    </row>
    <row r="151" spans="1:12" s="19" customFormat="1">
      <c r="A151" s="13" t="s">
        <v>196</v>
      </c>
      <c r="B151" s="14" t="s">
        <v>197</v>
      </c>
      <c r="C151" s="15">
        <v>134.68</v>
      </c>
      <c r="D151" s="27">
        <v>112</v>
      </c>
      <c r="E151" s="9">
        <v>121</v>
      </c>
      <c r="F151" s="18">
        <f t="shared" si="27"/>
        <v>0.89842589842589837</v>
      </c>
      <c r="G151" s="9">
        <f>E151*H151%</f>
        <v>42.349999999999994</v>
      </c>
      <c r="H151" s="9">
        <v>35</v>
      </c>
      <c r="I151" s="17">
        <v>42</v>
      </c>
      <c r="J151" s="18">
        <f>G151/C151%</f>
        <v>31.44490644490644</v>
      </c>
      <c r="K151" s="17"/>
      <c r="L151" s="9">
        <v>42</v>
      </c>
    </row>
    <row r="152" spans="1:12" s="19" customFormat="1">
      <c r="A152" s="13" t="s">
        <v>198</v>
      </c>
      <c r="B152" s="14" t="s">
        <v>199</v>
      </c>
      <c r="C152" s="15">
        <v>1607.3</v>
      </c>
      <c r="D152" s="27">
        <v>1571</v>
      </c>
      <c r="E152" s="9">
        <v>2535</v>
      </c>
      <c r="F152" s="18">
        <f t="shared" si="27"/>
        <v>1.5771791202637964</v>
      </c>
      <c r="G152" s="9">
        <f>E152*H152%</f>
        <v>887.25</v>
      </c>
      <c r="H152" s="9">
        <v>35</v>
      </c>
      <c r="I152" s="17">
        <v>886</v>
      </c>
      <c r="J152" s="18">
        <f>G152/C152%</f>
        <v>55.201269209232876</v>
      </c>
      <c r="K152" s="17"/>
      <c r="L152" s="9">
        <v>886</v>
      </c>
    </row>
    <row r="153" spans="1:12" s="19" customFormat="1">
      <c r="A153" s="21"/>
      <c r="B153" s="22" t="s">
        <v>30</v>
      </c>
      <c r="C153" s="23">
        <f>SUM(C150:C152)</f>
        <v>4405.3099999999995</v>
      </c>
      <c r="D153" s="31">
        <f>SUM(D150:D152)</f>
        <v>5244</v>
      </c>
      <c r="E153" s="22">
        <f>SUM(E150:E152)</f>
        <v>6027</v>
      </c>
      <c r="F153" s="24">
        <f>SUM(F150:F152)</f>
        <v>3.7413137367231339</v>
      </c>
      <c r="G153" s="9">
        <f>SUM(G150:G152)</f>
        <v>2109.4499999999998</v>
      </c>
      <c r="H153" s="9"/>
      <c r="I153" s="17">
        <f>SUM(I150:I152)</f>
        <v>1636</v>
      </c>
      <c r="J153" s="18"/>
      <c r="K153" s="17">
        <v>471</v>
      </c>
      <c r="L153" s="22">
        <f>SUM(L150:L152)</f>
        <v>2107</v>
      </c>
    </row>
    <row r="154" spans="1:12" s="19" customFormat="1" ht="15" customHeight="1">
      <c r="A154" s="97" t="s">
        <v>200</v>
      </c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</row>
    <row r="155" spans="1:12" s="19" customFormat="1">
      <c r="A155" s="13" t="s">
        <v>201</v>
      </c>
      <c r="B155" s="14" t="s">
        <v>17</v>
      </c>
      <c r="C155" s="15">
        <v>4284.8</v>
      </c>
      <c r="D155" s="9">
        <v>8661</v>
      </c>
      <c r="E155" s="26">
        <v>9978</v>
      </c>
      <c r="F155" s="8">
        <f t="shared" ref="F155" si="28">E155/C155</f>
        <v>2.3286967886482448</v>
      </c>
      <c r="G155" s="9">
        <f>E155*35%</f>
        <v>3492.2999999999997</v>
      </c>
      <c r="H155" s="9">
        <v>35</v>
      </c>
      <c r="I155" s="17">
        <v>2096</v>
      </c>
      <c r="J155" s="18">
        <f>G155/C155%</f>
        <v>81.504387602688567</v>
      </c>
      <c r="K155" s="17">
        <v>1396</v>
      </c>
      <c r="L155" s="26">
        <v>3492</v>
      </c>
    </row>
    <row r="156" spans="1:12" s="19" customFormat="1">
      <c r="A156" s="21"/>
      <c r="B156" s="22" t="s">
        <v>30</v>
      </c>
      <c r="C156" s="23">
        <f>SUM(C155)</f>
        <v>4284.8</v>
      </c>
      <c r="D156" s="22">
        <f>SUM(D155)</f>
        <v>8661</v>
      </c>
      <c r="E156" s="22">
        <v>9978</v>
      </c>
      <c r="F156" s="24">
        <f>SUM(F155)</f>
        <v>2.3286967886482448</v>
      </c>
      <c r="G156" s="9">
        <f>SUM(G155)</f>
        <v>3492.2999999999997</v>
      </c>
      <c r="H156" s="9"/>
      <c r="I156" s="17">
        <v>9978</v>
      </c>
      <c r="J156" s="18"/>
      <c r="K156" s="17">
        <v>1396</v>
      </c>
      <c r="L156" s="22">
        <f>SUM(L155)</f>
        <v>3492</v>
      </c>
    </row>
    <row r="157" spans="1:12" s="19" customFormat="1" ht="15" customHeight="1">
      <c r="A157" s="97" t="s">
        <v>202</v>
      </c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</row>
    <row r="158" spans="1:12" s="19" customFormat="1" ht="14.25" customHeight="1">
      <c r="A158" s="13" t="s">
        <v>203</v>
      </c>
      <c r="B158" s="14" t="s">
        <v>38</v>
      </c>
      <c r="C158" s="15">
        <v>467.53</v>
      </c>
      <c r="D158" s="27">
        <v>304</v>
      </c>
      <c r="E158" s="9">
        <v>321</v>
      </c>
      <c r="F158" s="8">
        <f>E158/C158</f>
        <v>0.68658695698671746</v>
      </c>
      <c r="G158" s="9">
        <f t="shared" ref="G158:G166" si="29">E158*H158%</f>
        <v>112.35</v>
      </c>
      <c r="H158" s="9">
        <v>35</v>
      </c>
      <c r="I158" s="17">
        <v>112</v>
      </c>
      <c r="J158" s="18">
        <f t="shared" ref="J158:J165" si="30">G158/C158%</f>
        <v>24.03054349453511</v>
      </c>
      <c r="K158" s="17"/>
      <c r="L158" s="9">
        <v>112</v>
      </c>
    </row>
    <row r="159" spans="1:12" s="19" customFormat="1">
      <c r="A159" s="13" t="s">
        <v>204</v>
      </c>
      <c r="B159" s="14" t="s">
        <v>205</v>
      </c>
      <c r="C159" s="15">
        <v>365.45</v>
      </c>
      <c r="D159" s="27">
        <v>226</v>
      </c>
      <c r="E159" s="9">
        <v>288</v>
      </c>
      <c r="F159" s="8">
        <f t="shared" ref="F159:F166" si="31">E159/C159</f>
        <v>0.78806950335203174</v>
      </c>
      <c r="G159" s="9">
        <f t="shared" si="29"/>
        <v>100.8</v>
      </c>
      <c r="H159" s="9">
        <v>35</v>
      </c>
      <c r="I159" s="17">
        <v>100</v>
      </c>
      <c r="J159" s="18">
        <f t="shared" si="30"/>
        <v>27.582432617321111</v>
      </c>
      <c r="K159" s="17"/>
      <c r="L159" s="9">
        <v>100</v>
      </c>
    </row>
    <row r="160" spans="1:12" s="19" customFormat="1">
      <c r="A160" s="13" t="s">
        <v>206</v>
      </c>
      <c r="B160" s="14" t="s">
        <v>207</v>
      </c>
      <c r="C160" s="15">
        <v>30.57</v>
      </c>
      <c r="D160" s="27">
        <v>61</v>
      </c>
      <c r="E160" s="9">
        <v>152</v>
      </c>
      <c r="F160" s="8">
        <f t="shared" si="31"/>
        <v>4.9721949623814199</v>
      </c>
      <c r="G160" s="9">
        <f t="shared" si="29"/>
        <v>53.199999999999996</v>
      </c>
      <c r="H160" s="9">
        <v>35</v>
      </c>
      <c r="I160" s="17">
        <v>53</v>
      </c>
      <c r="J160" s="18">
        <f t="shared" si="30"/>
        <v>174.02682368334965</v>
      </c>
      <c r="K160" s="17"/>
      <c r="L160" s="9">
        <v>53</v>
      </c>
    </row>
    <row r="161" spans="1:12" s="19" customFormat="1">
      <c r="A161" s="13" t="s">
        <v>208</v>
      </c>
      <c r="B161" s="14" t="s">
        <v>209</v>
      </c>
      <c r="C161" s="15">
        <v>47.1</v>
      </c>
      <c r="D161" s="27">
        <v>67</v>
      </c>
      <c r="E161" s="9">
        <v>100</v>
      </c>
      <c r="F161" s="8">
        <f t="shared" si="31"/>
        <v>2.1231422505307855</v>
      </c>
      <c r="G161" s="18">
        <f t="shared" si="29"/>
        <v>35</v>
      </c>
      <c r="H161" s="9">
        <v>35</v>
      </c>
      <c r="I161" s="17">
        <v>35</v>
      </c>
      <c r="J161" s="18">
        <f t="shared" si="30"/>
        <v>74.309978768577494</v>
      </c>
      <c r="K161" s="17"/>
      <c r="L161" s="9">
        <v>35</v>
      </c>
    </row>
    <row r="162" spans="1:12" s="19" customFormat="1">
      <c r="A162" s="13" t="s">
        <v>316</v>
      </c>
      <c r="B162" s="14" t="s">
        <v>211</v>
      </c>
      <c r="C162" s="15">
        <v>299.57</v>
      </c>
      <c r="D162" s="27">
        <v>210</v>
      </c>
      <c r="E162" s="9">
        <v>137</v>
      </c>
      <c r="F162" s="8">
        <f t="shared" si="31"/>
        <v>0.4573221617651968</v>
      </c>
      <c r="G162" s="9">
        <f t="shared" si="29"/>
        <v>47.949999999999996</v>
      </c>
      <c r="H162" s="9">
        <v>35</v>
      </c>
      <c r="I162" s="17">
        <v>47</v>
      </c>
      <c r="J162" s="18">
        <f t="shared" si="30"/>
        <v>16.006275661781888</v>
      </c>
      <c r="K162" s="17"/>
      <c r="L162" s="9">
        <v>47</v>
      </c>
    </row>
    <row r="163" spans="1:12" s="19" customFormat="1">
      <c r="A163" s="13" t="s">
        <v>210</v>
      </c>
      <c r="B163" s="14" t="s">
        <v>306</v>
      </c>
      <c r="C163" s="15">
        <v>58.94</v>
      </c>
      <c r="D163" s="27">
        <v>0</v>
      </c>
      <c r="E163" s="9">
        <v>101</v>
      </c>
      <c r="F163" s="8">
        <f t="shared" si="31"/>
        <v>1.7136070580251104</v>
      </c>
      <c r="G163" s="9">
        <f t="shared" si="29"/>
        <v>35.349999999999994</v>
      </c>
      <c r="H163" s="9">
        <v>35</v>
      </c>
      <c r="I163" s="17">
        <v>35</v>
      </c>
      <c r="J163" s="18">
        <f t="shared" si="30"/>
        <v>59.976247030878859</v>
      </c>
      <c r="K163" s="17"/>
      <c r="L163" s="9">
        <v>35</v>
      </c>
    </row>
    <row r="164" spans="1:12" s="19" customFormat="1">
      <c r="A164" s="13" t="s">
        <v>212</v>
      </c>
      <c r="B164" s="14" t="s">
        <v>213</v>
      </c>
      <c r="C164" s="15">
        <v>54.54</v>
      </c>
      <c r="D164" s="27">
        <v>36</v>
      </c>
      <c r="E164" s="9">
        <v>19</v>
      </c>
      <c r="F164" s="8">
        <f t="shared" si="31"/>
        <v>0.34836817015034838</v>
      </c>
      <c r="G164" s="9">
        <f t="shared" si="29"/>
        <v>6.6499999999999995</v>
      </c>
      <c r="H164" s="9">
        <v>35</v>
      </c>
      <c r="I164" s="17">
        <v>6</v>
      </c>
      <c r="J164" s="18">
        <f t="shared" si="30"/>
        <v>12.192885955262192</v>
      </c>
      <c r="K164" s="17"/>
      <c r="L164" s="9">
        <v>6</v>
      </c>
    </row>
    <row r="165" spans="1:12" s="19" customFormat="1">
      <c r="A165" s="13" t="s">
        <v>214</v>
      </c>
      <c r="B165" s="14" t="s">
        <v>215</v>
      </c>
      <c r="C165" s="15">
        <v>35.200000000000003</v>
      </c>
      <c r="D165" s="27">
        <v>43</v>
      </c>
      <c r="E165" s="9">
        <v>101</v>
      </c>
      <c r="F165" s="8">
        <f t="shared" si="31"/>
        <v>2.8693181818181817</v>
      </c>
      <c r="G165" s="9">
        <f t="shared" si="29"/>
        <v>35.349999999999994</v>
      </c>
      <c r="H165" s="9">
        <v>35</v>
      </c>
      <c r="I165" s="17">
        <v>35</v>
      </c>
      <c r="J165" s="18">
        <f t="shared" si="30"/>
        <v>100.42613636363633</v>
      </c>
      <c r="K165" s="17"/>
      <c r="L165" s="9">
        <v>35</v>
      </c>
    </row>
    <row r="166" spans="1:12" s="19" customFormat="1">
      <c r="A166" s="13" t="s">
        <v>216</v>
      </c>
      <c r="B166" s="28" t="s">
        <v>217</v>
      </c>
      <c r="C166" s="29">
        <v>27.66</v>
      </c>
      <c r="D166" s="9">
        <v>0</v>
      </c>
      <c r="E166" s="9">
        <v>0</v>
      </c>
      <c r="F166" s="8">
        <f t="shared" si="31"/>
        <v>0</v>
      </c>
      <c r="G166" s="9">
        <f t="shared" si="29"/>
        <v>0</v>
      </c>
      <c r="H166" s="9">
        <v>35</v>
      </c>
      <c r="I166" s="17">
        <v>0</v>
      </c>
      <c r="J166" s="18">
        <v>0</v>
      </c>
      <c r="K166" s="17"/>
      <c r="L166" s="9"/>
    </row>
    <row r="167" spans="1:12" s="19" customFormat="1">
      <c r="A167" s="21"/>
      <c r="B167" s="22" t="s">
        <v>30</v>
      </c>
      <c r="C167" s="23">
        <f>SUM(C158:C166)</f>
        <v>1386.5600000000002</v>
      </c>
      <c r="D167" s="31">
        <f>SUM(D158:D166)</f>
        <v>947</v>
      </c>
      <c r="E167" s="22">
        <f>SUM(E158:E166)</f>
        <v>1219</v>
      </c>
      <c r="F167" s="24">
        <f>SUM(F158:F166)</f>
        <v>13.958609245009789</v>
      </c>
      <c r="G167" s="9">
        <f>SUM(G158:G166)</f>
        <v>426.65</v>
      </c>
      <c r="H167" s="9"/>
      <c r="I167" s="17">
        <f>SUM(I158:I166)</f>
        <v>423</v>
      </c>
      <c r="J167" s="18"/>
      <c r="K167" s="17"/>
      <c r="L167" s="22">
        <f>SUM(L158:L166)</f>
        <v>423</v>
      </c>
    </row>
    <row r="168" spans="1:12" s="19" customFormat="1" ht="15" customHeight="1">
      <c r="A168" s="97" t="s">
        <v>218</v>
      </c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</row>
    <row r="169" spans="1:12" s="19" customFormat="1">
      <c r="A169" s="13" t="s">
        <v>317</v>
      </c>
      <c r="B169" s="14" t="s">
        <v>38</v>
      </c>
      <c r="C169" s="15">
        <v>815.19</v>
      </c>
      <c r="D169" s="27">
        <v>664</v>
      </c>
      <c r="E169" s="9">
        <v>701</v>
      </c>
      <c r="F169" s="16">
        <f>E169/C169</f>
        <v>0.85992222672015106</v>
      </c>
      <c r="G169" s="30">
        <f>E169*35%</f>
        <v>245.35</v>
      </c>
      <c r="H169" s="9">
        <v>35</v>
      </c>
      <c r="I169" s="17">
        <v>225</v>
      </c>
      <c r="J169" s="18">
        <f t="shared" ref="J169:J181" si="32">G169/C169%</f>
        <v>30.097277935205284</v>
      </c>
      <c r="K169" s="17"/>
      <c r="L169" s="9">
        <v>225</v>
      </c>
    </row>
    <row r="170" spans="1:12" s="19" customFormat="1">
      <c r="A170" s="13" t="s">
        <v>318</v>
      </c>
      <c r="B170" s="32" t="s">
        <v>220</v>
      </c>
      <c r="C170" s="15">
        <v>40.64</v>
      </c>
      <c r="D170" s="27">
        <v>42</v>
      </c>
      <c r="E170" s="9">
        <v>36</v>
      </c>
      <c r="F170" s="16">
        <f t="shared" ref="F170:F181" si="33">E170/C170</f>
        <v>0.88582677165354329</v>
      </c>
      <c r="G170" s="9">
        <f t="shared" ref="G170:G181" si="34">E170*H170%</f>
        <v>12.6</v>
      </c>
      <c r="H170" s="9">
        <v>35</v>
      </c>
      <c r="I170" s="17">
        <v>12</v>
      </c>
      <c r="J170" s="18">
        <f t="shared" si="32"/>
        <v>31.003937007874015</v>
      </c>
      <c r="K170" s="17"/>
      <c r="L170" s="33">
        <v>12</v>
      </c>
    </row>
    <row r="171" spans="1:12" s="19" customFormat="1">
      <c r="A171" s="13" t="s">
        <v>219</v>
      </c>
      <c r="B171" s="32" t="s">
        <v>222</v>
      </c>
      <c r="C171" s="15">
        <v>54.3</v>
      </c>
      <c r="D171" s="27">
        <v>51</v>
      </c>
      <c r="E171" s="9">
        <v>32</v>
      </c>
      <c r="F171" s="16">
        <f t="shared" si="33"/>
        <v>0.58931860036832417</v>
      </c>
      <c r="G171" s="9">
        <f t="shared" si="34"/>
        <v>11.2</v>
      </c>
      <c r="H171" s="9">
        <v>35</v>
      </c>
      <c r="I171" s="17">
        <v>10</v>
      </c>
      <c r="J171" s="18">
        <f t="shared" si="32"/>
        <v>20.626151012891345</v>
      </c>
      <c r="K171" s="17"/>
      <c r="L171" s="33">
        <v>10</v>
      </c>
    </row>
    <row r="172" spans="1:12" s="19" customFormat="1">
      <c r="A172" s="13" t="s">
        <v>221</v>
      </c>
      <c r="B172" s="32" t="s">
        <v>307</v>
      </c>
      <c r="C172" s="15">
        <v>69.009</v>
      </c>
      <c r="D172" s="27">
        <v>0</v>
      </c>
      <c r="E172" s="9">
        <v>59</v>
      </c>
      <c r="F172" s="16">
        <v>0.86</v>
      </c>
      <c r="G172" s="9">
        <f t="shared" si="34"/>
        <v>20.65</v>
      </c>
      <c r="H172" s="9">
        <v>35</v>
      </c>
      <c r="I172" s="17">
        <v>20</v>
      </c>
      <c r="J172" s="18">
        <f t="shared" si="32"/>
        <v>29.923633149299366</v>
      </c>
      <c r="K172" s="17"/>
      <c r="L172" s="33">
        <v>20</v>
      </c>
    </row>
    <row r="173" spans="1:12" s="19" customFormat="1">
      <c r="A173" s="13" t="s">
        <v>223</v>
      </c>
      <c r="B173" s="32" t="s">
        <v>224</v>
      </c>
      <c r="C173" s="15">
        <v>96.9</v>
      </c>
      <c r="D173" s="27">
        <v>151</v>
      </c>
      <c r="E173" s="9">
        <v>196</v>
      </c>
      <c r="F173" s="16">
        <f t="shared" si="33"/>
        <v>2.022703818369453</v>
      </c>
      <c r="G173" s="9">
        <f t="shared" si="34"/>
        <v>68.599999999999994</v>
      </c>
      <c r="H173" s="9">
        <v>35</v>
      </c>
      <c r="I173" s="17">
        <v>68</v>
      </c>
      <c r="J173" s="18">
        <f t="shared" si="32"/>
        <v>70.794633642930847</v>
      </c>
      <c r="K173" s="17"/>
      <c r="L173" s="33">
        <v>68</v>
      </c>
    </row>
    <row r="174" spans="1:12" s="19" customFormat="1">
      <c r="A174" s="13" t="s">
        <v>225</v>
      </c>
      <c r="B174" s="32" t="s">
        <v>226</v>
      </c>
      <c r="C174" s="15">
        <v>31.2</v>
      </c>
      <c r="D174" s="27">
        <v>28</v>
      </c>
      <c r="E174" s="9">
        <v>27</v>
      </c>
      <c r="F174" s="16">
        <f t="shared" si="33"/>
        <v>0.86538461538461542</v>
      </c>
      <c r="G174" s="9">
        <f t="shared" si="34"/>
        <v>9.4499999999999993</v>
      </c>
      <c r="H174" s="9">
        <v>35</v>
      </c>
      <c r="I174" s="17">
        <v>9</v>
      </c>
      <c r="J174" s="18">
        <f t="shared" si="32"/>
        <v>30.288461538461537</v>
      </c>
      <c r="K174" s="17"/>
      <c r="L174" s="33">
        <v>9</v>
      </c>
    </row>
    <row r="175" spans="1:12" s="19" customFormat="1">
      <c r="A175" s="13" t="s">
        <v>227</v>
      </c>
      <c r="B175" s="32" t="s">
        <v>228</v>
      </c>
      <c r="C175" s="15">
        <v>15.477</v>
      </c>
      <c r="D175" s="31">
        <v>35</v>
      </c>
      <c r="E175" s="9">
        <v>37</v>
      </c>
      <c r="F175" s="16">
        <f t="shared" si="33"/>
        <v>2.3906441816889576</v>
      </c>
      <c r="G175" s="9">
        <f t="shared" si="34"/>
        <v>12.95</v>
      </c>
      <c r="H175" s="9">
        <v>35</v>
      </c>
      <c r="I175" s="17">
        <v>12</v>
      </c>
      <c r="J175" s="18">
        <f t="shared" si="32"/>
        <v>83.672546359113525</v>
      </c>
      <c r="K175" s="17"/>
      <c r="L175" s="33">
        <v>12</v>
      </c>
    </row>
    <row r="176" spans="1:12" s="19" customFormat="1">
      <c r="A176" s="13" t="s">
        <v>229</v>
      </c>
      <c r="B176" s="34" t="s">
        <v>230</v>
      </c>
      <c r="C176" s="15">
        <v>52.1</v>
      </c>
      <c r="D176" s="27">
        <v>43</v>
      </c>
      <c r="E176" s="9">
        <v>53</v>
      </c>
      <c r="F176" s="16">
        <f t="shared" si="33"/>
        <v>1.017274472168906</v>
      </c>
      <c r="G176" s="9">
        <f t="shared" si="34"/>
        <v>18.549999999999997</v>
      </c>
      <c r="H176" s="9">
        <v>35</v>
      </c>
      <c r="I176" s="17">
        <v>18</v>
      </c>
      <c r="J176" s="18">
        <f t="shared" si="32"/>
        <v>35.604606525911699</v>
      </c>
      <c r="K176" s="17"/>
      <c r="L176" s="33">
        <v>18</v>
      </c>
    </row>
    <row r="177" spans="1:12" s="19" customFormat="1">
      <c r="A177" s="13" t="s">
        <v>231</v>
      </c>
      <c r="B177" s="34" t="s">
        <v>232</v>
      </c>
      <c r="C177" s="15">
        <v>59.47</v>
      </c>
      <c r="D177" s="27">
        <v>61</v>
      </c>
      <c r="E177" s="9">
        <v>70</v>
      </c>
      <c r="F177" s="16">
        <f t="shared" si="33"/>
        <v>1.1770640659155878</v>
      </c>
      <c r="G177" s="9">
        <f t="shared" si="34"/>
        <v>24.5</v>
      </c>
      <c r="H177" s="9">
        <v>35</v>
      </c>
      <c r="I177" s="17">
        <v>24</v>
      </c>
      <c r="J177" s="18">
        <f t="shared" si="32"/>
        <v>41.19724230704557</v>
      </c>
      <c r="K177" s="17"/>
      <c r="L177" s="33">
        <v>24</v>
      </c>
    </row>
    <row r="178" spans="1:12" s="19" customFormat="1">
      <c r="A178" s="13" t="s">
        <v>233</v>
      </c>
      <c r="B178" s="34" t="s">
        <v>234</v>
      </c>
      <c r="C178" s="15">
        <v>13.8</v>
      </c>
      <c r="D178" s="27">
        <v>35</v>
      </c>
      <c r="E178" s="9">
        <v>36</v>
      </c>
      <c r="F178" s="16">
        <f t="shared" si="33"/>
        <v>2.6086956521739131</v>
      </c>
      <c r="G178" s="9">
        <f t="shared" si="34"/>
        <v>12.6</v>
      </c>
      <c r="H178" s="9">
        <v>35</v>
      </c>
      <c r="I178" s="17">
        <v>12</v>
      </c>
      <c r="J178" s="18">
        <f t="shared" si="32"/>
        <v>91.304347826086939</v>
      </c>
      <c r="K178" s="17"/>
      <c r="L178" s="33">
        <v>12</v>
      </c>
    </row>
    <row r="179" spans="1:12" s="19" customFormat="1">
      <c r="A179" s="13" t="s">
        <v>235</v>
      </c>
      <c r="B179" s="34" t="s">
        <v>236</v>
      </c>
      <c r="C179" s="15">
        <v>56.6</v>
      </c>
      <c r="D179" s="27">
        <v>39</v>
      </c>
      <c r="E179" s="9">
        <v>40</v>
      </c>
      <c r="F179" s="16">
        <f t="shared" si="33"/>
        <v>0.70671378091872794</v>
      </c>
      <c r="G179" s="30">
        <f t="shared" si="34"/>
        <v>14</v>
      </c>
      <c r="H179" s="9">
        <v>35</v>
      </c>
      <c r="I179" s="17">
        <v>14</v>
      </c>
      <c r="J179" s="18">
        <f t="shared" si="32"/>
        <v>24.734982332155475</v>
      </c>
      <c r="K179" s="17"/>
      <c r="L179" s="33">
        <v>14</v>
      </c>
    </row>
    <row r="180" spans="1:12" s="19" customFormat="1">
      <c r="A180" s="13" t="s">
        <v>237</v>
      </c>
      <c r="B180" s="34" t="s">
        <v>238</v>
      </c>
      <c r="C180" s="15">
        <v>40.752000000000002</v>
      </c>
      <c r="D180" s="27">
        <v>61</v>
      </c>
      <c r="E180" s="9">
        <v>69</v>
      </c>
      <c r="F180" s="16">
        <f t="shared" si="33"/>
        <v>1.6931684334511188</v>
      </c>
      <c r="G180" s="9">
        <f t="shared" si="34"/>
        <v>24.15</v>
      </c>
      <c r="H180" s="9">
        <v>35</v>
      </c>
      <c r="I180" s="17">
        <v>15</v>
      </c>
      <c r="J180" s="18">
        <f t="shared" si="32"/>
        <v>59.260895170789155</v>
      </c>
      <c r="K180" s="17"/>
      <c r="L180" s="33">
        <v>15</v>
      </c>
    </row>
    <row r="181" spans="1:12" s="19" customFormat="1">
      <c r="A181" s="13" t="s">
        <v>239</v>
      </c>
      <c r="B181" s="35" t="s">
        <v>240</v>
      </c>
      <c r="C181" s="29">
        <v>57.7</v>
      </c>
      <c r="D181" s="33">
        <v>33</v>
      </c>
      <c r="E181" s="9">
        <v>93</v>
      </c>
      <c r="F181" s="16">
        <f t="shared" si="33"/>
        <v>1.6117850953206239</v>
      </c>
      <c r="G181" s="9">
        <f t="shared" si="34"/>
        <v>32.549999999999997</v>
      </c>
      <c r="H181" s="9">
        <v>35</v>
      </c>
      <c r="I181" s="17">
        <v>32</v>
      </c>
      <c r="J181" s="18">
        <f t="shared" si="32"/>
        <v>56.412478336221824</v>
      </c>
      <c r="K181" s="17"/>
      <c r="L181" s="33">
        <v>32</v>
      </c>
    </row>
    <row r="182" spans="1:12" s="19" customFormat="1">
      <c r="A182" s="21"/>
      <c r="B182" s="31" t="s">
        <v>30</v>
      </c>
      <c r="C182" s="23">
        <f t="shared" ref="C182:F182" si="35">SUM(C169:C181)</f>
        <v>1403.1379999999999</v>
      </c>
      <c r="D182" s="31">
        <f t="shared" si="35"/>
        <v>1243</v>
      </c>
      <c r="E182" s="31">
        <f t="shared" si="35"/>
        <v>1449</v>
      </c>
      <c r="F182" s="23">
        <f t="shared" si="35"/>
        <v>17.288501714133918</v>
      </c>
      <c r="G182" s="9">
        <f>SUM(G169:G181)</f>
        <v>507.15</v>
      </c>
      <c r="H182" s="9"/>
      <c r="I182" s="17">
        <f>SUM(I169:I181)</f>
        <v>471</v>
      </c>
      <c r="J182" s="18"/>
      <c r="K182" s="17"/>
      <c r="L182" s="31">
        <f>SUM(L169:L181)</f>
        <v>471</v>
      </c>
    </row>
    <row r="183" spans="1:12" s="19" customFormat="1" ht="15" customHeight="1">
      <c r="A183" s="97" t="s">
        <v>241</v>
      </c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</row>
    <row r="184" spans="1:12" s="19" customFormat="1">
      <c r="A184" s="13" t="s">
        <v>242</v>
      </c>
      <c r="B184" s="14" t="s">
        <v>17</v>
      </c>
      <c r="C184" s="15">
        <v>937.17</v>
      </c>
      <c r="D184" s="27">
        <v>335</v>
      </c>
      <c r="E184" s="9">
        <v>444</v>
      </c>
      <c r="F184" s="8">
        <f>E184/C184</f>
        <v>0.47376676590159739</v>
      </c>
      <c r="G184" s="9">
        <f>E184*H184%</f>
        <v>155.39999999999998</v>
      </c>
      <c r="H184" s="9">
        <v>35</v>
      </c>
      <c r="I184" s="17">
        <v>155</v>
      </c>
      <c r="J184" s="18">
        <f>G184/C184%</f>
        <v>16.581836806555906</v>
      </c>
      <c r="K184" s="17"/>
      <c r="L184" s="9">
        <v>155</v>
      </c>
    </row>
    <row r="185" spans="1:12" s="19" customFormat="1">
      <c r="A185" s="13" t="s">
        <v>243</v>
      </c>
      <c r="B185" s="14" t="s">
        <v>244</v>
      </c>
      <c r="C185" s="15">
        <v>190.15</v>
      </c>
      <c r="D185" s="27">
        <v>57</v>
      </c>
      <c r="E185" s="9">
        <v>25</v>
      </c>
      <c r="F185" s="18">
        <f t="shared" ref="F185:F187" si="36">E185/C185</f>
        <v>0.13147515119642386</v>
      </c>
      <c r="G185" s="9">
        <f>E185*H185%</f>
        <v>8.75</v>
      </c>
      <c r="H185" s="9">
        <v>35</v>
      </c>
      <c r="I185" s="17">
        <v>7</v>
      </c>
      <c r="J185" s="18">
        <f>G185/C185%</f>
        <v>4.6016302918748355</v>
      </c>
      <c r="K185" s="17"/>
      <c r="L185" s="9">
        <v>7</v>
      </c>
    </row>
    <row r="186" spans="1:12" s="19" customFormat="1">
      <c r="A186" s="13" t="s">
        <v>245</v>
      </c>
      <c r="B186" s="14" t="s">
        <v>246</v>
      </c>
      <c r="C186" s="15">
        <v>78.83</v>
      </c>
      <c r="D186" s="27">
        <v>6</v>
      </c>
      <c r="E186" s="9">
        <v>0</v>
      </c>
      <c r="F186" s="18">
        <f t="shared" si="36"/>
        <v>0</v>
      </c>
      <c r="G186" s="9">
        <f>E186*H186%</f>
        <v>0</v>
      </c>
      <c r="H186" s="9">
        <v>35</v>
      </c>
      <c r="I186" s="17">
        <v>0</v>
      </c>
      <c r="J186" s="18">
        <f>G186/C186%</f>
        <v>0</v>
      </c>
      <c r="K186" s="17"/>
      <c r="L186" s="9"/>
    </row>
    <row r="187" spans="1:12" s="19" customFormat="1">
      <c r="A187" s="13" t="s">
        <v>247</v>
      </c>
      <c r="B187" s="14" t="s">
        <v>120</v>
      </c>
      <c r="C187" s="15">
        <v>69</v>
      </c>
      <c r="D187" s="27">
        <v>16</v>
      </c>
      <c r="E187" s="9">
        <v>66</v>
      </c>
      <c r="F187" s="8">
        <f t="shared" si="36"/>
        <v>0.95652173913043481</v>
      </c>
      <c r="G187" s="9">
        <f>E187*H187%</f>
        <v>23.099999999999998</v>
      </c>
      <c r="H187" s="9">
        <v>35</v>
      </c>
      <c r="I187" s="17">
        <v>23</v>
      </c>
      <c r="J187" s="18">
        <f>G187/C187%</f>
        <v>33.478260869565219</v>
      </c>
      <c r="K187" s="17"/>
      <c r="L187" s="9">
        <v>23</v>
      </c>
    </row>
    <row r="188" spans="1:12" s="19" customFormat="1">
      <c r="A188" s="21"/>
      <c r="B188" s="22" t="s">
        <v>30</v>
      </c>
      <c r="C188" s="23">
        <f>SUM(C184:C187)</f>
        <v>1275.1499999999999</v>
      </c>
      <c r="D188" s="31">
        <f>SUM(D184:D187)</f>
        <v>414</v>
      </c>
      <c r="E188" s="22">
        <f>SUM(E184:E187)</f>
        <v>535</v>
      </c>
      <c r="F188" s="24">
        <f>SUM(F184:F187)</f>
        <v>1.561763656228456</v>
      </c>
      <c r="G188" s="9">
        <f>SUM(G184:G187)</f>
        <v>187.24999999999997</v>
      </c>
      <c r="H188" s="9"/>
      <c r="I188" s="17">
        <f>SUM(I184:I187)</f>
        <v>185</v>
      </c>
      <c r="J188" s="18"/>
      <c r="K188" s="17"/>
      <c r="L188" s="22">
        <f>SUM(L184:L187)</f>
        <v>185</v>
      </c>
    </row>
    <row r="189" spans="1:12" s="19" customFormat="1" ht="15" customHeight="1">
      <c r="A189" s="98" t="s">
        <v>248</v>
      </c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</row>
    <row r="190" spans="1:12" s="19" customFormat="1">
      <c r="A190" s="13" t="s">
        <v>249</v>
      </c>
      <c r="B190" s="14" t="s">
        <v>38</v>
      </c>
      <c r="C190" s="15">
        <v>267.77</v>
      </c>
      <c r="D190" s="27">
        <v>18</v>
      </c>
      <c r="E190" s="9">
        <v>23</v>
      </c>
      <c r="F190" s="36">
        <f>E190/C190</f>
        <v>8.5894611046793898E-2</v>
      </c>
      <c r="G190" s="9">
        <f t="shared" ref="G190:G202" si="37">E190*H190%</f>
        <v>8.0499999999999989</v>
      </c>
      <c r="H190" s="9">
        <v>35</v>
      </c>
      <c r="I190" s="17">
        <v>8</v>
      </c>
      <c r="J190" s="18">
        <f t="shared" ref="J190:J198" si="38">G190/C190%</f>
        <v>3.006311386637786</v>
      </c>
      <c r="K190" s="17"/>
      <c r="L190" s="9">
        <v>8</v>
      </c>
    </row>
    <row r="191" spans="1:12" s="19" customFormat="1">
      <c r="A191" s="13" t="s">
        <v>250</v>
      </c>
      <c r="B191" s="14" t="s">
        <v>251</v>
      </c>
      <c r="C191" s="15">
        <v>88.83</v>
      </c>
      <c r="D191" s="27">
        <v>20</v>
      </c>
      <c r="E191" s="9">
        <v>22</v>
      </c>
      <c r="F191" s="37">
        <f t="shared" ref="F191:F202" si="39">E191/C191</f>
        <v>0.2476640774513115</v>
      </c>
      <c r="G191" s="9">
        <f t="shared" si="37"/>
        <v>7.6999999999999993</v>
      </c>
      <c r="H191" s="9">
        <v>35</v>
      </c>
      <c r="I191" s="17">
        <v>7</v>
      </c>
      <c r="J191" s="18">
        <f t="shared" si="38"/>
        <v>8.6682427107959015</v>
      </c>
      <c r="K191" s="17"/>
      <c r="L191" s="9">
        <v>7</v>
      </c>
    </row>
    <row r="192" spans="1:12" s="19" customFormat="1">
      <c r="A192" s="13" t="s">
        <v>252</v>
      </c>
      <c r="B192" s="14" t="s">
        <v>253</v>
      </c>
      <c r="C192" s="15">
        <v>100.2</v>
      </c>
      <c r="D192" s="27">
        <v>2</v>
      </c>
      <c r="E192" s="9">
        <v>7</v>
      </c>
      <c r="F192" s="37">
        <f t="shared" si="39"/>
        <v>6.9860279441117765E-2</v>
      </c>
      <c r="G192" s="9">
        <f t="shared" si="37"/>
        <v>2.4499999999999997</v>
      </c>
      <c r="H192" s="9">
        <v>35</v>
      </c>
      <c r="I192" s="17">
        <v>2</v>
      </c>
      <c r="J192" s="18">
        <f t="shared" si="38"/>
        <v>2.4451097804391213</v>
      </c>
      <c r="K192" s="17"/>
      <c r="L192" s="9">
        <v>2</v>
      </c>
    </row>
    <row r="193" spans="1:12" s="19" customFormat="1">
      <c r="A193" s="13" t="s">
        <v>254</v>
      </c>
      <c r="B193" s="14" t="s">
        <v>255</v>
      </c>
      <c r="C193" s="15">
        <v>118.77</v>
      </c>
      <c r="D193" s="27">
        <v>12</v>
      </c>
      <c r="E193" s="9">
        <v>8</v>
      </c>
      <c r="F193" s="37">
        <f t="shared" si="39"/>
        <v>6.7357076702871096E-2</v>
      </c>
      <c r="G193" s="9">
        <f t="shared" si="37"/>
        <v>2.8</v>
      </c>
      <c r="H193" s="9">
        <v>35</v>
      </c>
      <c r="I193" s="17">
        <v>2</v>
      </c>
      <c r="J193" s="18">
        <f t="shared" si="38"/>
        <v>2.3574976846004883</v>
      </c>
      <c r="K193" s="17"/>
      <c r="L193" s="9">
        <v>2</v>
      </c>
    </row>
    <row r="194" spans="1:12" s="19" customFormat="1">
      <c r="A194" s="13" t="s">
        <v>256</v>
      </c>
      <c r="B194" s="14" t="s">
        <v>257</v>
      </c>
      <c r="C194" s="15">
        <v>78.02</v>
      </c>
      <c r="D194" s="27">
        <v>22</v>
      </c>
      <c r="E194" s="9">
        <v>18</v>
      </c>
      <c r="F194" s="37">
        <f t="shared" si="39"/>
        <v>0.23071007433991286</v>
      </c>
      <c r="G194" s="9">
        <f t="shared" si="37"/>
        <v>6.3</v>
      </c>
      <c r="H194" s="9">
        <v>35</v>
      </c>
      <c r="I194" s="17">
        <v>5</v>
      </c>
      <c r="J194" s="18">
        <f t="shared" si="38"/>
        <v>8.07485260189695</v>
      </c>
      <c r="K194" s="17"/>
      <c r="L194" s="9">
        <v>5</v>
      </c>
    </row>
    <row r="195" spans="1:12" s="19" customFormat="1">
      <c r="A195" s="13" t="s">
        <v>258</v>
      </c>
      <c r="B195" s="14" t="s">
        <v>259</v>
      </c>
      <c r="C195" s="15">
        <v>80.59</v>
      </c>
      <c r="D195" s="27">
        <v>10</v>
      </c>
      <c r="E195" s="9">
        <v>11</v>
      </c>
      <c r="F195" s="37">
        <f t="shared" si="39"/>
        <v>0.1364933614592381</v>
      </c>
      <c r="G195" s="9">
        <f t="shared" si="37"/>
        <v>3.8499999999999996</v>
      </c>
      <c r="H195" s="9">
        <v>35</v>
      </c>
      <c r="I195" s="17">
        <v>3</v>
      </c>
      <c r="J195" s="18">
        <f t="shared" si="38"/>
        <v>4.7772676510733332</v>
      </c>
      <c r="K195" s="17"/>
      <c r="L195" s="9">
        <v>3</v>
      </c>
    </row>
    <row r="196" spans="1:12" s="19" customFormat="1">
      <c r="A196" s="13" t="s">
        <v>260</v>
      </c>
      <c r="B196" s="14" t="s">
        <v>261</v>
      </c>
      <c r="C196" s="15">
        <v>49.628</v>
      </c>
      <c r="D196" s="27">
        <v>40</v>
      </c>
      <c r="E196" s="9">
        <v>58</v>
      </c>
      <c r="F196" s="37">
        <f t="shared" si="39"/>
        <v>1.1686950914806158</v>
      </c>
      <c r="G196" s="9">
        <f t="shared" si="37"/>
        <v>20.299999999999997</v>
      </c>
      <c r="H196" s="9">
        <v>35</v>
      </c>
      <c r="I196" s="17">
        <v>20</v>
      </c>
      <c r="J196" s="18">
        <f t="shared" si="38"/>
        <v>40.904328201821549</v>
      </c>
      <c r="K196" s="17"/>
      <c r="L196" s="9">
        <v>20</v>
      </c>
    </row>
    <row r="197" spans="1:12" s="19" customFormat="1">
      <c r="A197" s="13" t="s">
        <v>262</v>
      </c>
      <c r="B197" s="14" t="s">
        <v>263</v>
      </c>
      <c r="C197" s="15">
        <v>66.3</v>
      </c>
      <c r="D197" s="27">
        <v>34</v>
      </c>
      <c r="E197" s="9">
        <v>40</v>
      </c>
      <c r="F197" s="37">
        <f t="shared" si="39"/>
        <v>0.60331825037707398</v>
      </c>
      <c r="G197" s="18">
        <f t="shared" si="37"/>
        <v>14</v>
      </c>
      <c r="H197" s="9">
        <v>35</v>
      </c>
      <c r="I197" s="17">
        <v>14</v>
      </c>
      <c r="J197" s="18">
        <f t="shared" si="38"/>
        <v>21.11613876319759</v>
      </c>
      <c r="K197" s="17"/>
      <c r="L197" s="9">
        <v>14</v>
      </c>
    </row>
    <row r="198" spans="1:12" s="19" customFormat="1">
      <c r="A198" s="13" t="s">
        <v>264</v>
      </c>
      <c r="B198" s="14" t="s">
        <v>265</v>
      </c>
      <c r="C198" s="15">
        <v>33.909999999999997</v>
      </c>
      <c r="D198" s="27">
        <v>26</v>
      </c>
      <c r="E198" s="9">
        <v>60</v>
      </c>
      <c r="F198" s="37">
        <f t="shared" si="39"/>
        <v>1.7693895606015926</v>
      </c>
      <c r="G198" s="18">
        <f t="shared" si="37"/>
        <v>21</v>
      </c>
      <c r="H198" s="9">
        <v>35</v>
      </c>
      <c r="I198" s="17">
        <v>6</v>
      </c>
      <c r="J198" s="18">
        <f t="shared" si="38"/>
        <v>61.928634621055743</v>
      </c>
      <c r="K198" s="17"/>
      <c r="L198" s="9">
        <v>6</v>
      </c>
    </row>
    <row r="199" spans="1:12" s="19" customFormat="1">
      <c r="A199" s="13" t="s">
        <v>266</v>
      </c>
      <c r="B199" s="14" t="s">
        <v>267</v>
      </c>
      <c r="C199" s="15">
        <v>12.5</v>
      </c>
      <c r="D199" s="27">
        <v>0</v>
      </c>
      <c r="E199" s="9">
        <v>0</v>
      </c>
      <c r="F199" s="38">
        <f t="shared" si="39"/>
        <v>0</v>
      </c>
      <c r="G199" s="9">
        <f t="shared" si="37"/>
        <v>0</v>
      </c>
      <c r="H199" s="9">
        <v>35</v>
      </c>
      <c r="I199" s="17">
        <f>E199*H199%</f>
        <v>0</v>
      </c>
      <c r="J199" s="18">
        <v>0</v>
      </c>
      <c r="K199" s="17"/>
      <c r="L199" s="9"/>
    </row>
    <row r="200" spans="1:12" s="19" customFormat="1">
      <c r="A200" s="13" t="s">
        <v>268</v>
      </c>
      <c r="B200" s="14" t="s">
        <v>269</v>
      </c>
      <c r="C200" s="15">
        <v>11.3</v>
      </c>
      <c r="D200" s="27">
        <v>0</v>
      </c>
      <c r="E200" s="9">
        <v>0</v>
      </c>
      <c r="F200" s="38">
        <f t="shared" si="39"/>
        <v>0</v>
      </c>
      <c r="G200" s="9">
        <f t="shared" si="37"/>
        <v>0</v>
      </c>
      <c r="H200" s="9">
        <v>35</v>
      </c>
      <c r="I200" s="17">
        <f>E200*H200%</f>
        <v>0</v>
      </c>
      <c r="J200" s="18">
        <v>0</v>
      </c>
      <c r="K200" s="17"/>
      <c r="L200" s="9"/>
    </row>
    <row r="201" spans="1:12" s="19" customFormat="1">
      <c r="A201" s="13" t="s">
        <v>270</v>
      </c>
      <c r="B201" s="14" t="s">
        <v>271</v>
      </c>
      <c r="C201" s="15">
        <v>15.08</v>
      </c>
      <c r="D201" s="27">
        <v>0</v>
      </c>
      <c r="E201" s="9">
        <v>0</v>
      </c>
      <c r="F201" s="18">
        <f t="shared" si="39"/>
        <v>0</v>
      </c>
      <c r="G201" s="9">
        <f t="shared" si="37"/>
        <v>0</v>
      </c>
      <c r="H201" s="9">
        <v>35</v>
      </c>
      <c r="I201" s="17">
        <f>E201*H201%</f>
        <v>0</v>
      </c>
      <c r="J201" s="18">
        <v>0</v>
      </c>
      <c r="K201" s="17"/>
      <c r="L201" s="9"/>
    </row>
    <row r="202" spans="1:12" s="19" customFormat="1">
      <c r="A202" s="13" t="s">
        <v>272</v>
      </c>
      <c r="B202" s="14" t="s">
        <v>273</v>
      </c>
      <c r="C202" s="15">
        <v>48.6</v>
      </c>
      <c r="D202" s="27">
        <v>16</v>
      </c>
      <c r="E202" s="9">
        <v>19</v>
      </c>
      <c r="F202" s="8">
        <f t="shared" si="39"/>
        <v>0.39094650205761317</v>
      </c>
      <c r="G202" s="9">
        <f t="shared" si="37"/>
        <v>6.6499999999999995</v>
      </c>
      <c r="H202" s="9">
        <v>35</v>
      </c>
      <c r="I202" s="17">
        <v>6</v>
      </c>
      <c r="J202" s="18">
        <f>G202/C202%</f>
        <v>13.68312757201646</v>
      </c>
      <c r="K202" s="17"/>
      <c r="L202" s="9">
        <v>6</v>
      </c>
    </row>
    <row r="203" spans="1:12" s="19" customFormat="1">
      <c r="A203" s="21"/>
      <c r="B203" s="22" t="s">
        <v>30</v>
      </c>
      <c r="C203" s="23">
        <f>SUM(C190:C202)</f>
        <v>971.49799999999993</v>
      </c>
      <c r="D203" s="31">
        <f>SUM(D190:D202)</f>
        <v>200</v>
      </c>
      <c r="E203" s="22">
        <f>SUM(E190:E202)</f>
        <v>266</v>
      </c>
      <c r="F203" s="23">
        <f>SUM(F190:F202)</f>
        <v>4.7703288849581407</v>
      </c>
      <c r="G203" s="9">
        <f>SUM(G190:G202)</f>
        <v>93.1</v>
      </c>
      <c r="H203" s="9"/>
      <c r="I203" s="17">
        <f>SUM(I190:I202)</f>
        <v>73</v>
      </c>
      <c r="J203" s="18"/>
      <c r="K203" s="17"/>
      <c r="L203" s="22">
        <f>SUM(L190:L202)</f>
        <v>73</v>
      </c>
    </row>
    <row r="204" spans="1:12" s="19" customFormat="1" ht="15" customHeight="1">
      <c r="A204" s="97" t="s">
        <v>274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</row>
    <row r="205" spans="1:12" s="19" customFormat="1">
      <c r="A205" s="13" t="s">
        <v>275</v>
      </c>
      <c r="B205" s="14" t="s">
        <v>38</v>
      </c>
      <c r="C205" s="39">
        <v>0</v>
      </c>
      <c r="D205" s="26">
        <v>0</v>
      </c>
      <c r="E205" s="26">
        <v>0</v>
      </c>
      <c r="F205" s="18">
        <v>0</v>
      </c>
      <c r="G205" s="9">
        <f>E205*H205%</f>
        <v>0</v>
      </c>
      <c r="H205" s="9">
        <v>35</v>
      </c>
      <c r="I205" s="17">
        <f>E205*H205%</f>
        <v>0</v>
      </c>
      <c r="J205" s="18">
        <v>0</v>
      </c>
      <c r="K205" s="17"/>
      <c r="L205" s="26"/>
    </row>
    <row r="206" spans="1:12" s="19" customFormat="1">
      <c r="A206" s="13" t="s">
        <v>276</v>
      </c>
      <c r="B206" s="14" t="s">
        <v>277</v>
      </c>
      <c r="C206" s="39">
        <v>378.94</v>
      </c>
      <c r="D206" s="40">
        <v>89</v>
      </c>
      <c r="E206" s="9">
        <v>124</v>
      </c>
      <c r="F206" s="18">
        <f>E206/C206</f>
        <v>0.32722858500026392</v>
      </c>
      <c r="G206" s="9">
        <f>E206*H206%</f>
        <v>43.4</v>
      </c>
      <c r="H206" s="9">
        <v>35</v>
      </c>
      <c r="I206" s="17">
        <v>43</v>
      </c>
      <c r="J206" s="18">
        <f>G206/C206%</f>
        <v>11.453000475009235</v>
      </c>
      <c r="K206" s="17"/>
      <c r="L206" s="9">
        <v>43</v>
      </c>
    </row>
    <row r="207" spans="1:12" s="19" customFormat="1">
      <c r="A207" s="21"/>
      <c r="B207" s="22" t="s">
        <v>30</v>
      </c>
      <c r="C207" s="23">
        <f>SUM(C205:C206)</f>
        <v>378.94</v>
      </c>
      <c r="D207" s="22">
        <f>SUM(D205:D206)</f>
        <v>89</v>
      </c>
      <c r="E207" s="17">
        <v>124</v>
      </c>
      <c r="F207" s="24">
        <f>SUM(F205:F206)</f>
        <v>0.32722858500026392</v>
      </c>
      <c r="G207" s="9">
        <f>SUM(G205:G206)</f>
        <v>43.4</v>
      </c>
      <c r="H207" s="9"/>
      <c r="I207" s="17">
        <f>SUM(I205:I206)</f>
        <v>43</v>
      </c>
      <c r="J207" s="18"/>
      <c r="K207" s="17"/>
      <c r="L207" s="22">
        <v>43</v>
      </c>
    </row>
    <row r="208" spans="1:12" s="19" customFormat="1" ht="15" customHeight="1">
      <c r="A208" s="97" t="s">
        <v>278</v>
      </c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</row>
    <row r="209" spans="1:12" s="19" customFormat="1">
      <c r="A209" s="13" t="s">
        <v>279</v>
      </c>
      <c r="B209" s="14" t="s">
        <v>17</v>
      </c>
      <c r="C209" s="15">
        <v>247.8</v>
      </c>
      <c r="D209" s="9">
        <v>41</v>
      </c>
      <c r="E209" s="9">
        <v>3</v>
      </c>
      <c r="F209" s="18">
        <f>E209/C209</f>
        <v>1.2106537530266344E-2</v>
      </c>
      <c r="G209" s="9">
        <f>E209*H209%</f>
        <v>1.0499999999999998</v>
      </c>
      <c r="H209" s="9">
        <v>35</v>
      </c>
      <c r="I209" s="17">
        <v>1</v>
      </c>
      <c r="J209" s="18">
        <f>G209/C209%</f>
        <v>0.4237288135593219</v>
      </c>
      <c r="K209" s="17"/>
      <c r="L209" s="9">
        <v>1</v>
      </c>
    </row>
    <row r="210" spans="1:12" s="19" customFormat="1">
      <c r="A210" s="13" t="s">
        <v>280</v>
      </c>
      <c r="B210" s="14" t="s">
        <v>281</v>
      </c>
      <c r="C210" s="15">
        <v>196.16</v>
      </c>
      <c r="D210" s="9">
        <v>12</v>
      </c>
      <c r="E210" s="9">
        <v>3</v>
      </c>
      <c r="F210" s="18">
        <f>E210/C210</f>
        <v>1.5293637846655791E-2</v>
      </c>
      <c r="G210" s="9">
        <f>E210*H210%</f>
        <v>1.0499999999999998</v>
      </c>
      <c r="H210" s="9">
        <v>35</v>
      </c>
      <c r="I210" s="17">
        <v>1</v>
      </c>
      <c r="J210" s="18">
        <f>G210/C210%</f>
        <v>0.53527732463295263</v>
      </c>
      <c r="K210" s="17"/>
      <c r="L210" s="9">
        <v>1</v>
      </c>
    </row>
    <row r="211" spans="1:12" s="19" customFormat="1">
      <c r="A211" s="13" t="s">
        <v>282</v>
      </c>
      <c r="B211" s="14" t="s">
        <v>283</v>
      </c>
      <c r="C211" s="15">
        <v>130.25</v>
      </c>
      <c r="D211" s="9">
        <v>19</v>
      </c>
      <c r="E211" s="9">
        <v>26</v>
      </c>
      <c r="F211" s="18">
        <f t="shared" ref="F211:F213" si="40">E211/C211</f>
        <v>0.19961612284069097</v>
      </c>
      <c r="G211" s="9">
        <f>E211*H211%</f>
        <v>9.1</v>
      </c>
      <c r="H211" s="9">
        <v>35</v>
      </c>
      <c r="I211" s="17">
        <v>9</v>
      </c>
      <c r="J211" s="18">
        <f>G211/C211%</f>
        <v>6.9865642994241837</v>
      </c>
      <c r="K211" s="17"/>
      <c r="L211" s="9">
        <v>9</v>
      </c>
    </row>
    <row r="212" spans="1:12" s="19" customFormat="1">
      <c r="A212" s="13" t="s">
        <v>284</v>
      </c>
      <c r="B212" s="14" t="s">
        <v>285</v>
      </c>
      <c r="C212" s="15">
        <v>8.4600000000000009</v>
      </c>
      <c r="D212" s="27">
        <v>0</v>
      </c>
      <c r="E212" s="9">
        <v>0</v>
      </c>
      <c r="F212" s="18">
        <f t="shared" si="40"/>
        <v>0</v>
      </c>
      <c r="G212" s="9">
        <f>E212*H212%</f>
        <v>0</v>
      </c>
      <c r="H212" s="9">
        <v>35</v>
      </c>
      <c r="I212" s="17">
        <f>E212*H212%</f>
        <v>0</v>
      </c>
      <c r="J212" s="18">
        <v>0</v>
      </c>
      <c r="K212" s="17"/>
      <c r="L212" s="9"/>
    </row>
    <row r="213" spans="1:12" s="19" customFormat="1">
      <c r="A213" s="13" t="s">
        <v>286</v>
      </c>
      <c r="B213" s="14" t="s">
        <v>287</v>
      </c>
      <c r="C213" s="15">
        <v>3.4079999999999999</v>
      </c>
      <c r="D213" s="9">
        <v>1</v>
      </c>
      <c r="E213" s="9">
        <v>0</v>
      </c>
      <c r="F213" s="18">
        <f t="shared" si="40"/>
        <v>0</v>
      </c>
      <c r="G213" s="9">
        <f>E213*H213%</f>
        <v>0</v>
      </c>
      <c r="H213" s="9">
        <v>35</v>
      </c>
      <c r="I213" s="17">
        <v>0</v>
      </c>
      <c r="J213" s="18">
        <f>G213/C213%</f>
        <v>0</v>
      </c>
      <c r="K213" s="17"/>
      <c r="L213" s="9"/>
    </row>
    <row r="214" spans="1:12" s="19" customFormat="1">
      <c r="A214" s="21"/>
      <c r="B214" s="22" t="s">
        <v>30</v>
      </c>
      <c r="C214" s="23">
        <f>SUM(C209:C213)</f>
        <v>586.07800000000009</v>
      </c>
      <c r="D214" s="22">
        <f>SUM(D209:D213)</f>
        <v>73</v>
      </c>
      <c r="E214" s="22">
        <f>SUM(E209:E213)</f>
        <v>32</v>
      </c>
      <c r="F214" s="24">
        <f>SUM(F209:F213)</f>
        <v>0.2270162982176131</v>
      </c>
      <c r="G214" s="9">
        <f>SUM(G209:G213)</f>
        <v>11.2</v>
      </c>
      <c r="H214" s="9"/>
      <c r="I214" s="17">
        <f>SUM(I209:I213)</f>
        <v>11</v>
      </c>
      <c r="J214" s="18"/>
      <c r="K214" s="17"/>
      <c r="L214" s="22">
        <f>SUM(L209:L213)</f>
        <v>11</v>
      </c>
    </row>
    <row r="215" spans="1:12" s="19" customFormat="1" ht="15" customHeight="1">
      <c r="A215" s="97" t="s">
        <v>288</v>
      </c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</row>
    <row r="216" spans="1:12" s="19" customFormat="1">
      <c r="A216" s="13" t="s">
        <v>289</v>
      </c>
      <c r="B216" s="14" t="s">
        <v>38</v>
      </c>
      <c r="C216" s="15">
        <v>431.1</v>
      </c>
      <c r="D216" s="27">
        <v>0</v>
      </c>
      <c r="E216" s="9">
        <v>0</v>
      </c>
      <c r="F216" s="18">
        <f>E216/C216</f>
        <v>0</v>
      </c>
      <c r="G216" s="9">
        <f>E216*H216%</f>
        <v>0</v>
      </c>
      <c r="H216" s="9">
        <v>35</v>
      </c>
      <c r="I216" s="17">
        <f>E216*H216%</f>
        <v>0</v>
      </c>
      <c r="J216" s="18">
        <v>0</v>
      </c>
      <c r="K216" s="17"/>
      <c r="L216" s="9"/>
    </row>
    <row r="217" spans="1:12" s="19" customFormat="1">
      <c r="A217" s="26" t="s">
        <v>290</v>
      </c>
      <c r="B217" s="14" t="s">
        <v>291</v>
      </c>
      <c r="C217" s="15">
        <v>99.61</v>
      </c>
      <c r="D217" s="27">
        <v>0</v>
      </c>
      <c r="E217" s="9">
        <v>0</v>
      </c>
      <c r="F217" s="18">
        <f t="shared" ref="F217:F218" si="41">E217/C217</f>
        <v>0</v>
      </c>
      <c r="G217" s="9">
        <f>E217*H217%</f>
        <v>0</v>
      </c>
      <c r="H217" s="9">
        <v>35</v>
      </c>
      <c r="I217" s="17">
        <f>E217*H217%</f>
        <v>0</v>
      </c>
      <c r="J217" s="18">
        <v>0</v>
      </c>
      <c r="K217" s="17"/>
      <c r="L217" s="9"/>
    </row>
    <row r="218" spans="1:12" s="19" customFormat="1">
      <c r="A218" s="13" t="s">
        <v>292</v>
      </c>
      <c r="B218" s="14" t="s">
        <v>293</v>
      </c>
      <c r="C218" s="15">
        <v>4.2</v>
      </c>
      <c r="D218" s="27">
        <v>0</v>
      </c>
      <c r="E218" s="9">
        <v>0</v>
      </c>
      <c r="F218" s="18">
        <f t="shared" si="41"/>
        <v>0</v>
      </c>
      <c r="G218" s="9">
        <f>E218*H218%</f>
        <v>0</v>
      </c>
      <c r="H218" s="9">
        <v>35</v>
      </c>
      <c r="I218" s="17">
        <f>E218*H218%</f>
        <v>0</v>
      </c>
      <c r="J218" s="18">
        <v>0</v>
      </c>
      <c r="K218" s="17"/>
      <c r="L218" s="9"/>
    </row>
    <row r="219" spans="1:12" s="19" customFormat="1">
      <c r="A219" s="21"/>
      <c r="B219" s="22" t="s">
        <v>30</v>
      </c>
      <c r="C219" s="23">
        <f>SUM(C216:C218)</f>
        <v>534.91000000000008</v>
      </c>
      <c r="D219" s="31">
        <f>SUM(D216:D218)</f>
        <v>0</v>
      </c>
      <c r="E219" s="22">
        <v>0</v>
      </c>
      <c r="F219" s="24">
        <f>SUM(F216:F218)</f>
        <v>0</v>
      </c>
      <c r="G219" s="9">
        <f>SUM(G216:G218)</f>
        <v>0</v>
      </c>
      <c r="H219" s="9"/>
      <c r="I219" s="17">
        <f>SUM(I216:I218)</f>
        <v>0</v>
      </c>
      <c r="J219" s="18"/>
      <c r="K219" s="17"/>
      <c r="L219" s="22"/>
    </row>
    <row r="220" spans="1:12" s="19" customFormat="1" ht="15" customHeight="1">
      <c r="A220" s="97" t="s">
        <v>294</v>
      </c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</row>
    <row r="221" spans="1:12" s="19" customFormat="1">
      <c r="A221" s="13" t="s">
        <v>295</v>
      </c>
      <c r="B221" s="14" t="s">
        <v>17</v>
      </c>
      <c r="C221" s="15">
        <v>297.64</v>
      </c>
      <c r="D221" s="27">
        <v>190</v>
      </c>
      <c r="E221" s="9">
        <v>105</v>
      </c>
      <c r="F221" s="8">
        <f>E221/C221</f>
        <v>0.35277516462841019</v>
      </c>
      <c r="G221" s="9">
        <f>E221*H221%</f>
        <v>36.75</v>
      </c>
      <c r="H221" s="9">
        <v>35</v>
      </c>
      <c r="I221" s="17">
        <v>36</v>
      </c>
      <c r="J221" s="18">
        <f>G221/C221%</f>
        <v>12.347130761994356</v>
      </c>
      <c r="K221" s="17"/>
      <c r="L221" s="9">
        <v>36</v>
      </c>
    </row>
    <row r="222" spans="1:12" s="19" customFormat="1">
      <c r="A222" s="13" t="s">
        <v>296</v>
      </c>
      <c r="B222" s="14" t="s">
        <v>297</v>
      </c>
      <c r="C222" s="15">
        <v>174.07</v>
      </c>
      <c r="D222" s="27">
        <v>132</v>
      </c>
      <c r="E222" s="9">
        <v>149</v>
      </c>
      <c r="F222" s="8">
        <f t="shared" ref="F222:F223" si="42">E222/C222</f>
        <v>0.85597748032400767</v>
      </c>
      <c r="G222" s="9">
        <f>E222*H222%</f>
        <v>52.15</v>
      </c>
      <c r="H222" s="9">
        <v>35</v>
      </c>
      <c r="I222" s="17">
        <v>52</v>
      </c>
      <c r="J222" s="18">
        <f>G222/C222%</f>
        <v>29.959211811340268</v>
      </c>
      <c r="K222" s="17"/>
      <c r="L222" s="9">
        <v>52</v>
      </c>
    </row>
    <row r="223" spans="1:12" s="19" customFormat="1">
      <c r="A223" s="13" t="s">
        <v>298</v>
      </c>
      <c r="B223" s="14" t="s">
        <v>299</v>
      </c>
      <c r="C223" s="15">
        <v>17.899999999999999</v>
      </c>
      <c r="D223" s="27">
        <v>0</v>
      </c>
      <c r="E223" s="9">
        <v>0</v>
      </c>
      <c r="F223" s="18">
        <f t="shared" si="42"/>
        <v>0</v>
      </c>
      <c r="G223" s="9">
        <f>E223*H223%</f>
        <v>0</v>
      </c>
      <c r="H223" s="9">
        <v>35</v>
      </c>
      <c r="I223" s="17">
        <f>E223*H223%</f>
        <v>0</v>
      </c>
      <c r="J223" s="18">
        <v>0</v>
      </c>
      <c r="K223" s="17"/>
      <c r="L223" s="9"/>
    </row>
    <row r="224" spans="1:12" s="19" customFormat="1">
      <c r="A224" s="21"/>
      <c r="B224" s="22" t="s">
        <v>30</v>
      </c>
      <c r="C224" s="23">
        <f t="shared" ref="C224:F224" si="43">SUM(C221:C223)</f>
        <v>489.60999999999996</v>
      </c>
      <c r="D224" s="31">
        <f t="shared" si="43"/>
        <v>322</v>
      </c>
      <c r="E224" s="22">
        <f t="shared" si="43"/>
        <v>254</v>
      </c>
      <c r="F224" s="24">
        <f t="shared" si="43"/>
        <v>1.2087526449524177</v>
      </c>
      <c r="G224" s="9">
        <f>SUM(G221:G223)</f>
        <v>88.9</v>
      </c>
      <c r="H224" s="9"/>
      <c r="I224" s="17">
        <f>SUM(I221:I223)</f>
        <v>88</v>
      </c>
      <c r="J224" s="18"/>
      <c r="K224" s="17"/>
      <c r="L224" s="22">
        <f>SUM(L221:L223)</f>
        <v>88</v>
      </c>
    </row>
    <row r="225" spans="1:13" s="19" customFormat="1" ht="15" customHeight="1">
      <c r="A225" s="97" t="s">
        <v>300</v>
      </c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</row>
    <row r="226" spans="1:13" s="19" customFormat="1">
      <c r="A226" s="13" t="s">
        <v>301</v>
      </c>
      <c r="B226" s="14" t="s">
        <v>17</v>
      </c>
      <c r="C226" s="15">
        <v>399</v>
      </c>
      <c r="D226" s="40">
        <v>0</v>
      </c>
      <c r="E226" s="9">
        <v>0</v>
      </c>
      <c r="F226" s="18">
        <f t="shared" ref="F226" si="44">E226/C226</f>
        <v>0</v>
      </c>
      <c r="G226" s="9">
        <f>E226*H226%</f>
        <v>0</v>
      </c>
      <c r="H226" s="9">
        <v>35</v>
      </c>
      <c r="I226" s="17">
        <f>E226*H226%</f>
        <v>0</v>
      </c>
      <c r="J226" s="18">
        <v>0</v>
      </c>
      <c r="K226" s="17"/>
      <c r="L226" s="9"/>
    </row>
    <row r="227" spans="1:13" s="19" customFormat="1">
      <c r="A227" s="21"/>
      <c r="B227" s="22" t="s">
        <v>30</v>
      </c>
      <c r="C227" s="23">
        <f>SUM(C226)</f>
        <v>399</v>
      </c>
      <c r="D227" s="22">
        <v>0</v>
      </c>
      <c r="E227" s="22">
        <v>0</v>
      </c>
      <c r="F227" s="24">
        <v>0</v>
      </c>
      <c r="G227" s="9">
        <f>E227*H227%</f>
        <v>0</v>
      </c>
      <c r="H227" s="9">
        <v>35</v>
      </c>
      <c r="I227" s="17">
        <f>E227*H227%</f>
        <v>0</v>
      </c>
      <c r="J227" s="18">
        <v>0</v>
      </c>
      <c r="K227" s="17"/>
      <c r="L227" s="22"/>
    </row>
    <row r="228" spans="1:13" s="19" customFormat="1">
      <c r="A228" s="21"/>
      <c r="B228" s="22" t="s">
        <v>302</v>
      </c>
      <c r="C228" s="23">
        <f>C24+C30+C36+C43+C49+C53+C57+C61+C72+C77+C84+C94+C100+C107+C111+C115+C120+C133+C138+C148+C153+C156+C167+C182+C188+C203+C207+C214+C219+C224+C227</f>
        <v>37707.722000000009</v>
      </c>
      <c r="D228" s="31">
        <f>D24+D30+D36+D43+D49+D53+D57+D61+D72+D77+D84+D94+D100+D107+D111+D115+D120+D133+D138+D148+D153+D156+D167+D182+D188+D203+D207+D214+D219+D224+D227</f>
        <v>39950</v>
      </c>
      <c r="E228" s="31">
        <f>E24+E30+E36+E43+E49+E57+E61+E72+E77+E84+E94+E100+E107+E111+E115+E120+E133+E138+E148+E153+E156+E167+E182+E188+E203+E207+E214+E219+E224+E227</f>
        <v>49065</v>
      </c>
      <c r="F228" s="24"/>
      <c r="G228" s="8">
        <f>G224+G214+G207+G203+G188+G182+G167+G156+G153+G148+G133+G111+G107+G100+G94+G84+G72+G61+G57+G49+G43+G36+G30+G24</f>
        <v>17162.749999999996</v>
      </c>
      <c r="H228" s="9"/>
      <c r="I228" s="17">
        <f>I227+I224+I219+I214+I207+I203+I188+I182+I167+I156+I153+I148+I138+I133+I120+I115+I111+I107+I100+I94+I84+I77+I72+I61+I57+I53+I49+I43+I36+I30+I24</f>
        <v>22591</v>
      </c>
      <c r="J228" s="8">
        <f>G228/C228%</f>
        <v>45.515213037796322</v>
      </c>
      <c r="K228" s="17"/>
      <c r="L228" s="31">
        <f>L24+L30+L36+L49+L57+L61+L84+L94+L100+L107+L111+L133+L148+L153+L156+L167+L182+L188+L203+L207+L214+L224</f>
        <v>16775</v>
      </c>
    </row>
    <row r="229" spans="1:13" s="19" customFormat="1">
      <c r="A229" s="41"/>
      <c r="B229" s="42"/>
      <c r="C229" s="43"/>
      <c r="D229" s="44"/>
      <c r="E229" s="44"/>
      <c r="F229" s="45"/>
      <c r="G229" s="44"/>
      <c r="H229" s="44"/>
      <c r="I229" s="46"/>
      <c r="J229" s="45"/>
      <c r="K229" s="46"/>
      <c r="L229" s="44"/>
    </row>
    <row r="230" spans="1:13" s="19" customFormat="1">
      <c r="A230" s="41"/>
      <c r="C230" s="47"/>
    </row>
    <row r="231" spans="1:13" s="19" customFormat="1" ht="18.75">
      <c r="A231" s="41"/>
      <c r="B231" s="48"/>
      <c r="C231" s="49"/>
      <c r="D231" s="42"/>
      <c r="E231" s="42"/>
      <c r="F231" s="42"/>
      <c r="G231" s="42"/>
      <c r="H231" s="42"/>
      <c r="I231" s="42"/>
      <c r="J231" s="42"/>
      <c r="K231" s="42"/>
      <c r="L231" s="42"/>
      <c r="M231" s="50"/>
    </row>
    <row r="232" spans="1:13" s="19" customFormat="1">
      <c r="A232" s="41"/>
      <c r="B232" s="42"/>
      <c r="C232" s="43"/>
      <c r="D232" s="44"/>
      <c r="E232" s="44"/>
      <c r="F232" s="45"/>
      <c r="G232" s="44"/>
      <c r="H232" s="44"/>
      <c r="I232" s="46"/>
      <c r="J232" s="45"/>
      <c r="K232" s="46"/>
      <c r="L232" s="44"/>
    </row>
    <row r="233" spans="1:13" s="19" customFormat="1">
      <c r="A233" s="41"/>
      <c r="B233" s="42"/>
      <c r="C233" s="43"/>
      <c r="D233" s="44"/>
      <c r="E233" s="44"/>
      <c r="F233" s="45"/>
      <c r="G233" s="44"/>
      <c r="H233" s="44"/>
      <c r="I233" s="46"/>
      <c r="J233" s="45"/>
      <c r="K233" s="46"/>
      <c r="L233" s="44"/>
    </row>
    <row r="234" spans="1:13" s="19" customFormat="1">
      <c r="A234" s="41"/>
      <c r="B234" s="42"/>
      <c r="C234" s="43"/>
      <c r="D234" s="44"/>
      <c r="E234" s="44"/>
      <c r="F234" s="45"/>
      <c r="G234" s="44"/>
      <c r="H234" s="44"/>
      <c r="I234" s="46"/>
      <c r="J234" s="45"/>
      <c r="K234" s="46"/>
      <c r="L234" s="44"/>
    </row>
  </sheetData>
  <mergeCells count="46">
    <mergeCell ref="A168:L168"/>
    <mergeCell ref="A95:L95"/>
    <mergeCell ref="A101:L101"/>
    <mergeCell ref="A108:L108"/>
    <mergeCell ref="A112:L112"/>
    <mergeCell ref="A116:L116"/>
    <mergeCell ref="A121:L121"/>
    <mergeCell ref="A134:L134"/>
    <mergeCell ref="A139:L139"/>
    <mergeCell ref="A149:L149"/>
    <mergeCell ref="A154:L154"/>
    <mergeCell ref="A157:L157"/>
    <mergeCell ref="A225:L225"/>
    <mergeCell ref="A183:L183"/>
    <mergeCell ref="A189:L189"/>
    <mergeCell ref="A204:L204"/>
    <mergeCell ref="A208:L208"/>
    <mergeCell ref="A215:L215"/>
    <mergeCell ref="A220:L220"/>
    <mergeCell ref="A85:L85"/>
    <mergeCell ref="A62:L62"/>
    <mergeCell ref="A73:L73"/>
    <mergeCell ref="A15:L15"/>
    <mergeCell ref="A25:L25"/>
    <mergeCell ref="A31:L31"/>
    <mergeCell ref="A37:L37"/>
    <mergeCell ref="A44:L44"/>
    <mergeCell ref="A78:L78"/>
    <mergeCell ref="A50:L50"/>
    <mergeCell ref="A54:L54"/>
    <mergeCell ref="A58:L58"/>
    <mergeCell ref="E2:F2"/>
    <mergeCell ref="K11:K13"/>
    <mergeCell ref="A9:A13"/>
    <mergeCell ref="B9:B13"/>
    <mergeCell ref="C9:C13"/>
    <mergeCell ref="D9:E12"/>
    <mergeCell ref="F9:F13"/>
    <mergeCell ref="G9:L9"/>
    <mergeCell ref="G10:H10"/>
    <mergeCell ref="I10:L10"/>
    <mergeCell ref="G11:G13"/>
    <mergeCell ref="H11:H13"/>
    <mergeCell ref="I11:I13"/>
    <mergeCell ref="J11:J13"/>
    <mergeCell ref="L11:L13"/>
  </mergeCells>
  <pageMargins left="0.7" right="0.7" top="0.75" bottom="0.75" header="0.3" footer="0.3"/>
  <pageSetup paperSize="9" orientation="portrait" horizontalDpi="180" verticalDpi="180" r:id="rId1"/>
  <ignoredErrors>
    <ignoredError sqref="G1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2022-05-18T07:09:23Z</dcterms:modified>
</cp:coreProperties>
</file>