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взрослые_животные__старше_1_года">Лист1!#REF!</definedName>
  </definedNames>
  <calcPr calcId="124519"/>
</workbook>
</file>

<file path=xl/calcChain.xml><?xml version="1.0" encoding="utf-8"?>
<calcChain xmlns="http://schemas.openxmlformats.org/spreadsheetml/2006/main">
  <c r="F30" i="1"/>
  <c r="G34" l="1"/>
  <c r="G35"/>
  <c r="G36"/>
  <c r="G33"/>
  <c r="N62" l="1"/>
  <c r="O62"/>
  <c r="N73"/>
  <c r="O73"/>
  <c r="I227"/>
  <c r="D227"/>
  <c r="N227"/>
  <c r="O227"/>
  <c r="N217"/>
  <c r="O217"/>
  <c r="N206"/>
  <c r="O206"/>
  <c r="N191"/>
  <c r="O191"/>
  <c r="N185"/>
  <c r="O185"/>
  <c r="N170"/>
  <c r="O170"/>
  <c r="N156"/>
  <c r="O156"/>
  <c r="P156"/>
  <c r="N150"/>
  <c r="O150"/>
  <c r="D140"/>
  <c r="N135"/>
  <c r="O135"/>
  <c r="N113"/>
  <c r="O113"/>
  <c r="O102"/>
  <c r="O96"/>
  <c r="N86"/>
  <c r="O86"/>
  <c r="N50"/>
  <c r="O50"/>
  <c r="N31"/>
  <c r="O31"/>
  <c r="N25"/>
  <c r="O25"/>
  <c r="O231" s="1"/>
  <c r="C25"/>
  <c r="G23"/>
  <c r="F95"/>
  <c r="G95"/>
  <c r="H95" s="1"/>
  <c r="J95"/>
  <c r="C140"/>
  <c r="C31" l="1"/>
  <c r="I31"/>
  <c r="E31"/>
  <c r="D31"/>
  <c r="D113"/>
  <c r="C227" l="1"/>
  <c r="I156" l="1"/>
  <c r="E156"/>
  <c r="D156"/>
  <c r="C156"/>
  <c r="F105" l="1"/>
  <c r="E109"/>
  <c r="I50" l="1"/>
  <c r="I25" l="1"/>
  <c r="E25"/>
  <c r="D25"/>
  <c r="J173" l="1"/>
  <c r="J174"/>
  <c r="J175"/>
  <c r="J176"/>
  <c r="J177"/>
  <c r="J178"/>
  <c r="J179"/>
  <c r="J180"/>
  <c r="J181"/>
  <c r="J182"/>
  <c r="J183"/>
  <c r="J184"/>
  <c r="C37" l="1"/>
  <c r="C44"/>
  <c r="C50"/>
  <c r="C54"/>
  <c r="C58"/>
  <c r="C62"/>
  <c r="C73"/>
  <c r="C78"/>
  <c r="C86"/>
  <c r="C96"/>
  <c r="C102"/>
  <c r="C109"/>
  <c r="C113"/>
  <c r="C117"/>
  <c r="C122"/>
  <c r="C135"/>
  <c r="C150"/>
  <c r="C159"/>
  <c r="C170"/>
  <c r="C185"/>
  <c r="C191"/>
  <c r="C206"/>
  <c r="C210"/>
  <c r="F210" s="1"/>
  <c r="C217"/>
  <c r="C222"/>
  <c r="C230"/>
  <c r="E227"/>
  <c r="E217"/>
  <c r="E206"/>
  <c r="G188"/>
  <c r="G189"/>
  <c r="G190"/>
  <c r="F188"/>
  <c r="F189"/>
  <c r="F190"/>
  <c r="E191"/>
  <c r="E185"/>
  <c r="E170"/>
  <c r="F143"/>
  <c r="F144"/>
  <c r="F145"/>
  <c r="F146"/>
  <c r="F147"/>
  <c r="F148"/>
  <c r="F149"/>
  <c r="E150"/>
  <c r="I113"/>
  <c r="E113"/>
  <c r="G105"/>
  <c r="H105" s="1"/>
  <c r="G106"/>
  <c r="H106" s="1"/>
  <c r="C231" l="1"/>
  <c r="J99"/>
  <c r="J100"/>
  <c r="J101"/>
  <c r="E102"/>
  <c r="J89"/>
  <c r="J90"/>
  <c r="J91"/>
  <c r="J92"/>
  <c r="J94"/>
  <c r="E86"/>
  <c r="D86"/>
  <c r="E73"/>
  <c r="E62"/>
  <c r="G47"/>
  <c r="G48"/>
  <c r="G49"/>
  <c r="F20"/>
  <c r="F21"/>
  <c r="F22"/>
  <c r="F23"/>
  <c r="F24"/>
  <c r="G20"/>
  <c r="G65"/>
  <c r="G224" l="1"/>
  <c r="G28"/>
  <c r="G93"/>
  <c r="G94"/>
  <c r="F94"/>
  <c r="F89"/>
  <c r="F90"/>
  <c r="F91"/>
  <c r="F92"/>
  <c r="F93"/>
  <c r="J65"/>
  <c r="J68"/>
  <c r="J69"/>
  <c r="J72"/>
  <c r="J47"/>
  <c r="J48"/>
  <c r="J49"/>
  <c r="J19"/>
  <c r="J20"/>
  <c r="J21"/>
  <c r="G22"/>
  <c r="G82"/>
  <c r="G83"/>
  <c r="G84"/>
  <c r="G85"/>
  <c r="F82"/>
  <c r="F83"/>
  <c r="F84"/>
  <c r="F85"/>
  <c r="G66"/>
  <c r="G67"/>
  <c r="G68"/>
  <c r="G69"/>
  <c r="G70"/>
  <c r="G71"/>
  <c r="G72"/>
  <c r="F65"/>
  <c r="F66"/>
  <c r="F67"/>
  <c r="F68"/>
  <c r="F69"/>
  <c r="F70"/>
  <c r="F71"/>
  <c r="F72"/>
  <c r="F173" l="1"/>
  <c r="F175"/>
  <c r="F176"/>
  <c r="F177"/>
  <c r="F178"/>
  <c r="F179"/>
  <c r="F180"/>
  <c r="F181"/>
  <c r="F182"/>
  <c r="F183"/>
  <c r="F184"/>
  <c r="G162"/>
  <c r="G163"/>
  <c r="G164"/>
  <c r="G165"/>
  <c r="G166"/>
  <c r="G167"/>
  <c r="G168"/>
  <c r="F162"/>
  <c r="F163"/>
  <c r="F164"/>
  <c r="F165"/>
  <c r="F166"/>
  <c r="F167"/>
  <c r="F168"/>
  <c r="G143"/>
  <c r="G144"/>
  <c r="G145"/>
  <c r="G146"/>
  <c r="G147"/>
  <c r="G148"/>
  <c r="G149"/>
  <c r="J112"/>
  <c r="F112"/>
  <c r="G225"/>
  <c r="F225"/>
  <c r="F35"/>
  <c r="F36"/>
  <c r="G29"/>
  <c r="F28"/>
  <c r="F29"/>
  <c r="F18"/>
  <c r="F19"/>
  <c r="J23"/>
  <c r="J24"/>
  <c r="G18"/>
  <c r="G19"/>
  <c r="G21"/>
  <c r="G24"/>
  <c r="I135" l="1"/>
  <c r="E135"/>
  <c r="D135"/>
  <c r="G89"/>
  <c r="G90"/>
  <c r="G91"/>
  <c r="G92"/>
  <c r="G61"/>
  <c r="G99" l="1"/>
  <c r="G100"/>
  <c r="G101"/>
  <c r="F98"/>
  <c r="F99"/>
  <c r="F100"/>
  <c r="J167" l="1"/>
  <c r="G125"/>
  <c r="G126"/>
  <c r="G127"/>
  <c r="G128"/>
  <c r="G129"/>
  <c r="G130"/>
  <c r="G131"/>
  <c r="G132"/>
  <c r="G133"/>
  <c r="G134"/>
  <c r="F125"/>
  <c r="F126"/>
  <c r="F127"/>
  <c r="F128"/>
  <c r="F129"/>
  <c r="F130"/>
  <c r="F131"/>
  <c r="F132"/>
  <c r="F133"/>
  <c r="F134"/>
  <c r="F16" l="1"/>
  <c r="F25" s="1"/>
  <c r="G179" l="1"/>
  <c r="G178"/>
  <c r="F199"/>
  <c r="F200"/>
  <c r="F201"/>
  <c r="F187"/>
  <c r="F191" s="1"/>
  <c r="G16" l="1"/>
  <c r="G25" s="1"/>
  <c r="J163" l="1"/>
  <c r="G200" l="1"/>
  <c r="G199"/>
  <c r="G181"/>
  <c r="H178"/>
  <c r="G175"/>
  <c r="F230" l="1"/>
  <c r="G229"/>
  <c r="G226"/>
  <c r="F226"/>
  <c r="J225"/>
  <c r="H225"/>
  <c r="J224"/>
  <c r="F224"/>
  <c r="F222"/>
  <c r="I217"/>
  <c r="D217"/>
  <c r="G216"/>
  <c r="F216"/>
  <c r="G215"/>
  <c r="F215"/>
  <c r="G214"/>
  <c r="F214"/>
  <c r="G213"/>
  <c r="F213"/>
  <c r="J212"/>
  <c r="G212"/>
  <c r="H212" s="1"/>
  <c r="F212"/>
  <c r="I210"/>
  <c r="G210"/>
  <c r="J209"/>
  <c r="G209"/>
  <c r="H209" s="1"/>
  <c r="F209"/>
  <c r="G208"/>
  <c r="I206"/>
  <c r="G206"/>
  <c r="D206"/>
  <c r="J205"/>
  <c r="G205"/>
  <c r="H205" s="1"/>
  <c r="F205"/>
  <c r="J204"/>
  <c r="G204"/>
  <c r="H204" s="1"/>
  <c r="F204"/>
  <c r="G203"/>
  <c r="F203"/>
  <c r="G202"/>
  <c r="F202"/>
  <c r="J201"/>
  <c r="G201"/>
  <c r="H201" s="1"/>
  <c r="J200"/>
  <c r="H200"/>
  <c r="J199"/>
  <c r="H199"/>
  <c r="J198"/>
  <c r="G198"/>
  <c r="H198" s="1"/>
  <c r="F198"/>
  <c r="G197"/>
  <c r="F197"/>
  <c r="J196"/>
  <c r="G196"/>
  <c r="H196" s="1"/>
  <c r="F196"/>
  <c r="G195"/>
  <c r="F195"/>
  <c r="J194"/>
  <c r="G194"/>
  <c r="H194" s="1"/>
  <c r="F194"/>
  <c r="J193"/>
  <c r="G193"/>
  <c r="H193" s="1"/>
  <c r="F193"/>
  <c r="I191"/>
  <c r="D191"/>
  <c r="J190"/>
  <c r="H190"/>
  <c r="J189"/>
  <c r="H189"/>
  <c r="J188"/>
  <c r="H188"/>
  <c r="J187"/>
  <c r="G187"/>
  <c r="H187" s="1"/>
  <c r="I185"/>
  <c r="G185"/>
  <c r="D185"/>
  <c r="G184"/>
  <c r="H184" s="1"/>
  <c r="G183"/>
  <c r="H183" s="1"/>
  <c r="G182"/>
  <c r="H182" s="1"/>
  <c r="H181"/>
  <c r="G180"/>
  <c r="H180" s="1"/>
  <c r="H179"/>
  <c r="G177"/>
  <c r="H177" s="1"/>
  <c r="G176"/>
  <c r="H176" s="1"/>
  <c r="H175"/>
  <c r="G173"/>
  <c r="H173" s="1"/>
  <c r="J172"/>
  <c r="G172"/>
  <c r="H172" s="1"/>
  <c r="F172"/>
  <c r="I170"/>
  <c r="D170"/>
  <c r="G169"/>
  <c r="F169"/>
  <c r="J168"/>
  <c r="H168"/>
  <c r="J166"/>
  <c r="H166"/>
  <c r="J165"/>
  <c r="H165"/>
  <c r="J164"/>
  <c r="H164"/>
  <c r="J162"/>
  <c r="H162"/>
  <c r="J161"/>
  <c r="G161"/>
  <c r="F161"/>
  <c r="I159"/>
  <c r="J159" s="1"/>
  <c r="G159"/>
  <c r="D159"/>
  <c r="J158"/>
  <c r="G158"/>
  <c r="H158" s="1"/>
  <c r="F158"/>
  <c r="J155"/>
  <c r="G155"/>
  <c r="H155" s="1"/>
  <c r="F155"/>
  <c r="J154"/>
  <c r="G154"/>
  <c r="H154" s="1"/>
  <c r="F154"/>
  <c r="J152"/>
  <c r="G152"/>
  <c r="F152"/>
  <c r="I150"/>
  <c r="D150"/>
  <c r="J149"/>
  <c r="J148"/>
  <c r="H148"/>
  <c r="J147"/>
  <c r="H147"/>
  <c r="J146"/>
  <c r="H146"/>
  <c r="J145"/>
  <c r="H145"/>
  <c r="J144"/>
  <c r="H144"/>
  <c r="J143"/>
  <c r="H143"/>
  <c r="J142"/>
  <c r="G142"/>
  <c r="H142" s="1"/>
  <c r="F142"/>
  <c r="F150" s="1"/>
  <c r="J134"/>
  <c r="H134"/>
  <c r="J133"/>
  <c r="H133"/>
  <c r="J132"/>
  <c r="H132"/>
  <c r="J131"/>
  <c r="J130"/>
  <c r="J129"/>
  <c r="H129"/>
  <c r="J128"/>
  <c r="J127"/>
  <c r="H127"/>
  <c r="J126"/>
  <c r="H126"/>
  <c r="J125"/>
  <c r="H125"/>
  <c r="J124"/>
  <c r="G124"/>
  <c r="F124"/>
  <c r="F135" s="1"/>
  <c r="F122"/>
  <c r="I117"/>
  <c r="F117"/>
  <c r="D117"/>
  <c r="G112"/>
  <c r="H112" s="1"/>
  <c r="J111"/>
  <c r="G111"/>
  <c r="F111"/>
  <c r="F113" s="1"/>
  <c r="I109"/>
  <c r="D109"/>
  <c r="G108"/>
  <c r="F108"/>
  <c r="G107"/>
  <c r="F107"/>
  <c r="J106"/>
  <c r="F106"/>
  <c r="J105"/>
  <c r="G104"/>
  <c r="I102"/>
  <c r="D102"/>
  <c r="H101"/>
  <c r="F101"/>
  <c r="F102" s="1"/>
  <c r="H99"/>
  <c r="N98"/>
  <c r="N102" s="1"/>
  <c r="J98"/>
  <c r="G98"/>
  <c r="H98" s="1"/>
  <c r="I96"/>
  <c r="E96"/>
  <c r="D96"/>
  <c r="H94"/>
  <c r="H92"/>
  <c r="H90"/>
  <c r="H89"/>
  <c r="N88"/>
  <c r="N96" s="1"/>
  <c r="J88"/>
  <c r="G88"/>
  <c r="F88"/>
  <c r="F96" s="1"/>
  <c r="I86"/>
  <c r="J85"/>
  <c r="H85"/>
  <c r="J84"/>
  <c r="H84"/>
  <c r="J83"/>
  <c r="H83"/>
  <c r="J82"/>
  <c r="H82"/>
  <c r="J80"/>
  <c r="G80"/>
  <c r="F80"/>
  <c r="F86" s="1"/>
  <c r="I78"/>
  <c r="F78"/>
  <c r="E78"/>
  <c r="D78"/>
  <c r="I73"/>
  <c r="D73"/>
  <c r="H68"/>
  <c r="J64"/>
  <c r="G64"/>
  <c r="F64"/>
  <c r="F73" s="1"/>
  <c r="I62"/>
  <c r="D62"/>
  <c r="J61"/>
  <c r="H61"/>
  <c r="F61"/>
  <c r="J60"/>
  <c r="G60"/>
  <c r="H60" s="1"/>
  <c r="F60"/>
  <c r="F62" s="1"/>
  <c r="I58"/>
  <c r="E58"/>
  <c r="G57"/>
  <c r="G56"/>
  <c r="I54"/>
  <c r="E50"/>
  <c r="D50"/>
  <c r="H49"/>
  <c r="F49"/>
  <c r="H48"/>
  <c r="F48"/>
  <c r="F47"/>
  <c r="J46"/>
  <c r="G46"/>
  <c r="F46"/>
  <c r="I44"/>
  <c r="E44"/>
  <c r="D44"/>
  <c r="J43"/>
  <c r="G43"/>
  <c r="F43"/>
  <c r="G42"/>
  <c r="G41"/>
  <c r="G40"/>
  <c r="G39"/>
  <c r="I37"/>
  <c r="E37"/>
  <c r="D37"/>
  <c r="D231" s="1"/>
  <c r="J35"/>
  <c r="J34"/>
  <c r="F34"/>
  <c r="J33"/>
  <c r="F33"/>
  <c r="J29"/>
  <c r="H29"/>
  <c r="J28"/>
  <c r="H28"/>
  <c r="J27"/>
  <c r="G27"/>
  <c r="G31" s="1"/>
  <c r="F27"/>
  <c r="F31" s="1"/>
  <c r="H24"/>
  <c r="J22"/>
  <c r="H22"/>
  <c r="J16"/>
  <c r="F50" l="1"/>
  <c r="N231"/>
  <c r="I231"/>
  <c r="F206"/>
  <c r="E231"/>
  <c r="F170"/>
  <c r="H152"/>
  <c r="G156"/>
  <c r="G113"/>
  <c r="F109"/>
  <c r="F156"/>
  <c r="H46"/>
  <c r="G50"/>
  <c r="H124"/>
  <c r="G135"/>
  <c r="G174"/>
  <c r="F174"/>
  <c r="F185" s="1"/>
  <c r="G44"/>
  <c r="G227"/>
  <c r="G109"/>
  <c r="F227"/>
  <c r="G170"/>
  <c r="G102"/>
  <c r="G217"/>
  <c r="G37"/>
  <c r="G86"/>
  <c r="G73"/>
  <c r="G96"/>
  <c r="F217"/>
  <c r="H88"/>
  <c r="F37"/>
  <c r="G62"/>
  <c r="H100"/>
  <c r="H111"/>
  <c r="G150"/>
  <c r="G191"/>
  <c r="H64"/>
  <c r="H80"/>
  <c r="H161"/>
  <c r="G231" l="1"/>
</calcChain>
</file>

<file path=xl/sharedStrings.xml><?xml version="1.0" encoding="utf-8"?>
<sst xmlns="http://schemas.openxmlformats.org/spreadsheetml/2006/main" count="393" uniqueCount="329">
  <si>
    <t>Охотхозяйство «Агинское» ЗабКОООиР</t>
  </si>
  <si>
    <t>ИП Федорова И.А.</t>
  </si>
  <si>
    <t>Итого:</t>
  </si>
  <si>
    <t>Охотхозяйство «Онкоекское» ЗабКОООиР</t>
  </si>
  <si>
    <t>ИП Логинов А.В.</t>
  </si>
  <si>
    <t>ИП Глушков В.Л.</t>
  </si>
  <si>
    <t>Охотхозяйство «Каменск-Боровское» ЗабКОООиР</t>
  </si>
  <si>
    <t>Охотхозяйство «Балейское» ЗабКОООиР</t>
  </si>
  <si>
    <t>ООО «Сибцветметэнерго»</t>
  </si>
  <si>
    <t>ИП Забелин В.А.</t>
  </si>
  <si>
    <t>Охотхозяйство «Ключевское» ЗабКОООиР</t>
  </si>
  <si>
    <t>Хозяйство «Борзинское» ВОО Забайкалья (участок 1)</t>
  </si>
  <si>
    <t>Хозяйство «Борзинское» ВОО Забайкалья (участок 2)</t>
  </si>
  <si>
    <t>ИП Русинов А.И.</t>
  </si>
  <si>
    <t>ООО "Алдан"</t>
  </si>
  <si>
    <t>ООО "Забохотсервис"</t>
  </si>
  <si>
    <t>Охотхозяйство «Дульдургинское» ЗабКОООиР</t>
  </si>
  <si>
    <t>ООО "Орион"</t>
  </si>
  <si>
    <t>Охотхозяйство "Калганское" ЗабКОООиР</t>
  </si>
  <si>
    <t>ООО Эрен-плюс</t>
  </si>
  <si>
    <t>Охотхозяйство «Карымское» ЗабКОООиР</t>
  </si>
  <si>
    <t>ООО «Телекомремстройсервис»</t>
  </si>
  <si>
    <t>ООО «Лось»</t>
  </si>
  <si>
    <t xml:space="preserve">ООО «Ургуй» </t>
  </si>
  <si>
    <t>ООО «Талчер»</t>
  </si>
  <si>
    <t>ООО "Транссиб"</t>
  </si>
  <si>
    <t>ООО "Север"</t>
  </si>
  <si>
    <t>ООО "Лайт"</t>
  </si>
  <si>
    <t>ООО «Таежная компания»</t>
  </si>
  <si>
    <t>ООО «Охотник»</t>
  </si>
  <si>
    <t>МУП «Кыринское ОПХ»</t>
  </si>
  <si>
    <t>ООО "Край"</t>
  </si>
  <si>
    <t>ООО "Прометей"</t>
  </si>
  <si>
    <t>ООО «Становик»</t>
  </si>
  <si>
    <t>ИП Колесников С.Б.</t>
  </si>
  <si>
    <t>ООО МПЗХ «Охотник»</t>
  </si>
  <si>
    <t>ИП Мельник М.В.</t>
  </si>
  <si>
    <t>ИП Рыжих О.В.</t>
  </si>
  <si>
    <t>Охотхозяйство «Калининское» ЗабКОООиР</t>
  </si>
  <si>
    <t>Охотхозяйство «Карповское» ЗабКОООиР</t>
  </si>
  <si>
    <t>ООО «Талакан»</t>
  </si>
  <si>
    <t>Охотхозяйство «Оловяннинское» ЗабКОООиР</t>
  </si>
  <si>
    <t xml:space="preserve">Охотхозяйство «Балягинское»  ЗабКОООиР </t>
  </si>
  <si>
    <t xml:space="preserve">Охотхозяйство «Катангарское»  ЗабКОООиР </t>
  </si>
  <si>
    <t>Охотхозяйство «Новопавловское» ЗабКОООиР</t>
  </si>
  <si>
    <t>ИП Беломестнов А.П.</t>
  </si>
  <si>
    <t>ООО «Дальсо-природа»</t>
  </si>
  <si>
    <t>ООО "Петровский"</t>
  </si>
  <si>
    <t>ООО "Мегастрой+"</t>
  </si>
  <si>
    <t>ИП Федотов С.А.</t>
  </si>
  <si>
    <t>ИП Самсонов В.Ф.</t>
  </si>
  <si>
    <t>ООО "Барс"</t>
  </si>
  <si>
    <t>Охотхозяйство «Быркинское» ЗабКОООиР</t>
  </si>
  <si>
    <t>Охотхозяйство «Сретенское» ЗабКОООиР</t>
  </si>
  <si>
    <t>Охотхозяйство «Кокуйское» ЗабКОООиР</t>
  </si>
  <si>
    <t>Охотхозяйство «Усть-Карское» ЗабКОООиР</t>
  </si>
  <si>
    <t>АО «Рудник-Александровский»</t>
  </si>
  <si>
    <t>ИП Ефимов В.А.</t>
  </si>
  <si>
    <t>ООО "Светлый Альянс"</t>
  </si>
  <si>
    <t>Охотхозяйство «Ульдургинское» ЗабКОООиР</t>
  </si>
  <si>
    <t>ООО «Каренга»</t>
  </si>
  <si>
    <t>Охотхозяйство «Улётовское» ЗабКОООиР</t>
  </si>
  <si>
    <t>ИП Шолохов А.Н.</t>
  </si>
  <si>
    <t>ООО «Улётовский КЗПХ»</t>
  </si>
  <si>
    <t>ООО "Егерь"</t>
  </si>
  <si>
    <t>ООО "Кедр"</t>
  </si>
  <si>
    <t>ВОО Забайкалья - Хилокское ОХ</t>
  </si>
  <si>
    <t>ООО "Охотник плюс"</t>
  </si>
  <si>
    <t>ИП Торопшин В.А.</t>
  </si>
  <si>
    <t>ИП Голубцов А.Г.</t>
  </si>
  <si>
    <t>ИП Макаров А.А.</t>
  </si>
  <si>
    <t>ИП Калинина А.К.</t>
  </si>
  <si>
    <t>ИП Галданова Т.Н.</t>
  </si>
  <si>
    <t>ИП Глебушкин П.В.</t>
  </si>
  <si>
    <t>ИП Малютин В.А.</t>
  </si>
  <si>
    <t>ИП Степочкин А.Г.</t>
  </si>
  <si>
    <t>Охотхозяйство "Чернышевское" ЗабКОООиР</t>
  </si>
  <si>
    <t>Охотхозяйство «Кручининское» ЗабКОООиР</t>
  </si>
  <si>
    <t>Охотхозяйство «Маккавеевское» ЗабКОООиР</t>
  </si>
  <si>
    <t>Охотхозяйство «Оленгуйское» ЗабКОООиР</t>
  </si>
  <si>
    <t>Охотхозяйство «Яблоновское» ЗабКОООиР</t>
  </si>
  <si>
    <t>Охотхозяйство «Читинское» ЗабКОООиР</t>
  </si>
  <si>
    <t>ООО «Лесгеоконсалтинг»</t>
  </si>
  <si>
    <t>ООО «Читинское охотничье хозяйство»</t>
  </si>
  <si>
    <t>ООО «Герум»</t>
  </si>
  <si>
    <t>ИП Иванов Э.Ю.</t>
  </si>
  <si>
    <t>ИП Лиханов Д.И.</t>
  </si>
  <si>
    <t>ООО «Чита-Охота»</t>
  </si>
  <si>
    <t>Охотхозяйство «Шелопугинское» ЗабКОООиР</t>
  </si>
  <si>
    <t>Охотхозяйство «Первомайское» ЗабКОООиР</t>
  </si>
  <si>
    <t>Охотхозяйство «Шилкинское» ЗабКОООиР</t>
  </si>
  <si>
    <t>ИП Еремин С.А.</t>
  </si>
  <si>
    <t>ИП Леонова Л.В.</t>
  </si>
  <si>
    <t xml:space="preserve">Проект квот добычи </t>
  </si>
  <si>
    <r>
      <rPr>
        <u/>
        <sz val="14"/>
        <rFont val="Calibri"/>
        <family val="2"/>
        <charset val="204"/>
        <scheme val="minor"/>
      </rPr>
      <t>Кабарги</t>
    </r>
    <r>
      <rPr>
        <sz val="14"/>
        <rFont val="Calibri"/>
        <family val="2"/>
        <charset val="204"/>
        <scheme val="minor"/>
      </rPr>
      <t xml:space="preserve"> на территории охотничьих угодий</t>
    </r>
  </si>
  <si>
    <t>Забайкальского края</t>
  </si>
  <si>
    <t>№ п/п</t>
  </si>
  <si>
    <t>Наименование муниципальных образований (район, округ), охотничьих угодий, иных территорий</t>
  </si>
  <si>
    <t>Площадь категории среды обитания охотничьих ресурсов охотничьего угодья, иной территории на которую определялась численность виды охотничьих ресурсов, тыс. га</t>
  </si>
  <si>
    <t>Численность охотничьего ресурса (на 1 апреля), от которой устанавливалась квота добычи, особей</t>
  </si>
  <si>
    <t>Плотность охотничьих ресурсов, расчитанная для установления квоты добычи на период с 1 августа текущего года до 1 августа следующего года (особей на 1000 га площади категории среды обитания, на которую определялась численность</t>
  </si>
  <si>
    <t>Предстоящий год</t>
  </si>
  <si>
    <t>Максимально возможная квота</t>
  </si>
  <si>
    <t>Устанавливаемая квота добычи, особей</t>
  </si>
  <si>
    <t>Всего</t>
  </si>
  <si>
    <t>в % от численности</t>
  </si>
  <si>
    <t>в том числе для КМНС, особей</t>
  </si>
  <si>
    <t>2021-2022 гг</t>
  </si>
  <si>
    <t>Самцы кабарги</t>
  </si>
  <si>
    <t>2. Акшинский район</t>
  </si>
  <si>
    <t>1.1</t>
  </si>
  <si>
    <t xml:space="preserve"> ООУ</t>
  </si>
  <si>
    <t>1.2</t>
  </si>
  <si>
    <t>1.3</t>
  </si>
  <si>
    <t>1.4</t>
  </si>
  <si>
    <t>1.5</t>
  </si>
  <si>
    <t>1.6</t>
  </si>
  <si>
    <t>НИИВ Восточной Сибири - филиал СФНЦА РАН</t>
  </si>
  <si>
    <t>1.7</t>
  </si>
  <si>
    <t>2. Александрово-Заводский район</t>
  </si>
  <si>
    <t>2.1</t>
  </si>
  <si>
    <t>2.2</t>
  </si>
  <si>
    <t>2.3</t>
  </si>
  <si>
    <t>ИП Ревягин Р.В.</t>
  </si>
  <si>
    <t>3. Балейский район</t>
  </si>
  <si>
    <t>ООУ</t>
  </si>
  <si>
    <t>3.2</t>
  </si>
  <si>
    <t>3.3</t>
  </si>
  <si>
    <t>4. Борзинский район</t>
  </si>
  <si>
    <t>4.1</t>
  </si>
  <si>
    <t>4.2</t>
  </si>
  <si>
    <t>4.3</t>
  </si>
  <si>
    <t>4.4</t>
  </si>
  <si>
    <t>5. Газимуро-Заводский район</t>
  </si>
  <si>
    <t>5.1</t>
  </si>
  <si>
    <t>5.2</t>
  </si>
  <si>
    <t>Охотхозяйство "Газимуро-Заводское" ЗабКОООиР</t>
  </si>
  <si>
    <t>6. Забайкальский район</t>
  </si>
  <si>
    <t>6.1</t>
  </si>
  <si>
    <t>6.2</t>
  </si>
  <si>
    <t>7. Калганский район</t>
  </si>
  <si>
    <t>7.1</t>
  </si>
  <si>
    <t>7.2</t>
  </si>
  <si>
    <t>8. Каларский район</t>
  </si>
  <si>
    <t>8.1</t>
  </si>
  <si>
    <t>8.2</t>
  </si>
  <si>
    <t>9. Карымский район</t>
  </si>
  <si>
    <t>9.1</t>
  </si>
  <si>
    <t>9.2</t>
  </si>
  <si>
    <t>9.3</t>
  </si>
  <si>
    <t>ЗабКООРиО "Динамо" - ОХ "Зинкуй"</t>
  </si>
  <si>
    <t>9.4</t>
  </si>
  <si>
    <t>9.5</t>
  </si>
  <si>
    <t>9.6</t>
  </si>
  <si>
    <t>9.7</t>
  </si>
  <si>
    <t>9.8</t>
  </si>
  <si>
    <t>9.9</t>
  </si>
  <si>
    <t>10. Краснокаменский район</t>
  </si>
  <si>
    <t>10.1</t>
  </si>
  <si>
    <t xml:space="preserve">ООУ </t>
  </si>
  <si>
    <t>10.2</t>
  </si>
  <si>
    <t>Охотхозяйство «Краснокаменское» ЗабКОООиР</t>
  </si>
  <si>
    <t>10.3</t>
  </si>
  <si>
    <t>11. Красночикойский район</t>
  </si>
  <si>
    <t>11.1</t>
  </si>
  <si>
    <t>11.2</t>
  </si>
  <si>
    <t xml:space="preserve">СПК «Черемхово» </t>
  </si>
  <si>
    <t>11.3</t>
  </si>
  <si>
    <t>11.5</t>
  </si>
  <si>
    <t>УНС "Менза"</t>
  </si>
  <si>
    <t>11.6</t>
  </si>
  <si>
    <t>12. Кыринский район</t>
  </si>
  <si>
    <t>12.1</t>
  </si>
  <si>
    <t>12.2</t>
  </si>
  <si>
    <t>12.3</t>
  </si>
  <si>
    <t>12.4</t>
  </si>
  <si>
    <t>12.5</t>
  </si>
  <si>
    <t>ООО "Заказник"</t>
  </si>
  <si>
    <t>12.6</t>
  </si>
  <si>
    <t>12.7</t>
  </si>
  <si>
    <t>13. Могочинский район</t>
  </si>
  <si>
    <t>13.1</t>
  </si>
  <si>
    <t>13.2</t>
  </si>
  <si>
    <t>13.3</t>
  </si>
  <si>
    <t>13.4</t>
  </si>
  <si>
    <t>14. Нерчинский район</t>
  </si>
  <si>
    <t>14.1</t>
  </si>
  <si>
    <t>14.2</t>
  </si>
  <si>
    <t>14.3</t>
  </si>
  <si>
    <t>14.4</t>
  </si>
  <si>
    <t>ИП Дрёмов П.М.</t>
  </si>
  <si>
    <t>14.5</t>
  </si>
  <si>
    <t>ИП Кладова З.Н.</t>
  </si>
  <si>
    <t>15. Нерчинско-Заводский район</t>
  </si>
  <si>
    <t>15.1</t>
  </si>
  <si>
    <t>16. Оловяннинский район</t>
  </si>
  <si>
    <t>16.1</t>
  </si>
  <si>
    <t>16.2</t>
  </si>
  <si>
    <t>17.  Ононский район</t>
  </si>
  <si>
    <t>17.1</t>
  </si>
  <si>
    <t>17.2</t>
  </si>
  <si>
    <t>ИП Черепицина Е.Ю. (участок 1)</t>
  </si>
  <si>
    <t>17.3</t>
  </si>
  <si>
    <t>ИП Черепицина Е.Ю. (участок 2)</t>
  </si>
  <si>
    <t>18. Петровск-Забайкальский район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</si>
  <si>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</si>
  <si>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</si>
  <si>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</si>
  <si>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</si>
  <si>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</si>
  <si>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</si>
  <si>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</si>
  <si>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</si>
  <si>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</si>
  <si>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18.10</t>
  </si>
  <si>
    <t>18.11</t>
  </si>
  <si>
    <t>19. Приаргунский район</t>
  </si>
  <si>
    <t>19.1</t>
  </si>
  <si>
    <t>19.2</t>
  </si>
  <si>
    <t>20. Сретенский район</t>
  </si>
  <si>
    <t>20.1</t>
  </si>
  <si>
    <t>20.2</t>
  </si>
  <si>
    <t>20.3</t>
  </si>
  <si>
    <t>20.4</t>
  </si>
  <si>
    <t>20.5</t>
  </si>
  <si>
    <t>20.6</t>
  </si>
  <si>
    <t>ИП Забелин Е.А.</t>
  </si>
  <si>
    <t>20.8</t>
  </si>
  <si>
    <t>21. Тунгокоченский район</t>
  </si>
  <si>
    <t>21.1</t>
  </si>
  <si>
    <t>21.2</t>
  </si>
  <si>
    <t>21.3</t>
  </si>
  <si>
    <t>22. Тунгиро-Олёкминский район</t>
  </si>
  <si>
    <t>22.1</t>
  </si>
  <si>
    <t>23. Улётовский район</t>
  </si>
  <si>
    <t>23.1</t>
  </si>
  <si>
    <t>23.2</t>
  </si>
  <si>
    <t>23.3</t>
  </si>
  <si>
    <t>23.4</t>
  </si>
  <si>
    <t>ООО "Недра"</t>
  </si>
  <si>
    <t>23.6</t>
  </si>
  <si>
    <t>23.7</t>
  </si>
  <si>
    <t>23.8</t>
  </si>
  <si>
    <t>23.9</t>
  </si>
  <si>
    <t>ООО "Охотник"</t>
  </si>
  <si>
    <t>24. Хилокский район</t>
  </si>
  <si>
    <t>24.5</t>
  </si>
  <si>
    <t>24.6</t>
  </si>
  <si>
    <t>24.7</t>
  </si>
  <si>
    <t>24.8</t>
  </si>
  <si>
    <t>24.9</t>
  </si>
  <si>
    <t>24.10</t>
  </si>
  <si>
    <t>24.11</t>
  </si>
  <si>
    <t>24.13</t>
  </si>
  <si>
    <t>ООО"Дунфан"</t>
  </si>
  <si>
    <t>25. Чернышевский район</t>
  </si>
  <si>
    <t>25.2</t>
  </si>
  <si>
    <t>25.3</t>
  </si>
  <si>
    <t>Охотхозяйство "Жирекенское" ЗабКОООиР</t>
  </si>
  <si>
    <t>25.4</t>
  </si>
  <si>
    <t>26. Читинский район</t>
  </si>
  <si>
    <t>26.1</t>
  </si>
  <si>
    <t>26.2</t>
  </si>
  <si>
    <t>26.3</t>
  </si>
  <si>
    <t>26.4</t>
  </si>
  <si>
    <t>26.5</t>
  </si>
  <si>
    <t>26.6</t>
  </si>
  <si>
    <t>26.7</t>
  </si>
  <si>
    <t>26.8</t>
  </si>
  <si>
    <t xml:space="preserve">Хозяйство «Новотроицкое» ВОО Забабайкалья </t>
  </si>
  <si>
    <t>26.9</t>
  </si>
  <si>
    <t>26.10</t>
  </si>
  <si>
    <t>26.11</t>
  </si>
  <si>
    <t>26.12</t>
  </si>
  <si>
    <t>26.13</t>
  </si>
  <si>
    <t>27. Шелопугинский район</t>
  </si>
  <si>
    <t>27.1</t>
  </si>
  <si>
    <t>27.2</t>
  </si>
  <si>
    <t>28. Шилкинский район</t>
  </si>
  <si>
    <t>28.1</t>
  </si>
  <si>
    <t>28.2</t>
  </si>
  <si>
    <t>28.3</t>
  </si>
  <si>
    <t>28.4</t>
  </si>
  <si>
    <t>28.5</t>
  </si>
  <si>
    <t>29. Агинский район</t>
  </si>
  <si>
    <t>29.1</t>
  </si>
  <si>
    <t>29.2</t>
  </si>
  <si>
    <t>29.3</t>
  </si>
  <si>
    <t>30. Дульдургинский район</t>
  </si>
  <si>
    <t>30.1</t>
  </si>
  <si>
    <t>30.2</t>
  </si>
  <si>
    <t>30.3</t>
  </si>
  <si>
    <t>ООО Гуран</t>
  </si>
  <si>
    <t>31. Могойтуйский район</t>
  </si>
  <si>
    <t>31.1</t>
  </si>
  <si>
    <t>Итого по краю:</t>
  </si>
  <si>
    <t>на  период:  с  1  августа  2022 г.  до  1  августа  2023 г.</t>
  </si>
  <si>
    <t>ООО "Артемида"</t>
  </si>
  <si>
    <t>2022-2023 гг</t>
  </si>
  <si>
    <t>ООО "Каренга"</t>
  </si>
  <si>
    <t>ИП Мартюшов</t>
  </si>
  <si>
    <t>В целях научно-исследовательской деятельности НИИВ Восточной Сибири-филиал СФНЦА РАН</t>
  </si>
  <si>
    <t>самцы во время гона</t>
  </si>
  <si>
    <t>самцы с неокостеневшими рогами (пантами)</t>
  </si>
  <si>
    <t>взрослые животные (старше 1 года)</t>
  </si>
  <si>
    <t>без разделения по половому признаку</t>
  </si>
  <si>
    <t>до 1 года</t>
  </si>
  <si>
    <t xml:space="preserve">Всего </t>
  </si>
  <si>
    <t>ИП Бродягин А.В.</t>
  </si>
  <si>
    <t>ИП Щеглов В.В.</t>
  </si>
  <si>
    <t>1.8</t>
  </si>
  <si>
    <t>1.9</t>
  </si>
  <si>
    <t>2.4</t>
  </si>
  <si>
    <t>3.1</t>
  </si>
  <si>
    <t>4.5</t>
  </si>
  <si>
    <t>5.4</t>
  </si>
  <si>
    <t>11.4</t>
  </si>
  <si>
    <t>12.8</t>
  </si>
  <si>
    <t>15.2</t>
  </si>
  <si>
    <t>19.3</t>
  </si>
  <si>
    <t>20.7</t>
  </si>
  <si>
    <t>21.4</t>
  </si>
  <si>
    <t>23.10</t>
  </si>
  <si>
    <t>24.1</t>
  </si>
  <si>
    <t>25.1</t>
  </si>
  <si>
    <t>3.4</t>
  </si>
  <si>
    <t>5.3</t>
  </si>
  <si>
    <t>24.12</t>
  </si>
  <si>
    <t>ПСК Маяк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</si>
</sst>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5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Fill="1"/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2" fontId="4" fillId="2" borderId="0" xfId="0" applyNumberFormat="1" applyFont="1" applyFill="1"/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/>
    </xf>
    <xf numFmtId="2" fontId="10" fillId="2" borderId="3" xfId="0" applyNumberFormat="1" applyFont="1" applyFill="1" applyBorder="1"/>
    <xf numFmtId="2" fontId="10" fillId="2" borderId="3" xfId="0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3" fillId="0" borderId="0" xfId="0" applyFont="1" applyFill="1"/>
    <xf numFmtId="1" fontId="3" fillId="0" borderId="0" xfId="0" applyNumberFormat="1" applyFont="1" applyFill="1"/>
    <xf numFmtId="2" fontId="3" fillId="2" borderId="0" xfId="0" applyNumberFormat="1" applyFont="1" applyFill="1"/>
    <xf numFmtId="1" fontId="0" fillId="0" borderId="0" xfId="0" applyNumberFormat="1" applyFill="1"/>
    <xf numFmtId="2" fontId="0" fillId="2" borderId="0" xfId="0" applyNumberFormat="1" applyFill="1"/>
    <xf numFmtId="0" fontId="2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20" fillId="0" borderId="0" xfId="0" applyFont="1" applyFill="1" applyAlignment="1">
      <alignment vertical="top" wrapText="1"/>
    </xf>
    <xf numFmtId="0" fontId="0" fillId="0" borderId="0" xfId="0" applyFill="1" applyAlignment="1"/>
    <xf numFmtId="0" fontId="16" fillId="2" borderId="3" xfId="0" applyFont="1" applyFill="1" applyBorder="1" applyAlignment="1">
      <alignment horizontal="center" vertical="center" wrapText="1"/>
    </xf>
    <xf numFmtId="1" fontId="15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64" fontId="15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10" fillId="2" borderId="3" xfId="0" applyFont="1" applyFill="1" applyBorder="1"/>
    <xf numFmtId="0" fontId="15" fillId="2" borderId="3" xfId="0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2" fontId="14" fillId="2" borderId="3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2" fontId="11" fillId="2" borderId="3" xfId="0" applyNumberFormat="1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2" fontId="15" fillId="2" borderId="3" xfId="0" applyNumberFormat="1" applyFont="1" applyFill="1" applyBorder="1" applyAlignment="1">
      <alignment horizontal="center" vertical="center" wrapText="1"/>
    </xf>
    <xf numFmtId="164" fontId="17" fillId="2" borderId="3" xfId="0" applyNumberFormat="1" applyFont="1" applyFill="1" applyBorder="1" applyAlignment="1">
      <alignment horizontal="center" vertical="center" wrapText="1"/>
    </xf>
    <xf numFmtId="1" fontId="17" fillId="2" borderId="3" xfId="0" applyNumberFormat="1" applyFont="1" applyFill="1" applyBorder="1" applyAlignment="1">
      <alignment horizontal="center" vertical="center" wrapText="1"/>
    </xf>
    <xf numFmtId="0" fontId="15" fillId="2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2" fontId="16" fillId="2" borderId="3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textRotation="90" wrapText="1"/>
    </xf>
    <xf numFmtId="2" fontId="17" fillId="2" borderId="6" xfId="0" applyNumberFormat="1" applyFont="1" applyFill="1" applyBorder="1" applyAlignment="1">
      <alignment horizontal="center" vertical="center" wrapText="1"/>
    </xf>
    <xf numFmtId="2" fontId="11" fillId="2" borderId="5" xfId="0" applyNumberFormat="1" applyFont="1" applyFill="1" applyBorder="1" applyAlignment="1">
      <alignment horizontal="center"/>
    </xf>
    <xf numFmtId="1" fontId="10" fillId="2" borderId="3" xfId="0" applyNumberFormat="1" applyFont="1" applyFill="1" applyBorder="1"/>
    <xf numFmtId="2" fontId="17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vertical="center" wrapText="1"/>
    </xf>
    <xf numFmtId="0" fontId="10" fillId="2" borderId="3" xfId="0" applyNumberFormat="1" applyFont="1" applyFill="1" applyBorder="1" applyAlignment="1">
      <alignment horizontal="center" vertical="center"/>
    </xf>
    <xf numFmtId="0" fontId="10" fillId="2" borderId="3" xfId="0" applyNumberFormat="1" applyFont="1" applyFill="1" applyBorder="1"/>
    <xf numFmtId="2" fontId="16" fillId="2" borderId="3" xfId="0" applyNumberFormat="1" applyFont="1" applyFill="1" applyBorder="1" applyAlignment="1">
      <alignment horizontal="center"/>
    </xf>
    <xf numFmtId="0" fontId="15" fillId="2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2" fontId="11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1" fontId="10" fillId="2" borderId="3" xfId="0" applyNumberFormat="1" applyFont="1" applyFill="1" applyBorder="1" applyAlignment="1">
      <alignment vertical="center"/>
    </xf>
    <xf numFmtId="165" fontId="14" fillId="2" borderId="3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left" vertical="center" wrapText="1"/>
    </xf>
    <xf numFmtId="1" fontId="15" fillId="2" borderId="3" xfId="0" applyNumberFormat="1" applyFont="1" applyFill="1" applyBorder="1" applyAlignment="1">
      <alignment horizontal="center" vertical="center"/>
    </xf>
    <xf numFmtId="1" fontId="17" fillId="2" borderId="4" xfId="0" applyNumberFormat="1" applyFont="1" applyFill="1" applyBorder="1" applyAlignment="1">
      <alignment horizontal="center" vertical="center" wrapText="1"/>
    </xf>
    <xf numFmtId="1" fontId="17" fillId="2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10" fillId="2" borderId="3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/>
    </xf>
    <xf numFmtId="0" fontId="15" fillId="2" borderId="3" xfId="0" applyFont="1" applyFill="1" applyBorder="1"/>
    <xf numFmtId="0" fontId="16" fillId="2" borderId="3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5" fillId="2" borderId="0" xfId="0" applyFont="1" applyFill="1"/>
    <xf numFmtId="0" fontId="21" fillId="2" borderId="3" xfId="0" applyFont="1" applyFill="1" applyBorder="1" applyAlignment="1">
      <alignment vertical="center" wrapText="1"/>
    </xf>
    <xf numFmtId="1" fontId="15" fillId="2" borderId="3" xfId="0" applyNumberFormat="1" applyFont="1" applyFill="1" applyBorder="1" applyAlignment="1">
      <alignment vertical="center" wrapText="1"/>
    </xf>
    <xf numFmtId="1" fontId="15" fillId="2" borderId="3" xfId="0" applyNumberFormat="1" applyFont="1" applyFill="1" applyBorder="1"/>
    <xf numFmtId="49" fontId="15" fillId="2" borderId="3" xfId="0" applyNumberFormat="1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2" fontId="11" fillId="2" borderId="5" xfId="0" applyNumberFormat="1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vertical="center"/>
    </xf>
    <xf numFmtId="0" fontId="10" fillId="0" borderId="3" xfId="0" applyNumberFormat="1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/>
    </xf>
    <xf numFmtId="1" fontId="4" fillId="2" borderId="0" xfId="0" applyNumberFormat="1" applyFont="1" applyFill="1"/>
    <xf numFmtId="0" fontId="0" fillId="0" borderId="0" xfId="0" applyFill="1" applyAlignment="1">
      <alignment horizontal="center"/>
    </xf>
    <xf numFmtId="1" fontId="15" fillId="2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1" fontId="11" fillId="2" borderId="3" xfId="0" applyNumberFormat="1" applyFont="1" applyFill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/>
    <xf numFmtId="0" fontId="11" fillId="2" borderId="3" xfId="0" applyNumberFormat="1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1" fontId="23" fillId="2" borderId="3" xfId="0" applyNumberFormat="1" applyFont="1" applyFill="1" applyBorder="1" applyAlignment="1">
      <alignment horizontal="center" vertical="center"/>
    </xf>
    <xf numFmtId="0" fontId="23" fillId="2" borderId="3" xfId="0" applyNumberFormat="1" applyFont="1" applyFill="1" applyBorder="1" applyAlignment="1">
      <alignment horizontal="center" vertical="center"/>
    </xf>
    <xf numFmtId="0" fontId="22" fillId="0" borderId="0" xfId="0" applyFont="1"/>
    <xf numFmtId="0" fontId="17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/>
    <xf numFmtId="0" fontId="13" fillId="0" borderId="4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/>
    <xf numFmtId="0" fontId="17" fillId="2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/>
    <xf numFmtId="0" fontId="9" fillId="0" borderId="8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top" wrapText="1"/>
    </xf>
    <xf numFmtId="0" fontId="10" fillId="2" borderId="16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center" vertical="top" wrapText="1"/>
    </xf>
    <xf numFmtId="0" fontId="10" fillId="2" borderId="19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left"/>
    </xf>
    <xf numFmtId="0" fontId="4" fillId="2" borderId="20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textRotation="90" wrapText="1"/>
    </xf>
    <xf numFmtId="164" fontId="10" fillId="2" borderId="3" xfId="0" applyNumberFormat="1" applyFont="1" applyFill="1" applyBorder="1" applyAlignment="1">
      <alignment horizontal="center" vertical="center" textRotation="90" wrapText="1"/>
    </xf>
    <xf numFmtId="1" fontId="4" fillId="2" borderId="3" xfId="0" applyNumberFormat="1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3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vertical="center" wrapText="1"/>
    </xf>
    <xf numFmtId="2" fontId="16" fillId="2" borderId="6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Alignment="1">
      <alignment horizontal="center"/>
    </xf>
    <xf numFmtId="0" fontId="0" fillId="2" borderId="0" xfId="0" applyFill="1"/>
    <xf numFmtId="0" fontId="3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49"/>
  <sheetViews>
    <sheetView tabSelected="1" zoomScale="70" zoomScaleNormal="70" workbookViewId="0">
      <pane xSplit="6" ySplit="18" topLeftCell="G234" activePane="bottomRight" state="frozen"/>
      <selection pane="topRight" activeCell="M1" sqref="M1"/>
      <selection pane="bottomLeft" activeCell="A18" sqref="A18"/>
      <selection pane="bottomRight" activeCell="A153" sqref="A153:XFD153"/>
    </sheetView>
  </sheetViews>
  <sheetFormatPr defaultRowHeight="15"/>
  <cols>
    <col min="1" max="1" width="7.5703125" style="106" customWidth="1"/>
    <col min="2" max="2" width="48" style="1" customWidth="1"/>
    <col min="3" max="3" width="15.5703125" style="2" customWidth="1"/>
    <col min="4" max="4" width="10.5703125" style="3" customWidth="1"/>
    <col min="5" max="5" width="10.85546875" style="3" customWidth="1"/>
    <col min="6" max="6" width="19.7109375" style="4" customWidth="1"/>
    <col min="7" max="8" width="9.28515625" style="4" bestFit="1" customWidth="1"/>
    <col min="9" max="9" width="9.28515625" style="5" bestFit="1" customWidth="1"/>
    <col min="10" max="10" width="11.7109375" style="6" bestFit="1" customWidth="1"/>
    <col min="11" max="11" width="11.7109375" style="164" customWidth="1"/>
    <col min="12" max="12" width="9.28515625" style="7" customWidth="1"/>
    <col min="13" max="13" width="9.28515625" style="2" bestFit="1" customWidth="1"/>
    <col min="14" max="14" width="11.85546875" style="8" bestFit="1" customWidth="1"/>
    <col min="15" max="15" width="11.85546875" style="8" customWidth="1"/>
    <col min="16" max="16" width="10.7109375" style="8" bestFit="1" customWidth="1"/>
  </cols>
  <sheetData>
    <row r="2" spans="1:17" ht="18.75">
      <c r="E2" s="131" t="s">
        <v>93</v>
      </c>
      <c r="F2" s="132"/>
    </row>
    <row r="4" spans="1:17" ht="18.75">
      <c r="F4" s="9" t="s">
        <v>94</v>
      </c>
    </row>
    <row r="5" spans="1:17" ht="6.75" customHeight="1" thickBot="1">
      <c r="F5" s="9"/>
    </row>
    <row r="6" spans="1:17" ht="19.5" hidden="1" thickBot="1">
      <c r="F6" s="9" t="s">
        <v>95</v>
      </c>
    </row>
    <row r="7" spans="1:17" ht="19.5" hidden="1" thickBot="1">
      <c r="F7" s="9"/>
    </row>
    <row r="8" spans="1:17" ht="19.5" hidden="1" thickBot="1">
      <c r="D8" s="5"/>
      <c r="E8" s="5"/>
      <c r="F8" s="10" t="s">
        <v>296</v>
      </c>
    </row>
    <row r="9" spans="1:17" ht="15.75" customHeight="1">
      <c r="A9" s="133" t="s">
        <v>96</v>
      </c>
      <c r="B9" s="149" t="s">
        <v>97</v>
      </c>
      <c r="C9" s="136" t="s">
        <v>98</v>
      </c>
      <c r="D9" s="139" t="s">
        <v>99</v>
      </c>
      <c r="E9" s="140"/>
      <c r="F9" s="143" t="s">
        <v>100</v>
      </c>
      <c r="G9" s="152" t="s">
        <v>101</v>
      </c>
      <c r="H9" s="152"/>
      <c r="I9" s="152"/>
      <c r="J9" s="152"/>
      <c r="K9" s="152"/>
      <c r="L9" s="152"/>
      <c r="M9" s="152"/>
      <c r="N9" s="152"/>
      <c r="O9" s="152"/>
      <c r="P9" s="152"/>
    </row>
    <row r="10" spans="1:17" ht="15.75">
      <c r="A10" s="134"/>
      <c r="B10" s="150"/>
      <c r="C10" s="137"/>
      <c r="D10" s="141"/>
      <c r="E10" s="142"/>
      <c r="F10" s="144"/>
      <c r="G10" s="153"/>
      <c r="H10" s="153"/>
      <c r="I10" s="153"/>
      <c r="J10" s="153"/>
      <c r="K10" s="153"/>
      <c r="L10" s="153"/>
      <c r="M10" s="153"/>
      <c r="N10" s="153"/>
      <c r="O10" s="153"/>
      <c r="P10" s="153"/>
    </row>
    <row r="11" spans="1:17" ht="15.75" customHeight="1">
      <c r="A11" s="134"/>
      <c r="B11" s="150"/>
      <c r="C11" s="137"/>
      <c r="D11" s="141"/>
      <c r="E11" s="142"/>
      <c r="F11" s="144"/>
      <c r="G11" s="154" t="s">
        <v>102</v>
      </c>
      <c r="H11" s="154"/>
      <c r="I11" s="152" t="s">
        <v>103</v>
      </c>
      <c r="J11" s="152"/>
      <c r="K11" s="152"/>
      <c r="L11" s="152"/>
      <c r="M11" s="152"/>
      <c r="N11" s="152"/>
      <c r="O11" s="152"/>
      <c r="P11" s="152"/>
    </row>
    <row r="12" spans="1:17" ht="16.5" customHeight="1" thickBot="1">
      <c r="A12" s="134"/>
      <c r="B12" s="150"/>
      <c r="C12" s="137"/>
      <c r="D12" s="141"/>
      <c r="E12" s="142"/>
      <c r="F12" s="144"/>
      <c r="G12" s="155"/>
      <c r="H12" s="155"/>
      <c r="I12" s="155"/>
      <c r="J12" s="155"/>
      <c r="K12" s="155"/>
      <c r="L12" s="154" t="s">
        <v>304</v>
      </c>
      <c r="M12" s="156"/>
      <c r="N12" s="156"/>
      <c r="O12" s="156"/>
      <c r="P12" s="156"/>
    </row>
    <row r="13" spans="1:17" ht="116.25" customHeight="1" thickBot="1">
      <c r="A13" s="135"/>
      <c r="B13" s="151"/>
      <c r="C13" s="138"/>
      <c r="D13" s="116" t="s">
        <v>107</v>
      </c>
      <c r="E13" s="117" t="s">
        <v>298</v>
      </c>
      <c r="F13" s="145"/>
      <c r="G13" s="14" t="s">
        <v>307</v>
      </c>
      <c r="H13" s="157" t="s">
        <v>105</v>
      </c>
      <c r="I13" s="14" t="s">
        <v>104</v>
      </c>
      <c r="J13" s="158" t="s">
        <v>105</v>
      </c>
      <c r="K13" s="158" t="s">
        <v>106</v>
      </c>
      <c r="L13" s="159" t="s">
        <v>302</v>
      </c>
      <c r="M13" s="160" t="s">
        <v>303</v>
      </c>
      <c r="N13" s="58" t="s">
        <v>108</v>
      </c>
      <c r="O13" s="58" t="s">
        <v>305</v>
      </c>
      <c r="P13" s="58" t="s">
        <v>306</v>
      </c>
    </row>
    <row r="14" spans="1:17" s="123" customFormat="1">
      <c r="A14" s="120">
        <v>1</v>
      </c>
      <c r="B14" s="120">
        <v>2</v>
      </c>
      <c r="C14" s="119">
        <v>3</v>
      </c>
      <c r="D14" s="119">
        <v>4</v>
      </c>
      <c r="E14" s="119">
        <v>5</v>
      </c>
      <c r="F14" s="119">
        <v>6</v>
      </c>
      <c r="G14" s="119">
        <v>7</v>
      </c>
      <c r="H14" s="119">
        <v>8</v>
      </c>
      <c r="I14" s="119">
        <v>9</v>
      </c>
      <c r="J14" s="121">
        <v>10</v>
      </c>
      <c r="K14" s="121">
        <v>11</v>
      </c>
      <c r="L14" s="121">
        <v>12</v>
      </c>
      <c r="M14" s="119">
        <v>13</v>
      </c>
      <c r="N14" s="122">
        <v>14</v>
      </c>
      <c r="O14" s="122">
        <v>15</v>
      </c>
      <c r="P14" s="122">
        <v>16</v>
      </c>
    </row>
    <row r="15" spans="1:17" ht="15.75">
      <c r="A15" s="126" t="s">
        <v>109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</row>
    <row r="16" spans="1:17" s="87" customFormat="1" ht="15.75">
      <c r="A16" s="99" t="s">
        <v>110</v>
      </c>
      <c r="B16" s="73" t="s">
        <v>111</v>
      </c>
      <c r="C16" s="42">
        <v>380.35</v>
      </c>
      <c r="D16" s="33">
        <v>228</v>
      </c>
      <c r="E16" s="27">
        <v>35</v>
      </c>
      <c r="F16" s="60">
        <f>E16/C16</f>
        <v>9.2020507427369516E-2</v>
      </c>
      <c r="G16" s="34">
        <f>E16*5%</f>
        <v>1.75</v>
      </c>
      <c r="H16" s="34">
        <v>5</v>
      </c>
      <c r="I16" s="14">
        <v>0</v>
      </c>
      <c r="J16" s="35">
        <f>I16/E16%</f>
        <v>0</v>
      </c>
      <c r="K16" s="35"/>
      <c r="L16" s="36"/>
      <c r="M16" s="37"/>
      <c r="N16" s="32"/>
      <c r="O16" s="32"/>
      <c r="P16" s="61"/>
      <c r="Q16" s="105"/>
    </row>
    <row r="17" spans="1:17" s="87" customFormat="1" ht="31.15" customHeight="1">
      <c r="A17" s="99" t="s">
        <v>112</v>
      </c>
      <c r="B17" s="73" t="s">
        <v>301</v>
      </c>
      <c r="C17" s="42"/>
      <c r="D17" s="33"/>
      <c r="E17" s="27"/>
      <c r="F17" s="60"/>
      <c r="G17" s="34"/>
      <c r="H17" s="34"/>
      <c r="I17" s="14">
        <v>1</v>
      </c>
      <c r="J17" s="35"/>
      <c r="K17" s="35"/>
      <c r="L17" s="36"/>
      <c r="M17" s="37"/>
      <c r="N17" s="32"/>
      <c r="O17" s="32">
        <v>1</v>
      </c>
      <c r="P17" s="78"/>
      <c r="Q17" s="105"/>
    </row>
    <row r="18" spans="1:17" s="87" customFormat="1" ht="15.75">
      <c r="A18" s="99" t="s">
        <v>113</v>
      </c>
      <c r="B18" s="73" t="s">
        <v>3</v>
      </c>
      <c r="C18" s="56">
        <v>76.88</v>
      </c>
      <c r="D18" s="33">
        <v>0</v>
      </c>
      <c r="E18" s="27">
        <v>0</v>
      </c>
      <c r="F18" s="60">
        <f t="shared" ref="F18:F24" si="0">E18/C18</f>
        <v>0</v>
      </c>
      <c r="G18" s="34">
        <f t="shared" ref="G18:G24" si="1">E18*5%</f>
        <v>0</v>
      </c>
      <c r="H18" s="34">
        <v>0</v>
      </c>
      <c r="I18" s="14">
        <v>0</v>
      </c>
      <c r="J18" s="35">
        <v>0</v>
      </c>
      <c r="K18" s="35"/>
      <c r="L18" s="36"/>
      <c r="M18" s="37"/>
      <c r="N18" s="11"/>
      <c r="O18" s="11"/>
      <c r="P18" s="12"/>
      <c r="Q18" s="105"/>
    </row>
    <row r="19" spans="1:17" s="87" customFormat="1" ht="15.75">
      <c r="A19" s="99" t="s">
        <v>114</v>
      </c>
      <c r="B19" s="63" t="s">
        <v>4</v>
      </c>
      <c r="C19" s="42">
        <v>24.17</v>
      </c>
      <c r="D19" s="64">
        <v>14</v>
      </c>
      <c r="E19" s="27">
        <v>2</v>
      </c>
      <c r="F19" s="60">
        <f t="shared" si="0"/>
        <v>8.2747207281754234E-2</v>
      </c>
      <c r="G19" s="34">
        <f t="shared" si="1"/>
        <v>0.1</v>
      </c>
      <c r="H19" s="34">
        <v>3</v>
      </c>
      <c r="I19" s="14">
        <v>0</v>
      </c>
      <c r="J19" s="35">
        <f t="shared" ref="J19:J24" si="2">I19/E19%</f>
        <v>0</v>
      </c>
      <c r="K19" s="35"/>
      <c r="L19" s="36"/>
      <c r="M19" s="37"/>
      <c r="N19" s="11"/>
      <c r="O19" s="11"/>
      <c r="P19" s="12"/>
      <c r="Q19" s="105"/>
    </row>
    <row r="20" spans="1:17" s="87" customFormat="1" ht="15.75">
      <c r="A20" s="99" t="s">
        <v>115</v>
      </c>
      <c r="B20" s="73" t="s">
        <v>5</v>
      </c>
      <c r="C20" s="56">
        <v>38.389000000000003</v>
      </c>
      <c r="D20" s="33">
        <v>0</v>
      </c>
      <c r="E20" s="27">
        <v>6</v>
      </c>
      <c r="F20" s="60">
        <f t="shared" si="0"/>
        <v>0.15629477193987859</v>
      </c>
      <c r="G20" s="34">
        <f t="shared" si="1"/>
        <v>0.30000000000000004</v>
      </c>
      <c r="H20" s="34">
        <v>3</v>
      </c>
      <c r="I20" s="14">
        <v>0</v>
      </c>
      <c r="J20" s="35">
        <f t="shared" si="2"/>
        <v>0</v>
      </c>
      <c r="K20" s="35"/>
      <c r="L20" s="36"/>
      <c r="M20" s="37"/>
      <c r="N20" s="11"/>
      <c r="O20" s="11"/>
      <c r="P20" s="12"/>
      <c r="Q20" s="105"/>
    </row>
    <row r="21" spans="1:17" s="87" customFormat="1" ht="15.75">
      <c r="A21" s="99" t="s">
        <v>116</v>
      </c>
      <c r="B21" s="73" t="s">
        <v>309</v>
      </c>
      <c r="C21" s="56">
        <v>21.94</v>
      </c>
      <c r="D21" s="33">
        <v>18</v>
      </c>
      <c r="E21" s="27">
        <v>19</v>
      </c>
      <c r="F21" s="60">
        <f t="shared" si="0"/>
        <v>0.86599817684594338</v>
      </c>
      <c r="G21" s="34">
        <f t="shared" si="1"/>
        <v>0.95000000000000007</v>
      </c>
      <c r="H21" s="34">
        <v>3</v>
      </c>
      <c r="I21" s="14">
        <v>0</v>
      </c>
      <c r="J21" s="35">
        <f t="shared" si="2"/>
        <v>0</v>
      </c>
      <c r="K21" s="35"/>
      <c r="L21" s="36"/>
      <c r="M21" s="37"/>
      <c r="N21" s="11"/>
      <c r="O21" s="11"/>
      <c r="P21" s="12"/>
      <c r="Q21" s="105"/>
    </row>
    <row r="22" spans="1:17" s="94" customFormat="1" ht="31.5">
      <c r="A22" s="99" t="s">
        <v>118</v>
      </c>
      <c r="B22" s="69" t="s">
        <v>117</v>
      </c>
      <c r="C22" s="56">
        <v>50</v>
      </c>
      <c r="D22" s="33">
        <v>167</v>
      </c>
      <c r="E22" s="27">
        <v>220</v>
      </c>
      <c r="F22" s="101">
        <f t="shared" si="0"/>
        <v>4.4000000000000004</v>
      </c>
      <c r="G22" s="31">
        <f t="shared" si="1"/>
        <v>11</v>
      </c>
      <c r="H22" s="28">
        <f>G22/E22%</f>
        <v>5</v>
      </c>
      <c r="I22" s="14">
        <v>11</v>
      </c>
      <c r="J22" s="31">
        <f t="shared" si="2"/>
        <v>5</v>
      </c>
      <c r="K22" s="31"/>
      <c r="L22" s="32"/>
      <c r="M22" s="77"/>
      <c r="N22" s="70">
        <v>8</v>
      </c>
      <c r="O22" s="70">
        <v>3</v>
      </c>
      <c r="P22" s="88"/>
      <c r="Q22" s="105"/>
    </row>
    <row r="23" spans="1:17" s="87" customFormat="1" ht="15.75">
      <c r="A23" s="99" t="s">
        <v>310</v>
      </c>
      <c r="B23" s="69" t="s">
        <v>297</v>
      </c>
      <c r="C23" s="56">
        <v>33.630000000000003</v>
      </c>
      <c r="D23" s="89">
        <v>0</v>
      </c>
      <c r="E23" s="27">
        <v>33</v>
      </c>
      <c r="F23" s="60">
        <f t="shared" si="0"/>
        <v>0.98126672613737731</v>
      </c>
      <c r="G23" s="31">
        <f t="shared" si="1"/>
        <v>1.6500000000000001</v>
      </c>
      <c r="H23" s="34">
        <v>5</v>
      </c>
      <c r="I23" s="14">
        <v>0</v>
      </c>
      <c r="J23" s="35">
        <f t="shared" si="2"/>
        <v>0</v>
      </c>
      <c r="K23" s="35"/>
      <c r="L23" s="36"/>
      <c r="M23" s="37"/>
      <c r="N23" s="11"/>
      <c r="O23" s="11"/>
      <c r="P23" s="12"/>
      <c r="Q23" s="105"/>
    </row>
    <row r="24" spans="1:17" s="87" customFormat="1" ht="15.75">
      <c r="A24" s="99" t="s">
        <v>311</v>
      </c>
      <c r="B24" s="73" t="s">
        <v>51</v>
      </c>
      <c r="C24" s="56">
        <v>36.840000000000003</v>
      </c>
      <c r="D24" s="43">
        <v>116</v>
      </c>
      <c r="E24" s="27">
        <v>154</v>
      </c>
      <c r="F24" s="60">
        <f t="shared" si="0"/>
        <v>4.1802388707926159</v>
      </c>
      <c r="G24" s="34">
        <f t="shared" si="1"/>
        <v>7.7</v>
      </c>
      <c r="H24" s="34">
        <f>G24/E24%</f>
        <v>5</v>
      </c>
      <c r="I24" s="14">
        <v>7</v>
      </c>
      <c r="J24" s="35">
        <f t="shared" si="2"/>
        <v>4.545454545454545</v>
      </c>
      <c r="K24" s="35"/>
      <c r="L24" s="36"/>
      <c r="M24" s="37"/>
      <c r="N24" s="70">
        <v>5</v>
      </c>
      <c r="O24" s="70">
        <v>2</v>
      </c>
      <c r="P24" s="71"/>
      <c r="Q24" s="105"/>
    </row>
    <row r="25" spans="1:17" s="87" customFormat="1" ht="15.75">
      <c r="A25" s="34"/>
      <c r="B25" s="65" t="s">
        <v>2</v>
      </c>
      <c r="C25" s="59">
        <f>SUM(C16:C24)</f>
        <v>662.19900000000007</v>
      </c>
      <c r="D25" s="41">
        <f>SUM(D16:D24)</f>
        <v>543</v>
      </c>
      <c r="E25" s="41">
        <f>SUM(E16:E24)</f>
        <v>469</v>
      </c>
      <c r="F25" s="62">
        <f>SUM(F16:F24)</f>
        <v>10.758566260424939</v>
      </c>
      <c r="G25" s="34">
        <f>SUM(G16:G24)</f>
        <v>23.450000000000003</v>
      </c>
      <c r="H25" s="34"/>
      <c r="I25" s="66">
        <f>SUM(I16:I24)</f>
        <v>19</v>
      </c>
      <c r="J25" s="35"/>
      <c r="K25" s="35"/>
      <c r="L25" s="36"/>
      <c r="M25" s="37"/>
      <c r="N25" s="113">
        <f>SUM(N16:N24)</f>
        <v>13</v>
      </c>
      <c r="O25" s="113">
        <f>SUM(O16:O24)</f>
        <v>6</v>
      </c>
      <c r="P25" s="12"/>
      <c r="Q25" s="105"/>
    </row>
    <row r="26" spans="1:17" s="87" customFormat="1">
      <c r="A26" s="128" t="s">
        <v>119</v>
      </c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05"/>
    </row>
    <row r="27" spans="1:17" s="87" customFormat="1" ht="15.75">
      <c r="A27" s="99" t="s">
        <v>120</v>
      </c>
      <c r="B27" s="73" t="s">
        <v>111</v>
      </c>
      <c r="C27" s="25">
        <v>425.29</v>
      </c>
      <c r="D27" s="38">
        <v>38</v>
      </c>
      <c r="E27" s="27">
        <v>90</v>
      </c>
      <c r="F27" s="45">
        <f>E27/C27</f>
        <v>0.21162030614404287</v>
      </c>
      <c r="G27" s="34">
        <f>E27*5%</f>
        <v>4.5</v>
      </c>
      <c r="H27" s="34">
        <v>5</v>
      </c>
      <c r="I27" s="14">
        <v>4</v>
      </c>
      <c r="J27" s="35">
        <f>I27/E27%</f>
        <v>4.4444444444444446</v>
      </c>
      <c r="K27" s="35"/>
      <c r="L27" s="36"/>
      <c r="M27" s="37"/>
      <c r="N27" s="32">
        <v>3</v>
      </c>
      <c r="O27" s="32">
        <v>1</v>
      </c>
      <c r="P27" s="61"/>
      <c r="Q27" s="105"/>
    </row>
    <row r="28" spans="1:17" s="87" customFormat="1" ht="30">
      <c r="A28" s="99" t="s">
        <v>121</v>
      </c>
      <c r="B28" s="73" t="s">
        <v>6</v>
      </c>
      <c r="C28" s="56">
        <v>60.46</v>
      </c>
      <c r="D28" s="38">
        <v>2</v>
      </c>
      <c r="E28" s="27">
        <v>39</v>
      </c>
      <c r="F28" s="45">
        <f>E28/C28</f>
        <v>0.64505458154151507</v>
      </c>
      <c r="G28" s="34">
        <f>E28*5%</f>
        <v>1.9500000000000002</v>
      </c>
      <c r="H28" s="34">
        <f>G28/E28%</f>
        <v>5</v>
      </c>
      <c r="I28" s="14">
        <v>1</v>
      </c>
      <c r="J28" s="35">
        <f>I28/E28%</f>
        <v>2.5641025641025639</v>
      </c>
      <c r="K28" s="35"/>
      <c r="L28" s="36"/>
      <c r="M28" s="37"/>
      <c r="N28" s="32">
        <v>1</v>
      </c>
      <c r="O28" s="32"/>
      <c r="P28" s="12"/>
      <c r="Q28" s="105"/>
    </row>
    <row r="29" spans="1:17" s="87" customFormat="1" ht="15.75">
      <c r="A29" s="99" t="s">
        <v>122</v>
      </c>
      <c r="B29" s="73" t="s">
        <v>123</v>
      </c>
      <c r="C29" s="56">
        <v>79.22</v>
      </c>
      <c r="D29" s="38">
        <v>84</v>
      </c>
      <c r="E29" s="27">
        <v>121</v>
      </c>
      <c r="F29" s="45">
        <f>E29/C29</f>
        <v>1.5273920727089119</v>
      </c>
      <c r="G29" s="34">
        <f t="shared" ref="G29" si="3">E29*5%</f>
        <v>6.0500000000000007</v>
      </c>
      <c r="H29" s="34">
        <f>G29/E29%</f>
        <v>5.0000000000000009</v>
      </c>
      <c r="I29" s="14">
        <v>6</v>
      </c>
      <c r="J29" s="35">
        <f>I29/E29%</f>
        <v>4.9586776859504136</v>
      </c>
      <c r="K29" s="35"/>
      <c r="L29" s="36"/>
      <c r="M29" s="37"/>
      <c r="N29" s="32">
        <v>4</v>
      </c>
      <c r="O29" s="32">
        <v>2</v>
      </c>
      <c r="P29" s="90"/>
      <c r="Q29" s="105"/>
    </row>
    <row r="30" spans="1:17" s="87" customFormat="1" ht="15.75">
      <c r="A30" s="99" t="s">
        <v>312</v>
      </c>
      <c r="B30" s="162" t="s">
        <v>308</v>
      </c>
      <c r="C30" s="163">
        <v>80.822999999999993</v>
      </c>
      <c r="D30" s="38">
        <v>0</v>
      </c>
      <c r="E30" s="27">
        <v>17</v>
      </c>
      <c r="F30" s="45">
        <f>E30/C30</f>
        <v>0.21033616668522576</v>
      </c>
      <c r="G30" s="34">
        <v>0</v>
      </c>
      <c r="H30" s="34">
        <v>0</v>
      </c>
      <c r="I30" s="14">
        <v>0</v>
      </c>
      <c r="J30" s="35">
        <v>0</v>
      </c>
      <c r="K30" s="35"/>
      <c r="L30" s="36"/>
      <c r="M30" s="37"/>
      <c r="N30" s="32"/>
      <c r="O30" s="32"/>
      <c r="P30" s="90"/>
      <c r="Q30" s="105"/>
    </row>
    <row r="31" spans="1:17" s="87" customFormat="1" ht="15.75">
      <c r="A31" s="34"/>
      <c r="B31" s="67" t="s">
        <v>2</v>
      </c>
      <c r="C31" s="59">
        <f>SUM(C27:C30)</f>
        <v>645.79300000000001</v>
      </c>
      <c r="D31" s="41">
        <f>SUM(D27:D30)</f>
        <v>124</v>
      </c>
      <c r="E31" s="41">
        <f>SUM(E27:E30)</f>
        <v>267</v>
      </c>
      <c r="F31" s="48">
        <f>SUM(F27:F29)</f>
        <v>2.3840669603944695</v>
      </c>
      <c r="G31" s="34">
        <f>SUM(G27:G29)</f>
        <v>12.5</v>
      </c>
      <c r="H31" s="34"/>
      <c r="I31" s="66">
        <f>SUM(I27:I30)</f>
        <v>11</v>
      </c>
      <c r="J31" s="35"/>
      <c r="K31" s="35"/>
      <c r="L31" s="36"/>
      <c r="M31" s="37"/>
      <c r="N31" s="112">
        <f>SUM(N27:N30)</f>
        <v>8</v>
      </c>
      <c r="O31" s="112">
        <f>SUM(O27:O30)</f>
        <v>3</v>
      </c>
      <c r="P31" s="12"/>
      <c r="Q31" s="105"/>
    </row>
    <row r="32" spans="1:17" s="87" customFormat="1">
      <c r="A32" s="128" t="s">
        <v>124</v>
      </c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05"/>
    </row>
    <row r="33" spans="1:17" s="87" customFormat="1" ht="15.75">
      <c r="A33" s="99" t="s">
        <v>313</v>
      </c>
      <c r="B33" s="73" t="s">
        <v>125</v>
      </c>
      <c r="C33" s="25">
        <v>222.18</v>
      </c>
      <c r="D33" s="38">
        <v>22</v>
      </c>
      <c r="E33" s="27">
        <v>59</v>
      </c>
      <c r="F33" s="13">
        <f>E33/C33</f>
        <v>0.26555045458637139</v>
      </c>
      <c r="G33" s="34">
        <f>E33*5%</f>
        <v>2.95</v>
      </c>
      <c r="H33" s="34">
        <v>5</v>
      </c>
      <c r="I33" s="14">
        <v>2</v>
      </c>
      <c r="J33" s="35">
        <f>I33/E33%</f>
        <v>3.3898305084745766</v>
      </c>
      <c r="K33" s="35"/>
      <c r="L33" s="36"/>
      <c r="M33" s="37"/>
      <c r="N33" s="32">
        <v>1</v>
      </c>
      <c r="O33" s="32">
        <v>1</v>
      </c>
      <c r="P33" s="12"/>
      <c r="Q33" s="105"/>
    </row>
    <row r="34" spans="1:17" s="87" customFormat="1" ht="15.75">
      <c r="A34" s="99" t="s">
        <v>126</v>
      </c>
      <c r="B34" s="73" t="s">
        <v>7</v>
      </c>
      <c r="C34" s="25">
        <v>141.53</v>
      </c>
      <c r="D34" s="38">
        <v>9</v>
      </c>
      <c r="E34" s="27">
        <v>5</v>
      </c>
      <c r="F34" s="45">
        <f>E34/C34</f>
        <v>3.5328198968416588E-2</v>
      </c>
      <c r="G34" s="34">
        <f t="shared" ref="G34:G36" si="4">E34*5%</f>
        <v>0.25</v>
      </c>
      <c r="H34" s="34">
        <v>5</v>
      </c>
      <c r="I34" s="14">
        <v>0</v>
      </c>
      <c r="J34" s="35">
        <f>I34/E34%</f>
        <v>0</v>
      </c>
      <c r="K34" s="35"/>
      <c r="L34" s="36"/>
      <c r="M34" s="37"/>
      <c r="N34" s="11"/>
      <c r="O34" s="11"/>
      <c r="P34" s="12"/>
      <c r="Q34" s="105"/>
    </row>
    <row r="35" spans="1:17" s="87" customFormat="1" ht="15.75">
      <c r="A35" s="51" t="s">
        <v>127</v>
      </c>
      <c r="B35" s="73" t="s">
        <v>8</v>
      </c>
      <c r="C35" s="25">
        <v>12.04</v>
      </c>
      <c r="D35" s="38">
        <v>1</v>
      </c>
      <c r="E35" s="27">
        <v>3</v>
      </c>
      <c r="F35" s="45">
        <f>E35/C35</f>
        <v>0.24916943521594687</v>
      </c>
      <c r="G35" s="34">
        <f t="shared" si="4"/>
        <v>0.15000000000000002</v>
      </c>
      <c r="H35" s="34">
        <v>5</v>
      </c>
      <c r="I35" s="14">
        <v>0</v>
      </c>
      <c r="J35" s="35">
        <f>I35/E35%</f>
        <v>0</v>
      </c>
      <c r="K35" s="35"/>
      <c r="L35" s="36"/>
      <c r="M35" s="37"/>
      <c r="N35" s="11"/>
      <c r="O35" s="11"/>
      <c r="P35" s="12"/>
      <c r="Q35" s="105"/>
    </row>
    <row r="36" spans="1:17" s="87" customFormat="1" ht="15.75">
      <c r="A36" s="51" t="s">
        <v>325</v>
      </c>
      <c r="B36" s="91" t="s">
        <v>9</v>
      </c>
      <c r="C36" s="92">
        <v>51.01</v>
      </c>
      <c r="D36" s="38">
        <v>5</v>
      </c>
      <c r="E36" s="27">
        <v>16</v>
      </c>
      <c r="F36" s="45">
        <f>E36/C36</f>
        <v>0.31366398745344054</v>
      </c>
      <c r="G36" s="34">
        <f t="shared" si="4"/>
        <v>0.8</v>
      </c>
      <c r="H36" s="34">
        <v>5</v>
      </c>
      <c r="I36" s="14">
        <v>0</v>
      </c>
      <c r="J36" s="35">
        <v>0</v>
      </c>
      <c r="K36" s="35"/>
      <c r="L36" s="36"/>
      <c r="M36" s="37"/>
      <c r="N36" s="11"/>
      <c r="O36" s="11"/>
      <c r="P36" s="12"/>
      <c r="Q36" s="105"/>
    </row>
    <row r="37" spans="1:17" s="87" customFormat="1" ht="15.75">
      <c r="A37" s="34"/>
      <c r="B37" s="65" t="s">
        <v>2</v>
      </c>
      <c r="C37" s="40">
        <f>SUM(C33:C36)</f>
        <v>426.76000000000005</v>
      </c>
      <c r="D37" s="41">
        <f>SUM(D33:D36)</f>
        <v>37</v>
      </c>
      <c r="E37" s="41">
        <f>SUM(E33:E36)</f>
        <v>83</v>
      </c>
      <c r="F37" s="48">
        <f>SUM(F33:F36)</f>
        <v>0.86371207622417545</v>
      </c>
      <c r="G37" s="68">
        <f>SUM(G33:G36)</f>
        <v>4.1500000000000004</v>
      </c>
      <c r="H37" s="34"/>
      <c r="I37" s="66">
        <f>SUM(I33:I36)</f>
        <v>2</v>
      </c>
      <c r="J37" s="35"/>
      <c r="K37" s="35"/>
      <c r="L37" s="36"/>
      <c r="M37" s="37"/>
      <c r="N37" s="13"/>
      <c r="O37" s="13"/>
      <c r="P37" s="12"/>
      <c r="Q37" s="105"/>
    </row>
    <row r="38" spans="1:17" s="87" customFormat="1">
      <c r="A38" s="128" t="s">
        <v>128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05"/>
    </row>
    <row r="39" spans="1:17" s="87" customFormat="1" ht="15.75">
      <c r="A39" s="99" t="s">
        <v>129</v>
      </c>
      <c r="B39" s="73" t="s">
        <v>125</v>
      </c>
      <c r="C39" s="25">
        <v>163.21</v>
      </c>
      <c r="D39" s="38">
        <v>0</v>
      </c>
      <c r="E39" s="27">
        <v>0</v>
      </c>
      <c r="F39" s="34">
        <v>0</v>
      </c>
      <c r="G39" s="34">
        <f t="shared" ref="G39:G43" si="5">E39*5%</f>
        <v>0</v>
      </c>
      <c r="H39" s="34">
        <v>0</v>
      </c>
      <c r="I39" s="14">
        <v>0</v>
      </c>
      <c r="J39" s="35">
        <v>0</v>
      </c>
      <c r="K39" s="35"/>
      <c r="L39" s="36"/>
      <c r="M39" s="37"/>
      <c r="N39" s="32"/>
      <c r="O39" s="32"/>
      <c r="P39" s="61"/>
      <c r="Q39" s="105"/>
    </row>
    <row r="40" spans="1:17" s="87" customFormat="1" ht="15.75">
      <c r="A40" s="99" t="s">
        <v>130</v>
      </c>
      <c r="B40" s="73" t="s">
        <v>10</v>
      </c>
      <c r="C40" s="25">
        <v>275.52999999999997</v>
      </c>
      <c r="D40" s="38">
        <v>0</v>
      </c>
      <c r="E40" s="27">
        <v>0</v>
      </c>
      <c r="F40" s="34">
        <v>0</v>
      </c>
      <c r="G40" s="34">
        <f t="shared" si="5"/>
        <v>0</v>
      </c>
      <c r="H40" s="34">
        <v>0</v>
      </c>
      <c r="I40" s="14">
        <v>0</v>
      </c>
      <c r="J40" s="35">
        <v>0</v>
      </c>
      <c r="K40" s="35"/>
      <c r="L40" s="36"/>
      <c r="M40" s="37"/>
      <c r="N40" s="11"/>
      <c r="O40" s="11"/>
      <c r="P40" s="12"/>
      <c r="Q40" s="105"/>
    </row>
    <row r="41" spans="1:17" s="87" customFormat="1" ht="30">
      <c r="A41" s="99" t="s">
        <v>131</v>
      </c>
      <c r="B41" s="73" t="s">
        <v>11</v>
      </c>
      <c r="C41" s="25">
        <v>65.400000000000006</v>
      </c>
      <c r="D41" s="38">
        <v>0</v>
      </c>
      <c r="E41" s="27">
        <v>0</v>
      </c>
      <c r="F41" s="34">
        <v>0</v>
      </c>
      <c r="G41" s="34">
        <f t="shared" si="5"/>
        <v>0</v>
      </c>
      <c r="H41" s="34">
        <v>0</v>
      </c>
      <c r="I41" s="14">
        <v>0</v>
      </c>
      <c r="J41" s="35">
        <v>0</v>
      </c>
      <c r="K41" s="35"/>
      <c r="L41" s="36"/>
      <c r="M41" s="37"/>
      <c r="N41" s="11"/>
      <c r="O41" s="11"/>
      <c r="P41" s="12"/>
      <c r="Q41" s="105"/>
    </row>
    <row r="42" spans="1:17" s="87" customFormat="1" ht="30">
      <c r="A42" s="99" t="s">
        <v>132</v>
      </c>
      <c r="B42" s="73" t="s">
        <v>12</v>
      </c>
      <c r="C42" s="25">
        <v>33.299999999999997</v>
      </c>
      <c r="D42" s="38">
        <v>0</v>
      </c>
      <c r="E42" s="27">
        <v>0</v>
      </c>
      <c r="F42" s="34">
        <v>0</v>
      </c>
      <c r="G42" s="34">
        <f t="shared" si="5"/>
        <v>0</v>
      </c>
      <c r="H42" s="34">
        <v>0</v>
      </c>
      <c r="I42" s="14">
        <v>0</v>
      </c>
      <c r="J42" s="35">
        <v>0</v>
      </c>
      <c r="K42" s="35"/>
      <c r="L42" s="36"/>
      <c r="M42" s="37"/>
      <c r="N42" s="11"/>
      <c r="O42" s="11"/>
      <c r="P42" s="12"/>
      <c r="Q42" s="105"/>
    </row>
    <row r="43" spans="1:17" s="87" customFormat="1" ht="15.75">
      <c r="A43" s="99" t="s">
        <v>314</v>
      </c>
      <c r="B43" s="73" t="s">
        <v>13</v>
      </c>
      <c r="C43" s="56">
        <v>64</v>
      </c>
      <c r="D43" s="38">
        <v>12</v>
      </c>
      <c r="E43" s="27">
        <v>14</v>
      </c>
      <c r="F43" s="13">
        <f>E43/C43</f>
        <v>0.21875</v>
      </c>
      <c r="G43" s="34">
        <f t="shared" si="5"/>
        <v>0.70000000000000007</v>
      </c>
      <c r="H43" s="34">
        <v>5</v>
      </c>
      <c r="I43" s="14">
        <v>0</v>
      </c>
      <c r="J43" s="35">
        <f>I43/E43%</f>
        <v>0</v>
      </c>
      <c r="K43" s="35"/>
      <c r="L43" s="36"/>
      <c r="M43" s="37"/>
      <c r="N43" s="11"/>
      <c r="O43" s="11"/>
      <c r="P43" s="12"/>
      <c r="Q43" s="105"/>
    </row>
    <row r="44" spans="1:17" s="87" customFormat="1" ht="15.75">
      <c r="A44" s="34"/>
      <c r="B44" s="65" t="s">
        <v>2</v>
      </c>
      <c r="C44" s="40">
        <f>SUM(C39:C43)</f>
        <v>601.43999999999994</v>
      </c>
      <c r="D44" s="41">
        <f>SUM(D39:D43)</f>
        <v>12</v>
      </c>
      <c r="E44" s="41">
        <f>SUM(E39:E43)</f>
        <v>14</v>
      </c>
      <c r="F44" s="48"/>
      <c r="G44" s="34">
        <f>SUM(G39:G43)</f>
        <v>0.70000000000000007</v>
      </c>
      <c r="H44" s="34"/>
      <c r="I44" s="66">
        <f>SUM(I39:I43)</f>
        <v>0</v>
      </c>
      <c r="J44" s="35"/>
      <c r="K44" s="35"/>
      <c r="L44" s="36"/>
      <c r="M44" s="37"/>
      <c r="N44" s="13"/>
      <c r="O44" s="13"/>
      <c r="P44" s="12"/>
      <c r="Q44" s="105"/>
    </row>
    <row r="45" spans="1:17" s="87" customFormat="1">
      <c r="A45" s="130" t="s">
        <v>133</v>
      </c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05"/>
    </row>
    <row r="46" spans="1:17" s="87" customFormat="1" ht="15.75">
      <c r="A46" s="99" t="s">
        <v>134</v>
      </c>
      <c r="B46" s="69" t="s">
        <v>111</v>
      </c>
      <c r="C46" s="46">
        <v>817.7</v>
      </c>
      <c r="D46" s="38">
        <v>1162</v>
      </c>
      <c r="E46" s="27">
        <v>625</v>
      </c>
      <c r="F46" s="45">
        <f>E46/C46</f>
        <v>0.76433899963311724</v>
      </c>
      <c r="G46" s="13">
        <f t="shared" ref="G46:G49" si="6">E46*5%</f>
        <v>31.25</v>
      </c>
      <c r="H46" s="34">
        <f>G46/E46%</f>
        <v>5</v>
      </c>
      <c r="I46" s="14">
        <v>31</v>
      </c>
      <c r="J46" s="35">
        <f>I46/E46%</f>
        <v>4.96</v>
      </c>
      <c r="K46" s="35"/>
      <c r="L46" s="36"/>
      <c r="M46" s="37"/>
      <c r="N46" s="70">
        <v>23</v>
      </c>
      <c r="O46" s="70">
        <v>8</v>
      </c>
      <c r="P46" s="61"/>
      <c r="Q46" s="105"/>
    </row>
    <row r="47" spans="1:17" s="87" customFormat="1" ht="15.75">
      <c r="A47" s="99" t="s">
        <v>135</v>
      </c>
      <c r="B47" s="69" t="s">
        <v>14</v>
      </c>
      <c r="C47" s="42">
        <v>120.7</v>
      </c>
      <c r="D47" s="38">
        <v>619</v>
      </c>
      <c r="E47" s="27">
        <v>672</v>
      </c>
      <c r="F47" s="45">
        <f>E47/C47</f>
        <v>5.5675227837613921</v>
      </c>
      <c r="G47" s="13">
        <f t="shared" si="6"/>
        <v>33.6</v>
      </c>
      <c r="H47" s="34">
        <v>5</v>
      </c>
      <c r="I47" s="14">
        <v>33</v>
      </c>
      <c r="J47" s="35">
        <f>I47/E47%</f>
        <v>4.9107142857142856</v>
      </c>
      <c r="K47" s="35"/>
      <c r="L47" s="36"/>
      <c r="M47" s="37"/>
      <c r="N47" s="70">
        <v>24</v>
      </c>
      <c r="O47" s="70">
        <v>9</v>
      </c>
      <c r="P47" s="71"/>
      <c r="Q47" s="105"/>
    </row>
    <row r="48" spans="1:17" s="87" customFormat="1" ht="15.75">
      <c r="A48" s="99" t="s">
        <v>326</v>
      </c>
      <c r="B48" s="91" t="s">
        <v>15</v>
      </c>
      <c r="C48" s="92">
        <v>152.26</v>
      </c>
      <c r="D48" s="38">
        <v>616</v>
      </c>
      <c r="E48" s="27">
        <v>760</v>
      </c>
      <c r="F48" s="45">
        <f>E48/C48</f>
        <v>4.9914619729410221</v>
      </c>
      <c r="G48" s="13">
        <f t="shared" si="6"/>
        <v>38</v>
      </c>
      <c r="H48" s="34">
        <f>G48/E48%</f>
        <v>5</v>
      </c>
      <c r="I48" s="14">
        <v>38</v>
      </c>
      <c r="J48" s="35">
        <f>I48/E48%</f>
        <v>5</v>
      </c>
      <c r="K48" s="35"/>
      <c r="L48" s="36"/>
      <c r="M48" s="37"/>
      <c r="N48" s="70">
        <v>28</v>
      </c>
      <c r="O48" s="70">
        <v>10</v>
      </c>
      <c r="P48" s="71"/>
      <c r="Q48" s="105"/>
    </row>
    <row r="49" spans="1:17" s="94" customFormat="1" ht="30">
      <c r="A49" s="99" t="s">
        <v>315</v>
      </c>
      <c r="B49" s="73" t="s">
        <v>136</v>
      </c>
      <c r="C49" s="93">
        <v>260.12</v>
      </c>
      <c r="D49" s="47">
        <v>74</v>
      </c>
      <c r="E49" s="38">
        <v>85</v>
      </c>
      <c r="F49" s="76">
        <f>E49/C49</f>
        <v>0.32677225895740425</v>
      </c>
      <c r="G49" s="13">
        <f t="shared" si="6"/>
        <v>4.25</v>
      </c>
      <c r="H49" s="28">
        <f>G49/E49%</f>
        <v>5</v>
      </c>
      <c r="I49" s="14">
        <v>4</v>
      </c>
      <c r="J49" s="31">
        <f>I49/E49%</f>
        <v>4.7058823529411766</v>
      </c>
      <c r="K49" s="31"/>
      <c r="L49" s="32"/>
      <c r="M49" s="77"/>
      <c r="N49" s="32">
        <v>3</v>
      </c>
      <c r="O49" s="32">
        <v>1</v>
      </c>
      <c r="P49" s="70"/>
      <c r="Q49" s="105"/>
    </row>
    <row r="50" spans="1:17" s="87" customFormat="1" ht="15.75">
      <c r="A50" s="34"/>
      <c r="B50" s="65" t="s">
        <v>2</v>
      </c>
      <c r="C50" s="40">
        <f>SUM(C46:C49)</f>
        <v>1350.7800000000002</v>
      </c>
      <c r="D50" s="41">
        <f>SUM(D46:D49)</f>
        <v>2471</v>
      </c>
      <c r="E50" s="41">
        <f>SUM(E46:E49)</f>
        <v>2142</v>
      </c>
      <c r="F50" s="48">
        <f>SUM(F46:F49)</f>
        <v>11.650096015292936</v>
      </c>
      <c r="G50" s="13">
        <f>SUM(G46:G49)</f>
        <v>107.1</v>
      </c>
      <c r="H50" s="34"/>
      <c r="I50" s="66">
        <f>SUM(I46:I49)</f>
        <v>106</v>
      </c>
      <c r="J50" s="35"/>
      <c r="K50" s="35"/>
      <c r="L50" s="36"/>
      <c r="M50" s="37"/>
      <c r="N50" s="112">
        <f>SUM(N46:N49)</f>
        <v>78</v>
      </c>
      <c r="O50" s="112">
        <f>SUM(O46:O49)</f>
        <v>28</v>
      </c>
      <c r="P50" s="12"/>
      <c r="Q50" s="105"/>
    </row>
    <row r="51" spans="1:17" s="87" customFormat="1">
      <c r="A51" s="124" t="s">
        <v>137</v>
      </c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05"/>
    </row>
    <row r="52" spans="1:17" s="87" customFormat="1" ht="15.75">
      <c r="A52" s="109" t="s">
        <v>138</v>
      </c>
      <c r="B52" s="54" t="s">
        <v>111</v>
      </c>
      <c r="C52" s="53">
        <v>189.93</v>
      </c>
      <c r="D52" s="38">
        <v>0</v>
      </c>
      <c r="E52" s="110">
        <v>0</v>
      </c>
      <c r="F52" s="111">
        <v>0</v>
      </c>
      <c r="G52" s="28">
        <v>0</v>
      </c>
      <c r="H52" s="28">
        <v>5</v>
      </c>
      <c r="I52" s="14">
        <v>0</v>
      </c>
      <c r="J52" s="35">
        <v>0</v>
      </c>
      <c r="K52" s="35"/>
      <c r="L52" s="36"/>
      <c r="M52" s="37"/>
      <c r="N52" s="11"/>
      <c r="O52" s="11"/>
      <c r="P52" s="12"/>
      <c r="Q52" s="105"/>
    </row>
    <row r="53" spans="1:17" s="87" customFormat="1" ht="15.75">
      <c r="A53" s="99" t="s">
        <v>139</v>
      </c>
      <c r="B53" s="73" t="s">
        <v>17</v>
      </c>
      <c r="C53" s="25">
        <v>203.81</v>
      </c>
      <c r="D53" s="28">
        <v>0</v>
      </c>
      <c r="E53" s="30">
        <v>0</v>
      </c>
      <c r="F53" s="30">
        <v>0</v>
      </c>
      <c r="G53" s="28">
        <v>0</v>
      </c>
      <c r="H53" s="28">
        <v>5</v>
      </c>
      <c r="I53" s="14">
        <v>0</v>
      </c>
      <c r="J53" s="35">
        <v>0</v>
      </c>
      <c r="K53" s="35"/>
      <c r="L53" s="36"/>
      <c r="M53" s="37"/>
      <c r="N53" s="11"/>
      <c r="O53" s="11"/>
      <c r="P53" s="12"/>
      <c r="Q53" s="105"/>
    </row>
    <row r="54" spans="1:17" s="87" customFormat="1" ht="15.75">
      <c r="A54" s="34"/>
      <c r="B54" s="65" t="s">
        <v>2</v>
      </c>
      <c r="C54" s="40">
        <f>SUM(C52:C53)</f>
        <v>393.74</v>
      </c>
      <c r="D54" s="41">
        <v>0</v>
      </c>
      <c r="E54" s="41">
        <v>0</v>
      </c>
      <c r="F54" s="30">
        <v>0</v>
      </c>
      <c r="G54" s="28">
        <v>0</v>
      </c>
      <c r="H54" s="28"/>
      <c r="I54" s="66">
        <f>SUM(I52:I53)</f>
        <v>0</v>
      </c>
      <c r="J54" s="35"/>
      <c r="K54" s="35"/>
      <c r="L54" s="36"/>
      <c r="M54" s="37"/>
      <c r="N54" s="13"/>
      <c r="O54" s="13"/>
      <c r="P54" s="12"/>
      <c r="Q54" s="105"/>
    </row>
    <row r="55" spans="1:17" s="87" customFormat="1">
      <c r="A55" s="124" t="s">
        <v>140</v>
      </c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05"/>
    </row>
    <row r="56" spans="1:17" s="87" customFormat="1" ht="15.75">
      <c r="A56" s="99" t="s">
        <v>141</v>
      </c>
      <c r="B56" s="73" t="s">
        <v>111</v>
      </c>
      <c r="C56" s="25">
        <v>233.84</v>
      </c>
      <c r="D56" s="38">
        <v>0</v>
      </c>
      <c r="E56" s="27">
        <v>0</v>
      </c>
      <c r="F56" s="34">
        <v>0</v>
      </c>
      <c r="G56" s="34">
        <f t="shared" ref="G56:G57" si="7">E56*5%</f>
        <v>0</v>
      </c>
      <c r="H56" s="34">
        <v>5</v>
      </c>
      <c r="I56" s="14">
        <v>0</v>
      </c>
      <c r="J56" s="35">
        <v>0</v>
      </c>
      <c r="K56" s="35"/>
      <c r="L56" s="36"/>
      <c r="M56" s="37"/>
      <c r="N56" s="11"/>
      <c r="O56" s="11"/>
      <c r="P56" s="12"/>
      <c r="Q56" s="105"/>
    </row>
    <row r="57" spans="1:17" s="87" customFormat="1" ht="15.75">
      <c r="A57" s="99" t="s">
        <v>142</v>
      </c>
      <c r="B57" s="73" t="s">
        <v>18</v>
      </c>
      <c r="C57" s="25">
        <v>79.319999999999993</v>
      </c>
      <c r="D57" s="38">
        <v>0</v>
      </c>
      <c r="E57" s="27">
        <v>0</v>
      </c>
      <c r="F57" s="34">
        <v>0</v>
      </c>
      <c r="G57" s="34">
        <f t="shared" si="7"/>
        <v>0</v>
      </c>
      <c r="H57" s="34">
        <v>5</v>
      </c>
      <c r="I57" s="14">
        <v>0</v>
      </c>
      <c r="J57" s="35">
        <v>0</v>
      </c>
      <c r="K57" s="35"/>
      <c r="L57" s="36"/>
      <c r="M57" s="37"/>
      <c r="N57" s="11"/>
      <c r="O57" s="11"/>
      <c r="P57" s="12"/>
      <c r="Q57" s="105"/>
    </row>
    <row r="58" spans="1:17" s="87" customFormat="1" ht="15.75">
      <c r="A58" s="34"/>
      <c r="B58" s="65" t="s">
        <v>2</v>
      </c>
      <c r="C58" s="40">
        <f>SUM(C56:C57)</f>
        <v>313.15999999999997</v>
      </c>
      <c r="D58" s="41">
        <v>0</v>
      </c>
      <c r="E58" s="41">
        <f>SUM(E56:E57)</f>
        <v>0</v>
      </c>
      <c r="F58" s="30">
        <v>0</v>
      </c>
      <c r="G58" s="34">
        <v>0</v>
      </c>
      <c r="H58" s="34"/>
      <c r="I58" s="66">
        <f>SUM(I56:I57)</f>
        <v>0</v>
      </c>
      <c r="J58" s="35"/>
      <c r="K58" s="35"/>
      <c r="L58" s="36"/>
      <c r="M58" s="37"/>
      <c r="N58" s="13"/>
      <c r="O58" s="13"/>
      <c r="P58" s="12"/>
      <c r="Q58" s="105"/>
    </row>
    <row r="59" spans="1:17" s="87" customFormat="1">
      <c r="A59" s="124" t="s">
        <v>143</v>
      </c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05"/>
    </row>
    <row r="60" spans="1:17" s="87" customFormat="1" ht="15.75">
      <c r="A60" s="99" t="s">
        <v>144</v>
      </c>
      <c r="B60" s="73" t="s">
        <v>125</v>
      </c>
      <c r="C60" s="25">
        <v>4100.01</v>
      </c>
      <c r="D60" s="28">
        <v>7188</v>
      </c>
      <c r="E60" s="30">
        <v>7057</v>
      </c>
      <c r="F60" s="62">
        <f>E60/C60</f>
        <v>1.7212153141089899</v>
      </c>
      <c r="G60" s="13">
        <f t="shared" ref="G60:G61" si="8">E60*5%</f>
        <v>352.85</v>
      </c>
      <c r="H60" s="34">
        <f>G60/E60%</f>
        <v>5.0000000000000009</v>
      </c>
      <c r="I60" s="14">
        <v>352</v>
      </c>
      <c r="J60" s="35">
        <f>I60/E60%</f>
        <v>4.9879552217656231</v>
      </c>
      <c r="K60" s="36">
        <v>140</v>
      </c>
      <c r="L60" s="36"/>
      <c r="M60" s="14"/>
      <c r="N60" s="70">
        <v>159</v>
      </c>
      <c r="O60" s="70">
        <v>53</v>
      </c>
      <c r="P60" s="71"/>
      <c r="Q60" s="105"/>
    </row>
    <row r="61" spans="1:17" s="87" customFormat="1" ht="15.75">
      <c r="A61" s="99" t="s">
        <v>145</v>
      </c>
      <c r="B61" s="73" t="s">
        <v>19</v>
      </c>
      <c r="C61" s="25">
        <v>1069.01</v>
      </c>
      <c r="D61" s="28">
        <v>4702</v>
      </c>
      <c r="E61" s="30">
        <v>5650</v>
      </c>
      <c r="F61" s="62">
        <f>E61/C61</f>
        <v>5.2852639357910594</v>
      </c>
      <c r="G61" s="13">
        <f t="shared" si="8"/>
        <v>282.5</v>
      </c>
      <c r="H61" s="34">
        <f>G61/E61%</f>
        <v>5</v>
      </c>
      <c r="I61" s="14">
        <v>282</v>
      </c>
      <c r="J61" s="35">
        <f>I61/E61%</f>
        <v>4.9911504424778759</v>
      </c>
      <c r="K61" s="35"/>
      <c r="L61" s="36"/>
      <c r="M61" s="14"/>
      <c r="N61" s="70">
        <v>211</v>
      </c>
      <c r="O61" s="70">
        <v>71</v>
      </c>
      <c r="P61" s="71"/>
      <c r="Q61" s="105"/>
    </row>
    <row r="62" spans="1:17" s="87" customFormat="1" ht="15.75">
      <c r="A62" s="34"/>
      <c r="B62" s="65" t="s">
        <v>2</v>
      </c>
      <c r="C62" s="40">
        <f>SUM(C60:C61)</f>
        <v>5169.0200000000004</v>
      </c>
      <c r="D62" s="41">
        <f>SUM(D60:D61)</f>
        <v>11890</v>
      </c>
      <c r="E62" s="41">
        <f>SUM(E60:E61)</f>
        <v>12707</v>
      </c>
      <c r="F62" s="48">
        <f>SUM(F60:F61)</f>
        <v>7.0064792499000497</v>
      </c>
      <c r="G62" s="34">
        <f t="shared" ref="G62:I62" si="9">SUM(G60:G61)</f>
        <v>635.35</v>
      </c>
      <c r="H62" s="34"/>
      <c r="I62" s="66">
        <f t="shared" si="9"/>
        <v>634</v>
      </c>
      <c r="J62" s="35"/>
      <c r="K62" s="36">
        <v>140</v>
      </c>
      <c r="L62" s="36"/>
      <c r="M62" s="28"/>
      <c r="N62" s="113">
        <f>SUM(N60:N61)</f>
        <v>370</v>
      </c>
      <c r="O62" s="113">
        <f>SUM(O60:O61)</f>
        <v>124</v>
      </c>
      <c r="P62" s="12"/>
      <c r="Q62" s="105"/>
    </row>
    <row r="63" spans="1:17" s="87" customFormat="1">
      <c r="A63" s="124" t="s">
        <v>146</v>
      </c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05"/>
    </row>
    <row r="64" spans="1:17" s="87" customFormat="1" ht="15.75">
      <c r="A64" s="99" t="s">
        <v>147</v>
      </c>
      <c r="B64" s="73" t="s">
        <v>125</v>
      </c>
      <c r="C64" s="42">
        <v>315.85000000000002</v>
      </c>
      <c r="D64" s="43">
        <v>206</v>
      </c>
      <c r="E64" s="27">
        <v>189</v>
      </c>
      <c r="F64" s="45">
        <f t="shared" ref="F64:F72" si="10">E64/C64</f>
        <v>0.59838530948234914</v>
      </c>
      <c r="G64" s="34">
        <f t="shared" ref="G64:G72" si="11">E64*5%</f>
        <v>9.4500000000000011</v>
      </c>
      <c r="H64" s="34">
        <f>G64/E64%</f>
        <v>5.0000000000000009</v>
      </c>
      <c r="I64" s="14">
        <v>9</v>
      </c>
      <c r="J64" s="35">
        <f>I64/E64%</f>
        <v>4.7619047619047619</v>
      </c>
      <c r="K64" s="35"/>
      <c r="L64" s="36"/>
      <c r="M64" s="37"/>
      <c r="N64" s="32">
        <v>6</v>
      </c>
      <c r="O64" s="32">
        <v>3</v>
      </c>
      <c r="P64" s="61"/>
      <c r="Q64" s="105"/>
    </row>
    <row r="65" spans="1:17" s="87" customFormat="1" ht="15.75">
      <c r="A65" s="99" t="s">
        <v>148</v>
      </c>
      <c r="B65" s="73" t="s">
        <v>20</v>
      </c>
      <c r="C65" s="56">
        <v>287.51</v>
      </c>
      <c r="D65" s="33">
        <v>26</v>
      </c>
      <c r="E65" s="27">
        <v>19</v>
      </c>
      <c r="F65" s="45">
        <f t="shared" si="10"/>
        <v>6.6084657924941739E-2</v>
      </c>
      <c r="G65" s="34">
        <f>E65*5%</f>
        <v>0.95000000000000007</v>
      </c>
      <c r="H65" s="34">
        <v>5</v>
      </c>
      <c r="I65" s="14">
        <v>0</v>
      </c>
      <c r="J65" s="35">
        <f>I65/E65%</f>
        <v>0</v>
      </c>
      <c r="K65" s="35"/>
      <c r="L65" s="36"/>
      <c r="M65" s="37"/>
      <c r="N65" s="11"/>
      <c r="O65" s="11"/>
      <c r="P65" s="12"/>
      <c r="Q65" s="105"/>
    </row>
    <row r="66" spans="1:17" s="87" customFormat="1" ht="15.75">
      <c r="A66" s="99" t="s">
        <v>149</v>
      </c>
      <c r="B66" s="73" t="s">
        <v>150</v>
      </c>
      <c r="C66" s="56">
        <v>16</v>
      </c>
      <c r="D66" s="33">
        <v>0</v>
      </c>
      <c r="E66" s="27">
        <v>0</v>
      </c>
      <c r="F66" s="45">
        <f t="shared" si="10"/>
        <v>0</v>
      </c>
      <c r="G66" s="34">
        <f t="shared" si="11"/>
        <v>0</v>
      </c>
      <c r="H66" s="34">
        <v>5</v>
      </c>
      <c r="I66" s="14">
        <v>0</v>
      </c>
      <c r="J66" s="35">
        <v>0</v>
      </c>
      <c r="K66" s="35"/>
      <c r="L66" s="36"/>
      <c r="M66" s="37"/>
      <c r="N66" s="11"/>
      <c r="O66" s="11"/>
      <c r="P66" s="12"/>
      <c r="Q66" s="105"/>
    </row>
    <row r="67" spans="1:17" s="87" customFormat="1" ht="15.75">
      <c r="A67" s="99" t="s">
        <v>151</v>
      </c>
      <c r="B67" s="73" t="s">
        <v>21</v>
      </c>
      <c r="C67" s="56">
        <v>22.14</v>
      </c>
      <c r="D67" s="33">
        <v>0</v>
      </c>
      <c r="E67" s="27">
        <v>0</v>
      </c>
      <c r="F67" s="45">
        <f t="shared" si="10"/>
        <v>0</v>
      </c>
      <c r="G67" s="34">
        <f t="shared" si="11"/>
        <v>0</v>
      </c>
      <c r="H67" s="34">
        <v>5</v>
      </c>
      <c r="I67" s="14">
        <v>0</v>
      </c>
      <c r="J67" s="35">
        <v>0</v>
      </c>
      <c r="K67" s="35"/>
      <c r="L67" s="36"/>
      <c r="M67" s="37"/>
      <c r="N67" s="11"/>
      <c r="O67" s="11"/>
      <c r="P67" s="12"/>
      <c r="Q67" s="105"/>
    </row>
    <row r="68" spans="1:17" s="87" customFormat="1" ht="15.75">
      <c r="A68" s="99" t="s">
        <v>152</v>
      </c>
      <c r="B68" s="73" t="s">
        <v>22</v>
      </c>
      <c r="C68" s="56">
        <v>58.19</v>
      </c>
      <c r="D68" s="33">
        <v>33</v>
      </c>
      <c r="E68" s="27">
        <v>62</v>
      </c>
      <c r="F68" s="45">
        <f t="shared" si="10"/>
        <v>1.0654751675545626</v>
      </c>
      <c r="G68" s="34">
        <f t="shared" si="11"/>
        <v>3.1</v>
      </c>
      <c r="H68" s="34">
        <f>G68/E68%</f>
        <v>5</v>
      </c>
      <c r="I68" s="14">
        <v>3</v>
      </c>
      <c r="J68" s="35">
        <f>I68/E68%</f>
        <v>4.838709677419355</v>
      </c>
      <c r="K68" s="35"/>
      <c r="L68" s="36"/>
      <c r="M68" s="37"/>
      <c r="N68" s="103">
        <v>2</v>
      </c>
      <c r="O68" s="70">
        <v>1</v>
      </c>
      <c r="P68" s="12"/>
      <c r="Q68" s="105"/>
    </row>
    <row r="69" spans="1:17" s="87" customFormat="1" ht="15.75">
      <c r="A69" s="99" t="s">
        <v>153</v>
      </c>
      <c r="B69" s="73" t="s">
        <v>23</v>
      </c>
      <c r="C69" s="56">
        <v>8.74</v>
      </c>
      <c r="D69" s="33">
        <v>13</v>
      </c>
      <c r="E69" s="27">
        <v>23</v>
      </c>
      <c r="F69" s="45">
        <f t="shared" si="10"/>
        <v>2.6315789473684208</v>
      </c>
      <c r="G69" s="34">
        <f t="shared" si="11"/>
        <v>1.1500000000000001</v>
      </c>
      <c r="H69" s="34">
        <v>5</v>
      </c>
      <c r="I69" s="14">
        <v>1</v>
      </c>
      <c r="J69" s="35">
        <f>I69/E69%</f>
        <v>4.3478260869565215</v>
      </c>
      <c r="K69" s="35"/>
      <c r="L69" s="36"/>
      <c r="M69" s="37"/>
      <c r="N69" s="103"/>
      <c r="O69" s="70">
        <v>1</v>
      </c>
      <c r="P69" s="12"/>
      <c r="Q69" s="105"/>
    </row>
    <row r="70" spans="1:17" s="87" customFormat="1" ht="15.75">
      <c r="A70" s="99" t="s">
        <v>154</v>
      </c>
      <c r="B70" s="73" t="s">
        <v>24</v>
      </c>
      <c r="C70" s="56">
        <v>11.84</v>
      </c>
      <c r="D70" s="33">
        <v>16</v>
      </c>
      <c r="E70" s="27">
        <v>0</v>
      </c>
      <c r="F70" s="45">
        <f t="shared" si="10"/>
        <v>0</v>
      </c>
      <c r="G70" s="34">
        <f t="shared" si="11"/>
        <v>0</v>
      </c>
      <c r="H70" s="34">
        <v>5</v>
      </c>
      <c r="I70" s="14">
        <v>0</v>
      </c>
      <c r="J70" s="35">
        <v>0</v>
      </c>
      <c r="K70" s="35"/>
      <c r="L70" s="36"/>
      <c r="M70" s="37"/>
      <c r="N70" s="11"/>
      <c r="O70" s="11"/>
      <c r="P70" s="12"/>
      <c r="Q70" s="105"/>
    </row>
    <row r="71" spans="1:17" s="87" customFormat="1" ht="15.75">
      <c r="A71" s="99" t="s">
        <v>155</v>
      </c>
      <c r="B71" s="73" t="s">
        <v>25</v>
      </c>
      <c r="C71" s="57">
        <v>16.3</v>
      </c>
      <c r="D71" s="33">
        <v>0</v>
      </c>
      <c r="E71" s="27">
        <v>0</v>
      </c>
      <c r="F71" s="45">
        <f t="shared" si="10"/>
        <v>0</v>
      </c>
      <c r="G71" s="34">
        <f t="shared" si="11"/>
        <v>0</v>
      </c>
      <c r="H71" s="34">
        <v>5</v>
      </c>
      <c r="I71" s="14">
        <v>0</v>
      </c>
      <c r="J71" s="35">
        <v>0</v>
      </c>
      <c r="K71" s="35"/>
      <c r="L71" s="36"/>
      <c r="M71" s="37"/>
      <c r="N71" s="11"/>
      <c r="O71" s="11"/>
      <c r="P71" s="12"/>
      <c r="Q71" s="105"/>
    </row>
    <row r="72" spans="1:17" s="87" customFormat="1" ht="15.75">
      <c r="A72" s="99" t="s">
        <v>156</v>
      </c>
      <c r="B72" s="95" t="s">
        <v>26</v>
      </c>
      <c r="C72" s="72">
        <v>9.41</v>
      </c>
      <c r="D72" s="33">
        <v>7</v>
      </c>
      <c r="E72" s="27">
        <v>2</v>
      </c>
      <c r="F72" s="45">
        <f t="shared" si="10"/>
        <v>0.21253985122210414</v>
      </c>
      <c r="G72" s="34">
        <f t="shared" si="11"/>
        <v>0.1</v>
      </c>
      <c r="H72" s="34">
        <v>5</v>
      </c>
      <c r="I72" s="14">
        <v>0</v>
      </c>
      <c r="J72" s="35">
        <f>I72/E72%</f>
        <v>0</v>
      </c>
      <c r="K72" s="35"/>
      <c r="L72" s="36"/>
      <c r="M72" s="37"/>
      <c r="N72" s="11"/>
      <c r="O72" s="11"/>
      <c r="P72" s="12"/>
      <c r="Q72" s="105"/>
    </row>
    <row r="73" spans="1:17" s="87" customFormat="1" ht="15.75">
      <c r="A73" s="34"/>
      <c r="B73" s="65" t="s">
        <v>2</v>
      </c>
      <c r="C73" s="59">
        <f>SUM(C64:C72)</f>
        <v>745.98</v>
      </c>
      <c r="D73" s="41">
        <f>SUM(D64:D72)</f>
        <v>301</v>
      </c>
      <c r="E73" s="41">
        <f>SUM(E64:E72)</f>
        <v>295</v>
      </c>
      <c r="F73" s="62">
        <f>SUM(F64:F72)</f>
        <v>4.5740639335523783</v>
      </c>
      <c r="G73" s="68">
        <f>SUM(G64:G72)</f>
        <v>14.75</v>
      </c>
      <c r="H73" s="34"/>
      <c r="I73" s="66">
        <f>SUM(I64:I72)</f>
        <v>13</v>
      </c>
      <c r="J73" s="35"/>
      <c r="K73" s="35"/>
      <c r="L73" s="36"/>
      <c r="M73" s="37"/>
      <c r="N73" s="112">
        <f>SUM(N64:N72)</f>
        <v>8</v>
      </c>
      <c r="O73" s="112">
        <f>SUM(O64:O72)</f>
        <v>5</v>
      </c>
      <c r="P73" s="12"/>
      <c r="Q73" s="105"/>
    </row>
    <row r="74" spans="1:17" s="87" customFormat="1">
      <c r="A74" s="124" t="s">
        <v>157</v>
      </c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05"/>
    </row>
    <row r="75" spans="1:17" s="87" customFormat="1" ht="15.75">
      <c r="A75" s="99" t="s">
        <v>158</v>
      </c>
      <c r="B75" s="73" t="s">
        <v>159</v>
      </c>
      <c r="C75" s="25">
        <v>102.48</v>
      </c>
      <c r="D75" s="38">
        <v>0</v>
      </c>
      <c r="E75" s="27">
        <v>0</v>
      </c>
      <c r="F75" s="34">
        <v>0</v>
      </c>
      <c r="G75" s="28">
        <v>0</v>
      </c>
      <c r="H75" s="28">
        <v>5</v>
      </c>
      <c r="I75" s="14">
        <v>0</v>
      </c>
      <c r="J75" s="35">
        <v>0</v>
      </c>
      <c r="K75" s="35"/>
      <c r="L75" s="36"/>
      <c r="M75" s="35"/>
      <c r="N75" s="36"/>
      <c r="O75" s="36"/>
      <c r="P75" s="61"/>
      <c r="Q75" s="105"/>
    </row>
    <row r="76" spans="1:17" s="87" customFormat="1" ht="30">
      <c r="A76" s="99" t="s">
        <v>160</v>
      </c>
      <c r="B76" s="73" t="s">
        <v>161</v>
      </c>
      <c r="C76" s="25">
        <v>118.29</v>
      </c>
      <c r="D76" s="38">
        <v>0</v>
      </c>
      <c r="E76" s="27">
        <v>0</v>
      </c>
      <c r="F76" s="34">
        <v>0</v>
      </c>
      <c r="G76" s="28">
        <v>0</v>
      </c>
      <c r="H76" s="28">
        <v>5</v>
      </c>
      <c r="I76" s="14">
        <v>0</v>
      </c>
      <c r="J76" s="35">
        <v>0</v>
      </c>
      <c r="K76" s="35"/>
      <c r="L76" s="36"/>
      <c r="M76" s="35"/>
      <c r="N76" s="13"/>
      <c r="O76" s="13"/>
      <c r="P76" s="12"/>
      <c r="Q76" s="105"/>
    </row>
    <row r="77" spans="1:17" s="87" customFormat="1" ht="15.75">
      <c r="A77" s="99" t="s">
        <v>162</v>
      </c>
      <c r="B77" s="73" t="s">
        <v>27</v>
      </c>
      <c r="C77" s="56">
        <v>274</v>
      </c>
      <c r="D77" s="38">
        <v>0</v>
      </c>
      <c r="E77" s="27">
        <v>0</v>
      </c>
      <c r="F77" s="34">
        <v>0</v>
      </c>
      <c r="G77" s="28">
        <v>0</v>
      </c>
      <c r="H77" s="28">
        <v>5</v>
      </c>
      <c r="I77" s="14">
        <v>0</v>
      </c>
      <c r="J77" s="35">
        <v>0</v>
      </c>
      <c r="K77" s="35"/>
      <c r="L77" s="36"/>
      <c r="M77" s="35"/>
      <c r="N77" s="13"/>
      <c r="O77" s="13"/>
      <c r="P77" s="12"/>
      <c r="Q77" s="105"/>
    </row>
    <row r="78" spans="1:17" s="87" customFormat="1" ht="15.75">
      <c r="A78" s="34"/>
      <c r="B78" s="65" t="s">
        <v>2</v>
      </c>
      <c r="C78" s="40">
        <f>SUM(C75:C77)</f>
        <v>494.77</v>
      </c>
      <c r="D78" s="41">
        <f>SUM(D75:D77)</f>
        <v>0</v>
      </c>
      <c r="E78" s="41">
        <f>SUM(E75:E77)</f>
        <v>0</v>
      </c>
      <c r="F78" s="30">
        <f>SUM(F75:F77)</f>
        <v>0</v>
      </c>
      <c r="G78" s="28">
        <v>0</v>
      </c>
      <c r="H78" s="28"/>
      <c r="I78" s="66">
        <f>SUM(I75:I77)</f>
        <v>0</v>
      </c>
      <c r="J78" s="35"/>
      <c r="K78" s="35"/>
      <c r="L78" s="36"/>
      <c r="M78" s="35"/>
      <c r="N78" s="13"/>
      <c r="O78" s="13"/>
      <c r="P78" s="12"/>
      <c r="Q78" s="105"/>
    </row>
    <row r="79" spans="1:17" s="87" customFormat="1">
      <c r="A79" s="124" t="s">
        <v>163</v>
      </c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05"/>
    </row>
    <row r="80" spans="1:17" s="87" customFormat="1" ht="15.75">
      <c r="A80" s="99" t="s">
        <v>164</v>
      </c>
      <c r="B80" s="73" t="s">
        <v>125</v>
      </c>
      <c r="C80" s="25">
        <v>124.02</v>
      </c>
      <c r="D80" s="38">
        <v>962</v>
      </c>
      <c r="E80" s="27">
        <v>694</v>
      </c>
      <c r="F80" s="45">
        <f>E80/C80</f>
        <v>5.5958716336074827</v>
      </c>
      <c r="G80" s="28">
        <f t="shared" ref="G80:G85" si="12">E80*5%</f>
        <v>34.700000000000003</v>
      </c>
      <c r="H80" s="28">
        <f>G80/E80%</f>
        <v>5</v>
      </c>
      <c r="I80" s="14">
        <v>31</v>
      </c>
      <c r="J80" s="35">
        <f>I80/E80%</f>
        <v>4.46685878962536</v>
      </c>
      <c r="K80" s="35"/>
      <c r="L80" s="36"/>
      <c r="M80" s="37"/>
      <c r="N80" s="32">
        <v>25</v>
      </c>
      <c r="O80" s="32">
        <v>3</v>
      </c>
      <c r="P80" s="61"/>
      <c r="Q80" s="105"/>
    </row>
    <row r="81" spans="1:17" s="87" customFormat="1" ht="45">
      <c r="A81" s="99" t="s">
        <v>165</v>
      </c>
      <c r="B81" s="73" t="s">
        <v>301</v>
      </c>
      <c r="C81" s="25"/>
      <c r="D81" s="38"/>
      <c r="E81" s="27"/>
      <c r="F81" s="45"/>
      <c r="G81" s="28"/>
      <c r="H81" s="28"/>
      <c r="I81" s="14">
        <v>3</v>
      </c>
      <c r="J81" s="35"/>
      <c r="K81" s="35"/>
      <c r="L81" s="36"/>
      <c r="M81" s="37"/>
      <c r="N81" s="32"/>
      <c r="O81" s="32">
        <v>3</v>
      </c>
      <c r="P81" s="61"/>
      <c r="Q81" s="105"/>
    </row>
    <row r="82" spans="1:17" s="87" customFormat="1" ht="15.75">
      <c r="A82" s="99" t="s">
        <v>167</v>
      </c>
      <c r="B82" s="73" t="s">
        <v>166</v>
      </c>
      <c r="C82" s="25">
        <v>699.6</v>
      </c>
      <c r="D82" s="38">
        <v>3133</v>
      </c>
      <c r="E82" s="27">
        <v>3748</v>
      </c>
      <c r="F82" s="45">
        <f>E82/C82</f>
        <v>5.3573470554602629</v>
      </c>
      <c r="G82" s="28">
        <f t="shared" si="12"/>
        <v>187.4</v>
      </c>
      <c r="H82" s="28">
        <f>G82/E82%</f>
        <v>5.0000000000000009</v>
      </c>
      <c r="I82" s="14">
        <v>187</v>
      </c>
      <c r="J82" s="35">
        <f>I82/E82%</f>
        <v>4.9893276414087522</v>
      </c>
      <c r="K82" s="35"/>
      <c r="L82" s="36"/>
      <c r="M82" s="37"/>
      <c r="N82" s="70">
        <v>140</v>
      </c>
      <c r="O82" s="70">
        <v>47</v>
      </c>
      <c r="P82" s="71"/>
      <c r="Q82" s="105"/>
    </row>
    <row r="83" spans="1:17" s="87" customFormat="1" ht="15.75">
      <c r="A83" s="99" t="s">
        <v>316</v>
      </c>
      <c r="B83" s="73" t="s">
        <v>28</v>
      </c>
      <c r="C83" s="25">
        <v>354.61</v>
      </c>
      <c r="D83" s="38">
        <v>3182</v>
      </c>
      <c r="E83" s="27">
        <v>3359</v>
      </c>
      <c r="F83" s="45">
        <f>E83/C83</f>
        <v>9.4723781055243776</v>
      </c>
      <c r="G83" s="28">
        <f t="shared" si="12"/>
        <v>167.95000000000002</v>
      </c>
      <c r="H83" s="28">
        <f>G83/E83%</f>
        <v>5</v>
      </c>
      <c r="I83" s="14">
        <v>167</v>
      </c>
      <c r="J83" s="35">
        <f>I83/E83%</f>
        <v>4.9717177731467697</v>
      </c>
      <c r="K83" s="35"/>
      <c r="L83" s="36"/>
      <c r="M83" s="37"/>
      <c r="N83" s="70">
        <v>125</v>
      </c>
      <c r="O83" s="70">
        <v>41</v>
      </c>
      <c r="P83" s="71"/>
      <c r="Q83" s="105"/>
    </row>
    <row r="84" spans="1:17" s="87" customFormat="1" ht="15" customHeight="1">
      <c r="A84" s="99" t="s">
        <v>168</v>
      </c>
      <c r="B84" s="73" t="s">
        <v>169</v>
      </c>
      <c r="C84" s="25">
        <v>22.59</v>
      </c>
      <c r="D84" s="38">
        <v>211</v>
      </c>
      <c r="E84" s="27">
        <v>185</v>
      </c>
      <c r="F84" s="45">
        <f>E84/C84</f>
        <v>8.18946436476317</v>
      </c>
      <c r="G84" s="28">
        <f t="shared" si="12"/>
        <v>9.25</v>
      </c>
      <c r="H84" s="28">
        <f>G84/E84%</f>
        <v>5</v>
      </c>
      <c r="I84" s="14">
        <v>9</v>
      </c>
      <c r="J84" s="35">
        <f>I84/E84%</f>
        <v>4.8648648648648649</v>
      </c>
      <c r="K84" s="35"/>
      <c r="L84" s="36"/>
      <c r="M84" s="37"/>
      <c r="N84" s="70">
        <v>6</v>
      </c>
      <c r="O84" s="70">
        <v>3</v>
      </c>
      <c r="P84" s="71"/>
      <c r="Q84" s="105"/>
    </row>
    <row r="85" spans="1:17" s="87" customFormat="1" ht="15.75">
      <c r="A85" s="99" t="s">
        <v>170</v>
      </c>
      <c r="B85" s="73" t="s">
        <v>29</v>
      </c>
      <c r="C85" s="25">
        <v>812.9</v>
      </c>
      <c r="D85" s="38">
        <v>2171</v>
      </c>
      <c r="E85" s="27">
        <v>2806</v>
      </c>
      <c r="F85" s="45">
        <f>E85/C85</f>
        <v>3.451839094599582</v>
      </c>
      <c r="G85" s="28">
        <f t="shared" si="12"/>
        <v>140.30000000000001</v>
      </c>
      <c r="H85" s="28">
        <f>G85/E85%</f>
        <v>5.0000000000000009</v>
      </c>
      <c r="I85" s="14">
        <v>140</v>
      </c>
      <c r="J85" s="35">
        <f>I85/E85%</f>
        <v>4.9893086243763367</v>
      </c>
      <c r="K85" s="35"/>
      <c r="L85" s="36"/>
      <c r="M85" s="37"/>
      <c r="N85" s="70">
        <v>105</v>
      </c>
      <c r="O85" s="70">
        <v>35</v>
      </c>
      <c r="P85" s="71"/>
      <c r="Q85" s="105"/>
    </row>
    <row r="86" spans="1:17" s="87" customFormat="1" ht="15.75">
      <c r="A86" s="34"/>
      <c r="B86" s="65" t="s">
        <v>2</v>
      </c>
      <c r="C86" s="40">
        <f>SUM(C80:C85)</f>
        <v>2013.7199999999998</v>
      </c>
      <c r="D86" s="41">
        <f>SUM(D80:D85)</f>
        <v>9659</v>
      </c>
      <c r="E86" s="41">
        <f>SUM(E80:E85)</f>
        <v>10792</v>
      </c>
      <c r="F86" s="48">
        <f>SUM(F80:F85)</f>
        <v>32.066900253954877</v>
      </c>
      <c r="G86" s="14">
        <f>SUM(G80:G85)</f>
        <v>539.60000000000014</v>
      </c>
      <c r="H86" s="28"/>
      <c r="I86" s="66">
        <f>SUM(I80:I85)</f>
        <v>537</v>
      </c>
      <c r="J86" s="35"/>
      <c r="K86" s="35"/>
      <c r="L86" s="36"/>
      <c r="M86" s="37"/>
      <c r="N86" s="112">
        <f>SUM(N80:N85)</f>
        <v>401</v>
      </c>
      <c r="O86" s="112">
        <f>SUM(O80:O85)</f>
        <v>132</v>
      </c>
      <c r="P86" s="114"/>
      <c r="Q86" s="105"/>
    </row>
    <row r="87" spans="1:17" s="87" customFormat="1">
      <c r="A87" s="124" t="s">
        <v>171</v>
      </c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05"/>
    </row>
    <row r="88" spans="1:17" s="87" customFormat="1" ht="15.75">
      <c r="A88" s="99" t="s">
        <v>172</v>
      </c>
      <c r="B88" s="73" t="s">
        <v>125</v>
      </c>
      <c r="C88" s="42">
        <v>592.4</v>
      </c>
      <c r="D88" s="38">
        <v>981</v>
      </c>
      <c r="E88" s="27">
        <v>1248</v>
      </c>
      <c r="F88" s="13">
        <f t="shared" ref="F88:F95" si="13">E88/C88</f>
        <v>2.1066846725185688</v>
      </c>
      <c r="G88" s="11">
        <f t="shared" ref="G88:G95" si="14">E88*5%</f>
        <v>62.400000000000006</v>
      </c>
      <c r="H88" s="34">
        <f>G88/E88%</f>
        <v>5</v>
      </c>
      <c r="I88" s="14">
        <v>62</v>
      </c>
      <c r="J88" s="35">
        <f>I88/E88%</f>
        <v>4.9679487179487181</v>
      </c>
      <c r="K88" s="35"/>
      <c r="L88" s="36"/>
      <c r="M88" s="37"/>
      <c r="N88" s="32">
        <f>I88*75%</f>
        <v>46.5</v>
      </c>
      <c r="O88" s="32">
        <v>15</v>
      </c>
      <c r="P88" s="61"/>
      <c r="Q88" s="105"/>
    </row>
    <row r="89" spans="1:17" s="87" customFormat="1" ht="15.75">
      <c r="A89" s="99" t="s">
        <v>173</v>
      </c>
      <c r="B89" s="74" t="s">
        <v>30</v>
      </c>
      <c r="C89" s="56">
        <v>363.9</v>
      </c>
      <c r="D89" s="38">
        <v>1221</v>
      </c>
      <c r="E89" s="27">
        <v>1196</v>
      </c>
      <c r="F89" s="13">
        <f t="shared" si="13"/>
        <v>3.2866172025281672</v>
      </c>
      <c r="G89" s="11">
        <f t="shared" si="14"/>
        <v>59.800000000000004</v>
      </c>
      <c r="H89" s="34">
        <f>G89/E89%</f>
        <v>5</v>
      </c>
      <c r="I89" s="14">
        <v>59</v>
      </c>
      <c r="J89" s="35">
        <f t="shared" ref="J89:J95" si="15">I89/E89%</f>
        <v>4.9331103678929766</v>
      </c>
      <c r="K89" s="35"/>
      <c r="L89" s="36"/>
      <c r="M89" s="37"/>
      <c r="N89" s="70">
        <v>44</v>
      </c>
      <c r="O89" s="70">
        <v>15</v>
      </c>
      <c r="P89" s="71"/>
      <c r="Q89" s="105"/>
    </row>
    <row r="90" spans="1:17" s="87" customFormat="1" ht="15.75">
      <c r="A90" s="99" t="s">
        <v>174</v>
      </c>
      <c r="B90" s="74" t="s">
        <v>31</v>
      </c>
      <c r="C90" s="56">
        <v>143.5</v>
      </c>
      <c r="D90" s="38">
        <v>1551</v>
      </c>
      <c r="E90" s="27">
        <v>2049</v>
      </c>
      <c r="F90" s="13">
        <f t="shared" si="13"/>
        <v>14.278745644599303</v>
      </c>
      <c r="G90" s="11">
        <f t="shared" si="14"/>
        <v>102.45</v>
      </c>
      <c r="H90" s="34">
        <f>G90/E90%</f>
        <v>5.0000000000000009</v>
      </c>
      <c r="I90" s="14">
        <v>102</v>
      </c>
      <c r="J90" s="35">
        <f t="shared" si="15"/>
        <v>4.9780380673499272</v>
      </c>
      <c r="K90" s="35"/>
      <c r="L90" s="36"/>
      <c r="M90" s="37"/>
      <c r="N90" s="32">
        <v>76</v>
      </c>
      <c r="O90" s="32">
        <v>26</v>
      </c>
      <c r="P90" s="71"/>
      <c r="Q90" s="105"/>
    </row>
    <row r="91" spans="1:17" s="87" customFormat="1" ht="15.75">
      <c r="A91" s="99" t="s">
        <v>175</v>
      </c>
      <c r="B91" s="74" t="s">
        <v>299</v>
      </c>
      <c r="C91" s="56">
        <v>39.04</v>
      </c>
      <c r="D91" s="38">
        <v>0</v>
      </c>
      <c r="E91" s="27">
        <v>134</v>
      </c>
      <c r="F91" s="13">
        <f t="shared" si="13"/>
        <v>3.432377049180328</v>
      </c>
      <c r="G91" s="11">
        <f t="shared" si="14"/>
        <v>6.7</v>
      </c>
      <c r="H91" s="34">
        <v>5</v>
      </c>
      <c r="I91" s="14">
        <v>6</v>
      </c>
      <c r="J91" s="35">
        <f t="shared" si="15"/>
        <v>4.4776119402985071</v>
      </c>
      <c r="K91" s="35"/>
      <c r="L91" s="36"/>
      <c r="M91" s="37"/>
      <c r="N91" s="70">
        <v>4</v>
      </c>
      <c r="O91" s="70">
        <v>2</v>
      </c>
      <c r="P91" s="71"/>
      <c r="Q91" s="105"/>
    </row>
    <row r="92" spans="1:17" s="87" customFormat="1" ht="15.75">
      <c r="A92" s="99" t="s">
        <v>176</v>
      </c>
      <c r="B92" s="74" t="s">
        <v>32</v>
      </c>
      <c r="C92" s="56">
        <v>29.9</v>
      </c>
      <c r="D92" s="38">
        <v>111</v>
      </c>
      <c r="E92" s="27">
        <v>265</v>
      </c>
      <c r="F92" s="13">
        <f t="shared" si="13"/>
        <v>8.8628762541806019</v>
      </c>
      <c r="G92" s="11">
        <f t="shared" si="14"/>
        <v>13.25</v>
      </c>
      <c r="H92" s="34">
        <f>G92/E92%</f>
        <v>5</v>
      </c>
      <c r="I92" s="14">
        <v>13</v>
      </c>
      <c r="J92" s="35">
        <f t="shared" si="15"/>
        <v>4.9056603773584904</v>
      </c>
      <c r="K92" s="36"/>
      <c r="L92" s="36"/>
      <c r="M92" s="37"/>
      <c r="N92" s="70">
        <v>9</v>
      </c>
      <c r="O92" s="70">
        <v>4</v>
      </c>
      <c r="P92" s="71"/>
      <c r="Q92" s="105"/>
    </row>
    <row r="93" spans="1:17" s="87" customFormat="1" ht="15.75">
      <c r="A93" s="99" t="s">
        <v>178</v>
      </c>
      <c r="B93" s="75" t="s">
        <v>177</v>
      </c>
      <c r="C93" s="42">
        <v>22.2</v>
      </c>
      <c r="D93" s="38">
        <v>0</v>
      </c>
      <c r="E93" s="27">
        <v>0</v>
      </c>
      <c r="F93" s="13">
        <f t="shared" si="13"/>
        <v>0</v>
      </c>
      <c r="G93" s="11">
        <f t="shared" si="14"/>
        <v>0</v>
      </c>
      <c r="H93" s="34">
        <v>5</v>
      </c>
      <c r="I93" s="14">
        <v>0</v>
      </c>
      <c r="J93" s="35">
        <v>0</v>
      </c>
      <c r="K93" s="35"/>
      <c r="L93" s="36"/>
      <c r="M93" s="37"/>
      <c r="N93" s="11"/>
      <c r="O93" s="11"/>
      <c r="P93" s="12"/>
      <c r="Q93" s="105"/>
    </row>
    <row r="94" spans="1:17" s="87" customFormat="1" ht="15.75">
      <c r="A94" s="99" t="s">
        <v>179</v>
      </c>
      <c r="B94" s="75" t="s">
        <v>33</v>
      </c>
      <c r="C94" s="42">
        <v>95.58</v>
      </c>
      <c r="D94" s="38">
        <v>12</v>
      </c>
      <c r="E94" s="27">
        <v>86</v>
      </c>
      <c r="F94" s="13">
        <f t="shared" si="13"/>
        <v>0.89976982632349867</v>
      </c>
      <c r="G94" s="11">
        <f t="shared" si="14"/>
        <v>4.3</v>
      </c>
      <c r="H94" s="34">
        <f>G94/E94%</f>
        <v>5</v>
      </c>
      <c r="I94" s="14">
        <v>4</v>
      </c>
      <c r="J94" s="35">
        <f t="shared" si="15"/>
        <v>4.6511627906976747</v>
      </c>
      <c r="K94" s="36"/>
      <c r="L94" s="36"/>
      <c r="M94" s="37"/>
      <c r="N94" s="70">
        <v>3</v>
      </c>
      <c r="O94" s="70">
        <v>1</v>
      </c>
      <c r="P94" s="12"/>
      <c r="Q94" s="105"/>
    </row>
    <row r="95" spans="1:17" s="87" customFormat="1" ht="15.75">
      <c r="A95" s="99" t="s">
        <v>317</v>
      </c>
      <c r="B95" s="75" t="s">
        <v>34</v>
      </c>
      <c r="C95" s="42">
        <v>140.6</v>
      </c>
      <c r="D95" s="38">
        <v>735</v>
      </c>
      <c r="E95" s="27">
        <v>1259</v>
      </c>
      <c r="F95" s="13">
        <f t="shared" si="13"/>
        <v>8.9544807965860596</v>
      </c>
      <c r="G95" s="11">
        <f t="shared" si="14"/>
        <v>62.95</v>
      </c>
      <c r="H95" s="34">
        <f>G95/E95%</f>
        <v>5</v>
      </c>
      <c r="I95" s="14">
        <v>62</v>
      </c>
      <c r="J95" s="35">
        <f t="shared" si="15"/>
        <v>4.9245432883240667</v>
      </c>
      <c r="K95" s="35"/>
      <c r="L95" s="36"/>
      <c r="M95" s="37"/>
      <c r="N95" s="70">
        <v>46</v>
      </c>
      <c r="O95" s="70">
        <v>16</v>
      </c>
      <c r="P95" s="71"/>
      <c r="Q95" s="105"/>
    </row>
    <row r="96" spans="1:17" s="87" customFormat="1" ht="15.75">
      <c r="A96" s="34"/>
      <c r="B96" s="41" t="s">
        <v>2</v>
      </c>
      <c r="C96" s="62">
        <f t="shared" ref="C96:E96" si="16">SUM(C88:C95)</f>
        <v>1427.12</v>
      </c>
      <c r="D96" s="41">
        <f t="shared" si="16"/>
        <v>4611</v>
      </c>
      <c r="E96" s="41">
        <f t="shared" si="16"/>
        <v>6237</v>
      </c>
      <c r="F96" s="49">
        <f>SUM(F88:F95)</f>
        <v>41.821551445916526</v>
      </c>
      <c r="G96" s="14">
        <f>SUM(G88:G95)</f>
        <v>311.85000000000002</v>
      </c>
      <c r="H96" s="34"/>
      <c r="I96" s="66">
        <f>SUM(I88:I95)</f>
        <v>308</v>
      </c>
      <c r="J96" s="35"/>
      <c r="K96" s="35"/>
      <c r="L96" s="36"/>
      <c r="M96" s="37"/>
      <c r="N96" s="113">
        <f>SUM(N88:N95)</f>
        <v>228.5</v>
      </c>
      <c r="O96" s="113">
        <f>SUM(O88:O95)</f>
        <v>79</v>
      </c>
      <c r="P96" s="12"/>
      <c r="Q96" s="105"/>
    </row>
    <row r="97" spans="1:17" s="87" customFormat="1">
      <c r="A97" s="124" t="s">
        <v>180</v>
      </c>
      <c r="B97" s="125"/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05"/>
    </row>
    <row r="98" spans="1:17" s="87" customFormat="1" ht="15.75">
      <c r="A98" s="99" t="s">
        <v>181</v>
      </c>
      <c r="B98" s="73" t="s">
        <v>125</v>
      </c>
      <c r="C98" s="25">
        <v>1575.88</v>
      </c>
      <c r="D98" s="38">
        <v>6545</v>
      </c>
      <c r="E98" s="27">
        <v>8566</v>
      </c>
      <c r="F98" s="13">
        <f>E98/C98</f>
        <v>5.4356930730766297</v>
      </c>
      <c r="G98" s="13">
        <f t="shared" ref="G98:G101" si="17">E98*5%</f>
        <v>428.3</v>
      </c>
      <c r="H98" s="34">
        <f>G98/E98%</f>
        <v>5</v>
      </c>
      <c r="I98" s="14">
        <v>428</v>
      </c>
      <c r="J98" s="35">
        <f>I98/E98%</f>
        <v>4.9964977819285545</v>
      </c>
      <c r="K98" s="36"/>
      <c r="L98" s="36"/>
      <c r="M98" s="37"/>
      <c r="N98" s="32">
        <f>I98*75%</f>
        <v>321</v>
      </c>
      <c r="O98" s="32">
        <v>107</v>
      </c>
      <c r="P98" s="61"/>
      <c r="Q98" s="105"/>
    </row>
    <row r="99" spans="1:17" s="87" customFormat="1" ht="15.75">
      <c r="A99" s="99" t="s">
        <v>182</v>
      </c>
      <c r="B99" s="73" t="s">
        <v>35</v>
      </c>
      <c r="C99" s="25">
        <v>450.73</v>
      </c>
      <c r="D99" s="38">
        <v>2010</v>
      </c>
      <c r="E99" s="27">
        <v>2477</v>
      </c>
      <c r="F99" s="13">
        <f>E99/C99</f>
        <v>5.4955294744081824</v>
      </c>
      <c r="G99" s="13">
        <f t="shared" si="17"/>
        <v>123.85000000000001</v>
      </c>
      <c r="H99" s="34">
        <f>G99/E99%</f>
        <v>5</v>
      </c>
      <c r="I99" s="14">
        <v>123</v>
      </c>
      <c r="J99" s="35">
        <f t="shared" ref="J99:J101" si="18">I99/E99%</f>
        <v>4.9656842955187726</v>
      </c>
      <c r="K99" s="35"/>
      <c r="L99" s="36"/>
      <c r="M99" s="37"/>
      <c r="N99" s="70">
        <v>85</v>
      </c>
      <c r="O99" s="70">
        <v>38</v>
      </c>
      <c r="P99" s="71"/>
      <c r="Q99" s="105"/>
    </row>
    <row r="100" spans="1:17" s="87" customFormat="1" ht="15.75">
      <c r="A100" s="99" t="s">
        <v>183</v>
      </c>
      <c r="B100" s="73" t="s">
        <v>36</v>
      </c>
      <c r="C100" s="25">
        <v>17.489999999999998</v>
      </c>
      <c r="D100" s="38">
        <v>181</v>
      </c>
      <c r="E100" s="27">
        <v>272</v>
      </c>
      <c r="F100" s="13">
        <f>E100/C100</f>
        <v>15.551743853630647</v>
      </c>
      <c r="G100" s="13">
        <f t="shared" si="17"/>
        <v>13.600000000000001</v>
      </c>
      <c r="H100" s="34">
        <f>G100/E100%</f>
        <v>5</v>
      </c>
      <c r="I100" s="14">
        <v>13</v>
      </c>
      <c r="J100" s="35">
        <f t="shared" si="18"/>
        <v>4.7794117647058822</v>
      </c>
      <c r="K100" s="36"/>
      <c r="L100" s="36"/>
      <c r="M100" s="37"/>
      <c r="N100" s="32">
        <v>9</v>
      </c>
      <c r="O100" s="32">
        <v>4</v>
      </c>
      <c r="P100" s="61"/>
      <c r="Q100" s="105"/>
    </row>
    <row r="101" spans="1:17" s="87" customFormat="1" ht="15.75">
      <c r="A101" s="99" t="s">
        <v>184</v>
      </c>
      <c r="B101" s="73" t="s">
        <v>37</v>
      </c>
      <c r="C101" s="25">
        <v>210.33</v>
      </c>
      <c r="D101" s="38">
        <v>1236</v>
      </c>
      <c r="E101" s="27">
        <v>1223</v>
      </c>
      <c r="F101" s="13">
        <f>E101/C101</f>
        <v>5.814672181809537</v>
      </c>
      <c r="G101" s="13">
        <f t="shared" si="17"/>
        <v>61.150000000000006</v>
      </c>
      <c r="H101" s="34">
        <f>G101/E101%</f>
        <v>5</v>
      </c>
      <c r="I101" s="14">
        <v>61</v>
      </c>
      <c r="J101" s="35">
        <f t="shared" si="18"/>
        <v>4.9877350776778409</v>
      </c>
      <c r="K101" s="35"/>
      <c r="L101" s="36"/>
      <c r="M101" s="37"/>
      <c r="N101" s="70">
        <v>45</v>
      </c>
      <c r="O101" s="70">
        <v>16</v>
      </c>
      <c r="P101" s="71"/>
      <c r="Q101" s="105"/>
    </row>
    <row r="102" spans="1:17" s="87" customFormat="1" ht="15.75">
      <c r="A102" s="34"/>
      <c r="B102" s="65" t="s">
        <v>2</v>
      </c>
      <c r="C102" s="40">
        <f>SUM(C98:C101)</f>
        <v>2254.4300000000003</v>
      </c>
      <c r="D102" s="41">
        <f>SUM(D98:D101)</f>
        <v>9972</v>
      </c>
      <c r="E102" s="41">
        <f>SUM(E98:E101)</f>
        <v>12538</v>
      </c>
      <c r="F102" s="62">
        <f>SUM(F98:F101)</f>
        <v>32.297638582924996</v>
      </c>
      <c r="G102" s="45">
        <f t="shared" ref="G102:I102" si="19">SUM(G98:G101)</f>
        <v>626.9</v>
      </c>
      <c r="H102" s="34"/>
      <c r="I102" s="66">
        <f t="shared" si="19"/>
        <v>625</v>
      </c>
      <c r="J102" s="35"/>
      <c r="K102" s="36"/>
      <c r="L102" s="36"/>
      <c r="M102" s="37"/>
      <c r="N102" s="112">
        <f>SUM(N98:N101)</f>
        <v>460</v>
      </c>
      <c r="O102" s="112">
        <f>SUM(O98:O101)</f>
        <v>165</v>
      </c>
      <c r="P102" s="12"/>
      <c r="Q102" s="105"/>
    </row>
    <row r="103" spans="1:17" s="87" customFormat="1">
      <c r="A103" s="124" t="s">
        <v>185</v>
      </c>
      <c r="B103" s="125"/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05"/>
    </row>
    <row r="104" spans="1:17" s="87" customFormat="1" ht="15.75">
      <c r="A104" s="99" t="s">
        <v>186</v>
      </c>
      <c r="B104" s="73" t="s">
        <v>125</v>
      </c>
      <c r="C104" s="56">
        <v>247.22</v>
      </c>
      <c r="D104" s="43">
        <v>0</v>
      </c>
      <c r="E104" s="27">
        <v>0</v>
      </c>
      <c r="F104" s="44">
        <v>0</v>
      </c>
      <c r="G104" s="34">
        <f t="shared" ref="G104:G108" si="20">E104*5%</f>
        <v>0</v>
      </c>
      <c r="H104" s="34">
        <v>5</v>
      </c>
      <c r="I104" s="14">
        <v>0</v>
      </c>
      <c r="J104" s="35">
        <v>0</v>
      </c>
      <c r="K104" s="35"/>
      <c r="L104" s="36"/>
      <c r="M104" s="37"/>
      <c r="N104" s="32"/>
      <c r="O104" s="32"/>
      <c r="P104" s="61"/>
      <c r="Q104" s="105"/>
    </row>
    <row r="105" spans="1:17" s="94" customFormat="1" ht="30">
      <c r="A105" s="99" t="s">
        <v>187</v>
      </c>
      <c r="B105" s="73" t="s">
        <v>38</v>
      </c>
      <c r="C105" s="56">
        <v>97.17</v>
      </c>
      <c r="D105" s="33">
        <v>26</v>
      </c>
      <c r="E105" s="27">
        <v>13</v>
      </c>
      <c r="F105" s="101">
        <f>E105/C105</f>
        <v>0.13378614798806215</v>
      </c>
      <c r="G105" s="28">
        <f t="shared" si="20"/>
        <v>0.65</v>
      </c>
      <c r="H105" s="28">
        <f>G105/E105%</f>
        <v>5</v>
      </c>
      <c r="I105" s="14">
        <v>0</v>
      </c>
      <c r="J105" s="31">
        <f>I105/E105%</f>
        <v>0</v>
      </c>
      <c r="K105" s="31"/>
      <c r="L105" s="32"/>
      <c r="M105" s="77"/>
      <c r="N105" s="11"/>
      <c r="O105" s="11"/>
      <c r="P105" s="102"/>
      <c r="Q105" s="105"/>
    </row>
    <row r="106" spans="1:17" s="87" customFormat="1" ht="15.75">
      <c r="A106" s="99" t="s">
        <v>188</v>
      </c>
      <c r="B106" s="73" t="s">
        <v>39</v>
      </c>
      <c r="C106" s="56">
        <v>160.96</v>
      </c>
      <c r="D106" s="33">
        <v>55</v>
      </c>
      <c r="E106" s="27">
        <v>30</v>
      </c>
      <c r="F106" s="60">
        <f>E106/C106</f>
        <v>0.18638170974155069</v>
      </c>
      <c r="G106" s="34">
        <f t="shared" si="20"/>
        <v>1.5</v>
      </c>
      <c r="H106" s="34">
        <f>G106/E106%</f>
        <v>5</v>
      </c>
      <c r="I106" s="14">
        <v>1</v>
      </c>
      <c r="J106" s="35">
        <f>I106/E106%</f>
        <v>3.3333333333333335</v>
      </c>
      <c r="K106" s="35"/>
      <c r="L106" s="36"/>
      <c r="M106" s="37"/>
      <c r="N106" s="70">
        <v>1</v>
      </c>
      <c r="O106" s="70"/>
      <c r="P106" s="12"/>
      <c r="Q106" s="105"/>
    </row>
    <row r="107" spans="1:17" s="87" customFormat="1" ht="15.75">
      <c r="A107" s="99" t="s">
        <v>189</v>
      </c>
      <c r="B107" s="73" t="s">
        <v>190</v>
      </c>
      <c r="C107" s="56">
        <v>7.08</v>
      </c>
      <c r="D107" s="33">
        <v>0</v>
      </c>
      <c r="E107" s="27">
        <v>0</v>
      </c>
      <c r="F107" s="39">
        <f>E107/C107</f>
        <v>0</v>
      </c>
      <c r="G107" s="34">
        <f t="shared" si="20"/>
        <v>0</v>
      </c>
      <c r="H107" s="34">
        <v>5</v>
      </c>
      <c r="I107" s="14">
        <v>0</v>
      </c>
      <c r="J107" s="35">
        <v>0</v>
      </c>
      <c r="K107" s="35"/>
      <c r="L107" s="36"/>
      <c r="M107" s="37"/>
      <c r="N107" s="11"/>
      <c r="O107" s="11"/>
      <c r="P107" s="12"/>
      <c r="Q107" s="105"/>
    </row>
    <row r="108" spans="1:17" s="87" customFormat="1" ht="15.75">
      <c r="A108" s="99" t="s">
        <v>191</v>
      </c>
      <c r="B108" s="73" t="s">
        <v>192</v>
      </c>
      <c r="C108" s="56">
        <v>11.88</v>
      </c>
      <c r="D108" s="33">
        <v>0</v>
      </c>
      <c r="E108" s="27">
        <v>0</v>
      </c>
      <c r="F108" s="39">
        <f>E108/C108</f>
        <v>0</v>
      </c>
      <c r="G108" s="34">
        <f t="shared" si="20"/>
        <v>0</v>
      </c>
      <c r="H108" s="34">
        <v>5</v>
      </c>
      <c r="I108" s="14">
        <v>0</v>
      </c>
      <c r="J108" s="35">
        <v>0</v>
      </c>
      <c r="K108" s="35"/>
      <c r="L108" s="36"/>
      <c r="M108" s="37"/>
      <c r="N108" s="11"/>
      <c r="O108" s="11"/>
      <c r="P108" s="12"/>
      <c r="Q108" s="105"/>
    </row>
    <row r="109" spans="1:17" s="87" customFormat="1" ht="15.75">
      <c r="A109" s="34"/>
      <c r="B109" s="65" t="s">
        <v>2</v>
      </c>
      <c r="C109" s="40">
        <f>SUM(C104:C108)</f>
        <v>524.31000000000006</v>
      </c>
      <c r="D109" s="41">
        <f>SUM(D104:D108)</f>
        <v>81</v>
      </c>
      <c r="E109" s="41">
        <f>SUM(E104:E108)</f>
        <v>43</v>
      </c>
      <c r="F109" s="62">
        <f>SUM(F104:F108)</f>
        <v>0.32016785772961287</v>
      </c>
      <c r="G109" s="68">
        <f>SUM(G104:G108)</f>
        <v>2.15</v>
      </c>
      <c r="H109" s="34"/>
      <c r="I109" s="66">
        <f>SUM(I104:I108)</f>
        <v>1</v>
      </c>
      <c r="J109" s="35"/>
      <c r="K109" s="35"/>
      <c r="L109" s="36"/>
      <c r="M109" s="37"/>
      <c r="N109" s="112">
        <v>1</v>
      </c>
      <c r="O109" s="13"/>
      <c r="P109" s="12"/>
      <c r="Q109" s="105"/>
    </row>
    <row r="110" spans="1:17" s="87" customFormat="1">
      <c r="A110" s="124" t="s">
        <v>193</v>
      </c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05"/>
    </row>
    <row r="111" spans="1:17" s="87" customFormat="1" ht="15.75">
      <c r="A111" s="99" t="s">
        <v>194</v>
      </c>
      <c r="B111" s="73" t="s">
        <v>125</v>
      </c>
      <c r="C111" s="25">
        <v>587.24</v>
      </c>
      <c r="D111" s="38">
        <v>87</v>
      </c>
      <c r="E111" s="27">
        <v>93</v>
      </c>
      <c r="F111" s="45">
        <f>E111/C111</f>
        <v>0.15836795858592739</v>
      </c>
      <c r="G111" s="34">
        <f t="shared" ref="G111:G112" si="21">E111*5%</f>
        <v>4.6500000000000004</v>
      </c>
      <c r="H111" s="34">
        <f>G111/E111%</f>
        <v>5</v>
      </c>
      <c r="I111" s="14">
        <v>4</v>
      </c>
      <c r="J111" s="35">
        <f>I111/E111%</f>
        <v>4.301075268817204</v>
      </c>
      <c r="K111" s="35"/>
      <c r="L111" s="36"/>
      <c r="M111" s="37"/>
      <c r="N111" s="70">
        <v>3</v>
      </c>
      <c r="O111" s="70">
        <v>1</v>
      </c>
      <c r="P111" s="71"/>
      <c r="Q111" s="105"/>
    </row>
    <row r="112" spans="1:17" s="87" customFormat="1" ht="15.75">
      <c r="A112" s="99" t="s">
        <v>318</v>
      </c>
      <c r="B112" s="73" t="s">
        <v>40</v>
      </c>
      <c r="C112" s="25">
        <v>200.9</v>
      </c>
      <c r="D112" s="38">
        <v>285</v>
      </c>
      <c r="E112" s="27">
        <v>388</v>
      </c>
      <c r="F112" s="45">
        <f>E112/C112</f>
        <v>1.9313091090094574</v>
      </c>
      <c r="G112" s="34">
        <f t="shared" si="21"/>
        <v>19.400000000000002</v>
      </c>
      <c r="H112" s="34">
        <f>G112/E112%</f>
        <v>5.0000000000000009</v>
      </c>
      <c r="I112" s="14">
        <v>19</v>
      </c>
      <c r="J112" s="35">
        <f>I112/E112%</f>
        <v>4.8969072164948457</v>
      </c>
      <c r="K112" s="35"/>
      <c r="L112" s="36"/>
      <c r="M112" s="37"/>
      <c r="N112" s="70">
        <v>14</v>
      </c>
      <c r="O112" s="70">
        <v>5</v>
      </c>
      <c r="P112" s="71"/>
      <c r="Q112" s="105"/>
    </row>
    <row r="113" spans="1:17" s="87" customFormat="1" ht="15.75">
      <c r="A113" s="34"/>
      <c r="B113" s="65" t="s">
        <v>2</v>
      </c>
      <c r="C113" s="100">
        <f>SUM(C111:C112)</f>
        <v>788.14</v>
      </c>
      <c r="D113" s="100">
        <f>SUM(D111:D112)</f>
        <v>372</v>
      </c>
      <c r="E113" s="41">
        <f>SUM(E111:E112)</f>
        <v>481</v>
      </c>
      <c r="F113" s="48">
        <f>SUM(F111:F112)</f>
        <v>2.0896770675953849</v>
      </c>
      <c r="G113" s="68">
        <f>SUM(G111:G112)</f>
        <v>24.050000000000004</v>
      </c>
      <c r="H113" s="34"/>
      <c r="I113" s="66">
        <f>SUM(I111:I112)</f>
        <v>23</v>
      </c>
      <c r="J113" s="35"/>
      <c r="K113" s="35"/>
      <c r="L113" s="36"/>
      <c r="M113" s="37"/>
      <c r="N113" s="112">
        <f>SUM(N111:N112)</f>
        <v>17</v>
      </c>
      <c r="O113" s="112">
        <f>SUM(O111:O112)</f>
        <v>6</v>
      </c>
      <c r="P113" s="12"/>
      <c r="Q113" s="105"/>
    </row>
    <row r="114" spans="1:17" s="87" customFormat="1">
      <c r="A114" s="124" t="s">
        <v>195</v>
      </c>
      <c r="B114" s="125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05"/>
    </row>
    <row r="115" spans="1:17" s="87" customFormat="1" ht="15.75">
      <c r="A115" s="99" t="s">
        <v>196</v>
      </c>
      <c r="B115" s="73" t="s">
        <v>111</v>
      </c>
      <c r="C115" s="25">
        <v>240.6</v>
      </c>
      <c r="D115" s="38">
        <v>0</v>
      </c>
      <c r="E115" s="27">
        <v>0</v>
      </c>
      <c r="F115" s="34">
        <v>0</v>
      </c>
      <c r="G115" s="34">
        <v>0</v>
      </c>
      <c r="H115" s="28">
        <v>5</v>
      </c>
      <c r="I115" s="14">
        <v>0</v>
      </c>
      <c r="J115" s="35">
        <v>0</v>
      </c>
      <c r="K115" s="35"/>
      <c r="L115" s="36"/>
      <c r="M115" s="35"/>
      <c r="N115" s="13"/>
      <c r="O115" s="13"/>
      <c r="P115" s="13"/>
      <c r="Q115" s="105"/>
    </row>
    <row r="116" spans="1:17" s="87" customFormat="1" ht="30">
      <c r="A116" s="99" t="s">
        <v>197</v>
      </c>
      <c r="B116" s="73" t="s">
        <v>41</v>
      </c>
      <c r="C116" s="25">
        <v>307.13</v>
      </c>
      <c r="D116" s="38">
        <v>0</v>
      </c>
      <c r="E116" s="27">
        <v>0</v>
      </c>
      <c r="F116" s="34">
        <v>0</v>
      </c>
      <c r="G116" s="34">
        <v>0</v>
      </c>
      <c r="H116" s="28">
        <v>5</v>
      </c>
      <c r="I116" s="14">
        <v>0</v>
      </c>
      <c r="J116" s="35">
        <v>0</v>
      </c>
      <c r="K116" s="35"/>
      <c r="L116" s="36"/>
      <c r="M116" s="35"/>
      <c r="N116" s="13"/>
      <c r="O116" s="13"/>
      <c r="P116" s="13"/>
      <c r="Q116" s="105"/>
    </row>
    <row r="117" spans="1:17" s="87" customFormat="1" ht="15.75">
      <c r="A117" s="34"/>
      <c r="B117" s="65" t="s">
        <v>2</v>
      </c>
      <c r="C117" s="100">
        <f>SUM(C115:C116)</f>
        <v>547.73</v>
      </c>
      <c r="D117" s="41">
        <f>SUM(D115:D116)</f>
        <v>0</v>
      </c>
      <c r="E117" s="41">
        <v>0</v>
      </c>
      <c r="F117" s="30">
        <f>SUM(F115:F116)</f>
        <v>0</v>
      </c>
      <c r="G117" s="34">
        <v>0</v>
      </c>
      <c r="H117" s="37"/>
      <c r="I117" s="14">
        <f>SUM(I115:I116)</f>
        <v>0</v>
      </c>
      <c r="J117" s="35"/>
      <c r="K117" s="35"/>
      <c r="L117" s="36"/>
      <c r="M117" s="35"/>
      <c r="N117" s="13"/>
      <c r="O117" s="13"/>
      <c r="P117" s="13"/>
      <c r="Q117" s="105"/>
    </row>
    <row r="118" spans="1:17" s="87" customFormat="1">
      <c r="A118" s="124" t="s">
        <v>198</v>
      </c>
      <c r="B118" s="125"/>
      <c r="C118" s="125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05"/>
    </row>
    <row r="119" spans="1:17" s="87" customFormat="1" ht="15.75">
      <c r="A119" s="99" t="s">
        <v>199</v>
      </c>
      <c r="B119" s="54" t="s">
        <v>111</v>
      </c>
      <c r="C119" s="53">
        <v>359.06</v>
      </c>
      <c r="D119" s="43">
        <v>0</v>
      </c>
      <c r="E119" s="55">
        <v>0</v>
      </c>
      <c r="F119" s="34">
        <v>0</v>
      </c>
      <c r="G119" s="34">
        <v>0</v>
      </c>
      <c r="H119" s="34">
        <v>5</v>
      </c>
      <c r="I119" s="34">
        <v>0</v>
      </c>
      <c r="J119" s="34">
        <v>0</v>
      </c>
      <c r="K119" s="34"/>
      <c r="L119" s="36"/>
      <c r="M119" s="37"/>
      <c r="N119" s="11"/>
      <c r="O119" s="11"/>
      <c r="P119" s="12"/>
      <c r="Q119" s="105"/>
    </row>
    <row r="120" spans="1:17" s="87" customFormat="1" ht="15.75">
      <c r="A120" s="99" t="s">
        <v>200</v>
      </c>
      <c r="B120" s="73" t="s">
        <v>201</v>
      </c>
      <c r="C120" s="25">
        <v>36.19</v>
      </c>
      <c r="D120" s="28">
        <v>0</v>
      </c>
      <c r="E120" s="30">
        <v>0</v>
      </c>
      <c r="F120" s="30">
        <v>0</v>
      </c>
      <c r="G120" s="34">
        <v>0</v>
      </c>
      <c r="H120" s="34">
        <v>5</v>
      </c>
      <c r="I120" s="34">
        <v>0</v>
      </c>
      <c r="J120" s="34">
        <v>0</v>
      </c>
      <c r="K120" s="34"/>
      <c r="L120" s="36"/>
      <c r="M120" s="37"/>
      <c r="N120" s="11"/>
      <c r="O120" s="11"/>
      <c r="P120" s="12"/>
      <c r="Q120" s="105"/>
    </row>
    <row r="121" spans="1:17" s="87" customFormat="1" ht="15.75">
      <c r="A121" s="99" t="s">
        <v>202</v>
      </c>
      <c r="B121" s="73" t="s">
        <v>203</v>
      </c>
      <c r="C121" s="25">
        <v>21.42</v>
      </c>
      <c r="D121" s="28">
        <v>0</v>
      </c>
      <c r="E121" s="30">
        <v>0</v>
      </c>
      <c r="F121" s="30">
        <v>0</v>
      </c>
      <c r="G121" s="34">
        <v>0</v>
      </c>
      <c r="H121" s="34">
        <v>5</v>
      </c>
      <c r="I121" s="34">
        <v>0</v>
      </c>
      <c r="J121" s="34">
        <v>0</v>
      </c>
      <c r="K121" s="34"/>
      <c r="L121" s="36"/>
      <c r="M121" s="37"/>
      <c r="N121" s="11"/>
      <c r="O121" s="11"/>
      <c r="P121" s="12"/>
      <c r="Q121" s="105"/>
    </row>
    <row r="122" spans="1:17" s="87" customFormat="1" ht="15.75">
      <c r="A122" s="34"/>
      <c r="B122" s="65" t="s">
        <v>2</v>
      </c>
      <c r="C122" s="40">
        <f>SUM(C119:C121)</f>
        <v>416.67</v>
      </c>
      <c r="D122" s="41">
        <v>0</v>
      </c>
      <c r="E122" s="41">
        <v>0</v>
      </c>
      <c r="F122" s="30">
        <f>SUM(F119:F121)</f>
        <v>0</v>
      </c>
      <c r="G122" s="34">
        <v>0</v>
      </c>
      <c r="H122" s="34"/>
      <c r="I122" s="34">
        <v>0</v>
      </c>
      <c r="J122" s="34"/>
      <c r="K122" s="34"/>
      <c r="L122" s="36"/>
      <c r="M122" s="37"/>
      <c r="N122" s="13"/>
      <c r="O122" s="13"/>
      <c r="P122" s="12"/>
      <c r="Q122" s="105"/>
    </row>
    <row r="123" spans="1:17" s="87" customFormat="1" ht="15.75">
      <c r="A123" s="148" t="s">
        <v>204</v>
      </c>
      <c r="B123" s="125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05"/>
    </row>
    <row r="124" spans="1:17" s="87" customFormat="1" ht="15.75">
      <c r="A124" s="99" t="s">
        <v>205</v>
      </c>
      <c r="B124" s="73" t="s">
        <v>111</v>
      </c>
      <c r="C124" s="42">
        <v>285.05</v>
      </c>
      <c r="D124" s="38">
        <v>642</v>
      </c>
      <c r="E124" s="27">
        <v>566</v>
      </c>
      <c r="F124" s="45">
        <f t="shared" ref="F124:F134" si="22">E124/C124</f>
        <v>1.985616558498509</v>
      </c>
      <c r="G124" s="13">
        <f t="shared" ref="G124:G134" si="23">E124*5%</f>
        <v>28.3</v>
      </c>
      <c r="H124" s="34">
        <f>G124/E124%</f>
        <v>5</v>
      </c>
      <c r="I124" s="14">
        <v>27</v>
      </c>
      <c r="J124" s="35">
        <f t="shared" ref="J124:J134" si="24">I124/E124%</f>
        <v>4.7703180212014136</v>
      </c>
      <c r="K124" s="35"/>
      <c r="L124" s="36"/>
      <c r="M124" s="37"/>
      <c r="N124" s="32">
        <v>20</v>
      </c>
      <c r="O124" s="32">
        <v>7</v>
      </c>
      <c r="P124" s="61"/>
      <c r="Q124" s="105"/>
    </row>
    <row r="125" spans="1:17" s="94" customFormat="1" ht="30">
      <c r="A125" s="99" t="s">
        <v>206</v>
      </c>
      <c r="B125" s="73" t="s">
        <v>42</v>
      </c>
      <c r="C125" s="56">
        <v>38.08</v>
      </c>
      <c r="D125" s="38">
        <v>83</v>
      </c>
      <c r="E125" s="27">
        <v>98</v>
      </c>
      <c r="F125" s="76">
        <f t="shared" si="22"/>
        <v>2.5735294117647061</v>
      </c>
      <c r="G125" s="11">
        <f t="shared" si="23"/>
        <v>4.9000000000000004</v>
      </c>
      <c r="H125" s="28">
        <f>G125/E125%</f>
        <v>5.0000000000000009</v>
      </c>
      <c r="I125" s="14">
        <v>4</v>
      </c>
      <c r="J125" s="31">
        <f t="shared" si="24"/>
        <v>4.0816326530612246</v>
      </c>
      <c r="K125" s="31"/>
      <c r="L125" s="32"/>
      <c r="M125" s="77"/>
      <c r="N125" s="32">
        <v>3</v>
      </c>
      <c r="O125" s="32">
        <v>1</v>
      </c>
      <c r="P125" s="78"/>
      <c r="Q125" s="105"/>
    </row>
    <row r="126" spans="1:17" s="87" customFormat="1" ht="30">
      <c r="A126" s="99" t="s">
        <v>207</v>
      </c>
      <c r="B126" s="73" t="s">
        <v>43</v>
      </c>
      <c r="C126" s="56">
        <v>83.22</v>
      </c>
      <c r="D126" s="38">
        <v>320</v>
      </c>
      <c r="E126" s="27">
        <v>407</v>
      </c>
      <c r="F126" s="45">
        <f t="shared" si="22"/>
        <v>4.8906512857486186</v>
      </c>
      <c r="G126" s="13">
        <f t="shared" si="23"/>
        <v>20.350000000000001</v>
      </c>
      <c r="H126" s="34">
        <f>G126/E126%</f>
        <v>5</v>
      </c>
      <c r="I126" s="14">
        <v>20</v>
      </c>
      <c r="J126" s="35">
        <f t="shared" si="24"/>
        <v>4.9140049140049138</v>
      </c>
      <c r="K126" s="35"/>
      <c r="L126" s="36"/>
      <c r="M126" s="37"/>
      <c r="N126" s="32">
        <v>15</v>
      </c>
      <c r="O126" s="32">
        <v>5</v>
      </c>
      <c r="P126" s="61"/>
      <c r="Q126" s="105"/>
    </row>
    <row r="127" spans="1:17" s="87" customFormat="1" ht="30">
      <c r="A127" s="99" t="s">
        <v>208</v>
      </c>
      <c r="B127" s="73" t="s">
        <v>44</v>
      </c>
      <c r="C127" s="56">
        <v>71.260000000000005</v>
      </c>
      <c r="D127" s="38">
        <v>232</v>
      </c>
      <c r="E127" s="27">
        <v>107</v>
      </c>
      <c r="F127" s="45">
        <f t="shared" si="22"/>
        <v>1.501543642997474</v>
      </c>
      <c r="G127" s="13">
        <f t="shared" si="23"/>
        <v>5.3500000000000005</v>
      </c>
      <c r="H127" s="34">
        <f>G127/E127%</f>
        <v>5</v>
      </c>
      <c r="I127" s="14">
        <v>5</v>
      </c>
      <c r="J127" s="35">
        <f t="shared" si="24"/>
        <v>4.6728971962616823</v>
      </c>
      <c r="K127" s="35"/>
      <c r="L127" s="36"/>
      <c r="M127" s="37"/>
      <c r="N127" s="32">
        <v>3</v>
      </c>
      <c r="O127" s="32">
        <v>2</v>
      </c>
      <c r="P127" s="61"/>
      <c r="Q127" s="105"/>
    </row>
    <row r="128" spans="1:17" s="87" customFormat="1" ht="15.75">
      <c r="A128" s="99" t="s">
        <v>209</v>
      </c>
      <c r="B128" s="73" t="s">
        <v>49</v>
      </c>
      <c r="C128" s="56">
        <v>33.799999999999997</v>
      </c>
      <c r="D128" s="38">
        <v>109</v>
      </c>
      <c r="E128" s="27">
        <v>131</v>
      </c>
      <c r="F128" s="45">
        <f t="shared" si="22"/>
        <v>3.8757396449704147</v>
      </c>
      <c r="G128" s="13">
        <f t="shared" si="23"/>
        <v>6.5500000000000007</v>
      </c>
      <c r="H128" s="34">
        <v>5</v>
      </c>
      <c r="I128" s="14">
        <v>6</v>
      </c>
      <c r="J128" s="35">
        <f t="shared" si="24"/>
        <v>4.5801526717557248</v>
      </c>
      <c r="K128" s="35"/>
      <c r="L128" s="36"/>
      <c r="M128" s="37"/>
      <c r="N128" s="32">
        <v>4</v>
      </c>
      <c r="O128" s="32">
        <v>2</v>
      </c>
      <c r="P128" s="61"/>
      <c r="Q128" s="105"/>
    </row>
    <row r="129" spans="1:17" s="87" customFormat="1" ht="15.75">
      <c r="A129" s="99" t="s">
        <v>210</v>
      </c>
      <c r="B129" s="73" t="s">
        <v>47</v>
      </c>
      <c r="C129" s="56">
        <v>35.130000000000003</v>
      </c>
      <c r="D129" s="38">
        <v>86</v>
      </c>
      <c r="E129" s="27">
        <v>99</v>
      </c>
      <c r="F129" s="45">
        <f t="shared" si="22"/>
        <v>2.8181041844577281</v>
      </c>
      <c r="G129" s="13">
        <f t="shared" si="23"/>
        <v>4.95</v>
      </c>
      <c r="H129" s="34">
        <f>G129/E129%</f>
        <v>5</v>
      </c>
      <c r="I129" s="14">
        <v>4</v>
      </c>
      <c r="J129" s="35">
        <f t="shared" si="24"/>
        <v>4.0404040404040407</v>
      </c>
      <c r="K129" s="35"/>
      <c r="L129" s="36"/>
      <c r="M129" s="37"/>
      <c r="N129" s="32">
        <v>3</v>
      </c>
      <c r="O129" s="32">
        <v>1</v>
      </c>
      <c r="P129" s="61"/>
      <c r="Q129" s="105"/>
    </row>
    <row r="130" spans="1:17" s="87" customFormat="1" ht="15.75">
      <c r="A130" s="99" t="s">
        <v>211</v>
      </c>
      <c r="B130" s="73" t="s">
        <v>48</v>
      </c>
      <c r="C130" s="56">
        <v>118.04</v>
      </c>
      <c r="D130" s="38">
        <v>251</v>
      </c>
      <c r="E130" s="27">
        <v>220</v>
      </c>
      <c r="F130" s="45">
        <f t="shared" si="22"/>
        <v>1.8637749915282953</v>
      </c>
      <c r="G130" s="13">
        <f t="shared" si="23"/>
        <v>11</v>
      </c>
      <c r="H130" s="34">
        <v>5</v>
      </c>
      <c r="I130" s="14">
        <v>11</v>
      </c>
      <c r="J130" s="35">
        <f t="shared" si="24"/>
        <v>5</v>
      </c>
      <c r="K130" s="35"/>
      <c r="L130" s="36"/>
      <c r="M130" s="37"/>
      <c r="N130" s="32">
        <v>8</v>
      </c>
      <c r="O130" s="32">
        <v>3</v>
      </c>
      <c r="P130" s="61"/>
      <c r="Q130" s="105"/>
    </row>
    <row r="131" spans="1:17" s="87" customFormat="1" ht="15.75">
      <c r="A131" s="99" t="s">
        <v>212</v>
      </c>
      <c r="B131" s="73" t="s">
        <v>45</v>
      </c>
      <c r="C131" s="56">
        <v>27.6</v>
      </c>
      <c r="D131" s="38">
        <v>141</v>
      </c>
      <c r="E131" s="27">
        <v>160</v>
      </c>
      <c r="F131" s="45">
        <f t="shared" si="22"/>
        <v>5.7971014492753623</v>
      </c>
      <c r="G131" s="13">
        <f t="shared" si="23"/>
        <v>8</v>
      </c>
      <c r="H131" s="36">
        <v>5</v>
      </c>
      <c r="I131" s="14">
        <v>8</v>
      </c>
      <c r="J131" s="35">
        <f t="shared" si="24"/>
        <v>5</v>
      </c>
      <c r="K131" s="35"/>
      <c r="L131" s="36"/>
      <c r="M131" s="37"/>
      <c r="N131" s="32">
        <v>6</v>
      </c>
      <c r="O131" s="32">
        <v>2</v>
      </c>
      <c r="P131" s="61"/>
      <c r="Q131" s="105"/>
    </row>
    <row r="132" spans="1:17" s="87" customFormat="1" ht="15.75">
      <c r="A132" s="99" t="s">
        <v>213</v>
      </c>
      <c r="B132" s="73" t="s">
        <v>46</v>
      </c>
      <c r="C132" s="56">
        <v>22.82</v>
      </c>
      <c r="D132" s="38">
        <v>78</v>
      </c>
      <c r="E132" s="27">
        <v>101</v>
      </c>
      <c r="F132" s="45">
        <f t="shared" si="22"/>
        <v>4.4259421560035053</v>
      </c>
      <c r="G132" s="13">
        <f t="shared" si="23"/>
        <v>5.0500000000000007</v>
      </c>
      <c r="H132" s="34">
        <f>G132/E132%</f>
        <v>5.0000000000000009</v>
      </c>
      <c r="I132" s="14">
        <v>5</v>
      </c>
      <c r="J132" s="35">
        <f t="shared" si="24"/>
        <v>4.9504950495049505</v>
      </c>
      <c r="K132" s="35"/>
      <c r="L132" s="36"/>
      <c r="M132" s="37"/>
      <c r="N132" s="32">
        <v>3</v>
      </c>
      <c r="O132" s="32">
        <v>2</v>
      </c>
      <c r="P132" s="61"/>
      <c r="Q132" s="105"/>
    </row>
    <row r="133" spans="1:17" s="87" customFormat="1" ht="15.75">
      <c r="A133" s="99" t="s">
        <v>214</v>
      </c>
      <c r="B133" s="63" t="s">
        <v>50</v>
      </c>
      <c r="C133" s="42">
        <v>30.28</v>
      </c>
      <c r="D133" s="38">
        <v>80</v>
      </c>
      <c r="E133" s="27">
        <v>112</v>
      </c>
      <c r="F133" s="45">
        <f t="shared" si="22"/>
        <v>3.698811096433289</v>
      </c>
      <c r="G133" s="13">
        <f t="shared" si="23"/>
        <v>5.6000000000000005</v>
      </c>
      <c r="H133" s="34">
        <f>G133/E133%</f>
        <v>5</v>
      </c>
      <c r="I133" s="14">
        <v>5</v>
      </c>
      <c r="J133" s="35">
        <f t="shared" si="24"/>
        <v>4.4642857142857135</v>
      </c>
      <c r="K133" s="35"/>
      <c r="L133" s="36"/>
      <c r="M133" s="37"/>
      <c r="N133" s="32">
        <v>3</v>
      </c>
      <c r="O133" s="32">
        <v>2</v>
      </c>
      <c r="P133" s="61"/>
      <c r="Q133" s="105"/>
    </row>
    <row r="134" spans="1:17" s="87" customFormat="1" ht="15.75">
      <c r="A134" s="99" t="s">
        <v>215</v>
      </c>
      <c r="B134" s="63" t="s">
        <v>51</v>
      </c>
      <c r="C134" s="42">
        <v>35.409999999999997</v>
      </c>
      <c r="D134" s="38">
        <v>60</v>
      </c>
      <c r="E134" s="27">
        <v>154</v>
      </c>
      <c r="F134" s="45">
        <f t="shared" si="22"/>
        <v>4.3490539395650947</v>
      </c>
      <c r="G134" s="13">
        <f t="shared" si="23"/>
        <v>7.7</v>
      </c>
      <c r="H134" s="34">
        <f>G134/E134%</f>
        <v>5</v>
      </c>
      <c r="I134" s="14">
        <v>7</v>
      </c>
      <c r="J134" s="35">
        <f t="shared" si="24"/>
        <v>4.545454545454545</v>
      </c>
      <c r="K134" s="35"/>
      <c r="L134" s="36"/>
      <c r="M134" s="37"/>
      <c r="N134" s="32">
        <v>5</v>
      </c>
      <c r="O134" s="32">
        <v>2</v>
      </c>
      <c r="P134" s="61"/>
      <c r="Q134" s="105"/>
    </row>
    <row r="135" spans="1:17" s="87" customFormat="1" ht="15.75">
      <c r="A135" s="34"/>
      <c r="B135" s="65" t="s">
        <v>2</v>
      </c>
      <c r="C135" s="40">
        <f>SUM(C124:C134)</f>
        <v>780.69</v>
      </c>
      <c r="D135" s="41">
        <f>SUM(D124:D134)</f>
        <v>2082</v>
      </c>
      <c r="E135" s="41">
        <f>SUM(E124:E134)</f>
        <v>2155</v>
      </c>
      <c r="F135" s="49">
        <f>SUM(F124:F134)</f>
        <v>37.779868361242997</v>
      </c>
      <c r="G135" s="68">
        <f>SUM(G124:G134)</f>
        <v>107.75</v>
      </c>
      <c r="H135" s="34"/>
      <c r="I135" s="66">
        <f>SUM(I124:I134)</f>
        <v>102</v>
      </c>
      <c r="J135" s="35"/>
      <c r="K135" s="35"/>
      <c r="L135" s="36"/>
      <c r="M135" s="37"/>
      <c r="N135" s="112">
        <f>SUM(N124:N134)</f>
        <v>73</v>
      </c>
      <c r="O135" s="112">
        <f>SUM(O124:O134)</f>
        <v>29</v>
      </c>
      <c r="P135" s="13"/>
      <c r="Q135" s="105"/>
    </row>
    <row r="136" spans="1:17" s="87" customFormat="1" ht="15.75">
      <c r="A136" s="148" t="s">
        <v>216</v>
      </c>
      <c r="B136" s="125"/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05"/>
    </row>
    <row r="137" spans="1:17" s="87" customFormat="1" ht="15.75">
      <c r="A137" s="99" t="s">
        <v>217</v>
      </c>
      <c r="B137" s="73" t="s">
        <v>125</v>
      </c>
      <c r="C137" s="56">
        <v>223.19</v>
      </c>
      <c r="D137" s="38">
        <v>0</v>
      </c>
      <c r="E137" s="27">
        <v>0</v>
      </c>
      <c r="F137" s="34">
        <v>0</v>
      </c>
      <c r="G137" s="29">
        <v>0</v>
      </c>
      <c r="H137" s="26">
        <v>5</v>
      </c>
      <c r="I137" s="29">
        <v>0</v>
      </c>
      <c r="J137" s="29">
        <v>0</v>
      </c>
      <c r="K137" s="29"/>
      <c r="L137" s="26"/>
      <c r="M137" s="37"/>
      <c r="N137" s="11"/>
      <c r="O137" s="11"/>
      <c r="P137" s="12"/>
      <c r="Q137" s="105"/>
    </row>
    <row r="138" spans="1:17" s="87" customFormat="1" ht="15.75">
      <c r="A138" s="99" t="s">
        <v>218</v>
      </c>
      <c r="B138" s="73" t="s">
        <v>52</v>
      </c>
      <c r="C138" s="56">
        <v>146.21</v>
      </c>
      <c r="D138" s="38">
        <v>0</v>
      </c>
      <c r="E138" s="27">
        <v>0</v>
      </c>
      <c r="F138" s="34">
        <v>0</v>
      </c>
      <c r="G138" s="29">
        <v>0</v>
      </c>
      <c r="H138" s="26">
        <v>5</v>
      </c>
      <c r="I138" s="29">
        <v>0</v>
      </c>
      <c r="J138" s="29">
        <v>0</v>
      </c>
      <c r="K138" s="29"/>
      <c r="L138" s="26"/>
      <c r="M138" s="37"/>
      <c r="N138" s="11"/>
      <c r="O138" s="11"/>
      <c r="P138" s="12"/>
      <c r="Q138" s="105"/>
    </row>
    <row r="139" spans="1:17" s="87" customFormat="1" ht="15.75">
      <c r="A139" s="99" t="s">
        <v>319</v>
      </c>
      <c r="B139" s="162" t="s">
        <v>308</v>
      </c>
      <c r="C139" s="163">
        <v>125.91</v>
      </c>
      <c r="D139" s="38">
        <v>0</v>
      </c>
      <c r="E139" s="27">
        <v>0</v>
      </c>
      <c r="F139" s="34">
        <v>0</v>
      </c>
      <c r="G139" s="29">
        <v>0</v>
      </c>
      <c r="H139" s="26">
        <v>5</v>
      </c>
      <c r="I139" s="29">
        <v>0</v>
      </c>
      <c r="J139" s="29">
        <v>0</v>
      </c>
      <c r="K139" s="29"/>
      <c r="L139" s="26"/>
      <c r="M139" s="37"/>
      <c r="N139" s="11"/>
      <c r="O139" s="11"/>
      <c r="P139" s="12"/>
      <c r="Q139" s="105"/>
    </row>
    <row r="140" spans="1:17" s="87" customFormat="1" ht="15.75">
      <c r="A140" s="34"/>
      <c r="B140" s="65" t="s">
        <v>2</v>
      </c>
      <c r="C140" s="59">
        <f>SUM(C137:C139)</f>
        <v>495.30999999999995</v>
      </c>
      <c r="D140" s="41">
        <f>SUM(D137:D139)</f>
        <v>0</v>
      </c>
      <c r="E140" s="41">
        <v>0</v>
      </c>
      <c r="F140" s="30">
        <v>0</v>
      </c>
      <c r="G140" s="29">
        <v>0</v>
      </c>
      <c r="H140" s="29"/>
      <c r="I140" s="29">
        <v>0</v>
      </c>
      <c r="J140" s="29"/>
      <c r="K140" s="29"/>
      <c r="L140" s="26"/>
      <c r="M140" s="37"/>
      <c r="N140" s="13"/>
      <c r="O140" s="13"/>
      <c r="P140" s="12"/>
      <c r="Q140" s="105"/>
    </row>
    <row r="141" spans="1:17" s="87" customFormat="1" ht="15.75">
      <c r="A141" s="148" t="s">
        <v>219</v>
      </c>
      <c r="B141" s="125"/>
      <c r="C141" s="125"/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05"/>
    </row>
    <row r="142" spans="1:17" s="87" customFormat="1" ht="15.75">
      <c r="A142" s="99" t="s">
        <v>220</v>
      </c>
      <c r="B142" s="73" t="s">
        <v>125</v>
      </c>
      <c r="C142" s="46">
        <v>768.23</v>
      </c>
      <c r="D142" s="26">
        <v>3437</v>
      </c>
      <c r="E142" s="27">
        <v>4033</v>
      </c>
      <c r="F142" s="45">
        <f t="shared" ref="F142:F149" si="25">E142/C142</f>
        <v>5.2497298985980763</v>
      </c>
      <c r="G142" s="35">
        <f t="shared" ref="G142:G149" si="26">E142*5%</f>
        <v>201.65</v>
      </c>
      <c r="H142" s="34">
        <f t="shared" ref="H142:H148" si="27">G142/E142%</f>
        <v>5</v>
      </c>
      <c r="I142" s="14">
        <v>201</v>
      </c>
      <c r="J142" s="35">
        <f t="shared" ref="J142:J149" si="28">I142/E142%</f>
        <v>4.9838829655343417</v>
      </c>
      <c r="K142" s="35"/>
      <c r="L142" s="36"/>
      <c r="M142" s="37"/>
      <c r="N142" s="32">
        <v>150</v>
      </c>
      <c r="O142" s="32">
        <v>51</v>
      </c>
      <c r="P142" s="61"/>
      <c r="Q142" s="105"/>
    </row>
    <row r="143" spans="1:17" s="87" customFormat="1" ht="15.75">
      <c r="A143" s="99" t="s">
        <v>221</v>
      </c>
      <c r="B143" s="73" t="s">
        <v>53</v>
      </c>
      <c r="C143" s="25">
        <v>187.53</v>
      </c>
      <c r="D143" s="26">
        <v>212</v>
      </c>
      <c r="E143" s="27">
        <v>396</v>
      </c>
      <c r="F143" s="45">
        <f t="shared" si="25"/>
        <v>2.1116621340585504</v>
      </c>
      <c r="G143" s="35">
        <f t="shared" si="26"/>
        <v>19.8</v>
      </c>
      <c r="H143" s="34">
        <f t="shared" si="27"/>
        <v>5</v>
      </c>
      <c r="I143" s="14">
        <v>19</v>
      </c>
      <c r="J143" s="35">
        <f t="shared" si="28"/>
        <v>4.7979797979797985</v>
      </c>
      <c r="K143" s="35"/>
      <c r="L143" s="36"/>
      <c r="M143" s="37"/>
      <c r="N143" s="32">
        <v>14</v>
      </c>
      <c r="O143" s="32">
        <v>5</v>
      </c>
      <c r="P143" s="61"/>
      <c r="Q143" s="105"/>
    </row>
    <row r="144" spans="1:17" s="87" customFormat="1" ht="15.75">
      <c r="A144" s="99" t="s">
        <v>222</v>
      </c>
      <c r="B144" s="73" t="s">
        <v>54</v>
      </c>
      <c r="C144" s="25">
        <v>160.88</v>
      </c>
      <c r="D144" s="26">
        <v>86</v>
      </c>
      <c r="E144" s="27">
        <v>100</v>
      </c>
      <c r="F144" s="45">
        <f t="shared" si="25"/>
        <v>0.62158130283441071</v>
      </c>
      <c r="G144" s="35">
        <f t="shared" si="26"/>
        <v>5</v>
      </c>
      <c r="H144" s="34">
        <f t="shared" si="27"/>
        <v>5</v>
      </c>
      <c r="I144" s="14">
        <v>5</v>
      </c>
      <c r="J144" s="35">
        <f t="shared" si="28"/>
        <v>5</v>
      </c>
      <c r="K144" s="35"/>
      <c r="L144" s="36"/>
      <c r="M144" s="37"/>
      <c r="N144" s="32">
        <v>3</v>
      </c>
      <c r="O144" s="32">
        <v>2</v>
      </c>
      <c r="P144" s="61"/>
      <c r="Q144" s="105"/>
    </row>
    <row r="145" spans="1:17" s="87" customFormat="1" ht="30">
      <c r="A145" s="99" t="s">
        <v>223</v>
      </c>
      <c r="B145" s="73" t="s">
        <v>55</v>
      </c>
      <c r="C145" s="25">
        <v>254.89</v>
      </c>
      <c r="D145" s="26">
        <v>640</v>
      </c>
      <c r="E145" s="27">
        <v>243</v>
      </c>
      <c r="F145" s="45">
        <f t="shared" si="25"/>
        <v>0.95335242653693753</v>
      </c>
      <c r="G145" s="35">
        <f t="shared" si="26"/>
        <v>12.15</v>
      </c>
      <c r="H145" s="34">
        <f t="shared" si="27"/>
        <v>5</v>
      </c>
      <c r="I145" s="14">
        <v>7</v>
      </c>
      <c r="J145" s="35">
        <f t="shared" si="28"/>
        <v>2.8806584362139915</v>
      </c>
      <c r="K145" s="35"/>
      <c r="L145" s="36"/>
      <c r="M145" s="37"/>
      <c r="N145" s="32">
        <v>5</v>
      </c>
      <c r="O145" s="32">
        <v>2</v>
      </c>
      <c r="P145" s="61"/>
      <c r="Q145" s="105"/>
    </row>
    <row r="146" spans="1:17" s="87" customFormat="1" ht="15.75">
      <c r="A146" s="99" t="s">
        <v>224</v>
      </c>
      <c r="B146" s="73" t="s">
        <v>57</v>
      </c>
      <c r="C146" s="25">
        <v>31.01</v>
      </c>
      <c r="D146" s="26">
        <v>242</v>
      </c>
      <c r="E146" s="27">
        <v>334</v>
      </c>
      <c r="F146" s="45">
        <f t="shared" si="25"/>
        <v>10.770719122863591</v>
      </c>
      <c r="G146" s="35">
        <f t="shared" si="26"/>
        <v>16.7</v>
      </c>
      <c r="H146" s="34">
        <f t="shared" si="27"/>
        <v>5</v>
      </c>
      <c r="I146" s="14">
        <v>16</v>
      </c>
      <c r="J146" s="35">
        <f t="shared" si="28"/>
        <v>4.7904191616766472</v>
      </c>
      <c r="K146" s="35"/>
      <c r="L146" s="36"/>
      <c r="M146" s="37"/>
      <c r="N146" s="32">
        <v>12</v>
      </c>
      <c r="O146" s="32">
        <v>4</v>
      </c>
      <c r="P146" s="61"/>
      <c r="Q146" s="105"/>
    </row>
    <row r="147" spans="1:17" s="87" customFormat="1" ht="15.75">
      <c r="A147" s="99" t="s">
        <v>225</v>
      </c>
      <c r="B147" s="63" t="s">
        <v>56</v>
      </c>
      <c r="C147" s="79">
        <v>45.381</v>
      </c>
      <c r="D147" s="26">
        <v>314</v>
      </c>
      <c r="E147" s="27">
        <v>408</v>
      </c>
      <c r="F147" s="45">
        <f t="shared" si="25"/>
        <v>8.9905467045679917</v>
      </c>
      <c r="G147" s="35">
        <f t="shared" si="26"/>
        <v>20.400000000000002</v>
      </c>
      <c r="H147" s="34">
        <f t="shared" si="27"/>
        <v>5</v>
      </c>
      <c r="I147" s="14">
        <v>20</v>
      </c>
      <c r="J147" s="36">
        <f t="shared" si="28"/>
        <v>4.9019607843137258</v>
      </c>
      <c r="K147" s="36"/>
      <c r="L147" s="36"/>
      <c r="M147" s="37"/>
      <c r="N147" s="32">
        <v>15</v>
      </c>
      <c r="O147" s="32">
        <v>5</v>
      </c>
      <c r="P147" s="61"/>
      <c r="Q147" s="105"/>
    </row>
    <row r="148" spans="1:17" s="87" customFormat="1" ht="15.75">
      <c r="A148" s="99" t="s">
        <v>320</v>
      </c>
      <c r="B148" s="63" t="s">
        <v>226</v>
      </c>
      <c r="C148" s="80">
        <v>20.5</v>
      </c>
      <c r="D148" s="81">
        <v>203</v>
      </c>
      <c r="E148" s="27">
        <v>286</v>
      </c>
      <c r="F148" s="45">
        <f t="shared" si="25"/>
        <v>13.951219512195122</v>
      </c>
      <c r="G148" s="35">
        <f t="shared" si="26"/>
        <v>14.3</v>
      </c>
      <c r="H148" s="34">
        <f t="shared" si="27"/>
        <v>5.0000000000000009</v>
      </c>
      <c r="I148" s="14">
        <v>14</v>
      </c>
      <c r="J148" s="35">
        <f t="shared" si="28"/>
        <v>4.895104895104895</v>
      </c>
      <c r="K148" s="35"/>
      <c r="L148" s="36"/>
      <c r="M148" s="37"/>
      <c r="N148" s="32">
        <v>10</v>
      </c>
      <c r="O148" s="32">
        <v>4</v>
      </c>
      <c r="P148" s="61"/>
      <c r="Q148" s="105"/>
    </row>
    <row r="149" spans="1:17" s="87" customFormat="1" ht="15.75">
      <c r="A149" s="99" t="s">
        <v>227</v>
      </c>
      <c r="B149" s="95" t="s">
        <v>58</v>
      </c>
      <c r="C149" s="82">
        <v>73.02</v>
      </c>
      <c r="D149" s="28">
        <v>348</v>
      </c>
      <c r="E149" s="38">
        <v>448</v>
      </c>
      <c r="F149" s="45">
        <f t="shared" si="25"/>
        <v>6.1353053957819776</v>
      </c>
      <c r="G149" s="35">
        <f t="shared" si="26"/>
        <v>22.400000000000002</v>
      </c>
      <c r="H149" s="36">
        <v>5</v>
      </c>
      <c r="I149" s="14">
        <v>22</v>
      </c>
      <c r="J149" s="36">
        <f t="shared" si="28"/>
        <v>4.9107142857142856</v>
      </c>
      <c r="K149" s="36"/>
      <c r="L149" s="36"/>
      <c r="M149" s="37"/>
      <c r="N149" s="32">
        <v>16</v>
      </c>
      <c r="O149" s="32">
        <v>6</v>
      </c>
      <c r="P149" s="61"/>
      <c r="Q149" s="105"/>
    </row>
    <row r="150" spans="1:17" s="87" customFormat="1" ht="15.75">
      <c r="A150" s="34"/>
      <c r="B150" s="65" t="s">
        <v>2</v>
      </c>
      <c r="C150" s="59">
        <f>SUM(C142:C149)</f>
        <v>1541.4409999999998</v>
      </c>
      <c r="D150" s="50">
        <f>SUM(D142:D149)</f>
        <v>5482</v>
      </c>
      <c r="E150" s="41">
        <f>SUM(E142:E149)</f>
        <v>6248</v>
      </c>
      <c r="F150" s="62">
        <f>SUM(F142:F149)</f>
        <v>48.784116497436656</v>
      </c>
      <c r="G150" s="68">
        <f t="shared" ref="G150:I150" si="29">SUM(G142:G149)</f>
        <v>312.39999999999998</v>
      </c>
      <c r="H150" s="34"/>
      <c r="I150" s="66">
        <f t="shared" si="29"/>
        <v>304</v>
      </c>
      <c r="J150" s="35"/>
      <c r="K150" s="35"/>
      <c r="L150" s="36"/>
      <c r="M150" s="37"/>
      <c r="N150" s="112">
        <f>SUM(N142:N149)</f>
        <v>225</v>
      </c>
      <c r="O150" s="112">
        <f>SUM(O142:O149)</f>
        <v>79</v>
      </c>
      <c r="P150" s="12"/>
      <c r="Q150" s="105"/>
    </row>
    <row r="151" spans="1:17" s="87" customFormat="1">
      <c r="A151" s="128" t="s">
        <v>228</v>
      </c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05"/>
    </row>
    <row r="152" spans="1:17" s="87" customFormat="1" ht="15.75">
      <c r="A152" s="99" t="s">
        <v>229</v>
      </c>
      <c r="B152" s="73" t="s">
        <v>125</v>
      </c>
      <c r="C152" s="56">
        <v>2663.33</v>
      </c>
      <c r="D152" s="26">
        <v>6102</v>
      </c>
      <c r="E152" s="27">
        <v>6597</v>
      </c>
      <c r="F152" s="13">
        <f>E152/C152</f>
        <v>2.4769743141105307</v>
      </c>
      <c r="G152" s="34">
        <f t="shared" ref="G152:G155" si="30">E152*5%</f>
        <v>329.85</v>
      </c>
      <c r="H152" s="34">
        <f>G152/E152%</f>
        <v>5</v>
      </c>
      <c r="I152" s="14">
        <v>328</v>
      </c>
      <c r="J152" s="35">
        <f>I152/E152%</f>
        <v>4.9719569501288463</v>
      </c>
      <c r="K152" s="36">
        <v>131</v>
      </c>
      <c r="L152" s="36"/>
      <c r="M152" s="14"/>
      <c r="N152" s="32">
        <v>147</v>
      </c>
      <c r="O152" s="32">
        <v>50</v>
      </c>
      <c r="P152" s="61"/>
      <c r="Q152" s="105"/>
    </row>
    <row r="153" spans="1:17" s="87" customFormat="1" ht="45">
      <c r="A153" s="99" t="s">
        <v>230</v>
      </c>
      <c r="B153" s="73" t="s">
        <v>301</v>
      </c>
      <c r="C153" s="56"/>
      <c r="D153" s="26"/>
      <c r="E153" s="27"/>
      <c r="F153" s="13"/>
      <c r="G153" s="34"/>
      <c r="H153" s="34"/>
      <c r="I153" s="14">
        <v>1</v>
      </c>
      <c r="J153" s="35"/>
      <c r="K153" s="35"/>
      <c r="L153" s="36"/>
      <c r="M153" s="14"/>
      <c r="N153" s="32"/>
      <c r="O153" s="32">
        <v>1</v>
      </c>
      <c r="P153" s="61"/>
      <c r="Q153" s="105"/>
    </row>
    <row r="154" spans="1:17" s="87" customFormat="1" ht="30">
      <c r="A154" s="99" t="s">
        <v>231</v>
      </c>
      <c r="B154" s="73" t="s">
        <v>59</v>
      </c>
      <c r="C154" s="56">
        <v>134.68</v>
      </c>
      <c r="D154" s="26">
        <v>170</v>
      </c>
      <c r="E154" s="27">
        <v>203</v>
      </c>
      <c r="F154" s="13">
        <f>E154/C154</f>
        <v>1.5072765072765073</v>
      </c>
      <c r="G154" s="34">
        <f t="shared" si="30"/>
        <v>10.15</v>
      </c>
      <c r="H154" s="34">
        <f>G154/E154%</f>
        <v>5.0000000000000009</v>
      </c>
      <c r="I154" s="14">
        <v>10</v>
      </c>
      <c r="J154" s="35">
        <f>I154/E154%</f>
        <v>4.9261083743842367</v>
      </c>
      <c r="K154" s="35"/>
      <c r="L154" s="36"/>
      <c r="M154" s="14"/>
      <c r="N154" s="32">
        <v>7</v>
      </c>
      <c r="O154" s="32">
        <v>3</v>
      </c>
      <c r="P154" s="61"/>
      <c r="Q154" s="105"/>
    </row>
    <row r="155" spans="1:17" s="87" customFormat="1" ht="15.75">
      <c r="A155" s="99" t="s">
        <v>321</v>
      </c>
      <c r="B155" s="73" t="s">
        <v>60</v>
      </c>
      <c r="C155" s="56">
        <v>1607.3</v>
      </c>
      <c r="D155" s="26">
        <v>3771</v>
      </c>
      <c r="E155" s="27">
        <v>4716</v>
      </c>
      <c r="F155" s="13">
        <f>E155/C155</f>
        <v>2.9341131089404593</v>
      </c>
      <c r="G155" s="34">
        <f t="shared" si="30"/>
        <v>235.8</v>
      </c>
      <c r="H155" s="34">
        <f>G155/E155%</f>
        <v>5.0000000000000009</v>
      </c>
      <c r="I155" s="14">
        <v>235</v>
      </c>
      <c r="J155" s="35">
        <f>I155/E155%</f>
        <v>4.9830364715860904</v>
      </c>
      <c r="K155" s="35"/>
      <c r="L155" s="36"/>
      <c r="M155" s="14"/>
      <c r="N155" s="32">
        <v>176</v>
      </c>
      <c r="O155" s="32">
        <v>59</v>
      </c>
      <c r="P155" s="61"/>
      <c r="Q155" s="105"/>
    </row>
    <row r="156" spans="1:17" s="87" customFormat="1" ht="15.75">
      <c r="A156" s="34"/>
      <c r="B156" s="65" t="s">
        <v>2</v>
      </c>
      <c r="C156" s="59">
        <f>SUM(C152:C155)</f>
        <v>4405.3099999999995</v>
      </c>
      <c r="D156" s="50">
        <f>SUM(D152:D155)</f>
        <v>10043</v>
      </c>
      <c r="E156" s="41">
        <f>SUM(E152:E155)</f>
        <v>11516</v>
      </c>
      <c r="F156" s="62">
        <f>SUM(F152:F155)</f>
        <v>6.9183639303274971</v>
      </c>
      <c r="G156" s="34">
        <f>SUM(G152:G155)</f>
        <v>575.79999999999995</v>
      </c>
      <c r="H156" s="34"/>
      <c r="I156" s="66">
        <f>SUM(I152:I155)</f>
        <v>574</v>
      </c>
      <c r="J156" s="35"/>
      <c r="K156" s="36">
        <v>131</v>
      </c>
      <c r="L156" s="36"/>
      <c r="M156" s="28"/>
      <c r="N156" s="112">
        <f>SUM(N152:N155)</f>
        <v>330</v>
      </c>
      <c r="O156" s="112">
        <f>SUM(O152:O155)</f>
        <v>113</v>
      </c>
      <c r="P156" s="61">
        <f>SUM(P152:P155)</f>
        <v>0</v>
      </c>
      <c r="Q156" s="105"/>
    </row>
    <row r="157" spans="1:17" s="87" customFormat="1">
      <c r="A157" s="124" t="s">
        <v>232</v>
      </c>
      <c r="B157" s="125"/>
      <c r="C157" s="125"/>
      <c r="D157" s="125"/>
      <c r="E157" s="125"/>
      <c r="F157" s="125"/>
      <c r="G157" s="125"/>
      <c r="H157" s="125"/>
      <c r="I157" s="125"/>
      <c r="J157" s="125"/>
      <c r="K157" s="125"/>
      <c r="L157" s="125"/>
      <c r="M157" s="125"/>
      <c r="N157" s="125"/>
      <c r="O157" s="125"/>
      <c r="P157" s="125"/>
      <c r="Q157" s="105"/>
    </row>
    <row r="158" spans="1:17" s="87" customFormat="1" ht="15.75">
      <c r="A158" s="99" t="s">
        <v>233</v>
      </c>
      <c r="B158" s="73" t="s">
        <v>111</v>
      </c>
      <c r="C158" s="46">
        <v>4284.8</v>
      </c>
      <c r="D158" s="47">
        <v>14679</v>
      </c>
      <c r="E158" s="30">
        <v>16745</v>
      </c>
      <c r="F158" s="49">
        <f>E158/C158</f>
        <v>3.9080003734129947</v>
      </c>
      <c r="G158" s="34">
        <f t="shared" ref="G158:G159" si="31">E158*5%</f>
        <v>837.25</v>
      </c>
      <c r="H158" s="34">
        <f>G158/E158%</f>
        <v>5</v>
      </c>
      <c r="I158" s="14">
        <v>837</v>
      </c>
      <c r="J158" s="35">
        <f>I158/E158%</f>
        <v>4.9985070170200059</v>
      </c>
      <c r="K158" s="36">
        <v>334</v>
      </c>
      <c r="L158" s="36"/>
      <c r="M158" s="68"/>
      <c r="N158" s="32">
        <v>377</v>
      </c>
      <c r="O158" s="32">
        <v>126</v>
      </c>
      <c r="P158" s="61"/>
      <c r="Q158" s="105"/>
    </row>
    <row r="159" spans="1:17" s="87" customFormat="1" ht="15.75">
      <c r="A159" s="34"/>
      <c r="B159" s="65" t="s">
        <v>2</v>
      </c>
      <c r="C159" s="40">
        <f>SUM(C158)</f>
        <v>4284.8</v>
      </c>
      <c r="D159" s="41">
        <f>SUM(D158)</f>
        <v>14679</v>
      </c>
      <c r="E159" s="41">
        <v>16745</v>
      </c>
      <c r="F159" s="29">
        <v>3.9</v>
      </c>
      <c r="G159" s="68">
        <f t="shared" si="31"/>
        <v>837.25</v>
      </c>
      <c r="H159" s="34"/>
      <c r="I159" s="66">
        <f>SUM(I158)</f>
        <v>837</v>
      </c>
      <c r="J159" s="35">
        <f>I159/E159%</f>
        <v>4.9985070170200059</v>
      </c>
      <c r="K159" s="36">
        <v>334</v>
      </c>
      <c r="L159" s="36"/>
      <c r="M159" s="68"/>
      <c r="N159" s="113">
        <v>627</v>
      </c>
      <c r="O159" s="113">
        <v>126</v>
      </c>
      <c r="P159" s="12"/>
      <c r="Q159" s="105"/>
    </row>
    <row r="160" spans="1:17" s="87" customFormat="1">
      <c r="A160" s="124" t="s">
        <v>234</v>
      </c>
      <c r="B160" s="125"/>
      <c r="C160" s="125"/>
      <c r="D160" s="125"/>
      <c r="E160" s="125"/>
      <c r="F160" s="125"/>
      <c r="G160" s="125"/>
      <c r="H160" s="125"/>
      <c r="I160" s="125"/>
      <c r="J160" s="125"/>
      <c r="K160" s="125"/>
      <c r="L160" s="125"/>
      <c r="M160" s="125"/>
      <c r="N160" s="125"/>
      <c r="O160" s="125"/>
      <c r="P160" s="125"/>
      <c r="Q160" s="105"/>
    </row>
    <row r="161" spans="1:17" s="87" customFormat="1" ht="15.75">
      <c r="A161" s="99" t="s">
        <v>235</v>
      </c>
      <c r="B161" s="73" t="s">
        <v>125</v>
      </c>
      <c r="C161" s="56">
        <v>467.53</v>
      </c>
      <c r="D161" s="26">
        <v>300</v>
      </c>
      <c r="E161" s="27">
        <v>352</v>
      </c>
      <c r="F161" s="13">
        <f t="shared" ref="F161:F169" si="32">E161/C161</f>
        <v>0.75289286249010767</v>
      </c>
      <c r="G161" s="34">
        <f t="shared" ref="G161:G169" si="33">E161*5%</f>
        <v>17.600000000000001</v>
      </c>
      <c r="H161" s="34">
        <f>G161/E161%</f>
        <v>5</v>
      </c>
      <c r="I161" s="14">
        <v>17</v>
      </c>
      <c r="J161" s="35">
        <f t="shared" ref="J161:J168" si="34">I161/E161%</f>
        <v>4.8295454545454541</v>
      </c>
      <c r="K161" s="35"/>
      <c r="L161" s="36"/>
      <c r="M161" s="34"/>
      <c r="N161" s="32">
        <v>12</v>
      </c>
      <c r="O161" s="32">
        <v>5</v>
      </c>
      <c r="P161" s="36"/>
      <c r="Q161" s="105"/>
    </row>
    <row r="162" spans="1:17" s="87" customFormat="1" ht="15.75">
      <c r="A162" s="99" t="s">
        <v>236</v>
      </c>
      <c r="B162" s="73" t="s">
        <v>61</v>
      </c>
      <c r="C162" s="56">
        <v>365.45</v>
      </c>
      <c r="D162" s="26">
        <v>115</v>
      </c>
      <c r="E162" s="27">
        <v>75</v>
      </c>
      <c r="F162" s="13">
        <f t="shared" si="32"/>
        <v>0.2052264331645916</v>
      </c>
      <c r="G162" s="34">
        <f t="shared" si="33"/>
        <v>3.75</v>
      </c>
      <c r="H162" s="34">
        <f>G162/E162%</f>
        <v>5</v>
      </c>
      <c r="I162" s="14">
        <v>3</v>
      </c>
      <c r="J162" s="35">
        <f t="shared" si="34"/>
        <v>4</v>
      </c>
      <c r="K162" s="35"/>
      <c r="L162" s="36"/>
      <c r="M162" s="34"/>
      <c r="N162" s="32">
        <v>2</v>
      </c>
      <c r="O162" s="32">
        <v>1</v>
      </c>
      <c r="P162" s="36"/>
      <c r="Q162" s="105"/>
    </row>
    <row r="163" spans="1:17" s="87" customFormat="1" ht="15.75">
      <c r="A163" s="99" t="s">
        <v>237</v>
      </c>
      <c r="B163" s="73" t="s">
        <v>62</v>
      </c>
      <c r="C163" s="56">
        <v>30.57</v>
      </c>
      <c r="D163" s="26">
        <v>19</v>
      </c>
      <c r="E163" s="27">
        <v>88</v>
      </c>
      <c r="F163" s="13">
        <f t="shared" si="32"/>
        <v>2.8786391887471376</v>
      </c>
      <c r="G163" s="34">
        <f t="shared" si="33"/>
        <v>4.4000000000000004</v>
      </c>
      <c r="H163" s="34">
        <v>5</v>
      </c>
      <c r="I163" s="14">
        <v>4</v>
      </c>
      <c r="J163" s="13">
        <f t="shared" si="34"/>
        <v>4.5454545454545459</v>
      </c>
      <c r="K163" s="13"/>
      <c r="L163" s="36"/>
      <c r="M163" s="34"/>
      <c r="N163" s="32">
        <v>3</v>
      </c>
      <c r="O163" s="32">
        <v>1</v>
      </c>
      <c r="P163" s="36"/>
      <c r="Q163" s="105"/>
    </row>
    <row r="164" spans="1:17" s="87" customFormat="1" ht="15.75">
      <c r="A164" s="99" t="s">
        <v>238</v>
      </c>
      <c r="B164" s="73" t="s">
        <v>239</v>
      </c>
      <c r="C164" s="56">
        <v>47.1</v>
      </c>
      <c r="D164" s="26">
        <v>11</v>
      </c>
      <c r="E164" s="27">
        <v>11</v>
      </c>
      <c r="F164" s="13">
        <f t="shared" si="32"/>
        <v>0.23354564755838642</v>
      </c>
      <c r="G164" s="34">
        <f t="shared" si="33"/>
        <v>0.55000000000000004</v>
      </c>
      <c r="H164" s="34">
        <f>G164/E164%</f>
        <v>5</v>
      </c>
      <c r="I164" s="14">
        <v>0</v>
      </c>
      <c r="J164" s="35">
        <f t="shared" si="34"/>
        <v>0</v>
      </c>
      <c r="K164" s="35"/>
      <c r="L164" s="36"/>
      <c r="M164" s="34"/>
      <c r="N164" s="32"/>
      <c r="O164" s="32"/>
      <c r="P164" s="36"/>
      <c r="Q164" s="105"/>
    </row>
    <row r="165" spans="1:17" s="87" customFormat="1" ht="15.75">
      <c r="A165" s="99" t="s">
        <v>240</v>
      </c>
      <c r="B165" s="73" t="s">
        <v>63</v>
      </c>
      <c r="C165" s="56">
        <v>299.57</v>
      </c>
      <c r="D165" s="26">
        <v>520</v>
      </c>
      <c r="E165" s="27">
        <v>1047</v>
      </c>
      <c r="F165" s="13">
        <f t="shared" si="32"/>
        <v>3.4950095136362118</v>
      </c>
      <c r="G165" s="34">
        <f t="shared" si="33"/>
        <v>52.35</v>
      </c>
      <c r="H165" s="34">
        <f>G165/E165%</f>
        <v>5</v>
      </c>
      <c r="I165" s="14">
        <v>52</v>
      </c>
      <c r="J165" s="35">
        <f t="shared" si="34"/>
        <v>4.9665711556829031</v>
      </c>
      <c r="K165" s="35"/>
      <c r="L165" s="36"/>
      <c r="M165" s="34"/>
      <c r="N165" s="32">
        <v>39</v>
      </c>
      <c r="O165" s="32">
        <v>13</v>
      </c>
      <c r="P165" s="36"/>
      <c r="Q165" s="105"/>
    </row>
    <row r="166" spans="1:17" s="87" customFormat="1" ht="15.75">
      <c r="A166" s="99" t="s">
        <v>241</v>
      </c>
      <c r="B166" s="73" t="s">
        <v>64</v>
      </c>
      <c r="C166" s="56">
        <v>54.5</v>
      </c>
      <c r="D166" s="26">
        <v>88</v>
      </c>
      <c r="E166" s="27">
        <v>43</v>
      </c>
      <c r="F166" s="13">
        <f t="shared" si="32"/>
        <v>0.78899082568807344</v>
      </c>
      <c r="G166" s="34">
        <f t="shared" si="33"/>
        <v>2.15</v>
      </c>
      <c r="H166" s="34">
        <f>G166/E166%</f>
        <v>5</v>
      </c>
      <c r="I166" s="14">
        <v>2</v>
      </c>
      <c r="J166" s="35">
        <f t="shared" si="34"/>
        <v>4.6511627906976747</v>
      </c>
      <c r="K166" s="35"/>
      <c r="L166" s="36"/>
      <c r="M166" s="34"/>
      <c r="N166" s="104">
        <v>1</v>
      </c>
      <c r="O166" s="32">
        <v>1</v>
      </c>
      <c r="P166" s="36"/>
      <c r="Q166" s="105"/>
    </row>
    <row r="167" spans="1:17" s="87" customFormat="1" ht="15.75">
      <c r="A167" s="99" t="s">
        <v>242</v>
      </c>
      <c r="B167" s="96" t="s">
        <v>300</v>
      </c>
      <c r="C167" s="56">
        <v>58.94</v>
      </c>
      <c r="D167" s="26">
        <v>0</v>
      </c>
      <c r="E167" s="27">
        <v>172</v>
      </c>
      <c r="F167" s="13">
        <f t="shared" si="32"/>
        <v>2.9182219205972175</v>
      </c>
      <c r="G167" s="34">
        <f t="shared" si="33"/>
        <v>8.6</v>
      </c>
      <c r="H167" s="34">
        <v>5</v>
      </c>
      <c r="I167" s="14">
        <v>8</v>
      </c>
      <c r="J167" s="36">
        <f t="shared" si="34"/>
        <v>4.6511627906976747</v>
      </c>
      <c r="K167" s="36"/>
      <c r="L167" s="36"/>
      <c r="M167" s="34"/>
      <c r="N167" s="32">
        <v>6</v>
      </c>
      <c r="O167" s="32">
        <v>2</v>
      </c>
      <c r="P167" s="36"/>
      <c r="Q167" s="105"/>
    </row>
    <row r="168" spans="1:17" s="87" customFormat="1" ht="15.75">
      <c r="A168" s="99" t="s">
        <v>243</v>
      </c>
      <c r="B168" s="69" t="s">
        <v>65</v>
      </c>
      <c r="C168" s="42">
        <v>35.200000000000003</v>
      </c>
      <c r="D168" s="26">
        <v>121</v>
      </c>
      <c r="E168" s="27">
        <v>298</v>
      </c>
      <c r="F168" s="13">
        <f t="shared" si="32"/>
        <v>8.4659090909090899</v>
      </c>
      <c r="G168" s="34">
        <f t="shared" si="33"/>
        <v>14.9</v>
      </c>
      <c r="H168" s="34">
        <f>G168/E168%</f>
        <v>5</v>
      </c>
      <c r="I168" s="14">
        <v>14</v>
      </c>
      <c r="J168" s="35">
        <f t="shared" si="34"/>
        <v>4.6979865771812079</v>
      </c>
      <c r="K168" s="35"/>
      <c r="L168" s="36"/>
      <c r="M168" s="34"/>
      <c r="N168" s="32">
        <v>10</v>
      </c>
      <c r="O168" s="32">
        <v>4</v>
      </c>
      <c r="P168" s="36"/>
      <c r="Q168" s="105"/>
    </row>
    <row r="169" spans="1:17" s="87" customFormat="1" ht="15.75">
      <c r="A169" s="99" t="s">
        <v>322</v>
      </c>
      <c r="B169" s="91" t="s">
        <v>244</v>
      </c>
      <c r="C169" s="46">
        <v>27.66</v>
      </c>
      <c r="D169" s="47">
        <v>0</v>
      </c>
      <c r="E169" s="38">
        <v>0</v>
      </c>
      <c r="F169" s="13">
        <f t="shared" si="32"/>
        <v>0</v>
      </c>
      <c r="G169" s="34">
        <f t="shared" si="33"/>
        <v>0</v>
      </c>
      <c r="H169" s="34">
        <v>5</v>
      </c>
      <c r="I169" s="14">
        <v>0</v>
      </c>
      <c r="J169" s="35">
        <v>0</v>
      </c>
      <c r="K169" s="35"/>
      <c r="L169" s="36"/>
      <c r="M169" s="34"/>
      <c r="N169" s="11"/>
      <c r="O169" s="11"/>
      <c r="P169" s="13"/>
      <c r="Q169" s="105"/>
    </row>
    <row r="170" spans="1:17" s="87" customFormat="1" ht="15.75">
      <c r="A170" s="34"/>
      <c r="B170" s="65" t="s">
        <v>2</v>
      </c>
      <c r="C170" s="40">
        <f>SUM(C161:C169)</f>
        <v>1386.5200000000002</v>
      </c>
      <c r="D170" s="50">
        <f>SUM(D161:D169)</f>
        <v>1174</v>
      </c>
      <c r="E170" s="41">
        <f>SUM(E161:E169)</f>
        <v>2086</v>
      </c>
      <c r="F170" s="62">
        <f>SUM(F161:F169)</f>
        <v>19.738435482790813</v>
      </c>
      <c r="G170" s="34">
        <f>SUM(G161:G169)</f>
        <v>104.30000000000001</v>
      </c>
      <c r="H170" s="34"/>
      <c r="I170" s="66">
        <f>SUM(I161:I169)</f>
        <v>100</v>
      </c>
      <c r="J170" s="35"/>
      <c r="K170" s="35"/>
      <c r="L170" s="36"/>
      <c r="M170" s="34"/>
      <c r="N170" s="112">
        <f>SUM(N161:N169)</f>
        <v>73</v>
      </c>
      <c r="O170" s="112">
        <f>SUM(O161:O169)</f>
        <v>27</v>
      </c>
      <c r="P170" s="13"/>
      <c r="Q170" s="105"/>
    </row>
    <row r="171" spans="1:17" s="87" customFormat="1">
      <c r="A171" s="124" t="s">
        <v>245</v>
      </c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05"/>
    </row>
    <row r="172" spans="1:17" s="87" customFormat="1" ht="15" customHeight="1">
      <c r="A172" s="99" t="s">
        <v>323</v>
      </c>
      <c r="B172" s="73" t="s">
        <v>125</v>
      </c>
      <c r="C172" s="42">
        <v>815.19</v>
      </c>
      <c r="D172" s="26">
        <v>1488</v>
      </c>
      <c r="E172" s="27">
        <v>1292</v>
      </c>
      <c r="F172" s="13">
        <f t="shared" ref="F172:F184" si="35">E172/C172</f>
        <v>1.5849065861946294</v>
      </c>
      <c r="G172" s="13">
        <f t="shared" ref="G172:G185" si="36">E172*5%</f>
        <v>64.600000000000009</v>
      </c>
      <c r="H172" s="34">
        <f>G172/E172%</f>
        <v>5.0000000000000009</v>
      </c>
      <c r="I172" s="14">
        <v>59</v>
      </c>
      <c r="J172" s="35">
        <f>I172/E172%</f>
        <v>4.5665634674922604</v>
      </c>
      <c r="K172" s="35"/>
      <c r="L172" s="36"/>
      <c r="M172" s="34"/>
      <c r="N172" s="32">
        <v>44</v>
      </c>
      <c r="O172" s="32">
        <v>15</v>
      </c>
      <c r="P172" s="36"/>
      <c r="Q172" s="105"/>
    </row>
    <row r="173" spans="1:17" s="87" customFormat="1" ht="15.75">
      <c r="A173" s="51">
        <v>24.2</v>
      </c>
      <c r="B173" s="97" t="s">
        <v>66</v>
      </c>
      <c r="C173" s="56">
        <v>40.64</v>
      </c>
      <c r="D173" s="26">
        <v>153</v>
      </c>
      <c r="E173" s="27">
        <v>193</v>
      </c>
      <c r="F173" s="13">
        <f t="shared" si="35"/>
        <v>4.7490157480314963</v>
      </c>
      <c r="G173" s="13">
        <f t="shared" si="36"/>
        <v>9.65</v>
      </c>
      <c r="H173" s="34">
        <f>G173/E173%</f>
        <v>5</v>
      </c>
      <c r="I173" s="14">
        <v>9</v>
      </c>
      <c r="J173" s="35">
        <f t="shared" ref="J173:J184" si="37">I173/E173%</f>
        <v>4.6632124352331612</v>
      </c>
      <c r="K173" s="36"/>
      <c r="L173" s="36"/>
      <c r="M173" s="34"/>
      <c r="N173" s="32">
        <v>7</v>
      </c>
      <c r="O173" s="32">
        <v>2</v>
      </c>
      <c r="P173" s="36"/>
      <c r="Q173" s="105"/>
    </row>
    <row r="174" spans="1:17" s="87" customFormat="1" ht="15.75">
      <c r="A174" s="51">
        <v>24.3</v>
      </c>
      <c r="B174" s="97" t="s">
        <v>328</v>
      </c>
      <c r="C174" s="56">
        <v>69.009</v>
      </c>
      <c r="D174" s="26">
        <v>0</v>
      </c>
      <c r="E174" s="161">
        <v>109</v>
      </c>
      <c r="F174" s="13">
        <f t="shared" si="35"/>
        <v>1.5795041226506688</v>
      </c>
      <c r="G174" s="13">
        <f>E174*5%</f>
        <v>5.45</v>
      </c>
      <c r="H174" s="34">
        <v>5</v>
      </c>
      <c r="I174" s="14">
        <v>5</v>
      </c>
      <c r="J174" s="35">
        <f t="shared" si="37"/>
        <v>4.5871559633027523</v>
      </c>
      <c r="K174" s="36"/>
      <c r="L174" s="36"/>
      <c r="M174" s="34"/>
      <c r="N174" s="32">
        <v>3</v>
      </c>
      <c r="O174" s="32">
        <v>2</v>
      </c>
      <c r="P174" s="36"/>
      <c r="Q174" s="105"/>
    </row>
    <row r="175" spans="1:17" s="87" customFormat="1" ht="15.75">
      <c r="A175" s="51">
        <v>24.4</v>
      </c>
      <c r="B175" s="97" t="s">
        <v>68</v>
      </c>
      <c r="C175" s="56">
        <v>54.3</v>
      </c>
      <c r="D175" s="26">
        <v>49</v>
      </c>
      <c r="E175" s="27">
        <v>36</v>
      </c>
      <c r="F175" s="13">
        <f t="shared" si="35"/>
        <v>0.66298342541436472</v>
      </c>
      <c r="G175" s="13">
        <f>E175*5%</f>
        <v>1.8</v>
      </c>
      <c r="H175" s="34">
        <f t="shared" ref="H175:H184" si="38">G175/E175%</f>
        <v>5</v>
      </c>
      <c r="I175" s="14">
        <v>1</v>
      </c>
      <c r="J175" s="35">
        <f t="shared" si="37"/>
        <v>2.7777777777777777</v>
      </c>
      <c r="K175" s="36"/>
      <c r="L175" s="36"/>
      <c r="M175" s="34"/>
      <c r="N175" s="32">
        <v>1</v>
      </c>
      <c r="O175" s="32"/>
      <c r="P175" s="13"/>
      <c r="Q175" s="105"/>
    </row>
    <row r="176" spans="1:17" s="87" customFormat="1" ht="15.75">
      <c r="A176" s="26" t="s">
        <v>246</v>
      </c>
      <c r="B176" s="97" t="s">
        <v>67</v>
      </c>
      <c r="C176" s="56">
        <v>96.99</v>
      </c>
      <c r="D176" s="26">
        <v>317</v>
      </c>
      <c r="E176" s="27">
        <v>420</v>
      </c>
      <c r="F176" s="13">
        <f t="shared" si="35"/>
        <v>4.3303433343643674</v>
      </c>
      <c r="G176" s="13">
        <f t="shared" si="36"/>
        <v>21</v>
      </c>
      <c r="H176" s="34">
        <f t="shared" si="38"/>
        <v>5</v>
      </c>
      <c r="I176" s="14">
        <v>21</v>
      </c>
      <c r="J176" s="35">
        <f t="shared" si="37"/>
        <v>5</v>
      </c>
      <c r="K176" s="35"/>
      <c r="L176" s="36"/>
      <c r="M176" s="34"/>
      <c r="N176" s="32">
        <v>14</v>
      </c>
      <c r="O176" s="32">
        <v>7</v>
      </c>
      <c r="P176" s="36"/>
      <c r="Q176" s="105"/>
    </row>
    <row r="177" spans="1:17" s="87" customFormat="1" ht="15.75">
      <c r="A177" s="26" t="s">
        <v>247</v>
      </c>
      <c r="B177" s="97" t="s">
        <v>69</v>
      </c>
      <c r="C177" s="56">
        <v>31.177</v>
      </c>
      <c r="D177" s="26">
        <v>122</v>
      </c>
      <c r="E177" s="27">
        <v>112</v>
      </c>
      <c r="F177" s="13">
        <f t="shared" si="35"/>
        <v>3.5923918273085929</v>
      </c>
      <c r="G177" s="13">
        <f t="shared" si="36"/>
        <v>5.6000000000000005</v>
      </c>
      <c r="H177" s="34">
        <f t="shared" si="38"/>
        <v>5</v>
      </c>
      <c r="I177" s="14">
        <v>5</v>
      </c>
      <c r="J177" s="35">
        <f t="shared" si="37"/>
        <v>4.4642857142857135</v>
      </c>
      <c r="K177" s="35"/>
      <c r="L177" s="36"/>
      <c r="M177" s="34"/>
      <c r="N177" s="32">
        <v>3</v>
      </c>
      <c r="O177" s="32">
        <v>2</v>
      </c>
      <c r="P177" s="36"/>
      <c r="Q177" s="105"/>
    </row>
    <row r="178" spans="1:17" s="87" customFormat="1" ht="15.75">
      <c r="A178" s="26" t="s">
        <v>248</v>
      </c>
      <c r="B178" s="97" t="s">
        <v>70</v>
      </c>
      <c r="C178" s="56">
        <v>15.3</v>
      </c>
      <c r="D178" s="50">
        <v>54</v>
      </c>
      <c r="E178" s="27">
        <v>56</v>
      </c>
      <c r="F178" s="13">
        <f t="shared" si="35"/>
        <v>3.6601307189542482</v>
      </c>
      <c r="G178" s="13">
        <f>E178*5%</f>
        <v>2.8000000000000003</v>
      </c>
      <c r="H178" s="34">
        <f t="shared" si="38"/>
        <v>5</v>
      </c>
      <c r="I178" s="14">
        <v>2</v>
      </c>
      <c r="J178" s="35">
        <f t="shared" si="37"/>
        <v>3.5714285714285712</v>
      </c>
      <c r="K178" s="36"/>
      <c r="L178" s="36"/>
      <c r="M178" s="34"/>
      <c r="N178" s="32">
        <v>1</v>
      </c>
      <c r="O178" s="32">
        <v>1</v>
      </c>
      <c r="P178" s="36"/>
      <c r="Q178" s="105"/>
    </row>
    <row r="179" spans="1:17" s="87" customFormat="1" ht="15.75">
      <c r="A179" s="26" t="s">
        <v>249</v>
      </c>
      <c r="B179" s="83" t="s">
        <v>71</v>
      </c>
      <c r="C179" s="42">
        <v>52.1</v>
      </c>
      <c r="D179" s="26">
        <v>167</v>
      </c>
      <c r="E179" s="27">
        <v>208</v>
      </c>
      <c r="F179" s="13">
        <f t="shared" si="35"/>
        <v>3.9923224568138194</v>
      </c>
      <c r="G179" s="13">
        <f t="shared" si="36"/>
        <v>10.4</v>
      </c>
      <c r="H179" s="34">
        <f t="shared" si="38"/>
        <v>5</v>
      </c>
      <c r="I179" s="14">
        <v>10</v>
      </c>
      <c r="J179" s="35">
        <f t="shared" si="37"/>
        <v>4.8076923076923075</v>
      </c>
      <c r="K179" s="36"/>
      <c r="L179" s="36"/>
      <c r="M179" s="34"/>
      <c r="N179" s="32">
        <v>7</v>
      </c>
      <c r="O179" s="32">
        <v>3</v>
      </c>
      <c r="P179" s="36"/>
      <c r="Q179" s="105"/>
    </row>
    <row r="180" spans="1:17" s="87" customFormat="1" ht="15.75">
      <c r="A180" s="26" t="s">
        <v>250</v>
      </c>
      <c r="B180" s="83" t="s">
        <v>72</v>
      </c>
      <c r="C180" s="42">
        <v>59.4</v>
      </c>
      <c r="D180" s="26">
        <v>29</v>
      </c>
      <c r="E180" s="27">
        <v>60</v>
      </c>
      <c r="F180" s="13">
        <f t="shared" si="35"/>
        <v>1.0101010101010102</v>
      </c>
      <c r="G180" s="13">
        <f t="shared" si="36"/>
        <v>3</v>
      </c>
      <c r="H180" s="34">
        <f t="shared" si="38"/>
        <v>5</v>
      </c>
      <c r="I180" s="14">
        <v>3</v>
      </c>
      <c r="J180" s="35">
        <f t="shared" si="37"/>
        <v>5</v>
      </c>
      <c r="K180" s="35"/>
      <c r="L180" s="36"/>
      <c r="M180" s="34"/>
      <c r="N180" s="32">
        <v>2</v>
      </c>
      <c r="O180" s="32">
        <v>1</v>
      </c>
      <c r="P180" s="36"/>
      <c r="Q180" s="105"/>
    </row>
    <row r="181" spans="1:17" s="87" customFormat="1" ht="15.75">
      <c r="A181" s="26" t="s">
        <v>251</v>
      </c>
      <c r="B181" s="83" t="s">
        <v>73</v>
      </c>
      <c r="C181" s="42">
        <v>13.848000000000001</v>
      </c>
      <c r="D181" s="26">
        <v>56</v>
      </c>
      <c r="E181" s="27">
        <v>51</v>
      </c>
      <c r="F181" s="13">
        <f t="shared" si="35"/>
        <v>3.682842287694974</v>
      </c>
      <c r="G181" s="13">
        <f>E181*5%</f>
        <v>2.5500000000000003</v>
      </c>
      <c r="H181" s="34">
        <f t="shared" si="38"/>
        <v>5</v>
      </c>
      <c r="I181" s="14">
        <v>2</v>
      </c>
      <c r="J181" s="35">
        <f t="shared" si="37"/>
        <v>3.9215686274509802</v>
      </c>
      <c r="K181" s="36"/>
      <c r="L181" s="36"/>
      <c r="M181" s="34"/>
      <c r="N181" s="32">
        <v>1</v>
      </c>
      <c r="O181" s="32">
        <v>1</v>
      </c>
      <c r="P181" s="36"/>
      <c r="Q181" s="105"/>
    </row>
    <row r="182" spans="1:17" s="87" customFormat="1" ht="15.75">
      <c r="A182" s="26" t="s">
        <v>252</v>
      </c>
      <c r="B182" s="83" t="s">
        <v>74</v>
      </c>
      <c r="C182" s="42">
        <v>56.6</v>
      </c>
      <c r="D182" s="26">
        <v>42</v>
      </c>
      <c r="E182" s="27">
        <v>42</v>
      </c>
      <c r="F182" s="13">
        <f t="shared" si="35"/>
        <v>0.74204946996466425</v>
      </c>
      <c r="G182" s="13">
        <f t="shared" si="36"/>
        <v>2.1</v>
      </c>
      <c r="H182" s="34">
        <f t="shared" si="38"/>
        <v>5</v>
      </c>
      <c r="I182" s="14">
        <v>2</v>
      </c>
      <c r="J182" s="35">
        <f t="shared" si="37"/>
        <v>4.7619047619047619</v>
      </c>
      <c r="K182" s="36"/>
      <c r="L182" s="36"/>
      <c r="M182" s="34"/>
      <c r="N182" s="32">
        <v>1</v>
      </c>
      <c r="O182" s="32">
        <v>1</v>
      </c>
      <c r="P182" s="36"/>
      <c r="Q182" s="105"/>
    </row>
    <row r="183" spans="1:17" s="87" customFormat="1" ht="15.75">
      <c r="A183" s="26" t="s">
        <v>327</v>
      </c>
      <c r="B183" s="83" t="s">
        <v>75</v>
      </c>
      <c r="C183" s="42">
        <v>40.752000000000002</v>
      </c>
      <c r="D183" s="26">
        <v>108</v>
      </c>
      <c r="E183" s="27">
        <v>156</v>
      </c>
      <c r="F183" s="13">
        <f t="shared" si="35"/>
        <v>3.8280329799764425</v>
      </c>
      <c r="G183" s="13">
        <f t="shared" si="36"/>
        <v>7.8000000000000007</v>
      </c>
      <c r="H183" s="34">
        <f t="shared" si="38"/>
        <v>5</v>
      </c>
      <c r="I183" s="14">
        <v>7</v>
      </c>
      <c r="J183" s="35">
        <f t="shared" si="37"/>
        <v>4.4871794871794872</v>
      </c>
      <c r="K183" s="35"/>
      <c r="L183" s="36"/>
      <c r="M183" s="34"/>
      <c r="N183" s="32">
        <v>5</v>
      </c>
      <c r="O183" s="32">
        <v>2</v>
      </c>
      <c r="P183" s="36"/>
      <c r="Q183" s="105"/>
    </row>
    <row r="184" spans="1:17" s="87" customFormat="1" ht="15.75">
      <c r="A184" s="107" t="s">
        <v>253</v>
      </c>
      <c r="B184" s="98" t="s">
        <v>254</v>
      </c>
      <c r="C184" s="72">
        <v>57.7</v>
      </c>
      <c r="D184" s="84">
        <v>94</v>
      </c>
      <c r="E184" s="27">
        <v>89</v>
      </c>
      <c r="F184" s="13">
        <f t="shared" si="35"/>
        <v>1.5424610051993066</v>
      </c>
      <c r="G184" s="13">
        <f t="shared" si="36"/>
        <v>4.45</v>
      </c>
      <c r="H184" s="34">
        <f t="shared" si="38"/>
        <v>5</v>
      </c>
      <c r="I184" s="14">
        <v>4</v>
      </c>
      <c r="J184" s="35">
        <f t="shared" si="37"/>
        <v>4.4943820224719104</v>
      </c>
      <c r="K184" s="35"/>
      <c r="L184" s="36"/>
      <c r="M184" s="34"/>
      <c r="N184" s="32">
        <v>3</v>
      </c>
      <c r="O184" s="32">
        <v>1</v>
      </c>
      <c r="P184" s="36"/>
      <c r="Q184" s="105"/>
    </row>
    <row r="185" spans="1:17" s="87" customFormat="1" ht="15.75">
      <c r="A185" s="34"/>
      <c r="B185" s="85" t="s">
        <v>2</v>
      </c>
      <c r="C185" s="59">
        <f>SUM(C172:C184)</f>
        <v>1403.0059999999996</v>
      </c>
      <c r="D185" s="50">
        <f>SUM(D172:D184)</f>
        <v>2679</v>
      </c>
      <c r="E185" s="50">
        <f>SUM(E172:E184)</f>
        <v>2824</v>
      </c>
      <c r="F185" s="62">
        <f>SUM(F172:F184)</f>
        <v>34.957084972668589</v>
      </c>
      <c r="G185" s="45">
        <f t="shared" si="36"/>
        <v>141.20000000000002</v>
      </c>
      <c r="H185" s="34"/>
      <c r="I185" s="66">
        <f>SUM(I172:I184)</f>
        <v>130</v>
      </c>
      <c r="J185" s="35"/>
      <c r="K185" s="35"/>
      <c r="L185" s="36"/>
      <c r="M185" s="34"/>
      <c r="N185" s="112">
        <f>SUM(N172:N184)</f>
        <v>92</v>
      </c>
      <c r="O185" s="112">
        <f>SUM(O172:O184)</f>
        <v>38</v>
      </c>
      <c r="P185" s="13"/>
      <c r="Q185" s="105"/>
    </row>
    <row r="186" spans="1:17" s="87" customFormat="1">
      <c r="A186" s="124" t="s">
        <v>255</v>
      </c>
      <c r="B186" s="125"/>
      <c r="C186" s="125"/>
      <c r="D186" s="125"/>
      <c r="E186" s="125"/>
      <c r="F186" s="125"/>
      <c r="G186" s="125"/>
      <c r="H186" s="125"/>
      <c r="I186" s="125"/>
      <c r="J186" s="125"/>
      <c r="K186" s="125"/>
      <c r="L186" s="125"/>
      <c r="M186" s="125"/>
      <c r="N186" s="125"/>
      <c r="O186" s="125"/>
      <c r="P186" s="125"/>
      <c r="Q186" s="105"/>
    </row>
    <row r="187" spans="1:17" s="87" customFormat="1" ht="15.75">
      <c r="A187" s="99" t="s">
        <v>324</v>
      </c>
      <c r="B187" s="73" t="s">
        <v>111</v>
      </c>
      <c r="C187" s="56">
        <v>937.17</v>
      </c>
      <c r="D187" s="26">
        <v>579</v>
      </c>
      <c r="E187" s="27">
        <v>193</v>
      </c>
      <c r="F187" s="45">
        <f>E187/C187</f>
        <v>0.20593915725001868</v>
      </c>
      <c r="G187" s="13">
        <f t="shared" ref="G187:G190" si="39">E187*5%</f>
        <v>9.65</v>
      </c>
      <c r="H187" s="34">
        <f>G187/E187%</f>
        <v>5</v>
      </c>
      <c r="I187" s="14">
        <v>9</v>
      </c>
      <c r="J187" s="35">
        <f>I187/E187%</f>
        <v>4.6632124352331612</v>
      </c>
      <c r="K187" s="35"/>
      <c r="L187" s="36"/>
      <c r="M187" s="34"/>
      <c r="N187" s="32">
        <v>6</v>
      </c>
      <c r="O187" s="32">
        <v>3</v>
      </c>
      <c r="P187" s="36"/>
      <c r="Q187" s="105"/>
    </row>
    <row r="188" spans="1:17" s="87" customFormat="1" ht="30">
      <c r="A188" s="99" t="s">
        <v>256</v>
      </c>
      <c r="B188" s="73" t="s">
        <v>76</v>
      </c>
      <c r="C188" s="56">
        <v>190.15</v>
      </c>
      <c r="D188" s="26">
        <v>57</v>
      </c>
      <c r="E188" s="27">
        <v>58</v>
      </c>
      <c r="F188" s="45">
        <f>E188/C188</f>
        <v>0.30502235077570339</v>
      </c>
      <c r="G188" s="13">
        <f t="shared" si="39"/>
        <v>2.9000000000000004</v>
      </c>
      <c r="H188" s="34">
        <f>G188/E188%</f>
        <v>5.0000000000000009</v>
      </c>
      <c r="I188" s="14">
        <v>2</v>
      </c>
      <c r="J188" s="35">
        <f>I188/E188%</f>
        <v>3.4482758620689657</v>
      </c>
      <c r="K188" s="35"/>
      <c r="L188" s="36"/>
      <c r="M188" s="34"/>
      <c r="N188" s="32">
        <v>1</v>
      </c>
      <c r="O188" s="32">
        <v>1</v>
      </c>
      <c r="P188" s="36"/>
      <c r="Q188" s="105"/>
    </row>
    <row r="189" spans="1:17" s="87" customFormat="1" ht="30">
      <c r="A189" s="99" t="s">
        <v>257</v>
      </c>
      <c r="B189" s="73" t="s">
        <v>258</v>
      </c>
      <c r="C189" s="56">
        <v>78.83</v>
      </c>
      <c r="D189" s="26">
        <v>2</v>
      </c>
      <c r="E189" s="27">
        <v>17</v>
      </c>
      <c r="F189" s="45">
        <f>E189/C189</f>
        <v>0.21565393885576559</v>
      </c>
      <c r="G189" s="13">
        <f t="shared" si="39"/>
        <v>0.85000000000000009</v>
      </c>
      <c r="H189" s="34">
        <f>G189/E189%</f>
        <v>5</v>
      </c>
      <c r="I189" s="14">
        <v>0</v>
      </c>
      <c r="J189" s="35">
        <f>I189/E189%</f>
        <v>0</v>
      </c>
      <c r="K189" s="35"/>
      <c r="L189" s="36"/>
      <c r="M189" s="34"/>
      <c r="N189" s="32"/>
      <c r="O189" s="32"/>
      <c r="P189" s="36"/>
      <c r="Q189" s="105"/>
    </row>
    <row r="190" spans="1:17" s="87" customFormat="1" ht="15.75">
      <c r="A190" s="99" t="s">
        <v>259</v>
      </c>
      <c r="B190" s="73" t="s">
        <v>34</v>
      </c>
      <c r="C190" s="56">
        <v>69</v>
      </c>
      <c r="D190" s="26">
        <v>67</v>
      </c>
      <c r="E190" s="27">
        <v>399</v>
      </c>
      <c r="F190" s="45">
        <f>E190/C190</f>
        <v>5.7826086956521738</v>
      </c>
      <c r="G190" s="13">
        <f t="shared" si="39"/>
        <v>19.950000000000003</v>
      </c>
      <c r="H190" s="34">
        <f>G190/E190%</f>
        <v>5.0000000000000009</v>
      </c>
      <c r="I190" s="14">
        <v>19</v>
      </c>
      <c r="J190" s="35">
        <f>I190/E190%</f>
        <v>4.7619047619047619</v>
      </c>
      <c r="K190" s="35"/>
      <c r="L190" s="36"/>
      <c r="M190" s="34"/>
      <c r="N190" s="32">
        <v>14</v>
      </c>
      <c r="O190" s="32">
        <v>5</v>
      </c>
      <c r="P190" s="36"/>
      <c r="Q190" s="105"/>
    </row>
    <row r="191" spans="1:17" s="87" customFormat="1" ht="15.75">
      <c r="A191" s="34"/>
      <c r="B191" s="65" t="s">
        <v>2</v>
      </c>
      <c r="C191" s="59">
        <f>SUM(C187:C190)</f>
        <v>1275.1499999999999</v>
      </c>
      <c r="D191" s="50">
        <f>SUM(D187:D190)</f>
        <v>705</v>
      </c>
      <c r="E191" s="41">
        <f>SUM(E187:E190)</f>
        <v>667</v>
      </c>
      <c r="F191" s="48">
        <f>SUM(F187:F190)</f>
        <v>6.509224142533661</v>
      </c>
      <c r="G191" s="34">
        <f t="shared" ref="G191:I191" si="40">SUM(G187:G190)</f>
        <v>33.35</v>
      </c>
      <c r="H191" s="34"/>
      <c r="I191" s="66">
        <f t="shared" si="40"/>
        <v>30</v>
      </c>
      <c r="J191" s="35"/>
      <c r="K191" s="35"/>
      <c r="L191" s="36"/>
      <c r="M191" s="34"/>
      <c r="N191" s="112">
        <f>SUM(N187:N190)</f>
        <v>21</v>
      </c>
      <c r="O191" s="112">
        <f>SUM(O187:O190)</f>
        <v>9</v>
      </c>
      <c r="P191" s="13"/>
      <c r="Q191" s="105"/>
    </row>
    <row r="192" spans="1:17" s="87" customFormat="1">
      <c r="A192" s="124" t="s">
        <v>260</v>
      </c>
      <c r="B192" s="125"/>
      <c r="C192" s="125"/>
      <c r="D192" s="125"/>
      <c r="E192" s="125"/>
      <c r="F192" s="125"/>
      <c r="G192" s="125"/>
      <c r="H192" s="125"/>
      <c r="I192" s="125"/>
      <c r="J192" s="125"/>
      <c r="K192" s="125"/>
      <c r="L192" s="125"/>
      <c r="M192" s="125"/>
      <c r="N192" s="125"/>
      <c r="O192" s="125"/>
      <c r="P192" s="125"/>
      <c r="Q192" s="105"/>
    </row>
    <row r="193" spans="1:17" s="87" customFormat="1" ht="15.75">
      <c r="A193" s="99" t="s">
        <v>261</v>
      </c>
      <c r="B193" s="73" t="s">
        <v>125</v>
      </c>
      <c r="C193" s="46">
        <v>267.77</v>
      </c>
      <c r="D193" s="26">
        <v>9</v>
      </c>
      <c r="E193" s="27">
        <v>9</v>
      </c>
      <c r="F193" s="45">
        <f t="shared" ref="F193:F205" si="41">E193/C193</f>
        <v>3.3610934757441091E-2</v>
      </c>
      <c r="G193" s="13">
        <f t="shared" ref="G193:G206" si="42">E193*5%</f>
        <v>0.45</v>
      </c>
      <c r="H193" s="34">
        <f>G193/E193%</f>
        <v>5</v>
      </c>
      <c r="I193" s="14">
        <v>0</v>
      </c>
      <c r="J193" s="35">
        <f>I193/E193%</f>
        <v>0</v>
      </c>
      <c r="K193" s="35"/>
      <c r="L193" s="36"/>
      <c r="M193" s="34"/>
      <c r="N193" s="11"/>
      <c r="O193" s="11"/>
      <c r="P193" s="13"/>
      <c r="Q193" s="105"/>
    </row>
    <row r="194" spans="1:17" s="87" customFormat="1" ht="30">
      <c r="A194" s="99" t="s">
        <v>262</v>
      </c>
      <c r="B194" s="73" t="s">
        <v>77</v>
      </c>
      <c r="C194" s="25">
        <v>88.83</v>
      </c>
      <c r="D194" s="26">
        <v>13</v>
      </c>
      <c r="E194" s="27">
        <v>12</v>
      </c>
      <c r="F194" s="45">
        <f t="shared" si="41"/>
        <v>0.13508949679162446</v>
      </c>
      <c r="G194" s="13">
        <f t="shared" si="42"/>
        <v>0.60000000000000009</v>
      </c>
      <c r="H194" s="34">
        <f>G194/E194%</f>
        <v>5.0000000000000009</v>
      </c>
      <c r="I194" s="14">
        <v>0</v>
      </c>
      <c r="J194" s="35">
        <f>I194/E194%</f>
        <v>0</v>
      </c>
      <c r="K194" s="35"/>
      <c r="L194" s="36"/>
      <c r="M194" s="34"/>
      <c r="N194" s="11"/>
      <c r="O194" s="11"/>
      <c r="P194" s="13"/>
      <c r="Q194" s="105"/>
    </row>
    <row r="195" spans="1:17" s="87" customFormat="1" ht="30">
      <c r="A195" s="99" t="s">
        <v>263</v>
      </c>
      <c r="B195" s="73" t="s">
        <v>78</v>
      </c>
      <c r="C195" s="25">
        <v>100.2</v>
      </c>
      <c r="D195" s="26">
        <v>177</v>
      </c>
      <c r="E195" s="27">
        <v>0</v>
      </c>
      <c r="F195" s="13">
        <f t="shared" si="41"/>
        <v>0</v>
      </c>
      <c r="G195" s="13">
        <f t="shared" si="42"/>
        <v>0</v>
      </c>
      <c r="H195" s="34">
        <v>5</v>
      </c>
      <c r="I195" s="14">
        <v>0</v>
      </c>
      <c r="J195" s="35">
        <v>0</v>
      </c>
      <c r="K195" s="35"/>
      <c r="L195" s="36"/>
      <c r="M195" s="34"/>
      <c r="N195" s="11"/>
      <c r="O195" s="11"/>
      <c r="P195" s="13"/>
      <c r="Q195" s="105"/>
    </row>
    <row r="196" spans="1:17" s="87" customFormat="1" ht="30">
      <c r="A196" s="99" t="s">
        <v>264</v>
      </c>
      <c r="B196" s="73" t="s">
        <v>79</v>
      </c>
      <c r="C196" s="25">
        <v>118.77</v>
      </c>
      <c r="D196" s="26">
        <v>19</v>
      </c>
      <c r="E196" s="27">
        <v>11</v>
      </c>
      <c r="F196" s="45">
        <f t="shared" si="41"/>
        <v>9.2615980466447756E-2</v>
      </c>
      <c r="G196" s="13">
        <f t="shared" si="42"/>
        <v>0.55000000000000004</v>
      </c>
      <c r="H196" s="34">
        <f>G196/E196%</f>
        <v>5</v>
      </c>
      <c r="I196" s="14">
        <v>0</v>
      </c>
      <c r="J196" s="35">
        <f>I196/E196%</f>
        <v>0</v>
      </c>
      <c r="K196" s="35"/>
      <c r="L196" s="36"/>
      <c r="M196" s="34"/>
      <c r="N196" s="11"/>
      <c r="O196" s="11"/>
      <c r="P196" s="13"/>
      <c r="Q196" s="105"/>
    </row>
    <row r="197" spans="1:17" s="87" customFormat="1" ht="30">
      <c r="A197" s="99" t="s">
        <v>265</v>
      </c>
      <c r="B197" s="73" t="s">
        <v>80</v>
      </c>
      <c r="C197" s="25">
        <v>78.02</v>
      </c>
      <c r="D197" s="26">
        <v>2</v>
      </c>
      <c r="E197" s="27">
        <v>0</v>
      </c>
      <c r="F197" s="45">
        <f t="shared" si="41"/>
        <v>0</v>
      </c>
      <c r="G197" s="13">
        <f t="shared" si="42"/>
        <v>0</v>
      </c>
      <c r="H197" s="34">
        <v>5</v>
      </c>
      <c r="I197" s="14">
        <v>0</v>
      </c>
      <c r="J197" s="35">
        <v>0</v>
      </c>
      <c r="K197" s="35"/>
      <c r="L197" s="36"/>
      <c r="M197" s="34"/>
      <c r="N197" s="11"/>
      <c r="O197" s="11"/>
      <c r="P197" s="13"/>
      <c r="Q197" s="105"/>
    </row>
    <row r="198" spans="1:17" s="87" customFormat="1" ht="15.75">
      <c r="A198" s="99" t="s">
        <v>266</v>
      </c>
      <c r="B198" s="73" t="s">
        <v>81</v>
      </c>
      <c r="C198" s="25">
        <v>80.59</v>
      </c>
      <c r="D198" s="26">
        <v>3</v>
      </c>
      <c r="E198" s="27">
        <v>2</v>
      </c>
      <c r="F198" s="45">
        <f t="shared" si="41"/>
        <v>2.4816974810770567E-2</v>
      </c>
      <c r="G198" s="13">
        <f t="shared" si="42"/>
        <v>0.1</v>
      </c>
      <c r="H198" s="34">
        <f>G198/E198%</f>
        <v>5</v>
      </c>
      <c r="I198" s="14">
        <v>0</v>
      </c>
      <c r="J198" s="35">
        <f>I198/E198%</f>
        <v>0</v>
      </c>
      <c r="K198" s="35"/>
      <c r="L198" s="36"/>
      <c r="M198" s="34"/>
      <c r="N198" s="11"/>
      <c r="O198" s="11"/>
      <c r="P198" s="13"/>
      <c r="Q198" s="105"/>
    </row>
    <row r="199" spans="1:17" s="87" customFormat="1" ht="15.75">
      <c r="A199" s="99" t="s">
        <v>267</v>
      </c>
      <c r="B199" s="73" t="s">
        <v>82</v>
      </c>
      <c r="C199" s="25">
        <v>49.62</v>
      </c>
      <c r="D199" s="26">
        <v>14</v>
      </c>
      <c r="E199" s="27">
        <v>50</v>
      </c>
      <c r="F199" s="45">
        <f t="shared" si="41"/>
        <v>1.0076582023377672</v>
      </c>
      <c r="G199" s="13">
        <f>E199*5%</f>
        <v>2.5</v>
      </c>
      <c r="H199" s="34">
        <f>G199/E199%</f>
        <v>5</v>
      </c>
      <c r="I199" s="14">
        <v>2</v>
      </c>
      <c r="J199" s="35">
        <f>I199/E199%</f>
        <v>4</v>
      </c>
      <c r="K199" s="35"/>
      <c r="L199" s="36"/>
      <c r="M199" s="34"/>
      <c r="N199" s="32">
        <v>1</v>
      </c>
      <c r="O199" s="32">
        <v>1</v>
      </c>
      <c r="P199" s="36"/>
      <c r="Q199" s="105"/>
    </row>
    <row r="200" spans="1:17" s="87" customFormat="1" ht="30">
      <c r="A200" s="99" t="s">
        <v>268</v>
      </c>
      <c r="B200" s="73" t="s">
        <v>269</v>
      </c>
      <c r="C200" s="25">
        <v>66.3</v>
      </c>
      <c r="D200" s="26">
        <v>18</v>
      </c>
      <c r="E200" s="27">
        <v>31</v>
      </c>
      <c r="F200" s="45">
        <f t="shared" si="41"/>
        <v>0.46757164404223228</v>
      </c>
      <c r="G200" s="13">
        <f>E200*5%</f>
        <v>1.55</v>
      </c>
      <c r="H200" s="34">
        <f>G200/E200%</f>
        <v>5</v>
      </c>
      <c r="I200" s="14">
        <v>1</v>
      </c>
      <c r="J200" s="35">
        <f>I200/E200%</f>
        <v>3.2258064516129035</v>
      </c>
      <c r="K200" s="35"/>
      <c r="L200" s="36"/>
      <c r="M200" s="34"/>
      <c r="N200" s="11"/>
      <c r="O200" s="11"/>
      <c r="P200" s="13"/>
      <c r="Q200" s="105"/>
    </row>
    <row r="201" spans="1:17" s="87" customFormat="1" ht="15.75">
      <c r="A201" s="99" t="s">
        <v>270</v>
      </c>
      <c r="B201" s="73" t="s">
        <v>83</v>
      </c>
      <c r="C201" s="25">
        <v>33.909999999999997</v>
      </c>
      <c r="D201" s="26">
        <v>107</v>
      </c>
      <c r="E201" s="27">
        <v>299</v>
      </c>
      <c r="F201" s="45">
        <f t="shared" si="41"/>
        <v>8.817457976997936</v>
      </c>
      <c r="G201" s="13">
        <f t="shared" si="42"/>
        <v>14.950000000000001</v>
      </c>
      <c r="H201" s="34">
        <f>G201/E201%</f>
        <v>5</v>
      </c>
      <c r="I201" s="14">
        <v>14</v>
      </c>
      <c r="J201" s="36">
        <f>I201/E201%</f>
        <v>4.6822742474916383</v>
      </c>
      <c r="K201" s="36"/>
      <c r="L201" s="36"/>
      <c r="M201" s="34"/>
      <c r="N201" s="32">
        <v>10</v>
      </c>
      <c r="O201" s="32">
        <v>4</v>
      </c>
      <c r="P201" s="36"/>
      <c r="Q201" s="105"/>
    </row>
    <row r="202" spans="1:17" s="87" customFormat="1" ht="15.75">
      <c r="A202" s="99" t="s">
        <v>271</v>
      </c>
      <c r="B202" s="73" t="s">
        <v>84</v>
      </c>
      <c r="C202" s="25">
        <v>12.5</v>
      </c>
      <c r="D202" s="26">
        <v>0</v>
      </c>
      <c r="E202" s="27">
        <v>0</v>
      </c>
      <c r="F202" s="13">
        <f t="shared" si="41"/>
        <v>0</v>
      </c>
      <c r="G202" s="13">
        <f t="shared" si="42"/>
        <v>0</v>
      </c>
      <c r="H202" s="34">
        <v>5</v>
      </c>
      <c r="I202" s="14">
        <v>0</v>
      </c>
      <c r="J202" s="35">
        <v>0</v>
      </c>
      <c r="K202" s="35"/>
      <c r="L202" s="36"/>
      <c r="M202" s="34"/>
      <c r="N202" s="11"/>
      <c r="O202" s="11"/>
      <c r="P202" s="13"/>
      <c r="Q202" s="105"/>
    </row>
    <row r="203" spans="1:17" s="87" customFormat="1" ht="15.75">
      <c r="A203" s="99" t="s">
        <v>272</v>
      </c>
      <c r="B203" s="73" t="s">
        <v>85</v>
      </c>
      <c r="C203" s="25">
        <v>11.3</v>
      </c>
      <c r="D203" s="26">
        <v>0</v>
      </c>
      <c r="E203" s="27">
        <v>0</v>
      </c>
      <c r="F203" s="13">
        <f t="shared" si="41"/>
        <v>0</v>
      </c>
      <c r="G203" s="13">
        <f t="shared" si="42"/>
        <v>0</v>
      </c>
      <c r="H203" s="34">
        <v>5</v>
      </c>
      <c r="I203" s="14">
        <v>0</v>
      </c>
      <c r="J203" s="35">
        <v>0</v>
      </c>
      <c r="K203" s="35"/>
      <c r="L203" s="36"/>
      <c r="M203" s="34"/>
      <c r="N203" s="11"/>
      <c r="O203" s="11"/>
      <c r="P203" s="13"/>
      <c r="Q203" s="105"/>
    </row>
    <row r="204" spans="1:17" s="87" customFormat="1" ht="15.75">
      <c r="A204" s="99" t="s">
        <v>273</v>
      </c>
      <c r="B204" s="73" t="s">
        <v>86</v>
      </c>
      <c r="C204" s="25">
        <v>15.08</v>
      </c>
      <c r="D204" s="26">
        <v>69</v>
      </c>
      <c r="E204" s="27">
        <v>68</v>
      </c>
      <c r="F204" s="45">
        <f t="shared" si="41"/>
        <v>4.5092838196286475</v>
      </c>
      <c r="G204" s="13">
        <f t="shared" si="42"/>
        <v>3.4000000000000004</v>
      </c>
      <c r="H204" s="34">
        <f>G204/E204%</f>
        <v>5</v>
      </c>
      <c r="I204" s="14">
        <v>3</v>
      </c>
      <c r="J204" s="35">
        <f>I204/E204%</f>
        <v>4.4117647058823524</v>
      </c>
      <c r="K204" s="35"/>
      <c r="L204" s="36"/>
      <c r="M204" s="34"/>
      <c r="N204" s="32">
        <v>2</v>
      </c>
      <c r="O204" s="32">
        <v>1</v>
      </c>
      <c r="P204" s="36"/>
      <c r="Q204" s="105"/>
    </row>
    <row r="205" spans="1:17" s="87" customFormat="1" ht="15.75">
      <c r="A205" s="99" t="s">
        <v>274</v>
      </c>
      <c r="B205" s="73" t="s">
        <v>87</v>
      </c>
      <c r="C205" s="25">
        <v>48.6</v>
      </c>
      <c r="D205" s="26">
        <v>40</v>
      </c>
      <c r="E205" s="27">
        <v>49</v>
      </c>
      <c r="F205" s="45">
        <f t="shared" si="41"/>
        <v>1.0082304526748971</v>
      </c>
      <c r="G205" s="13">
        <f t="shared" si="42"/>
        <v>2.4500000000000002</v>
      </c>
      <c r="H205" s="34">
        <f>G205/E205%</f>
        <v>5.0000000000000009</v>
      </c>
      <c r="I205" s="14">
        <v>2</v>
      </c>
      <c r="J205" s="35">
        <f>I205/E205%</f>
        <v>4.0816326530612246</v>
      </c>
      <c r="K205" s="35"/>
      <c r="L205" s="36"/>
      <c r="M205" s="34"/>
      <c r="N205" s="32">
        <v>1</v>
      </c>
      <c r="O205" s="32">
        <v>1</v>
      </c>
      <c r="P205" s="36"/>
      <c r="Q205" s="105"/>
    </row>
    <row r="206" spans="1:17" s="87" customFormat="1" ht="15.75">
      <c r="A206" s="34"/>
      <c r="B206" s="65" t="s">
        <v>2</v>
      </c>
      <c r="C206" s="40">
        <f>SUM(C193:C205)</f>
        <v>971.4899999999999</v>
      </c>
      <c r="D206" s="50">
        <f>SUM(D193:D205)</f>
        <v>471</v>
      </c>
      <c r="E206" s="41">
        <f>SUM(E193:E205)</f>
        <v>531</v>
      </c>
      <c r="F206" s="49">
        <f>SUM(F193:F205)</f>
        <v>16.096335482507765</v>
      </c>
      <c r="G206" s="68">
        <f t="shared" si="42"/>
        <v>26.55</v>
      </c>
      <c r="H206" s="34"/>
      <c r="I206" s="66">
        <f>SUM(I193:I205)</f>
        <v>22</v>
      </c>
      <c r="J206" s="35"/>
      <c r="K206" s="35"/>
      <c r="L206" s="36"/>
      <c r="M206" s="34"/>
      <c r="N206" s="112">
        <f>SUM(N199:N205)</f>
        <v>14</v>
      </c>
      <c r="O206" s="112">
        <f>SUM(O199:O205)</f>
        <v>7</v>
      </c>
      <c r="P206" s="13"/>
      <c r="Q206" s="105"/>
    </row>
    <row r="207" spans="1:17" s="87" customFormat="1">
      <c r="A207" s="124" t="s">
        <v>275</v>
      </c>
      <c r="B207" s="125"/>
      <c r="C207" s="125"/>
      <c r="D207" s="125"/>
      <c r="E207" s="125"/>
      <c r="F207" s="125"/>
      <c r="G207" s="125"/>
      <c r="H207" s="125"/>
      <c r="I207" s="125"/>
      <c r="J207" s="125"/>
      <c r="K207" s="125"/>
      <c r="L207" s="125"/>
      <c r="M207" s="125"/>
      <c r="N207" s="125"/>
      <c r="O207" s="125"/>
      <c r="P207" s="125"/>
      <c r="Q207" s="105"/>
    </row>
    <row r="208" spans="1:17" s="87" customFormat="1" ht="15.75">
      <c r="A208" s="99" t="s">
        <v>276</v>
      </c>
      <c r="B208" s="73" t="s">
        <v>125</v>
      </c>
      <c r="C208" s="30">
        <v>0</v>
      </c>
      <c r="D208" s="30">
        <v>0</v>
      </c>
      <c r="E208" s="30">
        <v>0</v>
      </c>
      <c r="F208" s="34">
        <v>0</v>
      </c>
      <c r="G208" s="34">
        <f t="shared" ref="G208:G210" si="43">E208*5%</f>
        <v>0</v>
      </c>
      <c r="H208" s="34">
        <v>5</v>
      </c>
      <c r="I208" s="14">
        <v>0</v>
      </c>
      <c r="J208" s="35">
        <v>0</v>
      </c>
      <c r="K208" s="35"/>
      <c r="L208" s="36"/>
      <c r="M208" s="34"/>
      <c r="N208" s="11"/>
      <c r="O208" s="11"/>
      <c r="P208" s="13"/>
      <c r="Q208" s="105"/>
    </row>
    <row r="209" spans="1:17" s="87" customFormat="1" ht="30">
      <c r="A209" s="99" t="s">
        <v>277</v>
      </c>
      <c r="B209" s="73" t="s">
        <v>88</v>
      </c>
      <c r="C209" s="30">
        <v>378.94</v>
      </c>
      <c r="D209" s="51">
        <v>6</v>
      </c>
      <c r="E209" s="27">
        <v>10</v>
      </c>
      <c r="F209" s="45">
        <f>E209/C209</f>
        <v>2.6389402016150313E-2</v>
      </c>
      <c r="G209" s="34">
        <f t="shared" si="43"/>
        <v>0.5</v>
      </c>
      <c r="H209" s="34">
        <f>G209/E209%</f>
        <v>5</v>
      </c>
      <c r="I209" s="14">
        <v>0</v>
      </c>
      <c r="J209" s="35">
        <f>I209/E209%</f>
        <v>0</v>
      </c>
      <c r="K209" s="35"/>
      <c r="L209" s="36"/>
      <c r="M209" s="34"/>
      <c r="N209" s="11"/>
      <c r="O209" s="11"/>
      <c r="P209" s="13"/>
      <c r="Q209" s="105"/>
    </row>
    <row r="210" spans="1:17" s="87" customFormat="1" ht="15.75">
      <c r="A210" s="34"/>
      <c r="B210" s="65" t="s">
        <v>2</v>
      </c>
      <c r="C210" s="40">
        <f>SUM(C208:C209)</f>
        <v>378.94</v>
      </c>
      <c r="D210" s="51">
        <v>6</v>
      </c>
      <c r="E210" s="118">
        <v>10</v>
      </c>
      <c r="F210" s="45">
        <f>E210/C210</f>
        <v>2.6389402016150313E-2</v>
      </c>
      <c r="G210" s="68">
        <f t="shared" si="43"/>
        <v>0.5</v>
      </c>
      <c r="H210" s="34"/>
      <c r="I210" s="14">
        <f>SUM(I208:I209)</f>
        <v>0</v>
      </c>
      <c r="J210" s="35"/>
      <c r="K210" s="35"/>
      <c r="L210" s="36"/>
      <c r="M210" s="34"/>
      <c r="N210" s="13"/>
      <c r="O210" s="13"/>
      <c r="P210" s="13"/>
      <c r="Q210" s="105"/>
    </row>
    <row r="211" spans="1:17" s="87" customFormat="1">
      <c r="A211" s="124" t="s">
        <v>278</v>
      </c>
      <c r="B211" s="125"/>
      <c r="C211" s="125"/>
      <c r="D211" s="125"/>
      <c r="E211" s="125"/>
      <c r="F211" s="125"/>
      <c r="G211" s="125"/>
      <c r="H211" s="125"/>
      <c r="I211" s="125"/>
      <c r="J211" s="125"/>
      <c r="K211" s="125"/>
      <c r="L211" s="125"/>
      <c r="M211" s="125"/>
      <c r="N211" s="125"/>
      <c r="O211" s="125"/>
      <c r="P211" s="125"/>
      <c r="Q211" s="105"/>
    </row>
    <row r="212" spans="1:17" s="87" customFormat="1" ht="15.75">
      <c r="A212" s="99" t="s">
        <v>279</v>
      </c>
      <c r="B212" s="30" t="s">
        <v>111</v>
      </c>
      <c r="C212" s="56">
        <v>247.86</v>
      </c>
      <c r="D212" s="38">
        <v>90</v>
      </c>
      <c r="E212" s="27">
        <v>49</v>
      </c>
      <c r="F212" s="76">
        <f>E212/C212</f>
        <v>0.19769224562252882</v>
      </c>
      <c r="G212" s="28">
        <f t="shared" ref="G212:G216" si="44">E212*5%</f>
        <v>2.4500000000000002</v>
      </c>
      <c r="H212" s="28">
        <f>G212/E212%</f>
        <v>5.0000000000000009</v>
      </c>
      <c r="I212" s="14">
        <v>2</v>
      </c>
      <c r="J212" s="32">
        <f>I212/E212%</f>
        <v>4.0816326530612246</v>
      </c>
      <c r="K212" s="32"/>
      <c r="L212" s="32"/>
      <c r="M212" s="28"/>
      <c r="N212" s="32">
        <v>1</v>
      </c>
      <c r="O212" s="32">
        <v>1</v>
      </c>
      <c r="P212" s="32"/>
      <c r="Q212" s="105"/>
    </row>
    <row r="213" spans="1:17" s="87" customFormat="1" ht="30">
      <c r="A213" s="99" t="s">
        <v>280</v>
      </c>
      <c r="B213" s="30" t="s">
        <v>89</v>
      </c>
      <c r="C213" s="56">
        <v>196.16</v>
      </c>
      <c r="D213" s="38">
        <v>0</v>
      </c>
      <c r="E213" s="27">
        <v>0</v>
      </c>
      <c r="F213" s="11">
        <f>E213/C213</f>
        <v>0</v>
      </c>
      <c r="G213" s="28">
        <f t="shared" si="44"/>
        <v>0</v>
      </c>
      <c r="H213" s="28">
        <v>5</v>
      </c>
      <c r="I213" s="14">
        <v>0</v>
      </c>
      <c r="J213" s="31">
        <v>0</v>
      </c>
      <c r="K213" s="31"/>
      <c r="L213" s="32"/>
      <c r="M213" s="28"/>
      <c r="N213" s="11"/>
      <c r="O213" s="11"/>
      <c r="P213" s="11"/>
      <c r="Q213" s="105"/>
    </row>
    <row r="214" spans="1:17" s="87" customFormat="1" ht="15.75">
      <c r="A214" s="99" t="s">
        <v>281</v>
      </c>
      <c r="B214" s="30" t="s">
        <v>90</v>
      </c>
      <c r="C214" s="56">
        <v>130.25</v>
      </c>
      <c r="D214" s="38">
        <v>0</v>
      </c>
      <c r="E214" s="27">
        <v>0</v>
      </c>
      <c r="F214" s="11">
        <f>E214/C214</f>
        <v>0</v>
      </c>
      <c r="G214" s="28">
        <f t="shared" si="44"/>
        <v>0</v>
      </c>
      <c r="H214" s="28">
        <v>5</v>
      </c>
      <c r="I214" s="14">
        <v>0</v>
      </c>
      <c r="J214" s="31">
        <v>0</v>
      </c>
      <c r="K214" s="31"/>
      <c r="L214" s="32"/>
      <c r="M214" s="28"/>
      <c r="N214" s="11"/>
      <c r="O214" s="11"/>
      <c r="P214" s="11"/>
      <c r="Q214" s="105"/>
    </row>
    <row r="215" spans="1:17" s="87" customFormat="1" ht="15.75">
      <c r="A215" s="99" t="s">
        <v>282</v>
      </c>
      <c r="B215" s="30" t="s">
        <v>91</v>
      </c>
      <c r="C215" s="56">
        <v>8.4600000000000009</v>
      </c>
      <c r="D215" s="26">
        <v>0</v>
      </c>
      <c r="E215" s="27">
        <v>0</v>
      </c>
      <c r="F215" s="11">
        <f>E215/C215</f>
        <v>0</v>
      </c>
      <c r="G215" s="28">
        <f t="shared" si="44"/>
        <v>0</v>
      </c>
      <c r="H215" s="28">
        <v>5</v>
      </c>
      <c r="I215" s="14">
        <v>0</v>
      </c>
      <c r="J215" s="31">
        <v>0</v>
      </c>
      <c r="K215" s="31"/>
      <c r="L215" s="32"/>
      <c r="M215" s="28"/>
      <c r="N215" s="11"/>
      <c r="O215" s="11"/>
      <c r="P215" s="11"/>
      <c r="Q215" s="105"/>
    </row>
    <row r="216" spans="1:17" s="87" customFormat="1" ht="15.75">
      <c r="A216" s="99" t="s">
        <v>283</v>
      </c>
      <c r="B216" s="30" t="s">
        <v>92</v>
      </c>
      <c r="C216" s="56">
        <v>3.4079999999999999</v>
      </c>
      <c r="D216" s="38">
        <v>0</v>
      </c>
      <c r="E216" s="27">
        <v>0</v>
      </c>
      <c r="F216" s="11">
        <f>E216/C216</f>
        <v>0</v>
      </c>
      <c r="G216" s="28">
        <f t="shared" si="44"/>
        <v>0</v>
      </c>
      <c r="H216" s="28">
        <v>5</v>
      </c>
      <c r="I216" s="14">
        <v>0</v>
      </c>
      <c r="J216" s="31">
        <v>0</v>
      </c>
      <c r="K216" s="31"/>
      <c r="L216" s="32"/>
      <c r="M216" s="28"/>
      <c r="N216" s="11"/>
      <c r="O216" s="11"/>
      <c r="P216" s="11"/>
      <c r="Q216" s="105"/>
    </row>
    <row r="217" spans="1:17" s="87" customFormat="1" ht="15.75">
      <c r="A217" s="28"/>
      <c r="B217" s="65" t="s">
        <v>2</v>
      </c>
      <c r="C217" s="59">
        <f>SUM(C212:C216)</f>
        <v>586.13800000000003</v>
      </c>
      <c r="D217" s="41">
        <f>SUM(D212:D216)</f>
        <v>90</v>
      </c>
      <c r="E217" s="41">
        <f>SUM(E212:E216)</f>
        <v>49</v>
      </c>
      <c r="F217" s="48">
        <f>SUM(F212:F216)</f>
        <v>0.19769224562252882</v>
      </c>
      <c r="G217" s="14">
        <f>SUM(G212:G216)</f>
        <v>2.4500000000000002</v>
      </c>
      <c r="H217" s="28"/>
      <c r="I217" s="66">
        <f>SUM(I212:I216)</f>
        <v>2</v>
      </c>
      <c r="J217" s="31"/>
      <c r="K217" s="31"/>
      <c r="L217" s="32"/>
      <c r="M217" s="28"/>
      <c r="N217" s="113">
        <f>SUM(N212:N216)</f>
        <v>1</v>
      </c>
      <c r="O217" s="113">
        <f>SUM(O212:O216)</f>
        <v>1</v>
      </c>
      <c r="P217" s="11"/>
      <c r="Q217" s="105"/>
    </row>
    <row r="218" spans="1:17" s="87" customFormat="1">
      <c r="A218" s="124" t="s">
        <v>284</v>
      </c>
      <c r="B218" s="147"/>
      <c r="C218" s="147"/>
      <c r="D218" s="147"/>
      <c r="E218" s="147"/>
      <c r="F218" s="147"/>
      <c r="G218" s="147"/>
      <c r="H218" s="147"/>
      <c r="I218" s="147"/>
      <c r="J218" s="147"/>
      <c r="K218" s="147"/>
      <c r="L218" s="147"/>
      <c r="M218" s="147"/>
      <c r="N218" s="147"/>
      <c r="O218" s="147"/>
      <c r="P218" s="147"/>
      <c r="Q218" s="105"/>
    </row>
    <row r="219" spans="1:17" s="87" customFormat="1" ht="15" customHeight="1">
      <c r="A219" s="99" t="s">
        <v>285</v>
      </c>
      <c r="B219" s="30" t="s">
        <v>125</v>
      </c>
      <c r="C219" s="56">
        <v>431.1</v>
      </c>
      <c r="D219" s="26">
        <v>0</v>
      </c>
      <c r="E219" s="27">
        <v>0</v>
      </c>
      <c r="F219" s="28">
        <v>0</v>
      </c>
      <c r="G219" s="30">
        <v>0</v>
      </c>
      <c r="H219" s="30">
        <v>5</v>
      </c>
      <c r="I219" s="30">
        <v>0</v>
      </c>
      <c r="J219" s="31">
        <v>0</v>
      </c>
      <c r="K219" s="31"/>
      <c r="L219" s="32"/>
      <c r="M219" s="28"/>
      <c r="N219" s="11"/>
      <c r="O219" s="11"/>
      <c r="P219" s="11"/>
      <c r="Q219" s="105"/>
    </row>
    <row r="220" spans="1:17" s="87" customFormat="1" ht="15.75">
      <c r="A220" s="30" t="s">
        <v>286</v>
      </c>
      <c r="B220" s="30" t="s">
        <v>0</v>
      </c>
      <c r="C220" s="56">
        <v>99.61</v>
      </c>
      <c r="D220" s="26">
        <v>0</v>
      </c>
      <c r="E220" s="27">
        <v>0</v>
      </c>
      <c r="F220" s="28">
        <v>0</v>
      </c>
      <c r="G220" s="30">
        <v>0</v>
      </c>
      <c r="H220" s="30">
        <v>5</v>
      </c>
      <c r="I220" s="30">
        <v>0</v>
      </c>
      <c r="J220" s="31">
        <v>0</v>
      </c>
      <c r="K220" s="31"/>
      <c r="L220" s="32"/>
      <c r="M220" s="28"/>
      <c r="N220" s="11"/>
      <c r="O220" s="11"/>
      <c r="P220" s="11"/>
      <c r="Q220" s="105"/>
    </row>
    <row r="221" spans="1:17" s="87" customFormat="1" ht="15.75">
      <c r="A221" s="99" t="s">
        <v>287</v>
      </c>
      <c r="B221" s="30" t="s">
        <v>1</v>
      </c>
      <c r="C221" s="56">
        <v>4.2</v>
      </c>
      <c r="D221" s="26">
        <v>0</v>
      </c>
      <c r="E221" s="27">
        <v>0</v>
      </c>
      <c r="F221" s="28">
        <v>0</v>
      </c>
      <c r="G221" s="30">
        <v>0</v>
      </c>
      <c r="H221" s="30">
        <v>5</v>
      </c>
      <c r="I221" s="30">
        <v>0</v>
      </c>
      <c r="J221" s="31">
        <v>0</v>
      </c>
      <c r="K221" s="31"/>
      <c r="L221" s="32"/>
      <c r="M221" s="28"/>
      <c r="N221" s="11"/>
      <c r="O221" s="11"/>
      <c r="P221" s="11"/>
      <c r="Q221" s="105"/>
    </row>
    <row r="222" spans="1:17" s="87" customFormat="1" ht="15.75">
      <c r="A222" s="28"/>
      <c r="B222" s="65" t="s">
        <v>2</v>
      </c>
      <c r="C222" s="40">
        <f>SUM(C219:C221)</f>
        <v>534.91000000000008</v>
      </c>
      <c r="D222" s="41">
        <v>0</v>
      </c>
      <c r="E222" s="41">
        <v>0</v>
      </c>
      <c r="F222" s="30">
        <f>SUM(F219:F221)</f>
        <v>0</v>
      </c>
      <c r="G222" s="30">
        <v>0</v>
      </c>
      <c r="H222" s="30">
        <v>5</v>
      </c>
      <c r="I222" s="30">
        <v>0</v>
      </c>
      <c r="J222" s="31">
        <v>0</v>
      </c>
      <c r="K222" s="31"/>
      <c r="L222" s="32"/>
      <c r="M222" s="28"/>
      <c r="N222" s="11"/>
      <c r="O222" s="11"/>
      <c r="P222" s="11"/>
      <c r="Q222" s="105"/>
    </row>
    <row r="223" spans="1:17" s="87" customFormat="1">
      <c r="A223" s="124" t="s">
        <v>288</v>
      </c>
      <c r="B223" s="147"/>
      <c r="C223" s="147"/>
      <c r="D223" s="147"/>
      <c r="E223" s="147"/>
      <c r="F223" s="147"/>
      <c r="G223" s="147"/>
      <c r="H223" s="147"/>
      <c r="I223" s="147"/>
      <c r="J223" s="147"/>
      <c r="K223" s="147"/>
      <c r="L223" s="147"/>
      <c r="M223" s="147"/>
      <c r="N223" s="147"/>
      <c r="O223" s="147"/>
      <c r="P223" s="147"/>
      <c r="Q223" s="105"/>
    </row>
    <row r="224" spans="1:17" s="87" customFormat="1" ht="15.75">
      <c r="A224" s="99" t="s">
        <v>289</v>
      </c>
      <c r="B224" s="30" t="s">
        <v>111</v>
      </c>
      <c r="C224" s="56">
        <v>297.64</v>
      </c>
      <c r="D224" s="26">
        <v>58</v>
      </c>
      <c r="E224" s="27">
        <v>205</v>
      </c>
      <c r="F224" s="76">
        <f>E224/C224</f>
        <v>0.68875151189356276</v>
      </c>
      <c r="G224" s="28">
        <f>E224*5%</f>
        <v>10.25</v>
      </c>
      <c r="H224" s="28">
        <v>5</v>
      </c>
      <c r="I224" s="14">
        <v>10</v>
      </c>
      <c r="J224" s="31">
        <f>I224/E224%</f>
        <v>4.8780487804878057</v>
      </c>
      <c r="K224" s="31"/>
      <c r="L224" s="32"/>
      <c r="M224" s="28"/>
      <c r="N224" s="70">
        <v>7</v>
      </c>
      <c r="O224" s="70">
        <v>3</v>
      </c>
      <c r="P224" s="70"/>
      <c r="Q224" s="105"/>
    </row>
    <row r="225" spans="1:17" s="87" customFormat="1" ht="30">
      <c r="A225" s="99" t="s">
        <v>290</v>
      </c>
      <c r="B225" s="30" t="s">
        <v>16</v>
      </c>
      <c r="C225" s="56">
        <v>174.07</v>
      </c>
      <c r="D225" s="26">
        <v>70</v>
      </c>
      <c r="E225" s="27">
        <v>81</v>
      </c>
      <c r="F225" s="76">
        <f>E225/C225</f>
        <v>0.46533003963922559</v>
      </c>
      <c r="G225" s="28">
        <f t="shared" ref="G225:G226" si="45">E225*5%</f>
        <v>4.05</v>
      </c>
      <c r="H225" s="28">
        <f>G225/E225%</f>
        <v>4.9999999999999991</v>
      </c>
      <c r="I225" s="14">
        <v>4</v>
      </c>
      <c r="J225" s="31">
        <f>I225/E225%</f>
        <v>4.9382716049382713</v>
      </c>
      <c r="K225" s="31"/>
      <c r="L225" s="32"/>
      <c r="M225" s="28"/>
      <c r="N225" s="70">
        <v>3</v>
      </c>
      <c r="O225" s="70">
        <v>1</v>
      </c>
      <c r="P225" s="70"/>
      <c r="Q225" s="105"/>
    </row>
    <row r="226" spans="1:17" s="87" customFormat="1" ht="15.75">
      <c r="A226" s="99" t="s">
        <v>291</v>
      </c>
      <c r="B226" s="30" t="s">
        <v>292</v>
      </c>
      <c r="C226" s="56">
        <v>17.899999999999999</v>
      </c>
      <c r="D226" s="26">
        <v>0</v>
      </c>
      <c r="E226" s="27">
        <v>0</v>
      </c>
      <c r="F226" s="11">
        <f>E226/C226</f>
        <v>0</v>
      </c>
      <c r="G226" s="28">
        <f t="shared" si="45"/>
        <v>0</v>
      </c>
      <c r="H226" s="28">
        <v>5</v>
      </c>
      <c r="I226" s="14">
        <v>0</v>
      </c>
      <c r="J226" s="31">
        <v>0</v>
      </c>
      <c r="K226" s="31"/>
      <c r="L226" s="32"/>
      <c r="M226" s="28"/>
      <c r="N226" s="11"/>
      <c r="O226" s="11"/>
      <c r="P226" s="11"/>
      <c r="Q226" s="105"/>
    </row>
    <row r="227" spans="1:17" s="87" customFormat="1" ht="15.75">
      <c r="A227" s="28"/>
      <c r="B227" s="65" t="s">
        <v>2</v>
      </c>
      <c r="C227" s="59">
        <f>SUM(C224:C226)</f>
        <v>489.60999999999996</v>
      </c>
      <c r="D227" s="50">
        <f>SUM(D224:D226)</f>
        <v>128</v>
      </c>
      <c r="E227" s="41">
        <f>SUM(E224:E226)</f>
        <v>286</v>
      </c>
      <c r="F227" s="62">
        <f t="shared" ref="F227:I227" si="46">SUM(F224:F226)</f>
        <v>1.1540815515327885</v>
      </c>
      <c r="G227" s="14">
        <f t="shared" si="46"/>
        <v>14.3</v>
      </c>
      <c r="H227" s="28"/>
      <c r="I227" s="66">
        <f t="shared" si="46"/>
        <v>14</v>
      </c>
      <c r="J227" s="31"/>
      <c r="K227" s="31"/>
      <c r="L227" s="32"/>
      <c r="M227" s="28"/>
      <c r="N227" s="113">
        <f>SUM(N224:N226)</f>
        <v>10</v>
      </c>
      <c r="O227" s="113">
        <f>SUM(O224:O226)</f>
        <v>4</v>
      </c>
      <c r="P227" s="11"/>
      <c r="Q227" s="105"/>
    </row>
    <row r="228" spans="1:17" s="87" customFormat="1">
      <c r="A228" s="124" t="s">
        <v>293</v>
      </c>
      <c r="B228" s="147"/>
      <c r="C228" s="147"/>
      <c r="D228" s="147"/>
      <c r="E228" s="147"/>
      <c r="F228" s="147"/>
      <c r="G228" s="147"/>
      <c r="H228" s="147"/>
      <c r="I228" s="147"/>
      <c r="J228" s="147"/>
      <c r="K228" s="147"/>
      <c r="L228" s="147"/>
      <c r="M228" s="147"/>
      <c r="N228" s="147"/>
      <c r="O228" s="147"/>
      <c r="P228" s="147"/>
      <c r="Q228" s="105"/>
    </row>
    <row r="229" spans="1:17" s="87" customFormat="1" ht="15.75">
      <c r="A229" s="99" t="s">
        <v>294</v>
      </c>
      <c r="B229" s="30" t="s">
        <v>111</v>
      </c>
      <c r="C229" s="25">
        <v>616.47</v>
      </c>
      <c r="D229" s="51">
        <v>0</v>
      </c>
      <c r="E229" s="52">
        <v>0</v>
      </c>
      <c r="F229" s="28">
        <v>0</v>
      </c>
      <c r="G229" s="28">
        <f t="shared" ref="G229" si="47">E229*5%</f>
        <v>0</v>
      </c>
      <c r="H229" s="28">
        <v>5</v>
      </c>
      <c r="I229" s="14">
        <v>0</v>
      </c>
      <c r="J229" s="31">
        <v>0</v>
      </c>
      <c r="K229" s="31"/>
      <c r="L229" s="32"/>
      <c r="M229" s="28"/>
      <c r="N229" s="11"/>
      <c r="O229" s="11"/>
      <c r="P229" s="11"/>
      <c r="Q229" s="105"/>
    </row>
    <row r="230" spans="1:17" s="87" customFormat="1" ht="15.75">
      <c r="A230" s="28"/>
      <c r="B230" s="65" t="s">
        <v>2</v>
      </c>
      <c r="C230" s="40">
        <f>SUM(C229)</f>
        <v>616.47</v>
      </c>
      <c r="D230" s="51">
        <v>0</v>
      </c>
      <c r="E230" s="41">
        <v>0</v>
      </c>
      <c r="F230" s="30">
        <f>SUM(F229)</f>
        <v>0</v>
      </c>
      <c r="G230" s="28">
        <v>0</v>
      </c>
      <c r="H230" s="28"/>
      <c r="I230" s="14">
        <v>0</v>
      </c>
      <c r="J230" s="31"/>
      <c r="K230" s="31"/>
      <c r="L230" s="32"/>
      <c r="M230" s="28"/>
      <c r="N230" s="11"/>
      <c r="O230" s="11"/>
      <c r="P230" s="11"/>
      <c r="Q230" s="105"/>
    </row>
    <row r="231" spans="1:17" s="87" customFormat="1" ht="15.75">
      <c r="A231" s="28"/>
      <c r="B231" s="65" t="s">
        <v>295</v>
      </c>
      <c r="C231" s="86">
        <f>C25+C31+C37+C44+C50+C54+C58+C62+C73+C78+C86+C96+C102+C109+C113+C117+C122+C135+C140+C150+C156+C159+C170+C185+C191+C206+C210+C217+C222+C227</f>
        <v>37309.077000000005</v>
      </c>
      <c r="D231" s="86">
        <f>D25+D31+D37+D44+D50+D54+D58+D62+D73+D78+D86+D96+D102+D109+D113+D117+D122+D135+D140+D150+D156+D159+D170+D185+D191+D206+D210+D217+D222+D227</f>
        <v>77612</v>
      </c>
      <c r="E231" s="50">
        <f>E25+E31+E37+E44+E50+E54+E58+E62+E73+E78+E86+E96+E102+E109+E113+E117+E122+E135+E140+E150+E156+E159+E170+E185+E191+E206+E210+E217+E222+E227</f>
        <v>89185</v>
      </c>
      <c r="F231" s="26"/>
      <c r="G231" s="11">
        <f>G25+G31+G37+G44+G50+G62+G73+G86+G96+G102+G109+G113+G135+G150+G156+G159+G170+G185+G191+G206+G210+G217+G227</f>
        <v>4458.4000000000015</v>
      </c>
      <c r="H231" s="28"/>
      <c r="I231" s="14">
        <f>I25+I31+I50+I62+I73+I86+I96+I102+I109+I113+I135+I150+I156+I159+I170+I185+I191+I206+I217+I227</f>
        <v>4392</v>
      </c>
      <c r="J231" s="31"/>
      <c r="K231" s="31"/>
      <c r="L231" s="32"/>
      <c r="M231" s="28"/>
      <c r="N231" s="113">
        <f>N25+N31+N50+N62+N73+N86+N96+N102+N109+N113+N135+N150+N156+N159+N170+N185+N191+N206+N217+N227</f>
        <v>3050.5</v>
      </c>
      <c r="O231" s="115">
        <f>O25+O31+O50+O62+O73+O86+O96+O102+O113+O135+O150+O156+O159+O170+O185+O191+O206+O217+O227</f>
        <v>981</v>
      </c>
      <c r="P231" s="11"/>
      <c r="Q231" s="105"/>
    </row>
    <row r="234" spans="1:17">
      <c r="A234" s="108"/>
      <c r="B234"/>
      <c r="C234"/>
      <c r="D234"/>
      <c r="E234"/>
      <c r="F234"/>
      <c r="G234"/>
      <c r="H234"/>
      <c r="I234"/>
      <c r="J234"/>
      <c r="K234" s="165"/>
      <c r="L234"/>
      <c r="M234"/>
      <c r="N234"/>
      <c r="O234"/>
      <c r="P234"/>
    </row>
    <row r="235" spans="1:17" ht="18.75">
      <c r="A235" s="15"/>
      <c r="B235" s="16"/>
      <c r="C235" s="16"/>
      <c r="D235" s="16"/>
      <c r="E235" s="16"/>
      <c r="F235" s="16"/>
      <c r="G235" s="16"/>
      <c r="H235" s="16"/>
      <c r="I235" s="16"/>
      <c r="J235" s="16"/>
      <c r="K235" s="166"/>
      <c r="L235" s="17"/>
      <c r="M235" s="16"/>
      <c r="N235" s="18"/>
      <c r="O235" s="18"/>
      <c r="P235" s="18"/>
    </row>
    <row r="236" spans="1:17">
      <c r="C236" s="1"/>
      <c r="D236" s="1"/>
      <c r="E236" s="1"/>
      <c r="F236" s="1"/>
      <c r="G236" s="1"/>
      <c r="H236" s="1"/>
      <c r="I236" s="1"/>
      <c r="J236" s="1"/>
      <c r="K236" s="165"/>
      <c r="L236" s="19"/>
      <c r="M236" s="1"/>
      <c r="N236" s="20"/>
      <c r="O236" s="20"/>
      <c r="P236" s="20"/>
    </row>
    <row r="237" spans="1:17">
      <c r="C237" s="1"/>
      <c r="D237" s="1"/>
      <c r="E237" s="1"/>
      <c r="F237" s="1"/>
      <c r="G237" s="1"/>
      <c r="H237" s="1"/>
      <c r="I237" s="1"/>
      <c r="J237" s="1"/>
      <c r="K237" s="165"/>
      <c r="L237" s="19"/>
      <c r="M237" s="1"/>
      <c r="N237" s="20"/>
      <c r="O237" s="20"/>
      <c r="P237" s="20"/>
    </row>
    <row r="238" spans="1:17" ht="15.75">
      <c r="B238" s="21"/>
      <c r="C238" s="22"/>
      <c r="D238" s="23"/>
      <c r="E238" s="22"/>
      <c r="F238" s="21"/>
      <c r="G238" s="1"/>
      <c r="H238" s="1"/>
      <c r="I238" s="1"/>
      <c r="J238" s="1"/>
      <c r="K238" s="165"/>
      <c r="L238" s="19"/>
      <c r="M238" s="1"/>
      <c r="N238" s="20"/>
      <c r="O238" s="20"/>
      <c r="P238" s="20"/>
    </row>
    <row r="239" spans="1:17">
      <c r="B239" s="22"/>
      <c r="C239" s="22"/>
      <c r="D239" s="23"/>
      <c r="E239" s="22"/>
      <c r="F239" s="22"/>
      <c r="G239" s="1"/>
      <c r="H239" s="1"/>
      <c r="I239" s="1"/>
      <c r="J239" s="1"/>
      <c r="K239" s="165"/>
      <c r="L239" s="19"/>
      <c r="M239" s="1"/>
      <c r="N239" s="20"/>
      <c r="O239" s="20"/>
      <c r="P239" s="20"/>
    </row>
    <row r="240" spans="1:17">
      <c r="C240" s="1"/>
      <c r="D240" s="1"/>
      <c r="E240" s="1"/>
      <c r="F240" s="1"/>
      <c r="G240" s="1"/>
      <c r="H240" s="1"/>
      <c r="I240" s="1"/>
      <c r="J240" s="1"/>
      <c r="K240" s="165"/>
      <c r="L240" s="19"/>
      <c r="M240" s="1"/>
      <c r="N240" s="20"/>
      <c r="O240" s="20"/>
      <c r="P240" s="20"/>
    </row>
    <row r="241" spans="2:16">
      <c r="B241" s="146"/>
      <c r="C241" s="146"/>
      <c r="D241" s="146"/>
      <c r="E241" s="146"/>
      <c r="F241" s="146"/>
      <c r="G241" s="146"/>
      <c r="H241" s="146"/>
      <c r="I241" s="146"/>
      <c r="J241" s="146"/>
      <c r="K241" s="146"/>
      <c r="L241" s="146"/>
      <c r="M241" s="146"/>
      <c r="N241" s="146"/>
      <c r="O241" s="146"/>
      <c r="P241" s="146"/>
    </row>
    <row r="242" spans="2:16">
      <c r="B242" s="24"/>
      <c r="C242" s="24"/>
      <c r="D242" s="1"/>
      <c r="E242" s="1"/>
      <c r="F242" s="1"/>
      <c r="G242" s="1"/>
      <c r="H242" s="1"/>
      <c r="I242" s="1"/>
      <c r="J242" s="1"/>
      <c r="K242" s="165"/>
      <c r="L242" s="19"/>
      <c r="M242" s="1"/>
      <c r="N242" s="20"/>
      <c r="O242" s="20"/>
      <c r="P242" s="20"/>
    </row>
    <row r="243" spans="2:16">
      <c r="C243" s="1"/>
      <c r="D243" s="1"/>
      <c r="E243" s="1"/>
      <c r="F243" s="1"/>
      <c r="G243" s="1"/>
      <c r="H243" s="1"/>
      <c r="I243" s="1"/>
      <c r="J243" s="1"/>
      <c r="K243" s="165"/>
      <c r="L243" s="19"/>
      <c r="M243" s="1"/>
      <c r="N243" s="20"/>
      <c r="O243" s="20"/>
      <c r="P243" s="20"/>
    </row>
    <row r="244" spans="2:16">
      <c r="C244" s="1"/>
      <c r="D244" s="1"/>
      <c r="E244" s="1"/>
      <c r="F244" s="1"/>
      <c r="G244" s="1"/>
      <c r="H244" s="1"/>
      <c r="I244" s="1"/>
      <c r="J244" s="1"/>
      <c r="K244" s="165"/>
      <c r="L244" s="19"/>
      <c r="M244" s="1"/>
      <c r="N244" s="20"/>
      <c r="O244" s="20"/>
      <c r="P244" s="20"/>
    </row>
    <row r="245" spans="2:16">
      <c r="C245" s="1"/>
      <c r="D245" s="1"/>
      <c r="E245" s="1"/>
      <c r="F245" s="1"/>
      <c r="G245" s="1"/>
      <c r="H245" s="1"/>
      <c r="I245" s="1"/>
      <c r="J245" s="1"/>
      <c r="K245" s="165"/>
      <c r="L245" s="19"/>
      <c r="M245" s="1"/>
      <c r="N245" s="20"/>
      <c r="O245" s="20"/>
      <c r="P245" s="20"/>
    </row>
    <row r="246" spans="2:16">
      <c r="C246" s="1"/>
      <c r="D246" s="1"/>
      <c r="E246" s="1"/>
      <c r="F246" s="1"/>
      <c r="G246" s="1"/>
      <c r="H246" s="1"/>
      <c r="I246" s="1"/>
      <c r="J246" s="1"/>
      <c r="K246" s="165"/>
      <c r="L246" s="19"/>
      <c r="M246" s="1"/>
      <c r="N246" s="20"/>
      <c r="O246" s="20"/>
      <c r="P246" s="20"/>
    </row>
    <row r="247" spans="2:16">
      <c r="C247" s="1"/>
      <c r="D247" s="1"/>
      <c r="E247" s="1"/>
      <c r="F247" s="1"/>
      <c r="G247" s="1"/>
      <c r="H247" s="1"/>
      <c r="I247" s="1"/>
      <c r="J247" s="1"/>
      <c r="K247" s="165"/>
      <c r="L247" s="19"/>
      <c r="M247" s="1"/>
      <c r="N247" s="20"/>
      <c r="O247" s="20"/>
      <c r="P247" s="20"/>
    </row>
    <row r="248" spans="2:16">
      <c r="C248" s="1"/>
      <c r="D248" s="1"/>
      <c r="E248" s="1"/>
      <c r="F248" s="1"/>
      <c r="G248" s="1"/>
      <c r="H248" s="1"/>
      <c r="I248" s="1"/>
      <c r="J248" s="1"/>
      <c r="K248" s="165"/>
      <c r="L248" s="19"/>
      <c r="M248" s="1"/>
      <c r="N248" s="20"/>
      <c r="O248" s="20"/>
      <c r="P248" s="20"/>
    </row>
    <row r="249" spans="2:16">
      <c r="C249" s="1"/>
      <c r="D249" s="1"/>
      <c r="E249" s="1"/>
      <c r="F249" s="1"/>
      <c r="G249" s="1"/>
      <c r="H249" s="1"/>
      <c r="I249" s="1"/>
      <c r="J249" s="1"/>
      <c r="K249" s="165"/>
      <c r="L249" s="19"/>
      <c r="M249" s="1"/>
      <c r="N249" s="20"/>
      <c r="O249" s="20"/>
      <c r="P249" s="20"/>
    </row>
  </sheetData>
  <mergeCells count="42">
    <mergeCell ref="A136:P136"/>
    <mergeCell ref="A141:P141"/>
    <mergeCell ref="A123:P123"/>
    <mergeCell ref="A79:P79"/>
    <mergeCell ref="A63:P63"/>
    <mergeCell ref="A74:P74"/>
    <mergeCell ref="A118:P118"/>
    <mergeCell ref="A114:P114"/>
    <mergeCell ref="A110:P110"/>
    <mergeCell ref="A103:P103"/>
    <mergeCell ref="A186:P186"/>
    <mergeCell ref="A192:P192"/>
    <mergeCell ref="A171:P171"/>
    <mergeCell ref="A160:P160"/>
    <mergeCell ref="A151:P151"/>
    <mergeCell ref="A157:P157"/>
    <mergeCell ref="B241:P241"/>
    <mergeCell ref="A223:P223"/>
    <mergeCell ref="A228:P228"/>
    <mergeCell ref="A207:P207"/>
    <mergeCell ref="A211:P211"/>
    <mergeCell ref="A218:P218"/>
    <mergeCell ref="E2:F2"/>
    <mergeCell ref="A9:A13"/>
    <mergeCell ref="B9:B13"/>
    <mergeCell ref="C9:C13"/>
    <mergeCell ref="D9:E12"/>
    <mergeCell ref="F9:F13"/>
    <mergeCell ref="G9:P9"/>
    <mergeCell ref="G11:H11"/>
    <mergeCell ref="I11:P11"/>
    <mergeCell ref="L12:P12"/>
    <mergeCell ref="A26:P26"/>
    <mergeCell ref="A59:P59"/>
    <mergeCell ref="A87:P87"/>
    <mergeCell ref="A97:P97"/>
    <mergeCell ref="A15:P15"/>
    <mergeCell ref="A32:P32"/>
    <mergeCell ref="A38:P38"/>
    <mergeCell ref="A45:P45"/>
    <mergeCell ref="A51:P51"/>
    <mergeCell ref="A55:P5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2022-05-18T06:59:02Z</dcterms:modified>
</cp:coreProperties>
</file>