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1 кв 23" sheetId="13" r:id="rId1"/>
    <sheet name="Лист1" sheetId="1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13" l="1"/>
  <c r="C103" i="13" l="1"/>
  <c r="D103" i="13"/>
  <c r="E103" i="13"/>
  <c r="F103" i="13"/>
  <c r="E101" i="13"/>
  <c r="D101" i="13"/>
  <c r="C101" i="13"/>
  <c r="I103" i="13" l="1"/>
  <c r="H48" i="13"/>
  <c r="G48" i="13"/>
  <c r="H61" i="13"/>
  <c r="G61" i="13"/>
  <c r="H99" i="13"/>
  <c r="G99" i="13"/>
  <c r="H98" i="13"/>
  <c r="H97" i="13"/>
  <c r="H84" i="13"/>
  <c r="H81" i="13"/>
  <c r="H80" i="13"/>
  <c r="G57" i="13"/>
  <c r="H54" i="13"/>
  <c r="G52" i="13"/>
  <c r="F35" i="13"/>
  <c r="F14" i="13"/>
  <c r="G10" i="13"/>
  <c r="G9" i="13"/>
  <c r="E68" i="13" l="1"/>
  <c r="D68" i="13"/>
  <c r="C68" i="13"/>
  <c r="E66" i="13"/>
  <c r="D66" i="13"/>
  <c r="C66" i="13"/>
  <c r="D55" i="13"/>
  <c r="C16" i="13"/>
  <c r="D16" i="13"/>
  <c r="F55" i="13" l="1"/>
  <c r="F99" i="13" l="1"/>
  <c r="E55" i="13"/>
  <c r="D43" i="13"/>
  <c r="E43" i="13"/>
  <c r="D40" i="13"/>
  <c r="E40" i="13"/>
  <c r="D35" i="13"/>
  <c r="D23" i="13" s="1"/>
  <c r="E35" i="13"/>
  <c r="E23" i="13" s="1"/>
  <c r="D11" i="13"/>
  <c r="E11" i="13"/>
  <c r="D14" i="13"/>
  <c r="E14" i="13"/>
  <c r="D99" i="13"/>
  <c r="E99" i="13"/>
  <c r="C99" i="13"/>
  <c r="G97" i="13"/>
  <c r="G96" i="13"/>
  <c r="G81" i="13"/>
  <c r="C55" i="13"/>
  <c r="D50" i="13"/>
  <c r="D49" i="13" s="1"/>
  <c r="E50" i="13"/>
  <c r="C50" i="13"/>
  <c r="G54" i="13"/>
  <c r="G47" i="13"/>
  <c r="C35" i="13"/>
  <c r="C23" i="13" s="1"/>
  <c r="C14" i="13"/>
  <c r="C49" i="13" l="1"/>
  <c r="D6" i="13"/>
  <c r="E6" i="13"/>
  <c r="E16" i="13"/>
  <c r="E49" i="13"/>
  <c r="E70" i="13"/>
  <c r="E78" i="13"/>
  <c r="E86" i="13"/>
  <c r="E91" i="13"/>
  <c r="E88" i="13" s="1"/>
  <c r="E39" i="13" l="1"/>
  <c r="E77" i="13"/>
  <c r="G94" i="13"/>
  <c r="G95" i="13"/>
  <c r="G98" i="13"/>
  <c r="G22" i="13" l="1"/>
  <c r="H22" i="13" l="1"/>
  <c r="F16" i="13"/>
  <c r="H62" i="13"/>
  <c r="C4" i="13" l="1"/>
  <c r="H93" i="13" l="1"/>
  <c r="H95" i="13"/>
  <c r="H96" i="13"/>
  <c r="G93" i="13"/>
  <c r="H72" i="13"/>
  <c r="G72" i="13"/>
  <c r="F70" i="13"/>
  <c r="D70" i="13"/>
  <c r="D39" i="13" s="1"/>
  <c r="C70" i="13"/>
  <c r="H76" i="13"/>
  <c r="G76" i="13"/>
  <c r="G62" i="13"/>
  <c r="H58" i="13"/>
  <c r="H56" i="13"/>
  <c r="H60" i="13"/>
  <c r="G60" i="13"/>
  <c r="G56" i="13"/>
  <c r="G58" i="13"/>
  <c r="G59" i="13"/>
  <c r="G51" i="13"/>
  <c r="G20" i="13" l="1"/>
  <c r="H20" i="13"/>
  <c r="H75" i="13" l="1"/>
  <c r="G75" i="13"/>
  <c r="H64" i="13"/>
  <c r="G64" i="13"/>
  <c r="H63" i="13"/>
  <c r="G63" i="13"/>
  <c r="D91" i="13" l="1"/>
  <c r="C91" i="13"/>
  <c r="F78" i="13" l="1"/>
  <c r="F50" i="13"/>
  <c r="F49" i="13" s="1"/>
  <c r="F43" i="13"/>
  <c r="F23" i="13"/>
  <c r="F91" i="13" l="1"/>
  <c r="G92" i="13" l="1"/>
  <c r="F40" i="13"/>
  <c r="F39" i="13" s="1"/>
  <c r="H41" i="13" l="1"/>
  <c r="H42" i="13"/>
  <c r="G41" i="13"/>
  <c r="G42" i="13"/>
  <c r="H53" i="13" l="1"/>
  <c r="G53" i="13"/>
  <c r="H5" i="13" l="1"/>
  <c r="G5" i="13"/>
  <c r="H8" i="13"/>
  <c r="G8" i="13"/>
  <c r="H18" i="13" l="1"/>
  <c r="G18" i="13"/>
  <c r="F4" i="13" l="1"/>
  <c r="H59" i="13" l="1"/>
  <c r="H51" i="13"/>
  <c r="H46" i="13"/>
  <c r="G46" i="13"/>
  <c r="H24" i="13"/>
  <c r="H25" i="13"/>
  <c r="H26" i="13"/>
  <c r="H27" i="13"/>
  <c r="H33" i="13"/>
  <c r="G24" i="13"/>
  <c r="G25" i="13"/>
  <c r="G26" i="13"/>
  <c r="G27" i="13"/>
  <c r="G33" i="13"/>
  <c r="H17" i="13"/>
  <c r="H19" i="13"/>
  <c r="G17" i="13"/>
  <c r="G19" i="13"/>
  <c r="H7" i="13"/>
  <c r="G7" i="13"/>
  <c r="H92" i="13" l="1"/>
  <c r="D86" i="13" l="1"/>
  <c r="D78" i="13"/>
  <c r="H87" i="13"/>
  <c r="G87" i="13"/>
  <c r="H79" i="13"/>
  <c r="H82" i="13"/>
  <c r="H83" i="13"/>
  <c r="G79" i="13"/>
  <c r="G80" i="13"/>
  <c r="G82" i="13"/>
  <c r="G83" i="13"/>
  <c r="G84" i="13"/>
  <c r="C78" i="13"/>
  <c r="H74" i="13" l="1"/>
  <c r="G74" i="13"/>
  <c r="D4" i="13"/>
  <c r="G4" i="13"/>
  <c r="G55" i="13" l="1"/>
  <c r="H55" i="13"/>
  <c r="F86" i="13"/>
  <c r="D88" i="13"/>
  <c r="F77" i="13" l="1"/>
  <c r="H16" i="13"/>
  <c r="H40" i="13"/>
  <c r="H70" i="13"/>
  <c r="G70" i="13"/>
  <c r="H23" i="13"/>
  <c r="H43" i="13"/>
  <c r="F88" i="13"/>
  <c r="H91" i="13"/>
  <c r="H86" i="13"/>
  <c r="H78" i="13"/>
  <c r="H50" i="13"/>
  <c r="D77" i="13"/>
  <c r="H88" i="13" l="1"/>
  <c r="H77" i="13"/>
  <c r="H49" i="13"/>
  <c r="G78" i="13"/>
  <c r="C86" i="13"/>
  <c r="C43" i="13"/>
  <c r="G43" i="13" s="1"/>
  <c r="G23" i="13"/>
  <c r="G86" i="13" l="1"/>
  <c r="C77" i="13"/>
  <c r="G77" i="13" s="1"/>
  <c r="C88" i="13"/>
  <c r="G91" i="13"/>
  <c r="H39" i="13"/>
  <c r="G88" i="13" l="1"/>
  <c r="C40" i="13"/>
  <c r="F11" i="13"/>
  <c r="F6" i="13" s="1"/>
  <c r="C11" i="13"/>
  <c r="C6" i="13" s="1"/>
  <c r="G6" i="13" l="1"/>
  <c r="G50" i="13"/>
  <c r="C39" i="13"/>
  <c r="G103" i="13" s="1"/>
  <c r="G40" i="13"/>
  <c r="H11" i="13"/>
  <c r="G11" i="13"/>
  <c r="H4" i="13"/>
  <c r="H21" i="13"/>
  <c r="G21" i="13"/>
  <c r="H6" i="13" l="1"/>
  <c r="G49" i="13"/>
  <c r="G16" i="13"/>
  <c r="G39" i="13" l="1"/>
</calcChain>
</file>

<file path=xl/sharedStrings.xml><?xml version="1.0" encoding="utf-8"?>
<sst xmlns="http://schemas.openxmlformats.org/spreadsheetml/2006/main" count="212" uniqueCount="202">
  <si>
    <t>Наименование программ</t>
  </si>
  <si>
    <t>Техническое обслуживание системы видеонаблюдения на территории городского округа ЗАТО п. Горный</t>
  </si>
  <si>
    <t>Устройство недостающих средств организации и регулирования дорожного движения</t>
  </si>
  <si>
    <t>Уход за разметкой</t>
  </si>
  <si>
    <t>Замена поврежденных дорожных знаков</t>
  </si>
  <si>
    <t xml:space="preserve">Расчистка автомобильных дорог </t>
  </si>
  <si>
    <t>Сбор, хранение, транспортировка, утилизация ртутьсодержащих ламп</t>
  </si>
  <si>
    <t>Содержание и ремонт свободных помещений муниципального жилого фонда</t>
  </si>
  <si>
    <t>1.</t>
  </si>
  <si>
    <t>1.1</t>
  </si>
  <si>
    <t>2</t>
  </si>
  <si>
    <t>2.1</t>
  </si>
  <si>
    <t>2.3</t>
  </si>
  <si>
    <t>3</t>
  </si>
  <si>
    <t>4</t>
  </si>
  <si>
    <t>4.1</t>
  </si>
  <si>
    <t>4.3</t>
  </si>
  <si>
    <t>5</t>
  </si>
  <si>
    <t>6</t>
  </si>
  <si>
    <t>6.1</t>
  </si>
  <si>
    <t>7</t>
  </si>
  <si>
    <t>7.1</t>
  </si>
  <si>
    <t>Проведение дня инвалида, (закупка сувенирной продукции: игрушки, наборы для творчества, аудиокниги, книги, игрушки развивающие мелкую моторику, посуда-столовые наборы); обеспечение социокультурных, спортивно – оздоровительных и социально реабилитационных мероприятий с участием инвалидов и детей-инвалидов (спорт инвентарь для реабилитации инвалидов, тренажёры)</t>
  </si>
  <si>
    <t>Формирование участников спортивных соревнований, сборных команд и обеспечение их участия в районных, краевых, всероссийских, и международных физкультурных и спортивно-массовых мероприятиях (питание, проживание, проезд к месту проведения соревнований).</t>
  </si>
  <si>
    <t>ИТОГО:</t>
  </si>
  <si>
    <t>4.2</t>
  </si>
  <si>
    <t>4.4</t>
  </si>
  <si>
    <t>3.1</t>
  </si>
  <si>
    <t>3.2</t>
  </si>
  <si>
    <t>3.3</t>
  </si>
  <si>
    <t>3.4</t>
  </si>
  <si>
    <t>4.6</t>
  </si>
  <si>
    <t>6.1.1</t>
  </si>
  <si>
    <t>6.1.2</t>
  </si>
  <si>
    <t>3.5</t>
  </si>
  <si>
    <t>2.2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</si>
  <si>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</si>
  <si>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</si>
  <si>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</si>
  <si>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</si>
  <si>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</si>
  <si>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</si>
  <si>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</si>
  <si>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</si>
  <si>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</si>
  <si>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</si>
  <si>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</si>
  <si>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</si>
  <si>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</si>
  <si>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</si>
  <si>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</si>
  <si>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</si>
  <si>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</si>
  <si>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</si>
  <si>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5.4.5</t>
  </si>
  <si>
    <t>Приобретение аварийного запаса материально-технических ресурсов для ликвидации аварийных ситуаций на объектах жилищно-коммунального хозяйства городского округа</t>
  </si>
  <si>
    <t>6.1.3</t>
  </si>
  <si>
    <t>6.1.5</t>
  </si>
  <si>
    <t>6.1.6</t>
  </si>
  <si>
    <t>«Укрепление общественного здоровья в городском округе ЗАТО п. Горный на 2020-2024 годы»</t>
  </si>
  <si>
    <t>Замена изношенных звеньев прикромочных и телескопических лотков, дренажей, водоотводных канав, быстротоков, водобойных колодцев, перепадов, элементов подводящих и отводящих русел у водопропускных труб, элементов ливневой канализации и других изношенных элементов системы водоотвода (д.168). Содержание и текущее обслуживание элементов ливневой канализации и системы водоотвода (д.168, д.7)</t>
  </si>
  <si>
    <t>«Формирование комфортной городской среды в городском округе ЗАТО п. Горный на 2018-2024 годы»</t>
  </si>
  <si>
    <t>от Иры</t>
  </si>
  <si>
    <t>от Веры</t>
  </si>
  <si>
    <t>Исполнено относительно актуальных редакций, %</t>
  </si>
  <si>
    <t>Исполнено относительно бюджта, %</t>
  </si>
  <si>
    <t>Уход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разметки;</t>
  </si>
  <si>
    <t>Освобождение проезжей части и земляного полотна от объектов, препятствующих проезду транспортных средств, уборка места дорожно-транспортного происшествия, проведение первоочередных мероприятий по обеспечению безопасности и организации движения; расчистка автомобильных дорог от снежных заносов, борьба с зимней скользкостью, уборка снежных валов с обочин; погрузка и вывоз снега, в том числе его утилизация; распределение противогололедных материалов; регулярная очистка от снега и льда элементов обустройства, в том числе автобусных остановок, павильонов, площадок отдыха, берм дорожных знаков, ограждений, тротуаров, пешеходных дорожек и других объектов; очистка проезжей части от мусора, грязи и посторонних предметов, мойка покрытий</t>
  </si>
  <si>
    <t>4,5</t>
  </si>
  <si>
    <t xml:space="preserve">Торжественное вручение паспортов молодым гражданам Российской Федерации </t>
  </si>
  <si>
    <t>5.2.5</t>
  </si>
  <si>
    <t>Приобретение программы электронной системы «Образование» (ЭСО)</t>
  </si>
  <si>
    <t>Организация мероприятий по воспитанию родительской ответственности, пропаганде семейных ценностей, подготовке молодежи к семейной жизни. Организация и проведение праздников: «День семьи, любви и верности», «День опекунской семьи»</t>
  </si>
  <si>
    <t>Индивидуальная адресная помощь семьям, находящимся в трудной жизненной ситуации, в том числе в рамках акции «Все дети в школу»</t>
  </si>
  <si>
    <t xml:space="preserve">Приобретение диагностических приборов для добровольного освидетельствования населения на предмет потребления наркотических средств и психотропных веществ </t>
  </si>
  <si>
    <t>Трудоустройство в летний период несовершеннолетних в возрасте от 14 до 18 лет, состоящих на различных видах учета органов и учреждений системы профилактики, а также находящихся в трудной жизненной ситуации</t>
  </si>
  <si>
    <t>6.3.1</t>
  </si>
  <si>
    <t>6.2</t>
  </si>
  <si>
    <t>6.3</t>
  </si>
  <si>
    <t>Организация и проведение смотров - конкурсов среди организаций, учреждений, предприятий городского округа ЗАТО п. Горный на лучшие практики по здоровому образу жизни, охране труда (приобретение подарочных сертификатов, кондитерских изделий, наградной продукции)</t>
  </si>
  <si>
    <t>Озеленение территории городского округа (приобретение саженцев, грунта для клумб, инвентаря для посадки)</t>
  </si>
  <si>
    <t>Приобретение спортивного инвентаря и оборудования, спортивной формы, для обеспечения проведения спортивно-массовых мероприятий.</t>
  </si>
  <si>
    <t>Приобретение подарков, сувенирной продукции на проведение физкультурно-спортивных мероприятий по видам спорта, спортивно-массовых мероприятий, посвященных праздничным и знаменательным датам в городском округе ЗАТО п. Горный, согласно плана (спортивные медали, грамоты, дипломы, кубки, магниты, брелки, ручки, блокноты, памятные кружки)</t>
  </si>
  <si>
    <t>Информационно-рекламная деятельность для проведения мероприятий.  Изготовление баннеров, для социальной рекламы, направленной на привлечение населения к занятиям физической культурой и спортом.</t>
  </si>
  <si>
    <t>Составление сметной документации</t>
  </si>
  <si>
    <t>7.2</t>
  </si>
  <si>
    <t>7.1.1</t>
  </si>
  <si>
    <t>7.1.2</t>
  </si>
  <si>
    <t>7.1.3</t>
  </si>
  <si>
    <t>7.1.5</t>
  </si>
  <si>
    <t>7.1.6</t>
  </si>
  <si>
    <t>7.1.7</t>
  </si>
  <si>
    <t>5.3.6</t>
  </si>
  <si>
    <t>5.3.7</t>
  </si>
  <si>
    <t>5.3.9</t>
  </si>
  <si>
    <t>5.3.10</t>
  </si>
  <si>
    <t>5.3.11</t>
  </si>
  <si>
    <t>Т.С. Липеева</t>
  </si>
  <si>
    <t>Главный специалист администрации городского округа ЗАТО п. Горный</t>
  </si>
  <si>
    <t>Исполнено на 01.01.24, руб.</t>
  </si>
  <si>
    <t>5.4.6</t>
  </si>
  <si>
    <t>Благоустройство общего пользования-"Сквер дружбы. Природный потенциал места для будущих поколений".</t>
  </si>
  <si>
    <t>Ежеквартальный мониторинг плана мероприятий по реализации стратегии социально-экономического развития за 1 квартал 2024 года</t>
  </si>
  <si>
    <t>Обучение муниципальных служащих и работников МБУ «ЦБО м МТО» городского округа ЗАТО п.Горный, для получения дополнительного профессионального образования по антикоррупционной тематике, в сфере размещения заказов на поставки товаров, выполнение работ, оказание услуг для муниципальных нужд городского округа</t>
  </si>
  <si>
    <t>Бюджет на 01.04.2024, руб.             (МТО)</t>
  </si>
  <si>
    <t>Бюджет на 01.04.2024, руб.              (Фин.комитет)</t>
  </si>
  <si>
    <t>«Противодействие коррупции в городском округе ЗАТО п. Горный на 2024-2028 годы»</t>
  </si>
  <si>
    <t>Приобретение оборудования для наращивания системы видеонаблюдения на территории городского округа ЗАТО п. Горный</t>
  </si>
  <si>
    <t>Установка оборудования для автоматизированных рабочих мест ЕДДС (установка КВ радиостанции)</t>
  </si>
  <si>
    <t>2.4</t>
  </si>
  <si>
    <t>Приобретение громкоговорящего носимого комплекса для оповещения населения</t>
  </si>
  <si>
    <t>Приобретение противопожарного оборудования для оснащения ДПД городского округа ЗАТО п.Горный</t>
  </si>
  <si>
    <t>Техническое обслуживание систем пожарной сигнализации и средств оповещения, управлением эвакуацией при пожаре установленной в ЗАТО п.Горный</t>
  </si>
  <si>
    <t>Приобретение информационно-пропагандистских материалов по профилактике терроризма и экстремизма (листовки, баннер)</t>
  </si>
  <si>
    <t>Подпрограмма «Обеспечение пожарной безопасности городского округа ЗАТО п.Горный на 2024-2028 годы»</t>
  </si>
  <si>
    <t>«Построение и развитие АПК "Безопасный город" на территории городского округа ЗАТО п. Горный на 2024-2028 годы»</t>
  </si>
  <si>
    <t>«Комплексное развитие транспортной инфраструктуры городского округа ЗАТО п. Горный на 2024-2028 годы»</t>
  </si>
  <si>
    <t>Установка дорожных люков на придомовых территориях и проездах к дворовым территориям</t>
  </si>
  <si>
    <t>4.7</t>
  </si>
  <si>
    <t>2.1.1</t>
  </si>
  <si>
    <t>2.1.2</t>
  </si>
  <si>
    <t>2.2.1</t>
  </si>
  <si>
    <t>4 1 1</t>
  </si>
  <si>
    <t>4.1.2</t>
  </si>
  <si>
    <t>4.1.3</t>
  </si>
  <si>
    <t>«Комплексное развитие социальной инфраструктуры городского округа ЗАТО п. Горный на 2024-2028 годы»</t>
  </si>
  <si>
    <t>Подпрограмма «Доступная среда городского округа ЗАТО п. Горный на 2024-2028 годы»</t>
  </si>
  <si>
    <t>Повышение доступности объектов образовательных организаций, административных зданий для инвалидов и других маломобильных групп населения (обустройство, дооборудование, приспособление входных групп, лестниц, пандусных съездов, установка мнемосхем и пр.)</t>
  </si>
  <si>
    <t>Подпрограмма «Развитие молодежной политики в городском округе ЗАТО п. Горный на 2024-2028 годы»</t>
  </si>
  <si>
    <t>Организация и проведение ежегодного общегородского конкурса «Мисс ЗАТО п. Горный».</t>
  </si>
  <si>
    <t xml:space="preserve">Пропаганда ЗОЖ среди населения городского округа ЗАТО п. Горный:
- семинары с привлечением специалистов, акции;
- изготовление агитационных материалов, баннеров, приобретение видеоматериалов и т.д.;
- участие в семинарах, слетах молодежных общественных объединений, курсы повышения квалификации.
</t>
  </si>
  <si>
    <t>Проведение культурно-массовых мероприятий с участием несовершеннолетних и молодежи (приобретение атрибутики, сувенирной продукции, подарков).</t>
  </si>
  <si>
    <t>Развитие и поддержка центров добровольчества «Добро.Центр»</t>
  </si>
  <si>
    <t>Подпрограмма «Развитие образования городского округа ЗАТО п. Горный на 2024-2028 годы»</t>
  </si>
  <si>
    <t>Приобретение интерактивных комплексов, оборудования для сенсорных комнат</t>
  </si>
  <si>
    <t>Посещение обучающих семинаров на территории Забайкальского края</t>
  </si>
  <si>
    <t>Организация и проведение муниципального конкурса «Педагог года»</t>
  </si>
  <si>
    <t xml:space="preserve">Проведение муниципальных конкурсов </t>
  </si>
  <si>
    <t>Проведение муниципального конкурса «Педагог года»</t>
  </si>
  <si>
    <t>Организация и проведение августовской конференции педагогических работников</t>
  </si>
  <si>
    <t>Организация и проведение муниципального этапа Всероссийской олимпиады школьников</t>
  </si>
  <si>
    <t>Чествование победителей муниципального этапа Всероссийской олимпиады школьников, отличников учебы, медалистов</t>
  </si>
  <si>
    <t>Проведение конкурсов для школьников</t>
  </si>
  <si>
    <t>Проведение процедуры независимой оценки качества условий осуществления образовательной деятельности</t>
  </si>
  <si>
    <t>Оснащение материально-технической базы для развития молодежных организаций «Движение первых», «Юнармия»</t>
  </si>
  <si>
    <t>Приобретение орг. техники, обслуживание орг. техники, приобретение канцелярских товаров, бумаги, оборудования для проведения государственной итоговой аттестации</t>
  </si>
  <si>
    <t>Оснащенность материально-технической базы для реализации дополнительного образования</t>
  </si>
  <si>
    <t xml:space="preserve">Оснащение материально-технической базы лагеря с дневным пребыванием детей на основе требований СанПиН </t>
  </si>
  <si>
    <t>Организация и предоставление оздоровительного отдыха обучающимся</t>
  </si>
  <si>
    <t>Развитие системы дополнительного образования детей</t>
  </si>
  <si>
    <t>Развитие системы общедоступного общего образования детей</t>
  </si>
  <si>
    <t>Развитие системы общедоступногодошкольного образования детей</t>
  </si>
  <si>
    <t>«Комплексное развитие систем коммунальной инфраструктуры городского округа ЗАТО п. Горный на 2024-2028 годы»</t>
  </si>
  <si>
    <t>Подпрограмма «Комплексные меры противодействия алкоголизации населения, незаконному обороту и употреблению наркотиков, профилактики правонарушений и безнадзорности несовершеннолетних в городском округе ЗАТО п. Горный на 2024 – 2028 годы»</t>
  </si>
  <si>
    <t>Организация и проведение обучающих семинаров профессионального мастерства специалистов системы профилактики, лекций, акций, экскурсий, с целью профилактики правонарушений, распространения криминальной субкультуры, а также пропаганды и обучения навыкам здорового образа жизни среди воспитанников образовательных учреждений</t>
  </si>
  <si>
    <t>Издание листовок, буклетов, других материалов антитеррористической и антиэкстремистской направленности, а так же направленных на профилактику мошенничества с использованием компьютерных и телекоммуникационных технологий.</t>
  </si>
  <si>
    <t>Подпрограмма «Модернизации жилищно-коммунального хозяйства городского округа ЗАТО п. Горный на 2024-2028 годы»</t>
  </si>
  <si>
    <t>Содержание и текущее обслуживание площадок для сбора ТКО на территории городского округа ЗАТО п. Горный</t>
  </si>
  <si>
    <t xml:space="preserve">Актуализация схем водоснабжения, водоотведения п. Горный </t>
  </si>
  <si>
    <t>Приобретение светодиодных светильников</t>
  </si>
  <si>
    <t>Подпрограмма «Развитие физической культуры и спорта в городском округе ЗАТО п.Горный на 2019-2024 годы»</t>
  </si>
  <si>
    <t>Проведение физкультурно - спортивных мероприятий по видам спорта в городском округе ЗАТО п. Горный.</t>
  </si>
  <si>
    <t>Проведение спортивно - массовых мероприятий, посвященных праздничным и знаменательным датам, проводимых в городском округе ЗАТО п. Горный.</t>
  </si>
  <si>
    <t>Подпрограмма 3. «Энергосбережение в городском округе ЗАТО п. Горный на 2024-2028 годы»</t>
  </si>
  <si>
    <t>Подпрограмма 2.  «Обеспечение коммунальной техникой городской округ ЗАТО п. Горный на 2024-2028 годы»</t>
  </si>
  <si>
    <t>8</t>
  </si>
  <si>
    <t>Закупка оргтехники, комплектующих и программного обеспечения</t>
  </si>
  <si>
    <t>Подпрограмма «Профилактика терроризма и экстремизма на территории городского округа ЗАТО п. Горный на 2024-2028 годы»</t>
  </si>
  <si>
    <t xml:space="preserve">Подпрограмма «Формирование законопослушного поведения участников дорожного движения в городском округе ЗАТО п. Горный»
</t>
  </si>
  <si>
    <t>Вносятся изменения</t>
  </si>
  <si>
    <t>Ремонт и текущее обслуживание элементов дворовых и общественных территорий</t>
  </si>
  <si>
    <t>Закупка лакокрасочных материалов, мешков для мусора, перчаток, информационных стендов</t>
  </si>
  <si>
    <t>Благоустройство дворовой(ых) территории(ий)</t>
  </si>
  <si>
    <t>Благоустройства волейбольно-баскетбольной площадки</t>
  </si>
  <si>
    <t>Заключение договора (договоров) на выполнение пересчета локального сметного расчета на благоустройство общественных территорий</t>
  </si>
  <si>
    <t>3.6</t>
  </si>
  <si>
    <t>Устройство (монтаж) недостающих средств организации и регулирования дорожного движения, в т.ч: - ремонт и (или) замена дорожных знаков</t>
  </si>
  <si>
    <t>Замена поврежденных дорожных знаков и стоек, подсыпка и планировка берм дорожных знаков, очистка и мойка стоек, дорожных знаков;</t>
  </si>
  <si>
    <t>Уборка и мойка остановок общественного транспорта, автопавильонов, а также устранение их мелких повреждений, окраска, замена поврежденных и установка недостающих контейнеров для сбора мусора, урн, скамеек на автобусных остановках и площадках отдыха; уборка мусора из контейнеров и урн, в том числе с использованием специальных машин; вывозка мусора для утилизации на полигоны</t>
  </si>
  <si>
    <t xml:space="preserve">Проведение инженерных изысканий, обследований, разработка проектов или сметных расчетов стоимости работ; </t>
  </si>
  <si>
    <t>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 (приобретение информационных стендов, плакатов, методических материалов, магнитно-маркерной доски «Дорожные правила пешехода»)</t>
  </si>
  <si>
    <t xml:space="preserve">Размещение публикаций по вопросам безопасности дорожного движения в СМИ для повышения правового сознания и формирование законопослушного поведения участников дорожного движения </t>
  </si>
  <si>
    <t>Приобретение световозращающих элементов и распространение их среди учащихся младших классов</t>
  </si>
  <si>
    <t>5.3.5</t>
  </si>
  <si>
    <t>5.3.8</t>
  </si>
  <si>
    <t>5.3.12</t>
  </si>
  <si>
    <t>5.3.13</t>
  </si>
  <si>
    <t>5.3.14</t>
  </si>
  <si>
    <t>5.3.15</t>
  </si>
  <si>
    <t>5.3.16</t>
  </si>
  <si>
    <t>6.1.4</t>
  </si>
  <si>
    <t>7.1.4</t>
  </si>
  <si>
    <t>8.1</t>
  </si>
  <si>
    <t>Данные из актуальных редакций на 10.04.2024, руб.</t>
  </si>
  <si>
    <t>9</t>
  </si>
  <si>
    <t>Программа «Развитие информационного общества на территории городского округа ЗАТО п. Горный на 2024-208 годы»</t>
  </si>
  <si>
    <t>Программа "Развитие малого и среднего прдепринимательства на территории городского округа ЗАТО п. Горный на 2024-2028 годы"</t>
  </si>
  <si>
    <t xml:space="preserve">Чествование представителей субъектов малого и среднего предпринимательства ко Дню российского </t>
  </si>
  <si>
    <t>Относительно бюджета (Фин.комитет)</t>
  </si>
  <si>
    <t>9.1</t>
  </si>
  <si>
    <t>Перечисленно на школу 82 610,15                           Испоолнено в 1 кв. 53 500,00</t>
  </si>
  <si>
    <t>МОУ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</si>
</sst>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4" fontId="3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4" fontId="8" fillId="3" borderId="6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49" fontId="3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/>
    <xf numFmtId="0" fontId="7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9" xfId="0" applyFont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" fontId="3" fillId="0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zoomScale="55" zoomScaleNormal="55" workbookViewId="0">
      <pane ySplit="3" topLeftCell="A4" activePane="bottomLeft" state="frozen"/>
      <selection pane="bottomLeft" activeCell="H104" sqref="H104"/>
    </sheetView>
  </sheetViews>
  <sheetFormatPr defaultColWidth="8.88671875" defaultRowHeight="18" x14ac:dyDescent="0.35"/>
  <cols>
    <col min="1" max="1" width="8" style="10" customWidth="1"/>
    <col min="2" max="2" width="93.109375" style="11" customWidth="1"/>
    <col min="3" max="3" width="17.33203125" style="12" customWidth="1"/>
    <col min="4" max="4" width="17.44140625" style="9" customWidth="1"/>
    <col min="5" max="5" width="20.33203125" style="9" customWidth="1"/>
    <col min="6" max="6" width="17" style="9" customWidth="1"/>
    <col min="7" max="7" width="10.5546875" style="9" customWidth="1"/>
    <col min="8" max="8" width="12" style="9" customWidth="1"/>
    <col min="9" max="9" width="17.44140625" style="9" customWidth="1"/>
    <col min="10" max="10" width="16" style="29" customWidth="1"/>
    <col min="11" max="11" width="16.33203125" style="9" customWidth="1"/>
    <col min="12" max="12" width="14.33203125" style="9" customWidth="1"/>
    <col min="13" max="13" width="16.109375" style="9" bestFit="1" customWidth="1"/>
    <col min="14" max="23" width="8.88671875" style="9"/>
    <col min="24" max="24" width="13.33203125" style="9" customWidth="1"/>
    <col min="25" max="16384" width="8.88671875" style="9"/>
  </cols>
  <sheetData>
    <row r="1" spans="1:12" ht="23.25" customHeight="1" x14ac:dyDescent="0.35">
      <c r="A1" s="135" t="s">
        <v>102</v>
      </c>
      <c r="B1" s="135"/>
      <c r="C1" s="135"/>
      <c r="D1" s="135"/>
      <c r="E1" s="135"/>
      <c r="F1" s="135"/>
      <c r="G1" s="135"/>
      <c r="H1" s="55"/>
      <c r="I1" s="111"/>
      <c r="J1" s="8"/>
    </row>
    <row r="2" spans="1:12" x14ac:dyDescent="0.35">
      <c r="D2" s="11"/>
      <c r="E2" s="11"/>
      <c r="F2" s="11"/>
      <c r="G2" s="11"/>
      <c r="H2" s="11"/>
      <c r="I2" s="11"/>
      <c r="J2" s="13"/>
    </row>
    <row r="3" spans="1:12" ht="124.95" customHeight="1" thickBot="1" x14ac:dyDescent="0.4">
      <c r="A3" s="19"/>
      <c r="B3" s="68" t="s">
        <v>0</v>
      </c>
      <c r="C3" s="114" t="s">
        <v>193</v>
      </c>
      <c r="D3" s="69" t="s">
        <v>104</v>
      </c>
      <c r="E3" s="70" t="s">
        <v>105</v>
      </c>
      <c r="F3" s="71" t="s">
        <v>99</v>
      </c>
      <c r="G3" s="72" t="s">
        <v>64</v>
      </c>
      <c r="H3" s="72" t="s">
        <v>65</v>
      </c>
      <c r="I3" s="14"/>
      <c r="J3" s="14"/>
    </row>
    <row r="4" spans="1:12" s="16" customFormat="1" ht="40.950000000000003" customHeight="1" thickBot="1" x14ac:dyDescent="0.4">
      <c r="A4" s="73" t="s">
        <v>8</v>
      </c>
      <c r="B4" s="74" t="s">
        <v>106</v>
      </c>
      <c r="C4" s="75">
        <f>C5</f>
        <v>25000</v>
      </c>
      <c r="D4" s="76">
        <f>D5</f>
        <v>25000</v>
      </c>
      <c r="E4" s="77">
        <v>25000</v>
      </c>
      <c r="F4" s="75">
        <f>F5</f>
        <v>0</v>
      </c>
      <c r="G4" s="75">
        <f t="shared" ref="G4:G11" si="0">F4*100/C4</f>
        <v>0</v>
      </c>
      <c r="H4" s="78">
        <f>F4*100/D4</f>
        <v>0</v>
      </c>
      <c r="I4" s="15"/>
      <c r="J4" s="15"/>
    </row>
    <row r="5" spans="1:12" ht="97.2" customHeight="1" thickBot="1" x14ac:dyDescent="0.4">
      <c r="A5" s="25" t="s">
        <v>9</v>
      </c>
      <c r="B5" s="79" t="s">
        <v>103</v>
      </c>
      <c r="C5" s="3">
        <v>25000</v>
      </c>
      <c r="D5" s="37">
        <v>25000</v>
      </c>
      <c r="E5" s="45">
        <v>25000</v>
      </c>
      <c r="F5" s="33">
        <v>0</v>
      </c>
      <c r="G5" s="3">
        <f t="shared" si="0"/>
        <v>0</v>
      </c>
      <c r="H5" s="3">
        <f>F5*100/D5</f>
        <v>0</v>
      </c>
      <c r="I5" s="113"/>
      <c r="J5" s="56"/>
    </row>
    <row r="6" spans="1:12" s="16" customFormat="1" ht="37.950000000000003" customHeight="1" thickBot="1" x14ac:dyDescent="0.4">
      <c r="A6" s="73" t="s">
        <v>10</v>
      </c>
      <c r="B6" s="74" t="s">
        <v>115</v>
      </c>
      <c r="C6" s="75">
        <f>C7+C8+C9+C10+C11+C14</f>
        <v>1480000</v>
      </c>
      <c r="D6" s="76">
        <f>D7+D8+D10+D11+D14</f>
        <v>1480000</v>
      </c>
      <c r="E6" s="77">
        <f>E7+E8+E9+E11+E14+E10</f>
        <v>1480000</v>
      </c>
      <c r="F6" s="81">
        <f>F7+F8+F9+F11</f>
        <v>0</v>
      </c>
      <c r="G6" s="75">
        <f t="shared" si="0"/>
        <v>0</v>
      </c>
      <c r="H6" s="78">
        <f>F6*100/D6</f>
        <v>0</v>
      </c>
      <c r="I6" s="15"/>
      <c r="J6" s="17"/>
    </row>
    <row r="7" spans="1:12" ht="41.25" customHeight="1" x14ac:dyDescent="0.35">
      <c r="A7" s="18" t="s">
        <v>11</v>
      </c>
      <c r="B7" s="80" t="s">
        <v>1</v>
      </c>
      <c r="C7" s="4">
        <v>300000</v>
      </c>
      <c r="D7" s="38">
        <v>300000</v>
      </c>
      <c r="E7" s="46">
        <v>300000</v>
      </c>
      <c r="F7" s="34">
        <v>0</v>
      </c>
      <c r="G7" s="4">
        <f t="shared" si="0"/>
        <v>0</v>
      </c>
      <c r="H7" s="4">
        <f>F7*100/D7</f>
        <v>0</v>
      </c>
      <c r="I7" s="113"/>
      <c r="J7" s="138" t="s">
        <v>169</v>
      </c>
      <c r="K7" s="139"/>
      <c r="L7" s="139"/>
    </row>
    <row r="8" spans="1:12" ht="45" customHeight="1" x14ac:dyDescent="0.35">
      <c r="A8" s="20" t="s">
        <v>35</v>
      </c>
      <c r="B8" s="64" t="s">
        <v>107</v>
      </c>
      <c r="C8" s="6">
        <v>300000</v>
      </c>
      <c r="D8" s="40">
        <v>470000</v>
      </c>
      <c r="E8" s="48">
        <v>470000</v>
      </c>
      <c r="F8" s="31">
        <v>0</v>
      </c>
      <c r="G8" s="6">
        <f t="shared" si="0"/>
        <v>0</v>
      </c>
      <c r="H8" s="6">
        <f>F8*100/D8</f>
        <v>0</v>
      </c>
      <c r="I8" s="113"/>
      <c r="J8" s="56"/>
    </row>
    <row r="9" spans="1:12" ht="40.950000000000003" customHeight="1" x14ac:dyDescent="0.35">
      <c r="A9" s="20" t="s">
        <v>12</v>
      </c>
      <c r="B9" s="64" t="s">
        <v>108</v>
      </c>
      <c r="C9" s="6">
        <v>70000</v>
      </c>
      <c r="D9" s="40"/>
      <c r="E9" s="48"/>
      <c r="F9" s="31">
        <v>0</v>
      </c>
      <c r="G9" s="6">
        <f t="shared" si="0"/>
        <v>0</v>
      </c>
      <c r="H9" s="6">
        <v>0</v>
      </c>
      <c r="I9" s="113"/>
      <c r="J9" s="56"/>
    </row>
    <row r="10" spans="1:12" ht="40.950000000000003" customHeight="1" thickBot="1" x14ac:dyDescent="0.4">
      <c r="A10" s="19" t="s">
        <v>109</v>
      </c>
      <c r="B10" s="82" t="s">
        <v>110</v>
      </c>
      <c r="C10" s="5">
        <v>600000</v>
      </c>
      <c r="D10" s="39">
        <v>500000</v>
      </c>
      <c r="E10" s="47">
        <v>500000</v>
      </c>
      <c r="F10" s="32">
        <v>0</v>
      </c>
      <c r="G10" s="5">
        <f t="shared" si="0"/>
        <v>0</v>
      </c>
      <c r="H10" s="5">
        <v>0</v>
      </c>
      <c r="I10" s="113"/>
      <c r="J10" s="56"/>
    </row>
    <row r="11" spans="1:12" s="16" customFormat="1" ht="39" customHeight="1" thickBot="1" x14ac:dyDescent="0.4">
      <c r="A11" s="73" t="s">
        <v>11</v>
      </c>
      <c r="B11" s="83" t="s">
        <v>114</v>
      </c>
      <c r="C11" s="75">
        <f>C12+C13</f>
        <v>200000</v>
      </c>
      <c r="D11" s="76">
        <f t="shared" ref="D11:E11" si="1">D12+D13</f>
        <v>200000</v>
      </c>
      <c r="E11" s="77">
        <f t="shared" si="1"/>
        <v>200000</v>
      </c>
      <c r="F11" s="81">
        <f>F12+F13</f>
        <v>0</v>
      </c>
      <c r="G11" s="75">
        <f t="shared" si="0"/>
        <v>0</v>
      </c>
      <c r="H11" s="78">
        <f>F11*100/D11</f>
        <v>0</v>
      </c>
      <c r="I11" s="15"/>
      <c r="J11" s="17"/>
    </row>
    <row r="12" spans="1:12" ht="34.5" customHeight="1" x14ac:dyDescent="0.35">
      <c r="A12" s="18" t="s">
        <v>119</v>
      </c>
      <c r="B12" s="80" t="s">
        <v>111</v>
      </c>
      <c r="C12" s="4">
        <v>40000</v>
      </c>
      <c r="D12" s="38">
        <v>40000</v>
      </c>
      <c r="E12" s="46">
        <v>40000</v>
      </c>
      <c r="F12" s="34">
        <v>0</v>
      </c>
      <c r="G12" s="4">
        <v>0</v>
      </c>
      <c r="H12" s="4">
        <v>0</v>
      </c>
      <c r="I12" s="113"/>
      <c r="J12" s="56"/>
    </row>
    <row r="13" spans="1:12" ht="50.4" customHeight="1" thickBot="1" x14ac:dyDescent="0.4">
      <c r="A13" s="19" t="s">
        <v>120</v>
      </c>
      <c r="B13" s="82" t="s">
        <v>112</v>
      </c>
      <c r="C13" s="5">
        <v>160000</v>
      </c>
      <c r="D13" s="39">
        <v>160000</v>
      </c>
      <c r="E13" s="47">
        <v>160000</v>
      </c>
      <c r="F13" s="5">
        <v>0</v>
      </c>
      <c r="G13" s="5">
        <v>0</v>
      </c>
      <c r="H13" s="5">
        <v>0</v>
      </c>
      <c r="I13" s="113"/>
      <c r="J13" s="56"/>
    </row>
    <row r="14" spans="1:12" s="16" customFormat="1" ht="50.4" customHeight="1" thickBot="1" x14ac:dyDescent="0.4">
      <c r="A14" s="73" t="s">
        <v>35</v>
      </c>
      <c r="B14" s="84" t="s">
        <v>167</v>
      </c>
      <c r="C14" s="75">
        <f>C15</f>
        <v>10000</v>
      </c>
      <c r="D14" s="76">
        <f t="shared" ref="D14:E14" si="2">D15</f>
        <v>10000</v>
      </c>
      <c r="E14" s="77">
        <f t="shared" si="2"/>
        <v>10000</v>
      </c>
      <c r="F14" s="75">
        <f>F15</f>
        <v>0</v>
      </c>
      <c r="G14" s="75">
        <v>0</v>
      </c>
      <c r="H14" s="78">
        <v>0</v>
      </c>
      <c r="I14" s="15"/>
      <c r="J14" s="15"/>
    </row>
    <row r="15" spans="1:12" ht="50.4" customHeight="1" thickBot="1" x14ac:dyDescent="0.4">
      <c r="A15" s="25" t="s">
        <v>121</v>
      </c>
      <c r="B15" s="85" t="s">
        <v>113</v>
      </c>
      <c r="C15" s="3">
        <v>10000</v>
      </c>
      <c r="D15" s="37">
        <v>10000</v>
      </c>
      <c r="E15" s="45">
        <v>10000</v>
      </c>
      <c r="F15" s="3">
        <v>0</v>
      </c>
      <c r="G15" s="3">
        <v>0</v>
      </c>
      <c r="H15" s="3">
        <v>0</v>
      </c>
      <c r="I15" s="113"/>
      <c r="J15" s="56"/>
    </row>
    <row r="16" spans="1:12" s="16" customFormat="1" ht="39" customHeight="1" thickBot="1" x14ac:dyDescent="0.4">
      <c r="A16" s="73" t="s">
        <v>13</v>
      </c>
      <c r="B16" s="74" t="s">
        <v>61</v>
      </c>
      <c r="C16" s="81">
        <f>SUM(C17:C22)</f>
        <v>71901318.879999995</v>
      </c>
      <c r="D16" s="87">
        <f>SUM(D17:D22)</f>
        <v>71901318.879999995</v>
      </c>
      <c r="E16" s="88">
        <f>SUM(E17:E22)</f>
        <v>7611115.1399999997</v>
      </c>
      <c r="F16" s="81">
        <f>SUM(F17:F22)</f>
        <v>0</v>
      </c>
      <c r="G16" s="75">
        <f>F16*100/C16</f>
        <v>0</v>
      </c>
      <c r="H16" s="78">
        <f>F16*100/D16</f>
        <v>0</v>
      </c>
      <c r="I16" s="15"/>
      <c r="J16" s="15"/>
    </row>
    <row r="17" spans="1:13" ht="42" customHeight="1" x14ac:dyDescent="0.35">
      <c r="A17" s="18" t="s">
        <v>27</v>
      </c>
      <c r="B17" s="86" t="s">
        <v>170</v>
      </c>
      <c r="C17" s="34">
        <v>300000</v>
      </c>
      <c r="D17" s="41">
        <v>300000</v>
      </c>
      <c r="E17" s="49">
        <v>300000</v>
      </c>
      <c r="F17" s="4">
        <v>0</v>
      </c>
      <c r="G17" s="4">
        <f t="shared" ref="G17:G20" si="3">F17*100/C17</f>
        <v>0</v>
      </c>
      <c r="H17" s="4">
        <f t="shared" ref="H17:H20" si="4">F17*100/D17</f>
        <v>0</v>
      </c>
      <c r="I17" s="113"/>
      <c r="J17" s="56"/>
      <c r="K17" s="29"/>
      <c r="L17" s="29"/>
      <c r="M17" s="29"/>
    </row>
    <row r="18" spans="1:13" ht="48" customHeight="1" x14ac:dyDescent="0.35">
      <c r="A18" s="20" t="s">
        <v>28</v>
      </c>
      <c r="B18" s="65" t="s">
        <v>171</v>
      </c>
      <c r="C18" s="31">
        <v>200000</v>
      </c>
      <c r="D18" s="42">
        <v>200000</v>
      </c>
      <c r="E18" s="50">
        <v>200000</v>
      </c>
      <c r="F18" s="6">
        <v>0</v>
      </c>
      <c r="G18" s="6">
        <f t="shared" si="3"/>
        <v>0</v>
      </c>
      <c r="H18" s="6">
        <f t="shared" si="4"/>
        <v>0</v>
      </c>
      <c r="I18" s="113"/>
      <c r="J18" s="56"/>
      <c r="K18" s="29"/>
      <c r="L18" s="29"/>
      <c r="M18" s="29"/>
    </row>
    <row r="19" spans="1:13" ht="22.5" customHeight="1" x14ac:dyDescent="0.35">
      <c r="A19" s="20" t="s">
        <v>29</v>
      </c>
      <c r="B19" s="65" t="s">
        <v>172</v>
      </c>
      <c r="C19" s="31">
        <v>21829442.739999998</v>
      </c>
      <c r="D19" s="42">
        <v>21829442.739999998</v>
      </c>
      <c r="E19" s="50">
        <v>0</v>
      </c>
      <c r="F19" s="6">
        <v>0</v>
      </c>
      <c r="G19" s="6">
        <f t="shared" si="3"/>
        <v>0</v>
      </c>
      <c r="H19" s="6">
        <f t="shared" si="4"/>
        <v>0</v>
      </c>
      <c r="I19" s="113"/>
      <c r="J19" s="56"/>
      <c r="K19" s="29"/>
      <c r="L19" s="29"/>
      <c r="M19" s="29"/>
    </row>
    <row r="20" spans="1:13" ht="24.75" customHeight="1" x14ac:dyDescent="0.35">
      <c r="A20" s="20" t="s">
        <v>30</v>
      </c>
      <c r="B20" s="59" t="s">
        <v>173</v>
      </c>
      <c r="C20" s="31">
        <v>7011115.1399999997</v>
      </c>
      <c r="D20" s="42">
        <v>7011115.1399999997</v>
      </c>
      <c r="E20" s="50">
        <v>7011115.1399999997</v>
      </c>
      <c r="F20" s="6">
        <v>0</v>
      </c>
      <c r="G20" s="6">
        <f t="shared" si="3"/>
        <v>0</v>
      </c>
      <c r="H20" s="6">
        <f t="shared" si="4"/>
        <v>0</v>
      </c>
      <c r="I20" s="113"/>
      <c r="J20" s="56"/>
      <c r="K20" s="127"/>
      <c r="L20" s="108"/>
      <c r="M20" s="108"/>
    </row>
    <row r="21" spans="1:13" ht="44.25" customHeight="1" x14ac:dyDescent="0.35">
      <c r="A21" s="20" t="s">
        <v>34</v>
      </c>
      <c r="B21" s="65" t="s">
        <v>174</v>
      </c>
      <c r="C21" s="31">
        <v>100000</v>
      </c>
      <c r="D21" s="42">
        <v>100000</v>
      </c>
      <c r="E21" s="50">
        <v>100000</v>
      </c>
      <c r="F21" s="6">
        <v>0</v>
      </c>
      <c r="G21" s="6">
        <f t="shared" ref="G21:G22" si="5">F21*100/C21</f>
        <v>0</v>
      </c>
      <c r="H21" s="6">
        <f>F21*100/D21</f>
        <v>0</v>
      </c>
      <c r="I21" s="113"/>
      <c r="J21" s="56"/>
      <c r="K21" s="109"/>
      <c r="L21" s="110"/>
      <c r="M21" s="108"/>
    </row>
    <row r="22" spans="1:13" s="16" customFormat="1" ht="38.4" customHeight="1" thickBot="1" x14ac:dyDescent="0.4">
      <c r="A22" s="89" t="s">
        <v>175</v>
      </c>
      <c r="B22" s="90" t="s">
        <v>101</v>
      </c>
      <c r="C22" s="35">
        <v>42460761</v>
      </c>
      <c r="D22" s="115">
        <v>42460761</v>
      </c>
      <c r="E22" s="116">
        <v>0</v>
      </c>
      <c r="F22" s="35">
        <v>0</v>
      </c>
      <c r="G22" s="36">
        <f t="shared" si="5"/>
        <v>0</v>
      </c>
      <c r="H22" s="36">
        <f t="shared" ref="H22" si="6">F22*100/D22</f>
        <v>0</v>
      </c>
      <c r="I22" s="113"/>
      <c r="J22" s="107"/>
      <c r="K22" s="127"/>
      <c r="L22" s="127"/>
      <c r="M22" s="110"/>
    </row>
    <row r="23" spans="1:13" s="16" customFormat="1" ht="50.25" customHeight="1" thickBot="1" x14ac:dyDescent="0.4">
      <c r="A23" s="73" t="s">
        <v>14</v>
      </c>
      <c r="B23" s="74" t="s">
        <v>116</v>
      </c>
      <c r="C23" s="81">
        <f>C28+C29+C30+C31+C32+C33+34:34+C35</f>
        <v>473000</v>
      </c>
      <c r="D23" s="87">
        <f>D28+D29+D30+D31+D32+D33+34:34+D35</f>
        <v>473000</v>
      </c>
      <c r="E23" s="88">
        <f>E28+E29+E30+E31+E32+E33+34:34+E35</f>
        <v>473000</v>
      </c>
      <c r="F23" s="75">
        <f>SUM(F28:F33)</f>
        <v>0</v>
      </c>
      <c r="G23" s="75">
        <f>F23*100/C23</f>
        <v>0</v>
      </c>
      <c r="H23" s="78">
        <f>F23*100/D23</f>
        <v>0</v>
      </c>
      <c r="I23" s="15"/>
      <c r="J23" s="15"/>
      <c r="K23" s="9"/>
      <c r="L23" s="9"/>
      <c r="M23" s="9"/>
    </row>
    <row r="24" spans="1:13" ht="32.25" hidden="1" customHeight="1" x14ac:dyDescent="0.35">
      <c r="A24" s="18" t="s">
        <v>15</v>
      </c>
      <c r="B24" s="58" t="s">
        <v>2</v>
      </c>
      <c r="C24" s="4"/>
      <c r="D24" s="38"/>
      <c r="E24" s="46"/>
      <c r="F24" s="4"/>
      <c r="G24" s="7" t="e">
        <f t="shared" ref="G24:G33" si="7">F24*100/C24</f>
        <v>#DIV/0!</v>
      </c>
      <c r="H24" s="7" t="e">
        <f t="shared" ref="H24:H33" si="8">F24*100/D24</f>
        <v>#DIV/0!</v>
      </c>
      <c r="I24" s="15"/>
      <c r="J24" s="15"/>
    </row>
    <row r="25" spans="1:13" ht="24" hidden="1" customHeight="1" x14ac:dyDescent="0.35">
      <c r="A25" s="20" t="s">
        <v>25</v>
      </c>
      <c r="B25" s="57" t="s">
        <v>3</v>
      </c>
      <c r="C25" s="6"/>
      <c r="D25" s="40"/>
      <c r="E25" s="48"/>
      <c r="F25" s="6"/>
      <c r="G25" s="23" t="e">
        <f t="shared" si="7"/>
        <v>#DIV/0!</v>
      </c>
      <c r="H25" s="23" t="e">
        <f t="shared" si="8"/>
        <v>#DIV/0!</v>
      </c>
      <c r="I25" s="15"/>
      <c r="J25" s="15"/>
    </row>
    <row r="26" spans="1:13" ht="24" hidden="1" customHeight="1" x14ac:dyDescent="0.35">
      <c r="A26" s="20" t="s">
        <v>16</v>
      </c>
      <c r="B26" s="57" t="s">
        <v>4</v>
      </c>
      <c r="C26" s="6"/>
      <c r="D26" s="40"/>
      <c r="E26" s="48"/>
      <c r="F26" s="6"/>
      <c r="G26" s="23" t="e">
        <f t="shared" si="7"/>
        <v>#DIV/0!</v>
      </c>
      <c r="H26" s="23" t="e">
        <f t="shared" si="8"/>
        <v>#DIV/0!</v>
      </c>
      <c r="I26" s="15"/>
      <c r="J26" s="15"/>
    </row>
    <row r="27" spans="1:13" ht="29.25" hidden="1" customHeight="1" x14ac:dyDescent="0.35">
      <c r="A27" s="20" t="s">
        <v>26</v>
      </c>
      <c r="B27" s="57" t="s">
        <v>5</v>
      </c>
      <c r="C27" s="6"/>
      <c r="D27" s="40"/>
      <c r="E27" s="48"/>
      <c r="F27" s="6"/>
      <c r="G27" s="23" t="e">
        <f t="shared" si="7"/>
        <v>#DIV/0!</v>
      </c>
      <c r="H27" s="23" t="e">
        <f t="shared" si="8"/>
        <v>#DIV/0!</v>
      </c>
      <c r="I27" s="15"/>
      <c r="J27" s="15"/>
    </row>
    <row r="28" spans="1:13" ht="49.5" customHeight="1" x14ac:dyDescent="0.35">
      <c r="A28" s="20" t="s">
        <v>15</v>
      </c>
      <c r="B28" s="64" t="s">
        <v>176</v>
      </c>
      <c r="C28" s="6">
        <v>10000</v>
      </c>
      <c r="D28" s="40">
        <v>10000</v>
      </c>
      <c r="E28" s="48">
        <v>10000</v>
      </c>
      <c r="F28" s="6">
        <v>0</v>
      </c>
      <c r="G28" s="6">
        <v>0</v>
      </c>
      <c r="H28" s="6">
        <v>0</v>
      </c>
      <c r="I28" s="113"/>
      <c r="J28" s="56"/>
      <c r="K28" s="16"/>
      <c r="L28" s="16"/>
      <c r="M28" s="16"/>
    </row>
    <row r="29" spans="1:13" ht="60" customHeight="1" x14ac:dyDescent="0.35">
      <c r="A29" s="20" t="s">
        <v>25</v>
      </c>
      <c r="B29" s="59" t="s">
        <v>66</v>
      </c>
      <c r="C29" s="6">
        <v>10000</v>
      </c>
      <c r="D29" s="40">
        <v>10000</v>
      </c>
      <c r="E29" s="48">
        <v>10000</v>
      </c>
      <c r="F29" s="6">
        <v>0</v>
      </c>
      <c r="G29" s="6">
        <v>0</v>
      </c>
      <c r="H29" s="6">
        <v>0</v>
      </c>
      <c r="I29" s="113"/>
      <c r="J29" s="56"/>
      <c r="K29" s="16"/>
      <c r="L29" s="16"/>
      <c r="M29" s="16"/>
    </row>
    <row r="30" spans="1:13" ht="38.4" customHeight="1" x14ac:dyDescent="0.35">
      <c r="A30" s="20" t="s">
        <v>16</v>
      </c>
      <c r="B30" s="64" t="s">
        <v>177</v>
      </c>
      <c r="C30" s="6">
        <v>15000</v>
      </c>
      <c r="D30" s="40">
        <v>15000</v>
      </c>
      <c r="E30" s="48">
        <v>15000</v>
      </c>
      <c r="F30" s="6">
        <v>0</v>
      </c>
      <c r="G30" s="6">
        <v>0</v>
      </c>
      <c r="H30" s="6">
        <v>0</v>
      </c>
      <c r="I30" s="113"/>
      <c r="J30" s="56"/>
      <c r="K30" s="16"/>
      <c r="L30" s="16"/>
      <c r="M30" s="16"/>
    </row>
    <row r="31" spans="1:13" ht="207.6" customHeight="1" x14ac:dyDescent="0.35">
      <c r="A31" s="20" t="s">
        <v>26</v>
      </c>
      <c r="B31" s="59" t="s">
        <v>67</v>
      </c>
      <c r="C31" s="6">
        <v>150000</v>
      </c>
      <c r="D31" s="40">
        <v>150000</v>
      </c>
      <c r="E31" s="48">
        <v>150000</v>
      </c>
      <c r="F31" s="6">
        <v>0</v>
      </c>
      <c r="G31" s="6">
        <v>0</v>
      </c>
      <c r="H31" s="6">
        <v>0</v>
      </c>
      <c r="I31" s="113"/>
      <c r="J31" s="56"/>
      <c r="K31" s="16"/>
      <c r="L31" s="16"/>
      <c r="M31" s="16"/>
    </row>
    <row r="32" spans="1:13" ht="121.5" customHeight="1" x14ac:dyDescent="0.35">
      <c r="A32" s="20" t="s">
        <v>68</v>
      </c>
      <c r="B32" s="59" t="s">
        <v>178</v>
      </c>
      <c r="C32" s="6">
        <v>21000</v>
      </c>
      <c r="D32" s="40">
        <v>21000</v>
      </c>
      <c r="E32" s="48">
        <v>21000</v>
      </c>
      <c r="F32" s="6">
        <v>0</v>
      </c>
      <c r="G32" s="6">
        <v>0</v>
      </c>
      <c r="H32" s="6">
        <v>0</v>
      </c>
      <c r="I32" s="113"/>
      <c r="J32" s="56"/>
      <c r="K32" s="16"/>
      <c r="L32" s="16"/>
      <c r="M32" s="16"/>
    </row>
    <row r="33" spans="1:14" ht="37.5" customHeight="1" x14ac:dyDescent="0.35">
      <c r="A33" s="20" t="s">
        <v>31</v>
      </c>
      <c r="B33" s="66" t="s">
        <v>117</v>
      </c>
      <c r="C33" s="6">
        <v>175000</v>
      </c>
      <c r="D33" s="40">
        <v>175000</v>
      </c>
      <c r="E33" s="48">
        <v>175000</v>
      </c>
      <c r="F33" s="6">
        <v>0</v>
      </c>
      <c r="G33" s="6">
        <f t="shared" si="7"/>
        <v>0</v>
      </c>
      <c r="H33" s="6">
        <f t="shared" si="8"/>
        <v>0</v>
      </c>
      <c r="I33" s="113"/>
      <c r="J33" s="56"/>
      <c r="K33" s="16"/>
      <c r="L33" s="16"/>
      <c r="M33" s="16"/>
    </row>
    <row r="34" spans="1:14" ht="42.75" customHeight="1" thickBot="1" x14ac:dyDescent="0.4">
      <c r="A34" s="19" t="s">
        <v>118</v>
      </c>
      <c r="B34" s="91" t="s">
        <v>179</v>
      </c>
      <c r="C34" s="5">
        <v>82000</v>
      </c>
      <c r="D34" s="39">
        <v>82000</v>
      </c>
      <c r="E34" s="47">
        <v>82000</v>
      </c>
      <c r="F34" s="5">
        <v>0</v>
      </c>
      <c r="G34" s="5">
        <v>0</v>
      </c>
      <c r="H34" s="5">
        <v>0</v>
      </c>
      <c r="I34" s="113"/>
      <c r="J34" s="56"/>
      <c r="K34" s="16"/>
      <c r="L34" s="16"/>
      <c r="M34" s="16"/>
    </row>
    <row r="35" spans="1:14" s="16" customFormat="1" ht="57.6" customHeight="1" thickBot="1" x14ac:dyDescent="0.4">
      <c r="A35" s="73" t="s">
        <v>15</v>
      </c>
      <c r="B35" s="92" t="s">
        <v>168</v>
      </c>
      <c r="C35" s="75">
        <f>C36+C37+C38</f>
        <v>10000</v>
      </c>
      <c r="D35" s="76">
        <f t="shared" ref="D35:E35" si="9">D36+D37+D38</f>
        <v>10000</v>
      </c>
      <c r="E35" s="77">
        <f t="shared" si="9"/>
        <v>10000</v>
      </c>
      <c r="F35" s="75">
        <f>F36+F37+F38</f>
        <v>0</v>
      </c>
      <c r="G35" s="75">
        <v>0</v>
      </c>
      <c r="H35" s="78">
        <v>0</v>
      </c>
      <c r="I35" s="15"/>
      <c r="J35" s="15"/>
    </row>
    <row r="36" spans="1:14" ht="57.6" customHeight="1" x14ac:dyDescent="0.35">
      <c r="A36" s="18" t="s">
        <v>122</v>
      </c>
      <c r="B36" s="80" t="s">
        <v>180</v>
      </c>
      <c r="C36" s="4">
        <v>5000</v>
      </c>
      <c r="D36" s="38">
        <v>5000</v>
      </c>
      <c r="E36" s="46">
        <v>5000</v>
      </c>
      <c r="F36" s="4">
        <v>0</v>
      </c>
      <c r="G36" s="4">
        <v>0</v>
      </c>
      <c r="H36" s="4">
        <v>0</v>
      </c>
      <c r="I36" s="113"/>
      <c r="J36" s="56"/>
    </row>
    <row r="37" spans="1:14" ht="57.6" customHeight="1" x14ac:dyDescent="0.35">
      <c r="A37" s="20" t="s">
        <v>123</v>
      </c>
      <c r="B37" s="64" t="s">
        <v>182</v>
      </c>
      <c r="C37" s="6">
        <v>4000</v>
      </c>
      <c r="D37" s="40">
        <v>4000</v>
      </c>
      <c r="E37" s="48">
        <v>4000</v>
      </c>
      <c r="F37" s="6">
        <v>0</v>
      </c>
      <c r="G37" s="6">
        <v>0</v>
      </c>
      <c r="H37" s="6">
        <v>0</v>
      </c>
      <c r="I37" s="113"/>
      <c r="J37" s="56"/>
    </row>
    <row r="38" spans="1:14" ht="57.6" customHeight="1" thickBot="1" x14ac:dyDescent="0.4">
      <c r="A38" s="19" t="s">
        <v>124</v>
      </c>
      <c r="B38" s="82" t="s">
        <v>181</v>
      </c>
      <c r="C38" s="5">
        <v>1000</v>
      </c>
      <c r="D38" s="39">
        <v>1000</v>
      </c>
      <c r="E38" s="47">
        <v>1000</v>
      </c>
      <c r="F38" s="5">
        <v>0</v>
      </c>
      <c r="G38" s="5">
        <v>0</v>
      </c>
      <c r="H38" s="5">
        <v>0</v>
      </c>
      <c r="I38" s="113"/>
      <c r="J38" s="56"/>
    </row>
    <row r="39" spans="1:14" s="16" customFormat="1" ht="41.25" customHeight="1" thickBot="1" x14ac:dyDescent="0.4">
      <c r="A39" s="73" t="s">
        <v>17</v>
      </c>
      <c r="B39" s="74" t="s">
        <v>125</v>
      </c>
      <c r="C39" s="75">
        <f>C40+C43+C49+C70</f>
        <v>2740000</v>
      </c>
      <c r="D39" s="76">
        <f>D40+D43+D49+D70</f>
        <v>2740000</v>
      </c>
      <c r="E39" s="77">
        <f>E40+E43+E49+E70</f>
        <v>2740000</v>
      </c>
      <c r="F39" s="75">
        <f>F40+F43+F49+F70</f>
        <v>257170.15</v>
      </c>
      <c r="G39" s="75">
        <f>F39*100/C39</f>
        <v>9.3857718978102191</v>
      </c>
      <c r="H39" s="78">
        <f>F39*100/D39</f>
        <v>9.3857718978102191</v>
      </c>
      <c r="I39" s="15"/>
      <c r="M39" s="9"/>
    </row>
    <row r="40" spans="1:14" s="16" customFormat="1" ht="38.4" customHeight="1" thickBot="1" x14ac:dyDescent="0.4">
      <c r="A40" s="73" t="s">
        <v>36</v>
      </c>
      <c r="B40" s="83" t="s">
        <v>126</v>
      </c>
      <c r="C40" s="75">
        <f>C41+C42</f>
        <v>330000</v>
      </c>
      <c r="D40" s="76">
        <f t="shared" ref="D40:E40" si="10">D41+D42</f>
        <v>330000</v>
      </c>
      <c r="E40" s="77">
        <f t="shared" si="10"/>
        <v>330000</v>
      </c>
      <c r="F40" s="75">
        <f>F41+F42</f>
        <v>0</v>
      </c>
      <c r="G40" s="75">
        <f>F40*100/C40</f>
        <v>0</v>
      </c>
      <c r="H40" s="78">
        <f>F40*100/D40</f>
        <v>0</v>
      </c>
      <c r="I40" s="15"/>
      <c r="J40" s="15"/>
    </row>
    <row r="41" spans="1:14" ht="94.5" customHeight="1" x14ac:dyDescent="0.35">
      <c r="A41" s="18" t="s">
        <v>37</v>
      </c>
      <c r="B41" s="95" t="s">
        <v>22</v>
      </c>
      <c r="C41" s="4">
        <v>50000</v>
      </c>
      <c r="D41" s="38">
        <v>50000</v>
      </c>
      <c r="E41" s="46">
        <v>50000</v>
      </c>
      <c r="F41" s="4">
        <v>0</v>
      </c>
      <c r="G41" s="4">
        <f t="shared" ref="G41:G42" si="11">F41*100/C41</f>
        <v>0</v>
      </c>
      <c r="H41" s="4">
        <f t="shared" ref="H41:H42" si="12">F41*100/D41</f>
        <v>0</v>
      </c>
      <c r="I41" s="113"/>
      <c r="J41" s="56"/>
    </row>
    <row r="42" spans="1:14" ht="75.75" customHeight="1" thickBot="1" x14ac:dyDescent="0.4">
      <c r="A42" s="19" t="s">
        <v>38</v>
      </c>
      <c r="B42" s="96" t="s">
        <v>127</v>
      </c>
      <c r="C42" s="5">
        <v>280000</v>
      </c>
      <c r="D42" s="39">
        <v>280000</v>
      </c>
      <c r="E42" s="47">
        <v>280000</v>
      </c>
      <c r="F42" s="5">
        <v>0</v>
      </c>
      <c r="G42" s="5">
        <f t="shared" si="11"/>
        <v>0</v>
      </c>
      <c r="H42" s="5">
        <f t="shared" si="12"/>
        <v>0</v>
      </c>
      <c r="I42" s="113"/>
      <c r="J42" s="56"/>
    </row>
    <row r="43" spans="1:14" s="16" customFormat="1" ht="42" customHeight="1" thickBot="1" x14ac:dyDescent="0.4">
      <c r="A43" s="73" t="s">
        <v>39</v>
      </c>
      <c r="B43" s="83" t="s">
        <v>128</v>
      </c>
      <c r="C43" s="75">
        <f>SUM(C44:C48)</f>
        <v>530000</v>
      </c>
      <c r="D43" s="76">
        <f t="shared" ref="D43:E43" si="13">SUM(D44:D48)</f>
        <v>530000</v>
      </c>
      <c r="E43" s="77">
        <f t="shared" si="13"/>
        <v>530000</v>
      </c>
      <c r="F43" s="75">
        <f>SUM(F44:F48)</f>
        <v>174560</v>
      </c>
      <c r="G43" s="75">
        <f>F43*100/C43</f>
        <v>32.935849056603772</v>
      </c>
      <c r="H43" s="78">
        <f>F43*100/D43</f>
        <v>32.935849056603772</v>
      </c>
      <c r="I43" s="15"/>
      <c r="J43" s="15"/>
      <c r="K43" s="9"/>
      <c r="L43" s="9"/>
      <c r="M43" s="9"/>
      <c r="N43" s="9"/>
    </row>
    <row r="44" spans="1:14" ht="36.6" customHeight="1" x14ac:dyDescent="0.35">
      <c r="A44" s="18" t="s">
        <v>40</v>
      </c>
      <c r="B44" s="61" t="s">
        <v>69</v>
      </c>
      <c r="C44" s="4">
        <v>35000</v>
      </c>
      <c r="D44" s="38">
        <v>35000</v>
      </c>
      <c r="E44" s="46">
        <v>35000</v>
      </c>
      <c r="F44" s="4">
        <v>0</v>
      </c>
      <c r="G44" s="7">
        <v>0</v>
      </c>
      <c r="H44" s="7">
        <v>0</v>
      </c>
      <c r="I44" s="15"/>
      <c r="J44" s="56"/>
    </row>
    <row r="45" spans="1:14" ht="39.75" customHeight="1" x14ac:dyDescent="0.35">
      <c r="A45" s="20" t="s">
        <v>41</v>
      </c>
      <c r="B45" s="66" t="s">
        <v>129</v>
      </c>
      <c r="C45" s="6">
        <v>55000</v>
      </c>
      <c r="D45" s="40">
        <v>55000</v>
      </c>
      <c r="E45" s="48">
        <v>55000</v>
      </c>
      <c r="F45" s="6">
        <v>0</v>
      </c>
      <c r="G45" s="23">
        <v>0</v>
      </c>
      <c r="H45" s="23">
        <v>0</v>
      </c>
      <c r="I45" s="15"/>
      <c r="J45" s="56"/>
    </row>
    <row r="46" spans="1:14" ht="129" customHeight="1" x14ac:dyDescent="0.35">
      <c r="A46" s="20" t="s">
        <v>42</v>
      </c>
      <c r="B46" s="66" t="s">
        <v>130</v>
      </c>
      <c r="C46" s="6">
        <v>170000</v>
      </c>
      <c r="D46" s="40">
        <v>170000</v>
      </c>
      <c r="E46" s="48">
        <v>170000</v>
      </c>
      <c r="F46" s="6">
        <v>0</v>
      </c>
      <c r="G46" s="6">
        <f t="shared" ref="G46:G47" si="14">F46*100/C46</f>
        <v>0</v>
      </c>
      <c r="H46" s="6">
        <f t="shared" ref="H46" si="15">F46*100/D46</f>
        <v>0</v>
      </c>
      <c r="I46" s="113"/>
      <c r="J46" s="56"/>
      <c r="K46" s="16"/>
      <c r="L46" s="16"/>
      <c r="M46" s="16"/>
      <c r="N46" s="16"/>
    </row>
    <row r="47" spans="1:14" ht="37.5" customHeight="1" x14ac:dyDescent="0.35">
      <c r="A47" s="20" t="s">
        <v>43</v>
      </c>
      <c r="B47" s="66" t="s">
        <v>131</v>
      </c>
      <c r="C47" s="6">
        <v>95000</v>
      </c>
      <c r="D47" s="40">
        <v>95000</v>
      </c>
      <c r="E47" s="48">
        <v>95000</v>
      </c>
      <c r="F47" s="6">
        <v>0</v>
      </c>
      <c r="G47" s="6">
        <f t="shared" si="14"/>
        <v>0</v>
      </c>
      <c r="H47" s="6">
        <v>0</v>
      </c>
      <c r="I47" s="113"/>
      <c r="J47" s="56"/>
    </row>
    <row r="48" spans="1:14" ht="34.5" customHeight="1" thickBot="1" x14ac:dyDescent="0.4">
      <c r="A48" s="19" t="s">
        <v>70</v>
      </c>
      <c r="B48" s="91" t="s">
        <v>132</v>
      </c>
      <c r="C48" s="5">
        <v>175000</v>
      </c>
      <c r="D48" s="39">
        <v>175000</v>
      </c>
      <c r="E48" s="47">
        <v>175000</v>
      </c>
      <c r="F48" s="5">
        <v>174560</v>
      </c>
      <c r="G48" s="5">
        <f>F48*100/C48</f>
        <v>99.748571428571424</v>
      </c>
      <c r="H48" s="5">
        <f>F48*100/D48</f>
        <v>99.748571428571424</v>
      </c>
      <c r="I48" s="113"/>
      <c r="J48" s="56"/>
    </row>
    <row r="49" spans="1:13" s="16" customFormat="1" ht="42.75" customHeight="1" thickBot="1" x14ac:dyDescent="0.4">
      <c r="A49" s="73" t="s">
        <v>44</v>
      </c>
      <c r="B49" s="83" t="s">
        <v>133</v>
      </c>
      <c r="C49" s="98">
        <f>C50+C55+C66+C68</f>
        <v>1225000</v>
      </c>
      <c r="D49" s="99">
        <f>D50+D55+D66+D68</f>
        <v>1225000</v>
      </c>
      <c r="E49" s="100">
        <f>E50+E55+E66+E68</f>
        <v>1225000</v>
      </c>
      <c r="F49" s="98">
        <f>F50+F55+29110.15</f>
        <v>82610.149999999994</v>
      </c>
      <c r="G49" s="75">
        <f t="shared" ref="G49:G54" si="16">F49*100/C49</f>
        <v>6.7436857142857134</v>
      </c>
      <c r="H49" s="78">
        <f t="shared" ref="H49:H54" si="17">F49*100/D49</f>
        <v>6.7436857142857134</v>
      </c>
      <c r="I49" s="15"/>
      <c r="J49" s="142" t="s">
        <v>200</v>
      </c>
      <c r="K49" s="143"/>
      <c r="L49" s="143"/>
      <c r="M49" s="9"/>
    </row>
    <row r="50" spans="1:13" s="16" customFormat="1" ht="27.75" customHeight="1" x14ac:dyDescent="0.35">
      <c r="A50" s="18"/>
      <c r="B50" s="97" t="s">
        <v>151</v>
      </c>
      <c r="C50" s="7">
        <f>SUM(C51:C54)</f>
        <v>216000</v>
      </c>
      <c r="D50" s="93">
        <f t="shared" ref="D50:E50" si="18">SUM(D51:D54)</f>
        <v>216000</v>
      </c>
      <c r="E50" s="94">
        <f t="shared" si="18"/>
        <v>216000</v>
      </c>
      <c r="F50" s="7">
        <f>F51+F53</f>
        <v>0</v>
      </c>
      <c r="G50" s="7">
        <f t="shared" si="16"/>
        <v>0</v>
      </c>
      <c r="H50" s="7">
        <f t="shared" si="17"/>
        <v>0</v>
      </c>
      <c r="I50" s="15"/>
      <c r="J50" s="15"/>
    </row>
    <row r="51" spans="1:13" ht="30.75" customHeight="1" x14ac:dyDescent="0.35">
      <c r="A51" s="20" t="s">
        <v>45</v>
      </c>
      <c r="B51" s="66" t="s">
        <v>134</v>
      </c>
      <c r="C51" s="22">
        <v>162000</v>
      </c>
      <c r="D51" s="44">
        <v>162000</v>
      </c>
      <c r="E51" s="54">
        <v>162000</v>
      </c>
      <c r="F51" s="6">
        <v>0</v>
      </c>
      <c r="G51" s="23">
        <f>F51*100/C51</f>
        <v>0</v>
      </c>
      <c r="H51" s="23">
        <f t="shared" si="17"/>
        <v>0</v>
      </c>
      <c r="I51" s="15"/>
      <c r="J51" s="56"/>
    </row>
    <row r="52" spans="1:13" ht="33" customHeight="1" x14ac:dyDescent="0.35">
      <c r="A52" s="20" t="s">
        <v>46</v>
      </c>
      <c r="B52" s="66" t="s">
        <v>135</v>
      </c>
      <c r="C52" s="22">
        <v>9000</v>
      </c>
      <c r="D52" s="44">
        <v>9000</v>
      </c>
      <c r="E52" s="54">
        <v>9000</v>
      </c>
      <c r="F52" s="6">
        <v>0</v>
      </c>
      <c r="G52" s="23">
        <f>F52*100/C52</f>
        <v>0</v>
      </c>
      <c r="H52" s="23">
        <v>0</v>
      </c>
      <c r="I52" s="15"/>
      <c r="J52" s="56"/>
    </row>
    <row r="53" spans="1:13" ht="34.950000000000003" customHeight="1" x14ac:dyDescent="0.35">
      <c r="A53" s="20" t="s">
        <v>47</v>
      </c>
      <c r="B53" s="59" t="s">
        <v>136</v>
      </c>
      <c r="C53" s="22">
        <v>20000</v>
      </c>
      <c r="D53" s="44">
        <v>20000</v>
      </c>
      <c r="E53" s="54">
        <v>20000</v>
      </c>
      <c r="F53" s="6">
        <v>0</v>
      </c>
      <c r="G53" s="23">
        <f t="shared" si="16"/>
        <v>0</v>
      </c>
      <c r="H53" s="23">
        <f t="shared" si="17"/>
        <v>0</v>
      </c>
      <c r="I53" s="15"/>
      <c r="J53" s="56"/>
    </row>
    <row r="54" spans="1:13" ht="27.75" customHeight="1" x14ac:dyDescent="0.35">
      <c r="A54" s="20" t="s">
        <v>48</v>
      </c>
      <c r="B54" s="66" t="s">
        <v>137</v>
      </c>
      <c r="C54" s="22">
        <v>25000</v>
      </c>
      <c r="D54" s="44">
        <v>25000</v>
      </c>
      <c r="E54" s="54">
        <v>25000</v>
      </c>
      <c r="F54" s="6">
        <v>0</v>
      </c>
      <c r="G54" s="23">
        <f t="shared" si="16"/>
        <v>0</v>
      </c>
      <c r="H54" s="23">
        <f t="shared" si="17"/>
        <v>0</v>
      </c>
      <c r="I54" s="15"/>
      <c r="J54" s="56"/>
    </row>
    <row r="55" spans="1:13" s="16" customFormat="1" ht="21.75" customHeight="1" x14ac:dyDescent="0.35">
      <c r="A55" s="20"/>
      <c r="B55" s="63" t="s">
        <v>150</v>
      </c>
      <c r="C55" s="23">
        <f>SUM(C56:C65)</f>
        <v>871000</v>
      </c>
      <c r="D55" s="52">
        <f>SUM(D56:D65)</f>
        <v>871000</v>
      </c>
      <c r="E55" s="53">
        <f t="shared" ref="E55" si="19">SUM(E56:E65)</f>
        <v>871000</v>
      </c>
      <c r="F55" s="23">
        <f>SUM(F56:F64)</f>
        <v>53500</v>
      </c>
      <c r="G55" s="23">
        <f>F55*100/C55</f>
        <v>6.1423650975889785</v>
      </c>
      <c r="H55" s="23">
        <f>F55*100/D55</f>
        <v>6.1423650975889785</v>
      </c>
      <c r="I55" s="15"/>
      <c r="J55" s="15"/>
      <c r="K55" s="9"/>
      <c r="L55" s="9"/>
      <c r="M55" s="9"/>
    </row>
    <row r="56" spans="1:13" s="16" customFormat="1" ht="54" customHeight="1" x14ac:dyDescent="0.35">
      <c r="A56" s="20" t="s">
        <v>183</v>
      </c>
      <c r="B56" s="66" t="s">
        <v>71</v>
      </c>
      <c r="C56" s="118">
        <v>115000</v>
      </c>
      <c r="D56" s="119">
        <v>115000</v>
      </c>
      <c r="E56" s="120">
        <v>115000</v>
      </c>
      <c r="F56" s="6">
        <v>0</v>
      </c>
      <c r="G56" s="6">
        <f>F56*100/103750</f>
        <v>0</v>
      </c>
      <c r="H56" s="6">
        <f>F56*100/103750</f>
        <v>0</v>
      </c>
      <c r="I56" s="113"/>
      <c r="J56" s="15"/>
      <c r="K56" s="9"/>
      <c r="L56" s="9"/>
      <c r="M56" s="9"/>
    </row>
    <row r="57" spans="1:13" ht="23.25" customHeight="1" x14ac:dyDescent="0.35">
      <c r="A57" s="20" t="s">
        <v>92</v>
      </c>
      <c r="B57" s="66" t="s">
        <v>135</v>
      </c>
      <c r="C57" s="118">
        <v>9000</v>
      </c>
      <c r="D57" s="119">
        <v>9000</v>
      </c>
      <c r="E57" s="120">
        <v>9000</v>
      </c>
      <c r="F57" s="6">
        <v>0</v>
      </c>
      <c r="G57" s="6">
        <f>F57*100/103750</f>
        <v>0</v>
      </c>
      <c r="H57" s="6"/>
      <c r="I57" s="113"/>
      <c r="J57" s="56"/>
    </row>
    <row r="58" spans="1:13" ht="27.6" customHeight="1" x14ac:dyDescent="0.35">
      <c r="A58" s="20" t="s">
        <v>93</v>
      </c>
      <c r="B58" s="66" t="s">
        <v>138</v>
      </c>
      <c r="C58" s="118">
        <v>25000</v>
      </c>
      <c r="D58" s="119">
        <v>25000</v>
      </c>
      <c r="E58" s="120">
        <v>25000</v>
      </c>
      <c r="F58" s="6">
        <v>0</v>
      </c>
      <c r="G58" s="6">
        <f t="shared" ref="G58:G59" si="20">F58*100/C58</f>
        <v>0</v>
      </c>
      <c r="H58" s="6">
        <f>F58*100/13846</f>
        <v>0</v>
      </c>
      <c r="I58" s="113"/>
      <c r="J58" s="56"/>
    </row>
    <row r="59" spans="1:13" ht="40.950000000000003" customHeight="1" x14ac:dyDescent="0.35">
      <c r="A59" s="20" t="s">
        <v>184</v>
      </c>
      <c r="B59" s="66" t="s">
        <v>139</v>
      </c>
      <c r="C59" s="118">
        <v>10000</v>
      </c>
      <c r="D59" s="119">
        <v>10000</v>
      </c>
      <c r="E59" s="120">
        <v>10000</v>
      </c>
      <c r="F59" s="6">
        <v>0</v>
      </c>
      <c r="G59" s="6">
        <f t="shared" si="20"/>
        <v>0</v>
      </c>
      <c r="H59" s="6">
        <f t="shared" ref="H59" si="21">F59*100/D59</f>
        <v>0</v>
      </c>
      <c r="I59" s="113"/>
      <c r="J59" s="56"/>
    </row>
    <row r="60" spans="1:13" ht="57" customHeight="1" x14ac:dyDescent="0.35">
      <c r="A60" s="20" t="s">
        <v>94</v>
      </c>
      <c r="B60" s="66" t="s">
        <v>140</v>
      </c>
      <c r="C60" s="118">
        <v>5000</v>
      </c>
      <c r="D60" s="119">
        <v>5000</v>
      </c>
      <c r="E60" s="120">
        <v>5000</v>
      </c>
      <c r="F60" s="6">
        <v>0</v>
      </c>
      <c r="G60" s="6">
        <f>F60*100/199500</f>
        <v>0</v>
      </c>
      <c r="H60" s="6">
        <f>F60*100/199500</f>
        <v>0</v>
      </c>
      <c r="I60" s="113"/>
      <c r="J60" s="56"/>
    </row>
    <row r="61" spans="1:13" ht="54" customHeight="1" x14ac:dyDescent="0.35">
      <c r="A61" s="20" t="s">
        <v>95</v>
      </c>
      <c r="B61" s="66" t="s">
        <v>141</v>
      </c>
      <c r="C61" s="121">
        <v>105000</v>
      </c>
      <c r="D61" s="122">
        <v>105000</v>
      </c>
      <c r="E61" s="123">
        <v>105000</v>
      </c>
      <c r="F61" s="6">
        <v>53500</v>
      </c>
      <c r="G61" s="6">
        <f>F61*100/C61</f>
        <v>50.952380952380949</v>
      </c>
      <c r="H61" s="6">
        <f>F61*100/D61</f>
        <v>50.952380952380949</v>
      </c>
      <c r="I61" s="113" t="s">
        <v>201</v>
      </c>
      <c r="J61" s="56"/>
    </row>
    <row r="62" spans="1:13" ht="57" customHeight="1" x14ac:dyDescent="0.35">
      <c r="A62" s="20" t="s">
        <v>96</v>
      </c>
      <c r="B62" s="66" t="s">
        <v>142</v>
      </c>
      <c r="C62" s="121">
        <v>50000</v>
      </c>
      <c r="D62" s="122">
        <v>50000</v>
      </c>
      <c r="E62" s="123">
        <v>50000</v>
      </c>
      <c r="F62" s="6">
        <v>0</v>
      </c>
      <c r="G62" s="6">
        <f>F62*100/22750</f>
        <v>0</v>
      </c>
      <c r="H62" s="6">
        <f>F62*100/D62</f>
        <v>0</v>
      </c>
      <c r="I62" s="113"/>
      <c r="J62" s="56"/>
    </row>
    <row r="63" spans="1:13" ht="57.6" customHeight="1" x14ac:dyDescent="0.35">
      <c r="A63" s="20" t="s">
        <v>185</v>
      </c>
      <c r="B63" s="66" t="s">
        <v>143</v>
      </c>
      <c r="C63" s="121">
        <v>5000</v>
      </c>
      <c r="D63" s="122">
        <v>5000</v>
      </c>
      <c r="E63" s="123">
        <v>5000</v>
      </c>
      <c r="F63" s="6">
        <v>0</v>
      </c>
      <c r="G63" s="6">
        <f>F63*100/9000</f>
        <v>0</v>
      </c>
      <c r="H63" s="6">
        <f>F63*100/9000</f>
        <v>0</v>
      </c>
      <c r="I63" s="113"/>
      <c r="J63" s="56"/>
    </row>
    <row r="64" spans="1:13" ht="70.95" customHeight="1" x14ac:dyDescent="0.35">
      <c r="A64" s="20" t="s">
        <v>186</v>
      </c>
      <c r="B64" s="66" t="s">
        <v>144</v>
      </c>
      <c r="C64" s="118">
        <v>500000</v>
      </c>
      <c r="D64" s="119">
        <v>500000</v>
      </c>
      <c r="E64" s="120">
        <v>500000</v>
      </c>
      <c r="F64" s="6">
        <v>0</v>
      </c>
      <c r="G64" s="6">
        <f>F64*100/1000</f>
        <v>0</v>
      </c>
      <c r="H64" s="6">
        <f>F64*100/1000</f>
        <v>0</v>
      </c>
      <c r="I64" s="113"/>
      <c r="J64" s="56"/>
    </row>
    <row r="65" spans="1:13" ht="70.95" customHeight="1" x14ac:dyDescent="0.35">
      <c r="A65" s="20" t="s">
        <v>187</v>
      </c>
      <c r="B65" s="66" t="s">
        <v>145</v>
      </c>
      <c r="C65" s="118">
        <v>47000</v>
      </c>
      <c r="D65" s="119">
        <v>47000</v>
      </c>
      <c r="E65" s="120">
        <v>47000</v>
      </c>
      <c r="F65" s="6">
        <v>0</v>
      </c>
      <c r="G65" s="6">
        <v>0</v>
      </c>
      <c r="H65" s="6">
        <v>0</v>
      </c>
      <c r="I65" s="113"/>
      <c r="J65" s="56"/>
    </row>
    <row r="66" spans="1:13" ht="25.2" customHeight="1" x14ac:dyDescent="0.35">
      <c r="A66" s="20"/>
      <c r="B66" s="67" t="s">
        <v>149</v>
      </c>
      <c r="C66" s="118">
        <f>C67</f>
        <v>128000</v>
      </c>
      <c r="D66" s="119">
        <f>D67</f>
        <v>128000</v>
      </c>
      <c r="E66" s="120">
        <f>E67</f>
        <v>128000</v>
      </c>
      <c r="F66" s="6">
        <v>0</v>
      </c>
      <c r="G66" s="6">
        <v>0</v>
      </c>
      <c r="H66" s="6">
        <v>0</v>
      </c>
      <c r="I66" s="113"/>
      <c r="J66" s="56"/>
    </row>
    <row r="67" spans="1:13" ht="38.25" customHeight="1" x14ac:dyDescent="0.35">
      <c r="A67" s="20" t="s">
        <v>188</v>
      </c>
      <c r="B67" s="66" t="s">
        <v>146</v>
      </c>
      <c r="C67" s="118">
        <v>128000</v>
      </c>
      <c r="D67" s="119">
        <v>128000</v>
      </c>
      <c r="E67" s="120">
        <v>128000</v>
      </c>
      <c r="F67" s="6">
        <v>0</v>
      </c>
      <c r="G67" s="6">
        <v>0</v>
      </c>
      <c r="H67" s="6">
        <v>0</v>
      </c>
      <c r="I67" s="113"/>
      <c r="J67" s="56"/>
    </row>
    <row r="68" spans="1:13" ht="25.2" customHeight="1" x14ac:dyDescent="0.35">
      <c r="A68" s="20"/>
      <c r="B68" s="67" t="s">
        <v>148</v>
      </c>
      <c r="C68" s="118">
        <f>C69</f>
        <v>10000</v>
      </c>
      <c r="D68" s="119">
        <f>D69</f>
        <v>10000</v>
      </c>
      <c r="E68" s="120">
        <f>E69</f>
        <v>10000</v>
      </c>
      <c r="F68" s="6">
        <v>0</v>
      </c>
      <c r="G68" s="6">
        <v>0</v>
      </c>
      <c r="H68" s="6">
        <v>0</v>
      </c>
      <c r="I68" s="113"/>
      <c r="J68" s="56"/>
    </row>
    <row r="69" spans="1:13" ht="42" customHeight="1" thickBot="1" x14ac:dyDescent="0.4">
      <c r="A69" s="19" t="s">
        <v>189</v>
      </c>
      <c r="B69" s="91" t="s">
        <v>147</v>
      </c>
      <c r="C69" s="124">
        <v>10000</v>
      </c>
      <c r="D69" s="125">
        <v>10000</v>
      </c>
      <c r="E69" s="126">
        <v>10000</v>
      </c>
      <c r="F69" s="5">
        <v>0</v>
      </c>
      <c r="G69" s="5">
        <v>0</v>
      </c>
      <c r="H69" s="5">
        <v>0</v>
      </c>
      <c r="I69" s="113"/>
      <c r="J69" s="56"/>
    </row>
    <row r="70" spans="1:13" s="16" customFormat="1" ht="76.2" customHeight="1" thickBot="1" x14ac:dyDescent="0.4">
      <c r="A70" s="73" t="s">
        <v>49</v>
      </c>
      <c r="B70" s="83" t="s">
        <v>153</v>
      </c>
      <c r="C70" s="75">
        <f>SUM(C71:C76)</f>
        <v>655000</v>
      </c>
      <c r="D70" s="76">
        <f>SUM(D71:D76)</f>
        <v>655000</v>
      </c>
      <c r="E70" s="77">
        <f>SUM(E71:E76)</f>
        <v>655000</v>
      </c>
      <c r="F70" s="75">
        <f>SUM(F71:F76)</f>
        <v>0</v>
      </c>
      <c r="G70" s="75">
        <f>F70*100/C70</f>
        <v>0</v>
      </c>
      <c r="H70" s="78">
        <f>F70*100/D70</f>
        <v>0</v>
      </c>
      <c r="I70" s="15"/>
      <c r="J70" s="15"/>
      <c r="K70" s="9"/>
      <c r="L70" s="9"/>
      <c r="M70" s="9"/>
    </row>
    <row r="71" spans="1:13" s="16" customFormat="1" ht="107.25" customHeight="1" x14ac:dyDescent="0.35">
      <c r="A71" s="18" t="s">
        <v>50</v>
      </c>
      <c r="B71" s="101" t="s">
        <v>154</v>
      </c>
      <c r="C71" s="4">
        <v>60000</v>
      </c>
      <c r="D71" s="38">
        <v>60000</v>
      </c>
      <c r="E71" s="46">
        <v>60000</v>
      </c>
      <c r="F71" s="4">
        <v>0</v>
      </c>
      <c r="G71" s="4">
        <v>0</v>
      </c>
      <c r="H71" s="4">
        <v>0</v>
      </c>
      <c r="I71" s="113"/>
      <c r="J71" s="15"/>
      <c r="K71" s="9"/>
      <c r="L71" s="9"/>
      <c r="M71" s="9"/>
    </row>
    <row r="72" spans="1:13" s="16" customFormat="1" ht="82.5" customHeight="1" x14ac:dyDescent="0.35">
      <c r="A72" s="20" t="s">
        <v>51</v>
      </c>
      <c r="B72" s="66" t="s">
        <v>72</v>
      </c>
      <c r="C72" s="6">
        <v>20000</v>
      </c>
      <c r="D72" s="40">
        <v>20000</v>
      </c>
      <c r="E72" s="48">
        <v>20000</v>
      </c>
      <c r="F72" s="6">
        <v>0</v>
      </c>
      <c r="G72" s="6">
        <f t="shared" ref="G72" si="22">F72*100/C72</f>
        <v>0</v>
      </c>
      <c r="H72" s="6">
        <f t="shared" ref="H72" si="23">F72*100/D72</f>
        <v>0</v>
      </c>
      <c r="I72" s="113"/>
      <c r="J72" s="15"/>
      <c r="K72" s="9"/>
      <c r="L72" s="9"/>
      <c r="M72" s="9"/>
    </row>
    <row r="73" spans="1:13" s="16" customFormat="1" ht="53.25" customHeight="1" x14ac:dyDescent="0.35">
      <c r="A73" s="20" t="s">
        <v>52</v>
      </c>
      <c r="B73" s="66" t="s">
        <v>73</v>
      </c>
      <c r="C73" s="6">
        <v>250000</v>
      </c>
      <c r="D73" s="40">
        <v>250000</v>
      </c>
      <c r="E73" s="48">
        <v>250000</v>
      </c>
      <c r="F73" s="6">
        <v>0</v>
      </c>
      <c r="G73" s="6"/>
      <c r="H73" s="6"/>
      <c r="I73" s="113"/>
      <c r="J73" s="15"/>
      <c r="K73" s="9"/>
      <c r="L73" s="9"/>
      <c r="M73" s="9"/>
    </row>
    <row r="74" spans="1:13" ht="50.25" customHeight="1" x14ac:dyDescent="0.35">
      <c r="A74" s="20" t="s">
        <v>53</v>
      </c>
      <c r="B74" s="66" t="s">
        <v>74</v>
      </c>
      <c r="C74" s="6">
        <v>10000</v>
      </c>
      <c r="D74" s="40">
        <v>10000</v>
      </c>
      <c r="E74" s="48">
        <v>10000</v>
      </c>
      <c r="F74" s="6">
        <v>0</v>
      </c>
      <c r="G74" s="6">
        <f>F74*100/C74</f>
        <v>0</v>
      </c>
      <c r="H74" s="6">
        <f>F74*100/D74</f>
        <v>0</v>
      </c>
      <c r="I74" s="113"/>
      <c r="J74" s="56"/>
    </row>
    <row r="75" spans="1:13" ht="60.75" customHeight="1" x14ac:dyDescent="0.35">
      <c r="A75" s="20" t="s">
        <v>54</v>
      </c>
      <c r="B75" s="66" t="s">
        <v>75</v>
      </c>
      <c r="C75" s="6">
        <v>250000</v>
      </c>
      <c r="D75" s="40">
        <v>250000</v>
      </c>
      <c r="E75" s="48">
        <v>250000</v>
      </c>
      <c r="F75" s="6">
        <v>0</v>
      </c>
      <c r="G75" s="6">
        <f>F75*100/C75</f>
        <v>0</v>
      </c>
      <c r="H75" s="6">
        <f>F75*100/D75</f>
        <v>0</v>
      </c>
      <c r="I75" s="113"/>
      <c r="J75" s="56"/>
      <c r="K75" s="16"/>
      <c r="L75" s="16"/>
      <c r="M75" s="16"/>
    </row>
    <row r="76" spans="1:13" ht="78.75" customHeight="1" thickBot="1" x14ac:dyDescent="0.4">
      <c r="A76" s="19" t="s">
        <v>100</v>
      </c>
      <c r="B76" s="91" t="s">
        <v>155</v>
      </c>
      <c r="C76" s="5">
        <v>65000</v>
      </c>
      <c r="D76" s="39">
        <v>65000</v>
      </c>
      <c r="E76" s="47">
        <v>65000</v>
      </c>
      <c r="F76" s="5">
        <v>0</v>
      </c>
      <c r="G76" s="5">
        <f>F76*100/C76</f>
        <v>0</v>
      </c>
      <c r="H76" s="5">
        <f>F76*100/D76</f>
        <v>0</v>
      </c>
      <c r="I76" s="113"/>
      <c r="J76" s="56"/>
      <c r="K76" s="16"/>
      <c r="L76" s="16"/>
      <c r="M76" s="16"/>
    </row>
    <row r="77" spans="1:13" s="16" customFormat="1" ht="41.25" customHeight="1" thickBot="1" x14ac:dyDescent="0.4">
      <c r="A77" s="73" t="s">
        <v>18</v>
      </c>
      <c r="B77" s="74" t="s">
        <v>152</v>
      </c>
      <c r="C77" s="75">
        <f>C78+C86</f>
        <v>920000</v>
      </c>
      <c r="D77" s="76">
        <f>D78+D85+D86</f>
        <v>920000</v>
      </c>
      <c r="E77" s="77">
        <f>E78+E85+E86</f>
        <v>920000</v>
      </c>
      <c r="F77" s="75">
        <f>F78+F85+F86</f>
        <v>0</v>
      </c>
      <c r="G77" s="75">
        <f t="shared" ref="G77:G84" si="24">F77*100/C77</f>
        <v>0</v>
      </c>
      <c r="H77" s="78">
        <f t="shared" ref="H77:H84" si="25">F77*100/D77</f>
        <v>0</v>
      </c>
      <c r="I77" s="15"/>
      <c r="J77" s="138"/>
      <c r="K77" s="139"/>
      <c r="L77" s="139"/>
      <c r="M77" s="9"/>
    </row>
    <row r="78" spans="1:13" s="16" customFormat="1" ht="39" customHeight="1" thickBot="1" x14ac:dyDescent="0.4">
      <c r="A78" s="73" t="s">
        <v>19</v>
      </c>
      <c r="B78" s="83" t="s">
        <v>156</v>
      </c>
      <c r="C78" s="75">
        <f>SUM(C79:C84)</f>
        <v>893000</v>
      </c>
      <c r="D78" s="76">
        <f>SUM(D79:D84)</f>
        <v>893000</v>
      </c>
      <c r="E78" s="77">
        <f>SUM(E79:E84)</f>
        <v>893000</v>
      </c>
      <c r="F78" s="75">
        <f>SUM(F79:F84)</f>
        <v>0</v>
      </c>
      <c r="G78" s="75">
        <f t="shared" si="24"/>
        <v>0</v>
      </c>
      <c r="H78" s="78">
        <f t="shared" si="25"/>
        <v>0</v>
      </c>
      <c r="I78" s="15"/>
      <c r="J78" s="15"/>
      <c r="K78" s="9"/>
      <c r="L78" s="9"/>
      <c r="M78" s="9"/>
    </row>
    <row r="79" spans="1:13" ht="57.75" customHeight="1" x14ac:dyDescent="0.35">
      <c r="A79" s="18" t="s">
        <v>32</v>
      </c>
      <c r="B79" s="95" t="s">
        <v>55</v>
      </c>
      <c r="C79" s="4">
        <v>290000</v>
      </c>
      <c r="D79" s="38">
        <v>290000</v>
      </c>
      <c r="E79" s="46">
        <v>290000</v>
      </c>
      <c r="F79" s="4">
        <v>0</v>
      </c>
      <c r="G79" s="4">
        <f t="shared" si="24"/>
        <v>0</v>
      </c>
      <c r="H79" s="4">
        <f t="shared" si="25"/>
        <v>0</v>
      </c>
      <c r="I79" s="113"/>
      <c r="J79" s="56"/>
    </row>
    <row r="80" spans="1:13" ht="21.75" customHeight="1" x14ac:dyDescent="0.35">
      <c r="A80" s="20" t="s">
        <v>33</v>
      </c>
      <c r="B80" s="66" t="s">
        <v>6</v>
      </c>
      <c r="C80" s="6">
        <v>3000</v>
      </c>
      <c r="D80" s="40">
        <v>3000</v>
      </c>
      <c r="E80" s="48">
        <v>3000</v>
      </c>
      <c r="F80" s="6">
        <v>0</v>
      </c>
      <c r="G80" s="6">
        <f t="shared" si="24"/>
        <v>0</v>
      </c>
      <c r="H80" s="6">
        <f t="shared" si="25"/>
        <v>0</v>
      </c>
      <c r="I80" s="113"/>
      <c r="J80" s="56"/>
    </row>
    <row r="81" spans="1:13" ht="21.75" customHeight="1" x14ac:dyDescent="0.35">
      <c r="A81" s="20" t="s">
        <v>56</v>
      </c>
      <c r="B81" s="66" t="s">
        <v>7</v>
      </c>
      <c r="C81" s="6">
        <v>100000</v>
      </c>
      <c r="D81" s="40">
        <v>100000</v>
      </c>
      <c r="E81" s="48">
        <v>100000</v>
      </c>
      <c r="F81" s="6">
        <v>0</v>
      </c>
      <c r="G81" s="6">
        <f t="shared" si="24"/>
        <v>0</v>
      </c>
      <c r="H81" s="6">
        <f t="shared" si="25"/>
        <v>0</v>
      </c>
      <c r="I81" s="113"/>
      <c r="J81" s="56"/>
    </row>
    <row r="82" spans="1:13" ht="45" customHeight="1" x14ac:dyDescent="0.35">
      <c r="A82" s="20" t="s">
        <v>190</v>
      </c>
      <c r="B82" s="66" t="s">
        <v>157</v>
      </c>
      <c r="C82" s="6">
        <v>120000</v>
      </c>
      <c r="D82" s="40">
        <v>120000</v>
      </c>
      <c r="E82" s="48">
        <v>120000</v>
      </c>
      <c r="F82" s="6">
        <v>0</v>
      </c>
      <c r="G82" s="6">
        <f t="shared" si="24"/>
        <v>0</v>
      </c>
      <c r="H82" s="6">
        <f t="shared" si="25"/>
        <v>0</v>
      </c>
      <c r="I82" s="113"/>
      <c r="J82" s="56"/>
    </row>
    <row r="83" spans="1:13" ht="119.25" customHeight="1" x14ac:dyDescent="0.35">
      <c r="A83" s="20" t="s">
        <v>57</v>
      </c>
      <c r="B83" s="66" t="s">
        <v>60</v>
      </c>
      <c r="C83" s="6">
        <v>100000</v>
      </c>
      <c r="D83" s="40">
        <v>100000</v>
      </c>
      <c r="E83" s="48">
        <v>100000</v>
      </c>
      <c r="F83" s="6">
        <v>0</v>
      </c>
      <c r="G83" s="6">
        <f t="shared" si="24"/>
        <v>0</v>
      </c>
      <c r="H83" s="6">
        <f t="shared" si="25"/>
        <v>0</v>
      </c>
      <c r="I83" s="113"/>
      <c r="J83" s="56"/>
    </row>
    <row r="84" spans="1:13" ht="36" customHeight="1" thickBot="1" x14ac:dyDescent="0.4">
      <c r="A84" s="19" t="s">
        <v>58</v>
      </c>
      <c r="B84" s="91" t="s">
        <v>158</v>
      </c>
      <c r="C84" s="5">
        <v>280000</v>
      </c>
      <c r="D84" s="39">
        <v>280000</v>
      </c>
      <c r="E84" s="47">
        <v>280000</v>
      </c>
      <c r="F84" s="5">
        <v>0</v>
      </c>
      <c r="G84" s="5">
        <f t="shared" si="24"/>
        <v>0</v>
      </c>
      <c r="H84" s="5">
        <f t="shared" si="25"/>
        <v>0</v>
      </c>
      <c r="I84" s="113"/>
      <c r="J84" s="56"/>
    </row>
    <row r="85" spans="1:13" s="62" customFormat="1" ht="41.25" customHeight="1" thickBot="1" x14ac:dyDescent="0.4">
      <c r="A85" s="73" t="s">
        <v>77</v>
      </c>
      <c r="B85" s="83" t="s">
        <v>164</v>
      </c>
      <c r="C85" s="75">
        <v>0</v>
      </c>
      <c r="D85" s="76">
        <v>0</v>
      </c>
      <c r="E85" s="77">
        <v>0</v>
      </c>
      <c r="F85" s="75">
        <v>0</v>
      </c>
      <c r="G85" s="75">
        <v>0</v>
      </c>
      <c r="H85" s="78">
        <v>0</v>
      </c>
      <c r="I85" s="15"/>
      <c r="J85" s="15"/>
    </row>
    <row r="86" spans="1:13" ht="43.5" customHeight="1" thickBot="1" x14ac:dyDescent="0.4">
      <c r="A86" s="73" t="s">
        <v>78</v>
      </c>
      <c r="B86" s="83" t="s">
        <v>163</v>
      </c>
      <c r="C86" s="75">
        <f>C87</f>
        <v>27000</v>
      </c>
      <c r="D86" s="76">
        <f>D87</f>
        <v>27000</v>
      </c>
      <c r="E86" s="77">
        <f>E87</f>
        <v>27000</v>
      </c>
      <c r="F86" s="75">
        <f t="shared" ref="F86" si="26">F87</f>
        <v>0</v>
      </c>
      <c r="G86" s="75">
        <f t="shared" ref="G86:G87" si="27">F86*100/C86</f>
        <v>0</v>
      </c>
      <c r="H86" s="78">
        <f t="shared" ref="H86:H87" si="28">F86*100/D86</f>
        <v>0</v>
      </c>
      <c r="I86" s="15"/>
      <c r="J86" s="56"/>
    </row>
    <row r="87" spans="1:13" ht="25.5" customHeight="1" thickBot="1" x14ac:dyDescent="0.4">
      <c r="A87" s="25" t="s">
        <v>76</v>
      </c>
      <c r="B87" s="102" t="s">
        <v>159</v>
      </c>
      <c r="C87" s="3">
        <v>27000</v>
      </c>
      <c r="D87" s="37">
        <v>27000</v>
      </c>
      <c r="E87" s="45">
        <v>27000</v>
      </c>
      <c r="F87" s="3">
        <v>0</v>
      </c>
      <c r="G87" s="3">
        <f t="shared" si="27"/>
        <v>0</v>
      </c>
      <c r="H87" s="3">
        <f t="shared" si="28"/>
        <v>0</v>
      </c>
      <c r="I87" s="113"/>
      <c r="J87" s="56"/>
    </row>
    <row r="88" spans="1:13" s="16" customFormat="1" ht="37.5" customHeight="1" thickBot="1" x14ac:dyDescent="0.4">
      <c r="A88" s="73" t="s">
        <v>20</v>
      </c>
      <c r="B88" s="74" t="s">
        <v>59</v>
      </c>
      <c r="C88" s="75">
        <f>C91+C89+C90</f>
        <v>670000</v>
      </c>
      <c r="D88" s="76">
        <f t="shared" ref="D88:F88" si="29">D91+D89+D90</f>
        <v>870000</v>
      </c>
      <c r="E88" s="77">
        <f t="shared" ref="E88" si="30">E91+E89+E90</f>
        <v>870000</v>
      </c>
      <c r="F88" s="75">
        <f t="shared" si="29"/>
        <v>136000</v>
      </c>
      <c r="G88" s="75">
        <f>F88*100/C88</f>
        <v>20.298507462686569</v>
      </c>
      <c r="H88" s="78">
        <f>F88*100/D88</f>
        <v>15.632183908045977</v>
      </c>
      <c r="I88" s="15"/>
      <c r="J88" s="141" t="s">
        <v>169</v>
      </c>
      <c r="K88" s="138"/>
      <c r="L88" s="138"/>
      <c r="M88" s="138"/>
    </row>
    <row r="89" spans="1:13" ht="81" customHeight="1" x14ac:dyDescent="0.35">
      <c r="A89" s="18" t="s">
        <v>21</v>
      </c>
      <c r="B89" s="80" t="s">
        <v>79</v>
      </c>
      <c r="C89" s="4">
        <v>15000</v>
      </c>
      <c r="D89" s="38">
        <v>15000</v>
      </c>
      <c r="E89" s="46">
        <v>15000</v>
      </c>
      <c r="F89" s="4">
        <v>0</v>
      </c>
      <c r="G89" s="4">
        <v>0</v>
      </c>
      <c r="H89" s="4">
        <v>0</v>
      </c>
      <c r="I89" s="113"/>
      <c r="J89" s="56"/>
    </row>
    <row r="90" spans="1:13" ht="49.5" customHeight="1" thickBot="1" x14ac:dyDescent="0.4">
      <c r="A90" s="19" t="s">
        <v>85</v>
      </c>
      <c r="B90" s="82" t="s">
        <v>80</v>
      </c>
      <c r="C90" s="5">
        <v>30000</v>
      </c>
      <c r="D90" s="39">
        <v>230000</v>
      </c>
      <c r="E90" s="47">
        <v>230000</v>
      </c>
      <c r="F90" s="5">
        <v>0</v>
      </c>
      <c r="G90" s="5">
        <v>0</v>
      </c>
      <c r="H90" s="5">
        <v>0</v>
      </c>
      <c r="I90" s="113"/>
      <c r="J90" s="56"/>
    </row>
    <row r="91" spans="1:13" ht="37.5" customHeight="1" thickBot="1" x14ac:dyDescent="0.4">
      <c r="A91" s="73" t="s">
        <v>21</v>
      </c>
      <c r="B91" s="83" t="s">
        <v>160</v>
      </c>
      <c r="C91" s="75">
        <f>SUM(C92:C98)</f>
        <v>625000</v>
      </c>
      <c r="D91" s="76">
        <f>SUM(D92:D98)</f>
        <v>625000</v>
      </c>
      <c r="E91" s="77">
        <f>SUM(E92:E98)</f>
        <v>625000</v>
      </c>
      <c r="F91" s="75">
        <f>SUM(F92:F98)</f>
        <v>136000</v>
      </c>
      <c r="G91" s="75">
        <f>F91*100/C91</f>
        <v>21.76</v>
      </c>
      <c r="H91" s="78">
        <f>F91*100/D91</f>
        <v>21.76</v>
      </c>
      <c r="I91" s="15"/>
      <c r="J91" s="138"/>
      <c r="K91" s="139"/>
      <c r="L91" s="139"/>
    </row>
    <row r="92" spans="1:13" ht="37.5" customHeight="1" x14ac:dyDescent="0.35">
      <c r="A92" s="18" t="s">
        <v>86</v>
      </c>
      <c r="B92" s="61" t="s">
        <v>81</v>
      </c>
      <c r="C92" s="34">
        <v>100000</v>
      </c>
      <c r="D92" s="41">
        <v>100000</v>
      </c>
      <c r="E92" s="49">
        <v>100000</v>
      </c>
      <c r="F92" s="4">
        <v>0</v>
      </c>
      <c r="G92" s="4">
        <f>F92*100/C92</f>
        <v>0</v>
      </c>
      <c r="H92" s="4">
        <f>F92*100/D92</f>
        <v>0</v>
      </c>
      <c r="I92" s="113"/>
      <c r="J92" s="56"/>
    </row>
    <row r="93" spans="1:13" ht="97.5" customHeight="1" x14ac:dyDescent="0.35">
      <c r="A93" s="20" t="s">
        <v>87</v>
      </c>
      <c r="B93" s="59" t="s">
        <v>82</v>
      </c>
      <c r="C93" s="31">
        <v>100000</v>
      </c>
      <c r="D93" s="42">
        <v>100000</v>
      </c>
      <c r="E93" s="50">
        <v>100000</v>
      </c>
      <c r="F93" s="6">
        <v>16000</v>
      </c>
      <c r="G93" s="6">
        <f t="shared" ref="G93:G98" si="31">F93*100/C93</f>
        <v>16</v>
      </c>
      <c r="H93" s="6">
        <f t="shared" ref="H93:H98" si="32">F93*100/D93</f>
        <v>16</v>
      </c>
      <c r="I93" s="113"/>
      <c r="J93" s="56"/>
    </row>
    <row r="94" spans="1:13" ht="71.25" customHeight="1" x14ac:dyDescent="0.35">
      <c r="A94" s="20" t="s">
        <v>88</v>
      </c>
      <c r="B94" s="59" t="s">
        <v>83</v>
      </c>
      <c r="C94" s="31">
        <v>65000</v>
      </c>
      <c r="D94" s="42">
        <v>65000</v>
      </c>
      <c r="E94" s="50">
        <v>65000</v>
      </c>
      <c r="F94" s="6">
        <v>0</v>
      </c>
      <c r="G94" s="6">
        <f t="shared" si="31"/>
        <v>0</v>
      </c>
      <c r="H94" s="6">
        <v>0</v>
      </c>
      <c r="I94" s="113"/>
      <c r="J94" s="56"/>
    </row>
    <row r="95" spans="1:13" ht="75.75" customHeight="1" x14ac:dyDescent="0.35">
      <c r="A95" s="20" t="s">
        <v>191</v>
      </c>
      <c r="B95" s="59" t="s">
        <v>23</v>
      </c>
      <c r="C95" s="31">
        <v>200000</v>
      </c>
      <c r="D95" s="42">
        <v>200000</v>
      </c>
      <c r="E95" s="50">
        <v>200000</v>
      </c>
      <c r="F95" s="6">
        <v>120000</v>
      </c>
      <c r="G95" s="6">
        <f t="shared" si="31"/>
        <v>60</v>
      </c>
      <c r="H95" s="6">
        <f t="shared" si="32"/>
        <v>60</v>
      </c>
      <c r="I95" s="113"/>
      <c r="J95" s="26"/>
    </row>
    <row r="96" spans="1:13" ht="36.75" customHeight="1" x14ac:dyDescent="0.35">
      <c r="A96" s="20" t="s">
        <v>89</v>
      </c>
      <c r="B96" s="64" t="s">
        <v>161</v>
      </c>
      <c r="C96" s="31">
        <v>30000</v>
      </c>
      <c r="D96" s="42">
        <v>30000</v>
      </c>
      <c r="E96" s="50">
        <v>30000</v>
      </c>
      <c r="F96" s="6">
        <v>0</v>
      </c>
      <c r="G96" s="6">
        <f t="shared" si="31"/>
        <v>0</v>
      </c>
      <c r="H96" s="6">
        <f t="shared" si="32"/>
        <v>0</v>
      </c>
      <c r="I96" s="113"/>
      <c r="J96" s="56"/>
    </row>
    <row r="97" spans="1:13" ht="40.200000000000003" customHeight="1" x14ac:dyDescent="0.35">
      <c r="A97" s="20" t="s">
        <v>90</v>
      </c>
      <c r="B97" s="64" t="s">
        <v>162</v>
      </c>
      <c r="C97" s="31">
        <v>30000</v>
      </c>
      <c r="D97" s="42">
        <v>30000</v>
      </c>
      <c r="E97" s="50">
        <v>30000</v>
      </c>
      <c r="F97" s="6">
        <v>0</v>
      </c>
      <c r="G97" s="6">
        <f t="shared" si="31"/>
        <v>0</v>
      </c>
      <c r="H97" s="6">
        <f t="shared" si="32"/>
        <v>0</v>
      </c>
      <c r="I97" s="113"/>
      <c r="J97" s="56"/>
    </row>
    <row r="98" spans="1:13" ht="22.5" customHeight="1" thickBot="1" x14ac:dyDescent="0.4">
      <c r="A98" s="19" t="s">
        <v>91</v>
      </c>
      <c r="B98" s="60" t="s">
        <v>84</v>
      </c>
      <c r="C98" s="32">
        <v>100000</v>
      </c>
      <c r="D98" s="43">
        <v>100000</v>
      </c>
      <c r="E98" s="51">
        <v>100000</v>
      </c>
      <c r="F98" s="5">
        <v>0</v>
      </c>
      <c r="G98" s="5">
        <f t="shared" si="31"/>
        <v>0</v>
      </c>
      <c r="H98" s="5">
        <f t="shared" si="32"/>
        <v>0</v>
      </c>
      <c r="I98" s="113"/>
      <c r="J98" s="56"/>
    </row>
    <row r="99" spans="1:13" s="16" customFormat="1" ht="40.950000000000003" customHeight="1" thickBot="1" x14ac:dyDescent="0.4">
      <c r="A99" s="73" t="s">
        <v>165</v>
      </c>
      <c r="B99" s="74" t="s">
        <v>195</v>
      </c>
      <c r="C99" s="81">
        <f>C100</f>
        <v>400000</v>
      </c>
      <c r="D99" s="87">
        <f t="shared" ref="D99:F99" si="33">D100</f>
        <v>400000</v>
      </c>
      <c r="E99" s="88">
        <f t="shared" si="33"/>
        <v>400000</v>
      </c>
      <c r="F99" s="81">
        <f t="shared" si="33"/>
        <v>30000</v>
      </c>
      <c r="G99" s="75">
        <f>F99*100/C99</f>
        <v>7.5</v>
      </c>
      <c r="H99" s="78">
        <f>F99*100/D99</f>
        <v>7.5</v>
      </c>
      <c r="I99" s="15"/>
      <c r="J99" s="15"/>
    </row>
    <row r="100" spans="1:13" ht="18.600000000000001" thickBot="1" x14ac:dyDescent="0.4">
      <c r="A100" s="25" t="s">
        <v>192</v>
      </c>
      <c r="B100" s="132" t="s">
        <v>166</v>
      </c>
      <c r="C100" s="33">
        <v>400000</v>
      </c>
      <c r="D100" s="103">
        <v>400000</v>
      </c>
      <c r="E100" s="104">
        <v>400000</v>
      </c>
      <c r="F100" s="3">
        <v>30000</v>
      </c>
      <c r="G100" s="3">
        <v>0</v>
      </c>
      <c r="H100" s="3">
        <v>0</v>
      </c>
      <c r="I100" s="117"/>
      <c r="J100" s="140"/>
      <c r="K100" s="138"/>
      <c r="L100" s="138"/>
      <c r="M100" s="138"/>
    </row>
    <row r="101" spans="1:13" ht="35.4" thickBot="1" x14ac:dyDescent="0.4">
      <c r="A101" s="105" t="s">
        <v>194</v>
      </c>
      <c r="B101" s="133" t="s">
        <v>196</v>
      </c>
      <c r="C101" s="81">
        <f>C102</f>
        <v>300000</v>
      </c>
      <c r="D101" s="87">
        <f>D102</f>
        <v>300000</v>
      </c>
      <c r="E101" s="88">
        <f>E102</f>
        <v>300000</v>
      </c>
      <c r="F101" s="75">
        <v>0</v>
      </c>
      <c r="G101" s="75">
        <v>0</v>
      </c>
      <c r="H101" s="78">
        <v>0</v>
      </c>
      <c r="I101" s="113"/>
      <c r="J101" s="113"/>
      <c r="K101" s="113"/>
      <c r="L101" s="113"/>
      <c r="M101" s="113"/>
    </row>
    <row r="102" spans="1:13" ht="32.4" thickBot="1" x14ac:dyDescent="0.4">
      <c r="A102" s="128" t="s">
        <v>199</v>
      </c>
      <c r="B102" s="134" t="s">
        <v>197</v>
      </c>
      <c r="C102" s="33">
        <v>300000</v>
      </c>
      <c r="D102" s="103">
        <v>300000</v>
      </c>
      <c r="E102" s="104">
        <v>300000</v>
      </c>
      <c r="F102" s="3">
        <v>0</v>
      </c>
      <c r="G102" s="3">
        <v>0</v>
      </c>
      <c r="H102" s="117">
        <v>0</v>
      </c>
      <c r="I102" s="144" t="s">
        <v>198</v>
      </c>
      <c r="J102" s="145"/>
      <c r="K102" s="146"/>
      <c r="L102" s="113"/>
      <c r="M102" s="113"/>
    </row>
    <row r="103" spans="1:13" s="16" customFormat="1" ht="24" customHeight="1" thickBot="1" x14ac:dyDescent="0.4">
      <c r="A103" s="105"/>
      <c r="B103" s="106" t="s">
        <v>24</v>
      </c>
      <c r="C103" s="75">
        <f>C88+C77+C39+C23+C16+C6+C4+C99+C101</f>
        <v>78909318.879999995</v>
      </c>
      <c r="D103" s="76">
        <f>D88+D77+D39+D23+D16+D6+D4+D99+D101</f>
        <v>79109318.879999995</v>
      </c>
      <c r="E103" s="77">
        <f>E88+E77+E39+E23+E16+E6+E4+E99+E101</f>
        <v>14819115.140000001</v>
      </c>
      <c r="F103" s="75">
        <f>F88+F77+F39+F23+F16+F6+F4+F99+F101</f>
        <v>423170.15</v>
      </c>
      <c r="G103" s="75">
        <f>F103*100/C103</f>
        <v>0.53627398640143986</v>
      </c>
      <c r="H103" s="78">
        <f>F103*100/D103</f>
        <v>0.5349182068447611</v>
      </c>
      <c r="I103" s="129">
        <f>F103*100/E103</f>
        <v>2.8555696207378274</v>
      </c>
      <c r="J103" s="130"/>
      <c r="K103" s="131"/>
      <c r="L103" s="9"/>
      <c r="M103" s="9"/>
    </row>
    <row r="104" spans="1:13" ht="15" customHeight="1" x14ac:dyDescent="0.35">
      <c r="A104" s="24"/>
      <c r="B104" s="27"/>
      <c r="C104" s="28"/>
      <c r="H104" s="29"/>
      <c r="I104" s="29"/>
    </row>
    <row r="105" spans="1:13" ht="15" customHeight="1" x14ac:dyDescent="0.35">
      <c r="A105" s="24"/>
      <c r="B105" s="27"/>
      <c r="C105" s="28"/>
      <c r="H105" s="29"/>
      <c r="I105" s="29"/>
    </row>
    <row r="106" spans="1:13" ht="15" customHeight="1" x14ac:dyDescent="0.35">
      <c r="A106" s="24"/>
      <c r="B106" s="27"/>
      <c r="C106" s="28"/>
      <c r="F106" s="21"/>
      <c r="G106" s="29"/>
      <c r="H106" s="29"/>
      <c r="I106" s="29"/>
    </row>
    <row r="107" spans="1:13" ht="15" customHeight="1" x14ac:dyDescent="0.35">
      <c r="A107" s="136" t="s">
        <v>98</v>
      </c>
      <c r="B107" s="136"/>
      <c r="C107" s="30"/>
      <c r="D107" s="11"/>
      <c r="E107" s="11"/>
      <c r="F107" s="11"/>
      <c r="G107" s="137" t="s">
        <v>97</v>
      </c>
      <c r="H107" s="137"/>
      <c r="I107" s="112"/>
      <c r="J107" s="13"/>
    </row>
  </sheetData>
  <mergeCells count="10">
    <mergeCell ref="A1:G1"/>
    <mergeCell ref="A107:B107"/>
    <mergeCell ref="G107:H107"/>
    <mergeCell ref="J91:L91"/>
    <mergeCell ref="J7:L7"/>
    <mergeCell ref="J77:L77"/>
    <mergeCell ref="J100:M100"/>
    <mergeCell ref="J88:M88"/>
    <mergeCell ref="J49:L49"/>
    <mergeCell ref="I102:K102"/>
  </mergeCells>
  <phoneticPr fontId="11" type="noConversion"/>
  <pageMargins left="0.25" right="0.25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4.4" x14ac:dyDescent="0.3"/>
  <cols>
    <col min="2" max="2" width="15.33203125" customWidth="1"/>
    <col min="3" max="3" width="15.109375" customWidth="1"/>
  </cols>
  <sheetData>
    <row r="1" spans="1:3" ht="15.75" customHeight="1" x14ac:dyDescent="0.3">
      <c r="A1" s="1">
        <v>2019</v>
      </c>
      <c r="B1" s="2">
        <v>1557525.14</v>
      </c>
      <c r="C1" s="1">
        <v>1611.92</v>
      </c>
    </row>
    <row r="2" spans="1:3" x14ac:dyDescent="0.3">
      <c r="A2" s="1">
        <v>2020</v>
      </c>
      <c r="B2" s="2">
        <v>1027436.29</v>
      </c>
      <c r="C2" s="1">
        <v>1027.4000000000001</v>
      </c>
    </row>
    <row r="3" spans="1:3" x14ac:dyDescent="0.3">
      <c r="A3" s="1">
        <v>2021</v>
      </c>
      <c r="B3" s="2">
        <v>1152372.19</v>
      </c>
      <c r="C3" s="1">
        <v>1350.4</v>
      </c>
    </row>
    <row r="4" spans="1:3" x14ac:dyDescent="0.3">
      <c r="A4" s="1">
        <v>2022</v>
      </c>
      <c r="B4" s="2">
        <v>1674329.54</v>
      </c>
      <c r="C4" s="1">
        <v>1674.33</v>
      </c>
    </row>
    <row r="5" spans="1:3" x14ac:dyDescent="0.3">
      <c r="B5" t="s">
        <v>62</v>
      </c>
      <c r="C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23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2024-04-23T23:43:17Z</dcterms:modified>
</cp:coreProperties>
</file>