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3256" windowHeight="12336"/>
  </bookViews>
  <sheets>
    <sheet name="таблица 3" sheetId="1" r:id="rId1"/>
    <sheet name="Таблица 2" sheetId="7" r:id="rId2"/>
    <sheet name="таблица 1" sheetId="3" r:id="rId3"/>
  </sheets>
  <externalReferences>
    <externalReference r:id="rId4"/>
    <externalReference r:id="rId5"/>
  </externalReferences>
  <definedNames>
    <definedName name="_xlnm.Print_Titles" localSheetId="1">'Таблица 2'!$5:$9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7"/>
  <c r="H11"/>
  <c r="D11"/>
  <c r="C11"/>
  <c r="C14"/>
  <c r="N16"/>
  <c r="I16"/>
  <c r="M14"/>
  <c r="I15"/>
  <c r="D14"/>
  <c r="L14"/>
  <c r="K14"/>
  <c r="J14"/>
  <c r="H14"/>
  <c r="G14"/>
  <c r="F14"/>
  <c r="E14"/>
  <c r="N12"/>
  <c r="I12"/>
  <c r="D12"/>
  <c r="M11"/>
  <c r="L11"/>
  <c r="K11"/>
  <c r="J11"/>
  <c r="G11"/>
  <c r="F11"/>
  <c r="E11"/>
  <c r="I14" l="1"/>
  <c r="N11"/>
  <c r="N15"/>
  <c r="N14" s="1"/>
  <c r="Q17" i="3" l="1"/>
  <c r="R15"/>
  <c r="P15"/>
  <c r="P14" s="1"/>
  <c r="O15"/>
  <c r="O14" s="1"/>
  <c r="N15"/>
  <c r="N14" s="1"/>
  <c r="L15"/>
  <c r="L14" s="1"/>
  <c r="K15"/>
  <c r="K14" s="1"/>
  <c r="J15"/>
  <c r="J14" s="1"/>
  <c r="I15"/>
  <c r="I14" s="1"/>
  <c r="R14" l="1"/>
  <c r="M17"/>
  <c r="S17" s="1"/>
  <c r="E23" i="1" l="1"/>
  <c r="F23"/>
  <c r="G23"/>
  <c r="H23"/>
  <c r="I23"/>
  <c r="J23"/>
  <c r="K23"/>
  <c r="L23"/>
  <c r="M23"/>
  <c r="N23"/>
  <c r="O23"/>
  <c r="P23"/>
  <c r="Q23"/>
  <c r="R23"/>
  <c r="S23"/>
  <c r="D24"/>
  <c r="C24" s="1"/>
  <c r="D25"/>
  <c r="C25" s="1"/>
  <c r="F18"/>
  <c r="G18"/>
  <c r="H18"/>
  <c r="I18"/>
  <c r="J18"/>
  <c r="K18"/>
  <c r="L18"/>
  <c r="M18"/>
  <c r="N18"/>
  <c r="O18"/>
  <c r="P18"/>
  <c r="Q18"/>
  <c r="R18"/>
  <c r="S18"/>
  <c r="E18"/>
  <c r="D19"/>
  <c r="C19" s="1"/>
  <c r="D20"/>
  <c r="C20" s="1"/>
  <c r="D21"/>
  <c r="C21" s="1"/>
  <c r="D22"/>
  <c r="C22" s="1"/>
  <c r="C23" l="1"/>
  <c r="S17"/>
  <c r="O17"/>
  <c r="K17"/>
  <c r="G17"/>
  <c r="R17"/>
  <c r="N17"/>
  <c r="J17"/>
  <c r="F17"/>
  <c r="Q17"/>
  <c r="M17"/>
  <c r="I17"/>
  <c r="E17"/>
  <c r="P17"/>
  <c r="L17"/>
  <c r="H17"/>
  <c r="D23"/>
  <c r="C18"/>
  <c r="D18"/>
  <c r="C17" l="1"/>
  <c r="D17"/>
  <c r="N12" l="1"/>
  <c r="D14"/>
  <c r="D13" s="1"/>
  <c r="P13"/>
  <c r="D12" l="1"/>
  <c r="P12"/>
  <c r="C15" l="1"/>
  <c r="F14"/>
  <c r="C14" s="1"/>
  <c r="Q16" i="3" s="1"/>
  <c r="S13" i="1"/>
  <c r="S12" s="1"/>
  <c r="R13"/>
  <c r="R12" s="1"/>
  <c r="Q13"/>
  <c r="Q12" s="1"/>
  <c r="O13"/>
  <c r="O12" s="1"/>
  <c r="N13"/>
  <c r="M13"/>
  <c r="M12" s="1"/>
  <c r="L13"/>
  <c r="L12" s="1"/>
  <c r="K13"/>
  <c r="K12" s="1"/>
  <c r="J13"/>
  <c r="J12" s="1"/>
  <c r="I13"/>
  <c r="I12" s="1"/>
  <c r="H13"/>
  <c r="H12" s="1"/>
  <c r="G13"/>
  <c r="G12" s="1"/>
  <c r="E13"/>
  <c r="E12" s="1"/>
  <c r="M16" i="3" l="1"/>
  <c r="Q15"/>
  <c r="Q14" s="1"/>
  <c r="C13" i="1"/>
  <c r="C12" s="1"/>
  <c r="F13"/>
  <c r="F12" s="1"/>
  <c r="S16" i="3" l="1"/>
  <c r="M15"/>
  <c r="M14" s="1"/>
</calcChain>
</file>

<file path=xl/sharedStrings.xml><?xml version="1.0" encoding="utf-8"?>
<sst xmlns="http://schemas.openxmlformats.org/spreadsheetml/2006/main" count="224" uniqueCount="88">
  <si>
    <t xml:space="preserve">Таблица 3. Адресный перечень многоквартирных домов,   расположенных на территории Забайкальского края, в отношении которых на период _______________ годов планируется проведение капитального ремонта общего имущества, по видам работ по капитальному ремонту </t>
  </si>
  <si>
    <t>№ п/п</t>
  </si>
  <si>
    <t>Адрес МКД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</si>
  <si>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</si>
  <si>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</si>
  <si>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</si>
  <si>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</si>
  <si>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в том числе:</t>
  </si>
  <si>
    <t>ремонт, замена, модернизация лифтов, ремонт лифтовых шахт, машинных и блочных помещений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</si>
  <si>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</si>
  <si>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</si>
  <si>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</si>
  <si>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</si>
  <si>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</si>
  <si>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</si>
  <si>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услуги по осуществлению строительного контроля</t>
  </si>
  <si>
    <t>услуги и (или) работы по переустройству невентилируемой крыши на вентилируемую крышу, устройству выходов на кровлю</t>
  </si>
  <si>
    <t>электроснабжения</t>
  </si>
  <si>
    <t xml:space="preserve"> теплоснабжения</t>
  </si>
  <si>
    <t>горячего водоснабжения</t>
  </si>
  <si>
    <t>холодного водоснабжения</t>
  </si>
  <si>
    <t>водоотведения</t>
  </si>
  <si>
    <t>руб.</t>
  </si>
  <si>
    <t>ед.</t>
  </si>
  <si>
    <t>руб</t>
  </si>
  <si>
    <t>Итого по муниципальному району "Хилокский район":</t>
  </si>
  <si>
    <t>в том числе по сельскому поселению "Бадинское":</t>
  </si>
  <si>
    <t>с. Бада, ул. Почтовая, д. 15</t>
  </si>
  <si>
    <r>
      <t>с. Бада, ул. Почтовая, д. 17</t>
    </r>
    <r>
      <rPr>
        <vertAlign val="superscript"/>
        <sz val="11"/>
        <rFont val="Times New Roman"/>
        <family val="1"/>
        <charset val="204"/>
      </rPr>
      <t>(1)</t>
    </r>
  </si>
  <si>
    <t>2022 год</t>
  </si>
  <si>
    <t>с. Бада, ул. 1-я Сенная, д. 3</t>
  </si>
  <si>
    <t>с. Бада, ул. Почтовая, д. 17</t>
  </si>
  <si>
    <t>с. Бада, ул. Привокзальная, д. 26</t>
  </si>
  <si>
    <t>в том числе по сельскому поселению "Жипхегенское":</t>
  </si>
  <si>
    <t>п/ст. Жипхеген, ул. Таежная, д. 15</t>
  </si>
  <si>
    <t>п/ст. Жипхеген, ул. Таежная, д. 16</t>
  </si>
  <si>
    <t>2021 год</t>
  </si>
  <si>
    <t>Стоимость капитального ремонта</t>
  </si>
  <si>
    <t>чел.</t>
  </si>
  <si>
    <t xml:space="preserve">"УТВЕРЖДЕН                                                                                            </t>
  </si>
  <si>
    <t>постановлением Правительства Забайкальского края                             от 31 января 2020 года № 17 (в редакции постановления Правительства Забайкальского края от 9 августа 2021 № 304)</t>
  </si>
  <si>
    <t xml:space="preserve">Региональный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2020-2022 годов </t>
  </si>
  <si>
    <t>Таблица 1. Адресный перечень и характеристика многоквартирных домов, расположенных на территории Забайкальского края, в отношении которых на период 2020-2022 годов планируется проведение капитального ремонта общего имущества в многоквартирных домах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</si>
  <si>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</si>
  <si>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</si>
  <si>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</si>
  <si>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</si>
  <si>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</si>
  <si>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</si>
  <si>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</si>
  <si>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</si>
  <si>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</si>
  <si>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</si>
  <si>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</si>
  <si>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</si>
  <si>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</si>
  <si>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</si>
  <si>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</si>
  <si>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Российской Федерации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</si>
  <si>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</si>
  <si>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</si>
  <si>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</si>
  <si>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за счет средств иных источников</t>
  </si>
  <si>
    <t>кв.м</t>
  </si>
  <si>
    <t>руб./кв.м</t>
  </si>
  <si>
    <t>X</t>
  </si>
  <si>
    <t>общий счет регионального оператора</t>
  </si>
  <si>
    <t>Каменные, кирпичные</t>
  </si>
  <si>
    <t>Деревянные</t>
  </si>
  <si>
    <t>Х</t>
  </si>
  <si>
    <t>12.2021</t>
  </si>
  <si>
    <t>12.2022</t>
  </si>
  <si>
    <t>(наименование муниципального образования)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</si>
  <si>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</si>
  <si>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</si>
  <si>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</si>
  <si>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</si>
  <si>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</si>
  <si>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</si>
  <si>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</si>
  <si>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</si>
  <si>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</si>
  <si>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</si>
  <si>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</si>
  <si>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Итого по муниципальному району "Хилокскому район"</t>
  </si>
  <si>
    <t>в том числе по сельскому поселению "Жипхеген"</t>
  </si>
  <si>
    <t>в том числе по сельскому поселению "Бадинское"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</si>
  <si>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территориимуниципальному району "Хилокский район" Забайкальского края, на период 2020-2022 годов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</si>
</sst>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##\ ###\ ###\ ##0.00"/>
    <numFmt numFmtId="165" formatCode="###\ ###\ ###\ 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20" fillId="0" borderId="0"/>
    <xf numFmtId="0" fontId="10" fillId="0" borderId="0"/>
    <xf numFmtId="0" fontId="10" fillId="0" borderId="0"/>
    <xf numFmtId="0" fontId="1" fillId="0" borderId="0"/>
    <xf numFmtId="0" fontId="16" fillId="0" borderId="0"/>
  </cellStyleXfs>
  <cellXfs count="16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" fontId="8" fillId="2" borderId="1" xfId="0" applyNumberFormat="1" applyFont="1" applyFill="1" applyBorder="1" applyAlignment="1" applyProtection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 applyProtection="1">
      <alignment horizontal="right" wrapText="1"/>
    </xf>
    <xf numFmtId="4" fontId="11" fillId="3" borderId="1" xfId="0" applyNumberFormat="1" applyFont="1" applyFill="1" applyBorder="1" applyAlignment="1" applyProtection="1">
      <alignment horizontal="right" wrapText="1"/>
    </xf>
    <xf numFmtId="49" fontId="8" fillId="0" borderId="1" xfId="2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right"/>
    </xf>
    <xf numFmtId="0" fontId="8" fillId="0" borderId="1" xfId="2" applyNumberFormat="1" applyFont="1" applyFill="1" applyBorder="1" applyAlignment="1" applyProtection="1">
      <alignment horizontal="center" wrapText="1"/>
    </xf>
    <xf numFmtId="0" fontId="12" fillId="3" borderId="0" xfId="0" applyFont="1" applyFill="1"/>
    <xf numFmtId="0" fontId="8" fillId="0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/>
    <xf numFmtId="2" fontId="8" fillId="0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 readingOrder="1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4" fontId="8" fillId="4" borderId="1" xfId="0" applyNumberFormat="1" applyFont="1" applyFill="1" applyBorder="1" applyAlignment="1" applyProtection="1">
      <alignment horizontal="right"/>
    </xf>
    <xf numFmtId="4" fontId="8" fillId="4" borderId="1" xfId="2" applyNumberFormat="1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right"/>
    </xf>
    <xf numFmtId="0" fontId="8" fillId="0" borderId="1" xfId="2" applyNumberFormat="1" applyFont="1" applyFill="1" applyBorder="1" applyAlignment="1" applyProtection="1">
      <alignment horizontal="center"/>
    </xf>
    <xf numFmtId="0" fontId="8" fillId="0" borderId="1" xfId="2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 applyProtection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 applyProtection="1">
      <alignment horizontal="right" wrapText="1"/>
    </xf>
    <xf numFmtId="49" fontId="8" fillId="0" borderId="1" xfId="2" applyNumberFormat="1" applyFont="1" applyFill="1" applyBorder="1" applyAlignment="1" applyProtection="1">
      <alignment horizontal="right" wrapText="1"/>
    </xf>
    <xf numFmtId="0" fontId="8" fillId="0" borderId="1" xfId="0" applyFont="1" applyFill="1" applyBorder="1" applyAlignment="1">
      <alignment horizontal="center" readingOrder="1"/>
    </xf>
    <xf numFmtId="4" fontId="8" fillId="0" borderId="1" xfId="0" applyNumberFormat="1" applyFont="1" applyFill="1" applyBorder="1" applyAlignment="1">
      <alignment horizontal="right" readingOrder="1"/>
    </xf>
    <xf numFmtId="3" fontId="8" fillId="0" borderId="1" xfId="0" applyNumberFormat="1" applyFont="1" applyFill="1" applyBorder="1" applyAlignment="1">
      <alignment horizontal="right" readingOrder="1"/>
    </xf>
    <xf numFmtId="4" fontId="8" fillId="0" borderId="1" xfId="2" applyNumberFormat="1" applyFont="1" applyFill="1" applyBorder="1" applyAlignment="1" applyProtection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 applyProtection="1">
      <alignment horizontal="right"/>
    </xf>
    <xf numFmtId="4" fontId="8" fillId="0" borderId="1" xfId="2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 wrapText="1" readingOrder="1"/>
    </xf>
    <xf numFmtId="3" fontId="8" fillId="0" borderId="1" xfId="2" applyNumberFormat="1" applyFont="1" applyFill="1" applyBorder="1" applyAlignment="1">
      <alignment horizontal="right"/>
    </xf>
    <xf numFmtId="49" fontId="8" fillId="0" borderId="1" xfId="2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/>
    <xf numFmtId="3" fontId="11" fillId="0" borderId="1" xfId="0" applyNumberFormat="1" applyFont="1" applyFill="1" applyBorder="1" applyAlignment="1"/>
    <xf numFmtId="2" fontId="8" fillId="0" borderId="1" xfId="1" applyNumberFormat="1" applyFont="1" applyFill="1" applyBorder="1" applyAlignment="1" applyProtection="1">
      <alignment horizontal="center" wrapText="1"/>
    </xf>
    <xf numFmtId="0" fontId="11" fillId="3" borderId="1" xfId="0" applyFont="1" applyFill="1" applyBorder="1" applyAlignment="1">
      <alignment wrapText="1"/>
    </xf>
    <xf numFmtId="0" fontId="11" fillId="3" borderId="1" xfId="0" applyNumberFormat="1" applyFont="1" applyFill="1" applyBorder="1" applyAlignment="1" applyProtection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/>
    <xf numFmtId="2" fontId="8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15"/>
    <xf numFmtId="0" fontId="3" fillId="0" borderId="0" xfId="15" applyFont="1" applyAlignment="1">
      <alignment horizontal="center"/>
    </xf>
    <xf numFmtId="0" fontId="4" fillId="0" borderId="0" xfId="15" applyFont="1" applyAlignment="1">
      <alignment horizontal="center" wrapText="1"/>
    </xf>
    <xf numFmtId="0" fontId="22" fillId="0" borderId="0" xfId="15" applyFont="1" applyAlignment="1">
      <alignment horizontal="center" wrapText="1"/>
    </xf>
    <xf numFmtId="0" fontId="13" fillId="0" borderId="0" xfId="15" applyFont="1" applyAlignment="1"/>
    <xf numFmtId="0" fontId="1" fillId="0" borderId="0" xfId="15" applyFont="1" applyAlignment="1"/>
    <xf numFmtId="0" fontId="23" fillId="0" borderId="0" xfId="15" applyFont="1" applyAlignment="1">
      <alignment vertical="top" wrapText="1"/>
    </xf>
    <xf numFmtId="0" fontId="23" fillId="0" borderId="0" xfId="15" applyFont="1" applyAlignment="1">
      <alignment horizontal="center" vertical="top" wrapText="1"/>
    </xf>
    <xf numFmtId="0" fontId="7" fillId="0" borderId="0" xfId="15" applyFont="1" applyAlignment="1">
      <alignment horizontal="center" vertical="top" wrapText="1"/>
    </xf>
    <xf numFmtId="0" fontId="3" fillId="0" borderId="1" xfId="15" applyFont="1" applyBorder="1" applyAlignment="1">
      <alignment horizontal="center"/>
    </xf>
    <xf numFmtId="0" fontId="3" fillId="0" borderId="2" xfId="15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/>
    </xf>
    <xf numFmtId="0" fontId="24" fillId="0" borderId="1" xfId="15" applyFont="1" applyBorder="1" applyAlignment="1">
      <alignment horizontal="center" vertical="center"/>
    </xf>
    <xf numFmtId="0" fontId="3" fillId="0" borderId="0" xfId="15" applyFont="1" applyAlignment="1">
      <alignment horizontal="left" wrapText="1"/>
    </xf>
    <xf numFmtId="0" fontId="24" fillId="0" borderId="1" xfId="15" applyFont="1" applyBorder="1" applyAlignment="1">
      <alignment horizontal="center"/>
    </xf>
    <xf numFmtId="0" fontId="24" fillId="0" borderId="11" xfId="15" applyFont="1" applyBorder="1" applyAlignment="1">
      <alignment horizontal="center" vertical="center"/>
    </xf>
    <xf numFmtId="0" fontId="24" fillId="0" borderId="1" xfId="15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/>
    </xf>
    <xf numFmtId="0" fontId="13" fillId="0" borderId="1" xfId="15" applyFont="1" applyBorder="1" applyAlignment="1">
      <alignment horizontal="center" vertical="center"/>
    </xf>
    <xf numFmtId="0" fontId="24" fillId="0" borderId="8" xfId="15" applyFont="1" applyBorder="1" applyAlignment="1">
      <alignment horizontal="center" vertical="center"/>
    </xf>
    <xf numFmtId="0" fontId="1" fillId="0" borderId="0" xfId="15" applyAlignment="1">
      <alignment vertical="center"/>
    </xf>
    <xf numFmtId="0" fontId="3" fillId="0" borderId="2" xfId="15" applyFont="1" applyBorder="1" applyAlignment="1">
      <alignment horizontal="center"/>
    </xf>
    <xf numFmtId="0" fontId="21" fillId="0" borderId="0" xfId="15" applyFont="1"/>
    <xf numFmtId="4" fontId="4" fillId="0" borderId="1" xfId="15" applyNumberFormat="1" applyFont="1" applyBorder="1" applyAlignment="1">
      <alignment horizontal="center" wrapText="1"/>
    </xf>
    <xf numFmtId="3" fontId="4" fillId="0" borderId="1" xfId="15" applyNumberFormat="1" applyFont="1" applyBorder="1" applyAlignment="1">
      <alignment horizontal="center" wrapText="1"/>
    </xf>
    <xf numFmtId="0" fontId="3" fillId="0" borderId="1" xfId="15" applyFont="1" applyBorder="1" applyAlignment="1">
      <alignment horizontal="center" wrapText="1"/>
    </xf>
    <xf numFmtId="0" fontId="3" fillId="0" borderId="1" xfId="15" applyFont="1" applyBorder="1" applyAlignment="1">
      <alignment horizontal="left" wrapText="1"/>
    </xf>
    <xf numFmtId="4" fontId="3" fillId="0" borderId="2" xfId="15" applyNumberFormat="1" applyFont="1" applyBorder="1" applyAlignment="1">
      <alignment horizontal="center" wrapText="1"/>
    </xf>
    <xf numFmtId="3" fontId="3" fillId="0" borderId="2" xfId="15" applyNumberFormat="1" applyFont="1" applyBorder="1" applyAlignment="1">
      <alignment horizontal="center" wrapText="1"/>
    </xf>
    <xf numFmtId="4" fontId="3" fillId="0" borderId="2" xfId="15" applyNumberFormat="1" applyFont="1" applyBorder="1" applyAlignment="1">
      <alignment horizontal="center"/>
    </xf>
    <xf numFmtId="0" fontId="1" fillId="0" borderId="0" xfId="15" applyFont="1"/>
    <xf numFmtId="0" fontId="4" fillId="0" borderId="1" xfId="15" applyFont="1" applyBorder="1" applyAlignment="1">
      <alignment horizontal="center"/>
    </xf>
    <xf numFmtId="4" fontId="4" fillId="0" borderId="2" xfId="15" applyNumberFormat="1" applyFont="1" applyBorder="1" applyAlignment="1">
      <alignment horizontal="center"/>
    </xf>
    <xf numFmtId="3" fontId="4" fillId="0" borderId="2" xfId="15" applyNumberFormat="1" applyFont="1" applyBorder="1" applyAlignment="1">
      <alignment horizontal="center"/>
    </xf>
    <xf numFmtId="0" fontId="4" fillId="0" borderId="1" xfId="15" applyFont="1" applyBorder="1" applyAlignment="1">
      <alignment horizontal="left" wrapText="1"/>
    </xf>
    <xf numFmtId="165" fontId="1" fillId="0" borderId="0" xfId="15" applyNumberFormat="1"/>
  </cellXfs>
  <cellStyles count="17">
    <cellStyle name="Обычный" xfId="0" builtinId="0"/>
    <cellStyle name="Обычный 2" xfId="5"/>
    <cellStyle name="Обычный 2 2" xfId="16"/>
    <cellStyle name="Обычный 21" xfId="3"/>
    <cellStyle name="Обычный 22" xfId="6"/>
    <cellStyle name="Обычный 23" xfId="1"/>
    <cellStyle name="Обычный 25" xfId="12"/>
    <cellStyle name="Обычный 3" xfId="15"/>
    <cellStyle name="Обычный 3 2" xfId="7"/>
    <cellStyle name="Обычный 4" xfId="4"/>
    <cellStyle name="Обычный 4 2" xfId="13"/>
    <cellStyle name="Обычный 5" xfId="2"/>
    <cellStyle name="Обычный 5 2" xfId="11"/>
    <cellStyle name="Обычный 7" xfId="8"/>
    <cellStyle name="Обычный 8" xfId="14"/>
    <cellStyle name="Обычный 9" xfId="9"/>
    <cellStyle name="Финансовый 2 3 2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2;&#1089;&#1090;&#1072;&#1089;&#1080;&#1103;/Desktop/304_09082021%20(&#1050;&#1088;.%20&#1087;&#1083;&#1072;&#1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7;&#1072;&#1075;&#1088;&#1091;&#1079;&#1082;&#1080;\&#1055;&#1088;&#1080;&#1083;&#1086;&#1078;&#1077;&#1085;&#1080;&#1077;%20%202020-2022%20&#1075;&#1075;%20&#1061;&#1080;&#1083;&#1086;&#1082;&#1089;&#1082;&#1080;&#1081;%20&#1088;-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2"/>
      <sheetName val="Таблица 3"/>
    </sheetNames>
    <sheetDataSet>
      <sheetData sheetId="0">
        <row r="171">
          <cell r="L171">
            <v>246</v>
          </cell>
        </row>
      </sheetData>
      <sheetData sheetId="1"/>
      <sheetData sheetId="2">
        <row r="11">
          <cell r="C11">
            <v>48015.09</v>
          </cell>
        </row>
        <row r="655">
          <cell r="C655">
            <v>60650.64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3.1"/>
    </sheetNames>
    <sheetDataSet>
      <sheetData sheetId="0">
        <row r="19">
          <cell r="L19">
            <v>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topLeftCell="A4" zoomScale="90" zoomScaleNormal="90" workbookViewId="0">
      <pane ySplit="3480" topLeftCell="A13" activePane="bottomLeft"/>
      <selection activeCell="B20" sqref="B20"/>
      <selection pane="bottomLeft" activeCell="C13" sqref="C13"/>
    </sheetView>
  </sheetViews>
  <sheetFormatPr defaultRowHeight="14.4"/>
  <cols>
    <col min="1" max="1" width="6.109375" customWidth="1"/>
    <col min="2" max="2" width="46.33203125" customWidth="1"/>
    <col min="3" max="3" width="22.88671875" customWidth="1"/>
    <col min="4" max="4" width="15.5546875" customWidth="1"/>
    <col min="5" max="5" width="18.109375" customWidth="1"/>
    <col min="6" max="6" width="16.5546875" customWidth="1"/>
    <col min="7" max="7" width="14" customWidth="1"/>
    <col min="8" max="8" width="18.6640625" style="23" customWidth="1"/>
    <col min="9" max="9" width="18.109375" customWidth="1"/>
    <col min="10" max="10" width="8.44140625" customWidth="1"/>
    <col min="11" max="11" width="19.33203125" customWidth="1"/>
    <col min="12" max="12" width="16.6640625" customWidth="1"/>
    <col min="13" max="13" width="11.88671875" customWidth="1"/>
    <col min="14" max="14" width="16.6640625" customWidth="1"/>
    <col min="15" max="15" width="14.33203125" customWidth="1"/>
    <col min="16" max="16" width="19.33203125" customWidth="1"/>
    <col min="17" max="17" width="17.6640625" customWidth="1"/>
    <col min="18" max="18" width="14.44140625" customWidth="1"/>
    <col min="19" max="19" width="15.44140625" customWidth="1"/>
  </cols>
  <sheetData>
    <row r="2" spans="1:19" ht="15.6">
      <c r="S2" s="1"/>
    </row>
    <row r="3" spans="1:19" ht="15.6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5.6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5.6">
      <c r="A5" s="2"/>
      <c r="B5" s="2"/>
      <c r="C5" s="2"/>
      <c r="D5" s="2"/>
      <c r="E5" s="2"/>
      <c r="F5" s="2"/>
      <c r="G5" s="2"/>
      <c r="H5" s="24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102" t="s">
        <v>1</v>
      </c>
      <c r="B6" s="102" t="s">
        <v>2</v>
      </c>
      <c r="C6" s="102" t="s">
        <v>3</v>
      </c>
      <c r="D6" s="102" t="s">
        <v>4</v>
      </c>
      <c r="E6" s="102"/>
      <c r="F6" s="102"/>
      <c r="G6" s="102"/>
      <c r="H6" s="102"/>
      <c r="I6" s="102"/>
      <c r="J6" s="103"/>
      <c r="K6" s="103"/>
      <c r="L6" s="103"/>
      <c r="M6" s="103"/>
      <c r="N6" s="103"/>
      <c r="O6" s="103"/>
      <c r="P6" s="102" t="s">
        <v>5</v>
      </c>
      <c r="Q6" s="103"/>
      <c r="R6" s="103"/>
      <c r="S6" s="103"/>
    </row>
    <row r="7" spans="1:19">
      <c r="A7" s="102"/>
      <c r="B7" s="102"/>
      <c r="C7" s="102"/>
      <c r="D7" s="98" t="s">
        <v>6</v>
      </c>
      <c r="E7" s="105" t="s">
        <v>7</v>
      </c>
      <c r="F7" s="106"/>
      <c r="G7" s="106"/>
      <c r="H7" s="106"/>
      <c r="I7" s="107"/>
      <c r="J7" s="108" t="s">
        <v>8</v>
      </c>
      <c r="K7" s="109"/>
      <c r="L7" s="98" t="s">
        <v>9</v>
      </c>
      <c r="M7" s="98" t="s">
        <v>10</v>
      </c>
      <c r="N7" s="98" t="s">
        <v>11</v>
      </c>
      <c r="O7" s="98" t="s">
        <v>12</v>
      </c>
      <c r="P7" s="98" t="s">
        <v>13</v>
      </c>
      <c r="Q7" s="98" t="s">
        <v>14</v>
      </c>
      <c r="R7" s="98" t="s">
        <v>15</v>
      </c>
      <c r="S7" s="98" t="s">
        <v>16</v>
      </c>
    </row>
    <row r="8" spans="1:19" ht="26.4">
      <c r="A8" s="103"/>
      <c r="B8" s="103"/>
      <c r="C8" s="103"/>
      <c r="D8" s="99"/>
      <c r="E8" s="3" t="s">
        <v>17</v>
      </c>
      <c r="F8" s="3" t="s">
        <v>18</v>
      </c>
      <c r="G8" s="3" t="s">
        <v>19</v>
      </c>
      <c r="H8" s="25" t="s">
        <v>20</v>
      </c>
      <c r="I8" s="3" t="s">
        <v>21</v>
      </c>
      <c r="J8" s="110"/>
      <c r="K8" s="111"/>
      <c r="L8" s="99"/>
      <c r="M8" s="99"/>
      <c r="N8" s="99"/>
      <c r="O8" s="99"/>
      <c r="P8" s="99"/>
      <c r="Q8" s="99"/>
      <c r="R8" s="99"/>
      <c r="S8" s="99"/>
    </row>
    <row r="9" spans="1:19">
      <c r="A9" s="104"/>
      <c r="B9" s="104"/>
      <c r="C9" s="3" t="s">
        <v>22</v>
      </c>
      <c r="D9" s="3" t="s">
        <v>22</v>
      </c>
      <c r="E9" s="3" t="s">
        <v>22</v>
      </c>
      <c r="F9" s="3" t="s">
        <v>22</v>
      </c>
      <c r="G9" s="3" t="s">
        <v>22</v>
      </c>
      <c r="H9" s="25" t="s">
        <v>22</v>
      </c>
      <c r="I9" s="3" t="s">
        <v>22</v>
      </c>
      <c r="J9" s="3" t="s">
        <v>23</v>
      </c>
      <c r="K9" s="3" t="s">
        <v>22</v>
      </c>
      <c r="L9" s="3" t="s">
        <v>22</v>
      </c>
      <c r="M9" s="3" t="s">
        <v>22</v>
      </c>
      <c r="N9" s="3" t="s">
        <v>22</v>
      </c>
      <c r="O9" s="3" t="s">
        <v>22</v>
      </c>
      <c r="P9" s="3" t="s">
        <v>22</v>
      </c>
      <c r="Q9" s="3" t="s">
        <v>22</v>
      </c>
      <c r="R9" s="3" t="s">
        <v>22</v>
      </c>
      <c r="S9" s="3" t="s">
        <v>24</v>
      </c>
    </row>
    <row r="10" spans="1:19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6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</row>
    <row r="11" spans="1:19">
      <c r="A11" s="7"/>
      <c r="B11" s="7" t="s">
        <v>36</v>
      </c>
      <c r="C11" s="29"/>
      <c r="D11" s="4"/>
      <c r="E11" s="4"/>
      <c r="F11" s="4"/>
      <c r="G11" s="4"/>
      <c r="H11" s="2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6" customHeight="1">
      <c r="A12" s="95" t="s">
        <v>25</v>
      </c>
      <c r="B12" s="94"/>
      <c r="C12" s="16" t="e">
        <f>#REF!+C13</f>
        <v>#REF!</v>
      </c>
      <c r="D12" s="11" t="e">
        <f>#REF!+D13</f>
        <v>#REF!</v>
      </c>
      <c r="E12" s="11" t="e">
        <f>#REF!+E13</f>
        <v>#REF!</v>
      </c>
      <c r="F12" s="11" t="e">
        <f>#REF!+F13</f>
        <v>#REF!</v>
      </c>
      <c r="G12" s="11" t="e">
        <f>#REF!+G13</f>
        <v>#REF!</v>
      </c>
      <c r="H12" s="10" t="e">
        <f>#REF!+H13</f>
        <v>#REF!</v>
      </c>
      <c r="I12" s="11" t="e">
        <f>#REF!+I13</f>
        <v>#REF!</v>
      </c>
      <c r="J12" s="11" t="e">
        <f>#REF!+J13</f>
        <v>#REF!</v>
      </c>
      <c r="K12" s="11" t="e">
        <f>#REF!+K13</f>
        <v>#REF!</v>
      </c>
      <c r="L12" s="11" t="e">
        <f>#REF!+L13</f>
        <v>#REF!</v>
      </c>
      <c r="M12" s="11" t="e">
        <f>#REF!+M13</f>
        <v>#REF!</v>
      </c>
      <c r="N12" s="11" t="e">
        <f>#REF!</f>
        <v>#REF!</v>
      </c>
      <c r="O12" s="11" t="e">
        <f>#REF!+O13</f>
        <v>#REF!</v>
      </c>
      <c r="P12" s="11" t="e">
        <f>#REF!+P13</f>
        <v>#REF!</v>
      </c>
      <c r="Q12" s="11" t="e">
        <f>#REF!+Q13</f>
        <v>#REF!</v>
      </c>
      <c r="R12" s="11" t="e">
        <f>#REF!+R13</f>
        <v>#REF!</v>
      </c>
      <c r="S12" s="11" t="e">
        <f>#REF!+S13</f>
        <v>#REF!</v>
      </c>
    </row>
    <row r="13" spans="1:19">
      <c r="A13" s="97" t="s">
        <v>26</v>
      </c>
      <c r="B13" s="97"/>
      <c r="C13" s="15">
        <f>SUM(C14:C15)</f>
        <v>306591.84000000003</v>
      </c>
      <c r="D13" s="5">
        <f>D14</f>
        <v>245941.2</v>
      </c>
      <c r="E13" s="5">
        <f>E14+E15</f>
        <v>245941.2</v>
      </c>
      <c r="F13" s="5">
        <f t="shared" ref="F13:S13" si="0">F14+F15</f>
        <v>0</v>
      </c>
      <c r="G13" s="5">
        <f t="shared" si="0"/>
        <v>0</v>
      </c>
      <c r="H13" s="10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>P14+P15</f>
        <v>60650.64</v>
      </c>
      <c r="Q13" s="5">
        <f t="shared" si="0"/>
        <v>0</v>
      </c>
      <c r="R13" s="5">
        <f t="shared" si="0"/>
        <v>0</v>
      </c>
      <c r="S13" s="5">
        <f t="shared" si="0"/>
        <v>0</v>
      </c>
    </row>
    <row r="14" spans="1:19">
      <c r="A14" s="14">
        <v>1</v>
      </c>
      <c r="B14" s="8" t="s">
        <v>27</v>
      </c>
      <c r="C14" s="9">
        <f>D14+F14+H14+J14+L14+N14+O14+P14+Q14+R14</f>
        <v>245941.2</v>
      </c>
      <c r="D14" s="5">
        <f>E14</f>
        <v>245941.2</v>
      </c>
      <c r="E14" s="5">
        <v>245941.2</v>
      </c>
      <c r="F14" s="5">
        <f>F15</f>
        <v>0</v>
      </c>
      <c r="G14" s="5">
        <v>0</v>
      </c>
      <c r="H14" s="10">
        <v>0</v>
      </c>
      <c r="I14" s="5">
        <v>0</v>
      </c>
      <c r="J14" s="6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ht="17.399999999999999">
      <c r="A15" s="14">
        <v>2</v>
      </c>
      <c r="B15" s="8" t="s">
        <v>28</v>
      </c>
      <c r="C15" s="9">
        <f>D15+F15+H15+J15+L15+N15+O15+P15+Q15+R15</f>
        <v>60650.64</v>
      </c>
      <c r="D15" s="5">
        <v>0</v>
      </c>
      <c r="E15" s="5">
        <v>0</v>
      </c>
      <c r="F15" s="5">
        <v>0</v>
      </c>
      <c r="G15" s="5">
        <v>0</v>
      </c>
      <c r="H15" s="10">
        <v>0</v>
      </c>
      <c r="I15" s="5">
        <v>0</v>
      </c>
      <c r="J15" s="6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60650.64</v>
      </c>
      <c r="Q15" s="5">
        <v>0</v>
      </c>
      <c r="R15" s="5">
        <v>0</v>
      </c>
      <c r="S15" s="5">
        <v>0</v>
      </c>
    </row>
    <row r="16" spans="1:19" ht="15" customHeight="1">
      <c r="A16" s="93" t="s">
        <v>29</v>
      </c>
      <c r="B16" s="93"/>
      <c r="C16" s="5"/>
      <c r="D16" s="5"/>
      <c r="E16" s="5"/>
      <c r="F16" s="5"/>
      <c r="G16" s="5"/>
      <c r="H16" s="10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</row>
    <row r="17" spans="1:19" s="20" customFormat="1" ht="31.8" customHeight="1">
      <c r="A17" s="95" t="s">
        <v>25</v>
      </c>
      <c r="B17" s="94"/>
      <c r="C17" s="18" t="e">
        <f>#REF!+C18+C23</f>
        <v>#REF!</v>
      </c>
      <c r="D17" s="18" t="e">
        <f>#REF!+D18+D23</f>
        <v>#REF!</v>
      </c>
      <c r="E17" s="18" t="e">
        <f>#REF!+E18+E23</f>
        <v>#REF!</v>
      </c>
      <c r="F17" s="18" t="e">
        <f>#REF!+F18+F23</f>
        <v>#REF!</v>
      </c>
      <c r="G17" s="18" t="e">
        <f>#REF!+G18+G23</f>
        <v>#REF!</v>
      </c>
      <c r="H17" s="18" t="e">
        <f>#REF!+H18+H23</f>
        <v>#REF!</v>
      </c>
      <c r="I17" s="18" t="e">
        <f>#REF!+I18+I23</f>
        <v>#REF!</v>
      </c>
      <c r="J17" s="18" t="e">
        <f>#REF!+J18+J23</f>
        <v>#REF!</v>
      </c>
      <c r="K17" s="18" t="e">
        <f>#REF!+K18+K23</f>
        <v>#REF!</v>
      </c>
      <c r="L17" s="18" t="e">
        <f>#REF!+L18+L23</f>
        <v>#REF!</v>
      </c>
      <c r="M17" s="18" t="e">
        <f>#REF!+M18+M23</f>
        <v>#REF!</v>
      </c>
      <c r="N17" s="18" t="e">
        <f>#REF!+N18+N23</f>
        <v>#REF!</v>
      </c>
      <c r="O17" s="18" t="e">
        <f>#REF!+O18+O23</f>
        <v>#REF!</v>
      </c>
      <c r="P17" s="18" t="e">
        <f>#REF!+P18+P23</f>
        <v>#REF!</v>
      </c>
      <c r="Q17" s="18" t="e">
        <f>#REF!+Q18+Q23</f>
        <v>#REF!</v>
      </c>
      <c r="R17" s="18" t="e">
        <f>#REF!+R18+R23</f>
        <v>#REF!</v>
      </c>
      <c r="S17" s="18" t="e">
        <f>#REF!+S18+S23</f>
        <v>#REF!</v>
      </c>
    </row>
    <row r="18" spans="1:19">
      <c r="A18" s="112" t="s">
        <v>26</v>
      </c>
      <c r="B18" s="112"/>
      <c r="C18" s="5">
        <f>C19+C20+C21+C22</f>
        <v>3275309.29</v>
      </c>
      <c r="D18" s="5">
        <f>D19+D20+D21+D22</f>
        <v>2537429.2899999996</v>
      </c>
      <c r="E18" s="5">
        <f>E19+E20+E21+E22</f>
        <v>495645.78</v>
      </c>
      <c r="F18" s="5">
        <f t="shared" ref="F18:S18" si="1">F19+F20+F21+F22</f>
        <v>493328.16</v>
      </c>
      <c r="G18" s="5">
        <f t="shared" si="1"/>
        <v>0</v>
      </c>
      <c r="H18" s="5">
        <f t="shared" si="1"/>
        <v>521789.39999999997</v>
      </c>
      <c r="I18" s="5">
        <f t="shared" si="1"/>
        <v>1026665.95</v>
      </c>
      <c r="J18" s="5">
        <f t="shared" si="1"/>
        <v>0</v>
      </c>
      <c r="K18" s="5">
        <f t="shared" si="1"/>
        <v>0</v>
      </c>
      <c r="L18" s="5">
        <f t="shared" si="1"/>
        <v>737880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</row>
    <row r="19" spans="1:19">
      <c r="A19" s="12">
        <v>1</v>
      </c>
      <c r="B19" s="28" t="s">
        <v>30</v>
      </c>
      <c r="C19" s="5">
        <f t="shared" ref="C19:C21" si="2">D19+K19+L19+M19+N19+O19+P19+Q19+R19+S19</f>
        <v>1214346.2399999998</v>
      </c>
      <c r="D19" s="5">
        <f t="shared" ref="D19:D21" si="3">E19+F19+G19+H19+I19</f>
        <v>1214346.2399999998</v>
      </c>
      <c r="E19" s="5">
        <v>177092.16</v>
      </c>
      <c r="F19" s="5">
        <v>493328.16</v>
      </c>
      <c r="G19" s="5">
        <v>0</v>
      </c>
      <c r="H19" s="5">
        <v>252988.79999999999</v>
      </c>
      <c r="I19" s="5">
        <v>290937.12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>
      <c r="A20" s="14">
        <v>2</v>
      </c>
      <c r="B20" s="21" t="s">
        <v>27</v>
      </c>
      <c r="C20" s="5">
        <f t="shared" si="2"/>
        <v>212390.74</v>
      </c>
      <c r="D20" s="5">
        <f t="shared" si="3"/>
        <v>212390.74</v>
      </c>
      <c r="E20" s="5">
        <v>0</v>
      </c>
      <c r="F20" s="5">
        <v>0</v>
      </c>
      <c r="G20" s="5">
        <v>0</v>
      </c>
      <c r="H20" s="5">
        <v>0</v>
      </c>
      <c r="I20" s="5">
        <v>212390.74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>
      <c r="A21" s="12">
        <v>3</v>
      </c>
      <c r="B21" s="28" t="s">
        <v>31</v>
      </c>
      <c r="C21" s="5">
        <f t="shared" si="2"/>
        <v>1082490.6000000001</v>
      </c>
      <c r="D21" s="5">
        <f t="shared" si="3"/>
        <v>344610.6</v>
      </c>
      <c r="E21" s="5">
        <v>130393.2</v>
      </c>
      <c r="F21" s="5">
        <v>0</v>
      </c>
      <c r="G21" s="5">
        <v>0</v>
      </c>
      <c r="H21" s="5">
        <v>0</v>
      </c>
      <c r="I21" s="5">
        <v>214217.4</v>
      </c>
      <c r="J21" s="5">
        <v>0</v>
      </c>
      <c r="K21" s="5">
        <v>0</v>
      </c>
      <c r="L21" s="5">
        <v>737880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>
      <c r="A22" s="12">
        <v>4</v>
      </c>
      <c r="B22" s="28" t="s">
        <v>32</v>
      </c>
      <c r="C22" s="5">
        <f>D22+K22+L22+M22+N22+O22+P22+Q22+R22+S22</f>
        <v>766081.71</v>
      </c>
      <c r="D22" s="5">
        <f>E22+F22+G22+H22+I22</f>
        <v>766081.71</v>
      </c>
      <c r="E22" s="5">
        <v>188160.42</v>
      </c>
      <c r="F22" s="5">
        <v>0</v>
      </c>
      <c r="G22" s="5">
        <v>0</v>
      </c>
      <c r="H22" s="10">
        <v>268800.59999999998</v>
      </c>
      <c r="I22" s="5">
        <v>309120.69</v>
      </c>
      <c r="J22" s="6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>
      <c r="A23" s="112" t="s">
        <v>33</v>
      </c>
      <c r="B23" s="112"/>
      <c r="C23" s="5">
        <f>C24+C25</f>
        <v>2913545.6399999997</v>
      </c>
      <c r="D23" s="5">
        <f>D24+D25</f>
        <v>2913545.6399999997</v>
      </c>
      <c r="E23" s="5">
        <f t="shared" ref="E23:S23" si="4">E24+E25</f>
        <v>126579.24</v>
      </c>
      <c r="F23" s="5">
        <f t="shared" si="4"/>
        <v>2147625.6</v>
      </c>
      <c r="G23" s="5">
        <f t="shared" si="4"/>
        <v>0</v>
      </c>
      <c r="H23" s="5">
        <f t="shared" si="4"/>
        <v>303652.8</v>
      </c>
      <c r="I23" s="5">
        <f t="shared" si="4"/>
        <v>335688</v>
      </c>
      <c r="J23" s="5">
        <f t="shared" si="4"/>
        <v>0</v>
      </c>
      <c r="K23" s="5">
        <f t="shared" si="4"/>
        <v>0</v>
      </c>
      <c r="L23" s="5">
        <f t="shared" si="4"/>
        <v>0</v>
      </c>
      <c r="M23" s="5">
        <f t="shared" si="4"/>
        <v>0</v>
      </c>
      <c r="N23" s="5">
        <f t="shared" si="4"/>
        <v>0</v>
      </c>
      <c r="O23" s="5">
        <f t="shared" si="4"/>
        <v>0</v>
      </c>
      <c r="P23" s="5">
        <f t="shared" si="4"/>
        <v>0</v>
      </c>
      <c r="Q23" s="5">
        <f t="shared" si="4"/>
        <v>0</v>
      </c>
      <c r="R23" s="5">
        <f t="shared" si="4"/>
        <v>0</v>
      </c>
      <c r="S23" s="5">
        <f t="shared" si="4"/>
        <v>0</v>
      </c>
    </row>
    <row r="24" spans="1:19">
      <c r="A24" s="12">
        <v>1</v>
      </c>
      <c r="B24" s="27" t="s">
        <v>34</v>
      </c>
      <c r="C24" s="5">
        <f>D24</f>
        <v>1520062.44</v>
      </c>
      <c r="D24" s="5">
        <f>E24+F24+G24+H24+I24</f>
        <v>1520062.44</v>
      </c>
      <c r="E24" s="5">
        <v>126579.24</v>
      </c>
      <c r="F24" s="5">
        <v>1073812.8</v>
      </c>
      <c r="G24" s="5">
        <v>0</v>
      </c>
      <c r="H24" s="10">
        <v>151826.4</v>
      </c>
      <c r="I24" s="5">
        <v>167844</v>
      </c>
      <c r="J24" s="6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>
      <c r="A25" s="12">
        <v>2</v>
      </c>
      <c r="B25" s="27" t="s">
        <v>35</v>
      </c>
      <c r="C25" s="5">
        <f>D25</f>
        <v>1393483.2</v>
      </c>
      <c r="D25" s="5">
        <f>E25+F25+G25+H25+I25</f>
        <v>1393483.2</v>
      </c>
      <c r="E25" s="5">
        <v>0</v>
      </c>
      <c r="F25" s="5">
        <v>1073812.8</v>
      </c>
      <c r="G25" s="5">
        <v>0</v>
      </c>
      <c r="H25" s="10">
        <v>151826.4</v>
      </c>
      <c r="I25" s="5">
        <v>167844</v>
      </c>
      <c r="J25" s="6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</sheetData>
  <mergeCells count="24">
    <mergeCell ref="A23:B23"/>
    <mergeCell ref="A18:B18"/>
    <mergeCell ref="A17:B17"/>
    <mergeCell ref="A3:S3"/>
    <mergeCell ref="A4:S4"/>
    <mergeCell ref="A6:A9"/>
    <mergeCell ref="B6:B9"/>
    <mergeCell ref="C6:C8"/>
    <mergeCell ref="D6:O6"/>
    <mergeCell ref="P6:S6"/>
    <mergeCell ref="D7:D8"/>
    <mergeCell ref="E7:I7"/>
    <mergeCell ref="J7:K8"/>
    <mergeCell ref="R7:R8"/>
    <mergeCell ref="S7:S8"/>
    <mergeCell ref="P7:P8"/>
    <mergeCell ref="Q7:Q8"/>
    <mergeCell ref="L7:L8"/>
    <mergeCell ref="M7:M8"/>
    <mergeCell ref="N7:N8"/>
    <mergeCell ref="O7:O8"/>
    <mergeCell ref="A12:B12"/>
    <mergeCell ref="A13:B13"/>
    <mergeCell ref="A16:B1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75" zoomScaleNormal="75" zoomScalePageLayoutView="75" workbookViewId="0">
      <selection activeCell="M17" sqref="M17"/>
    </sheetView>
  </sheetViews>
  <sheetFormatPr defaultRowHeight="14.4"/>
  <cols>
    <col min="1" max="1" width="6.6640625" style="127" customWidth="1"/>
    <col min="2" max="2" width="31.6640625" style="127" customWidth="1"/>
    <col min="3" max="4" width="16.6640625" style="127" customWidth="1"/>
    <col min="5" max="6" width="12" style="127" customWidth="1"/>
    <col min="7" max="8" width="12.6640625" style="127" customWidth="1"/>
    <col min="9" max="9" width="11.5546875" style="127" customWidth="1"/>
    <col min="10" max="10" width="14.88671875" style="127" customWidth="1"/>
    <col min="11" max="11" width="16.33203125" style="127" customWidth="1"/>
    <col min="12" max="12" width="17.44140625" style="127" customWidth="1"/>
    <col min="13" max="14" width="19.6640625" style="127" customWidth="1"/>
    <col min="15" max="30" width="0" style="127" hidden="1" customWidth="1"/>
    <col min="31" max="16384" width="8.88671875" style="127"/>
  </cols>
  <sheetData>
    <row r="1" spans="1:17" ht="24.6" customHeight="1">
      <c r="M1" s="128"/>
      <c r="N1" s="128"/>
    </row>
    <row r="3" spans="1:17" ht="41.4" customHeight="1">
      <c r="A3" s="129" t="s">
        <v>87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5" customHeight="1">
      <c r="A4" s="131"/>
      <c r="B4" s="132"/>
      <c r="C4" s="132"/>
      <c r="D4" s="132"/>
      <c r="E4" s="133"/>
      <c r="F4" s="134" t="s">
        <v>72</v>
      </c>
      <c r="G4" s="134"/>
      <c r="H4" s="134"/>
      <c r="I4" s="133"/>
      <c r="J4" s="132"/>
      <c r="K4" s="135"/>
      <c r="L4" s="135"/>
      <c r="M4" s="135"/>
      <c r="N4" s="132"/>
      <c r="O4" s="132"/>
      <c r="P4" s="132"/>
      <c r="Q4" s="132"/>
    </row>
    <row r="6" spans="1:17" ht="78.75" customHeight="1">
      <c r="A6" s="136" t="s">
        <v>1</v>
      </c>
      <c r="B6" s="137" t="s">
        <v>73</v>
      </c>
      <c r="C6" s="138" t="s">
        <v>74</v>
      </c>
      <c r="D6" s="138" t="s">
        <v>75</v>
      </c>
      <c r="E6" s="139" t="s">
        <v>76</v>
      </c>
      <c r="F6" s="140"/>
      <c r="G6" s="140"/>
      <c r="H6" s="140"/>
      <c r="I6" s="140"/>
      <c r="J6" s="139" t="s">
        <v>37</v>
      </c>
      <c r="K6" s="140"/>
      <c r="L6" s="140"/>
      <c r="M6" s="140"/>
      <c r="N6" s="140"/>
      <c r="O6" s="141" t="s">
        <v>77</v>
      </c>
    </row>
    <row r="7" spans="1:17" ht="47.4" customHeight="1">
      <c r="A7" s="142"/>
      <c r="B7" s="143"/>
      <c r="C7" s="144"/>
      <c r="D7" s="144"/>
      <c r="E7" s="145" t="s">
        <v>78</v>
      </c>
      <c r="F7" s="146" t="s">
        <v>79</v>
      </c>
      <c r="G7" s="145" t="s">
        <v>80</v>
      </c>
      <c r="H7" s="145" t="s">
        <v>81</v>
      </c>
      <c r="I7" s="145" t="s">
        <v>82</v>
      </c>
      <c r="J7" s="145" t="s">
        <v>78</v>
      </c>
      <c r="K7" s="145" t="s">
        <v>79</v>
      </c>
      <c r="L7" s="145" t="s">
        <v>80</v>
      </c>
      <c r="M7" s="145" t="s">
        <v>81</v>
      </c>
      <c r="N7" s="145" t="s">
        <v>82</v>
      </c>
    </row>
    <row r="8" spans="1:17" s="148" customFormat="1" ht="18.600000000000001" customHeight="1">
      <c r="A8" s="142"/>
      <c r="B8" s="147"/>
      <c r="C8" s="145" t="s">
        <v>83</v>
      </c>
      <c r="D8" s="145" t="s">
        <v>38</v>
      </c>
      <c r="E8" s="145" t="s">
        <v>23</v>
      </c>
      <c r="F8" s="145" t="s">
        <v>23</v>
      </c>
      <c r="G8" s="145" t="s">
        <v>23</v>
      </c>
      <c r="H8" s="145" t="s">
        <v>23</v>
      </c>
      <c r="I8" s="145" t="s">
        <v>23</v>
      </c>
      <c r="J8" s="145" t="s">
        <v>22</v>
      </c>
      <c r="K8" s="145" t="s">
        <v>22</v>
      </c>
      <c r="L8" s="145" t="s">
        <v>22</v>
      </c>
      <c r="M8" s="145" t="s">
        <v>22</v>
      </c>
      <c r="N8" s="145" t="s">
        <v>22</v>
      </c>
    </row>
    <row r="9" spans="1:17" ht="15.6">
      <c r="A9" s="149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49">
        <v>7</v>
      </c>
      <c r="H9" s="149">
        <v>8</v>
      </c>
      <c r="I9" s="149">
        <v>9</v>
      </c>
      <c r="J9" s="149">
        <v>10</v>
      </c>
      <c r="K9" s="149">
        <v>11</v>
      </c>
      <c r="L9" s="149">
        <v>12</v>
      </c>
      <c r="M9" s="149">
        <v>13</v>
      </c>
      <c r="N9" s="149">
        <v>14</v>
      </c>
    </row>
    <row r="10" spans="1:17" s="150" customFormat="1" ht="15.6">
      <c r="A10" s="159"/>
      <c r="B10" s="159" t="s">
        <v>36</v>
      </c>
      <c r="C10" s="160"/>
      <c r="D10" s="161"/>
      <c r="E10" s="161"/>
      <c r="F10" s="161"/>
      <c r="G10" s="161"/>
      <c r="H10" s="161"/>
      <c r="I10" s="161"/>
      <c r="J10" s="160"/>
      <c r="K10" s="160"/>
      <c r="L10" s="160"/>
      <c r="M10" s="160"/>
      <c r="N10" s="160"/>
    </row>
    <row r="11" spans="1:17" s="150" customFormat="1" ht="34.5" customHeight="1">
      <c r="A11" s="162" t="s">
        <v>84</v>
      </c>
      <c r="B11" s="162"/>
      <c r="C11" s="151">
        <f>C12</f>
        <v>1151.5999999999999</v>
      </c>
      <c r="D11" s="152">
        <f>D12</f>
        <v>40</v>
      </c>
      <c r="E11" s="152" t="e">
        <f>E12+#REF!</f>
        <v>#REF!</v>
      </c>
      <c r="F11" s="152" t="e">
        <f>F12+#REF!</f>
        <v>#REF!</v>
      </c>
      <c r="G11" s="152" t="e">
        <f>G12+#REF!</f>
        <v>#REF!</v>
      </c>
      <c r="H11" s="152">
        <f>H12</f>
        <v>2</v>
      </c>
      <c r="I11" s="152">
        <f>I12</f>
        <v>2</v>
      </c>
      <c r="J11" s="151" t="e">
        <f>J12+#REF!</f>
        <v>#REF!</v>
      </c>
      <c r="K11" s="151" t="e">
        <f>K12+#REF!</f>
        <v>#REF!</v>
      </c>
      <c r="L11" s="151" t="e">
        <f>L12+#REF!</f>
        <v>#REF!</v>
      </c>
      <c r="M11" s="151" t="e">
        <f>M12+#REF!</f>
        <v>#REF!</v>
      </c>
      <c r="N11" s="151" t="e">
        <f>N12+#REF!</f>
        <v>#REF!</v>
      </c>
    </row>
    <row r="12" spans="1:17" s="158" customFormat="1" ht="34.5" customHeight="1">
      <c r="A12" s="153">
        <v>1</v>
      </c>
      <c r="B12" s="154" t="s">
        <v>86</v>
      </c>
      <c r="C12" s="155">
        <v>1151.5999999999999</v>
      </c>
      <c r="D12" s="156">
        <f>'[2]Таблица 1'!L19</f>
        <v>40</v>
      </c>
      <c r="E12" s="156">
        <v>0</v>
      </c>
      <c r="F12" s="156">
        <v>0</v>
      </c>
      <c r="G12" s="156">
        <v>0</v>
      </c>
      <c r="H12" s="156">
        <v>2</v>
      </c>
      <c r="I12" s="156">
        <f>H12</f>
        <v>2</v>
      </c>
      <c r="J12" s="157">
        <v>0</v>
      </c>
      <c r="K12" s="157">
        <v>0</v>
      </c>
      <c r="L12" s="157">
        <v>0</v>
      </c>
      <c r="M12" s="157">
        <v>305591.84000000003</v>
      </c>
      <c r="N12" s="157">
        <f>M12</f>
        <v>305591.84000000003</v>
      </c>
    </row>
    <row r="13" spans="1:17" s="150" customFormat="1" ht="15.6">
      <c r="A13" s="159"/>
      <c r="B13" s="159" t="s">
        <v>29</v>
      </c>
      <c r="C13" s="160"/>
      <c r="D13" s="161"/>
      <c r="E13" s="161"/>
      <c r="F13" s="161"/>
      <c r="G13" s="161"/>
      <c r="H13" s="161"/>
      <c r="I13" s="161"/>
      <c r="J13" s="160"/>
      <c r="K13" s="160"/>
      <c r="L13" s="160"/>
      <c r="M13" s="160"/>
      <c r="N13" s="160"/>
    </row>
    <row r="14" spans="1:17" s="150" customFormat="1" ht="34.5" customHeight="1">
      <c r="A14" s="162" t="s">
        <v>84</v>
      </c>
      <c r="B14" s="162"/>
      <c r="C14" s="151">
        <f>C15+C16</f>
        <v>4509.1000000000004</v>
      </c>
      <c r="D14" s="152">
        <f t="shared" ref="D14:N14" si="0">D15+D16</f>
        <v>163</v>
      </c>
      <c r="E14" s="152">
        <f t="shared" si="0"/>
        <v>0</v>
      </c>
      <c r="F14" s="152">
        <f t="shared" si="0"/>
        <v>0</v>
      </c>
      <c r="G14" s="152">
        <f t="shared" si="0"/>
        <v>0</v>
      </c>
      <c r="H14" s="152">
        <f t="shared" si="0"/>
        <v>6</v>
      </c>
      <c r="I14" s="152">
        <f t="shared" si="0"/>
        <v>6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6188854.9299999997</v>
      </c>
      <c r="N14" s="151">
        <f t="shared" si="0"/>
        <v>6188854.9299999997</v>
      </c>
    </row>
    <row r="15" spans="1:17" s="158" customFormat="1" ht="34.5" customHeight="1">
      <c r="A15" s="153">
        <v>1</v>
      </c>
      <c r="B15" s="154" t="s">
        <v>86</v>
      </c>
      <c r="C15" s="155">
        <v>3060.3</v>
      </c>
      <c r="D15" s="156">
        <v>82</v>
      </c>
      <c r="E15" s="156">
        <v>0</v>
      </c>
      <c r="F15" s="156">
        <v>0</v>
      </c>
      <c r="G15" s="156">
        <v>0</v>
      </c>
      <c r="H15" s="156">
        <v>4</v>
      </c>
      <c r="I15" s="156">
        <f>H15</f>
        <v>4</v>
      </c>
      <c r="J15" s="157">
        <v>0</v>
      </c>
      <c r="K15" s="157">
        <v>0</v>
      </c>
      <c r="L15" s="157">
        <v>0</v>
      </c>
      <c r="M15" s="157">
        <v>3275309.29</v>
      </c>
      <c r="N15" s="157">
        <f>M15</f>
        <v>3275309.29</v>
      </c>
    </row>
    <row r="16" spans="1:17" s="158" customFormat="1" ht="34.5" customHeight="1">
      <c r="A16" s="153">
        <v>2</v>
      </c>
      <c r="B16" s="154" t="s">
        <v>85</v>
      </c>
      <c r="C16" s="155">
        <v>1448.8</v>
      </c>
      <c r="D16" s="156">
        <v>81</v>
      </c>
      <c r="E16" s="156">
        <v>0</v>
      </c>
      <c r="F16" s="156">
        <v>0</v>
      </c>
      <c r="G16" s="156">
        <v>0</v>
      </c>
      <c r="H16" s="156">
        <v>2</v>
      </c>
      <c r="I16" s="156">
        <f>H16</f>
        <v>2</v>
      </c>
      <c r="J16" s="157">
        <v>0</v>
      </c>
      <c r="K16" s="157">
        <v>0</v>
      </c>
      <c r="L16" s="157">
        <v>0</v>
      </c>
      <c r="M16" s="157">
        <v>2913545.64</v>
      </c>
      <c r="N16" s="157">
        <f>M16</f>
        <v>2913545.64</v>
      </c>
    </row>
    <row r="17" spans="9:9">
      <c r="I17" s="163"/>
    </row>
  </sheetData>
  <mergeCells count="12">
    <mergeCell ref="A11:B11"/>
    <mergeCell ref="A14:B14"/>
    <mergeCell ref="M1:N1"/>
    <mergeCell ref="A3:Q3"/>
    <mergeCell ref="F4:H4"/>
    <mergeCell ref="K4:M4"/>
    <mergeCell ref="A6:A8"/>
    <mergeCell ref="B6:B8"/>
    <mergeCell ref="C6:C7"/>
    <mergeCell ref="D6:D7"/>
    <mergeCell ref="E6:I6"/>
    <mergeCell ref="J6:N6"/>
  </mergeCells>
  <pageMargins left="0.70866141732283472" right="0.70866141732283472" top="1.3385826771653544" bottom="0.74803149606299213" header="0.31496062992125984" footer="0.31496062992125984"/>
  <pageSetup paperSize="9" scale="56" firstPageNumber="368" orientation="landscape" useFirstPageNumber="1" r:id="rId1"/>
  <headerFooter scaleWithDoc="0">
    <oddHeader xml:space="preserve">&amp;C&amp;"Times New Roman,обычный"&amp;8
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opLeftCell="A4" zoomScale="80" zoomScaleNormal="80" workbookViewId="0">
      <pane ySplit="4632" activePane="bottomLeft"/>
      <selection activeCell="I8" sqref="I8:I10"/>
      <selection pane="bottomLeft" activeCell="I20" sqref="I20"/>
    </sheetView>
  </sheetViews>
  <sheetFormatPr defaultRowHeight="14.4"/>
  <cols>
    <col min="1" max="1" width="5.109375" customWidth="1"/>
    <col min="2" max="2" width="50.33203125" customWidth="1"/>
    <col min="3" max="3" width="14.5546875" customWidth="1"/>
    <col min="4" max="4" width="9.6640625" customWidth="1"/>
    <col min="5" max="5" width="7.44140625" customWidth="1"/>
    <col min="6" max="6" width="12.6640625" customWidth="1"/>
    <col min="7" max="7" width="6.88671875" customWidth="1"/>
    <col min="8" max="8" width="8" customWidth="1"/>
    <col min="9" max="9" width="12.88671875" customWidth="1"/>
    <col min="10" max="10" width="12.5546875" customWidth="1"/>
    <col min="11" max="11" width="13.44140625" customWidth="1"/>
    <col min="12" max="12" width="12.33203125" customWidth="1"/>
    <col min="13" max="13" width="16.88671875" customWidth="1"/>
    <col min="14" max="14" width="11.33203125" customWidth="1"/>
    <col min="15" max="15" width="10.44140625" customWidth="1"/>
    <col min="16" max="16" width="11.33203125" customWidth="1"/>
    <col min="17" max="17" width="17.44140625" customWidth="1"/>
    <col min="18" max="18" width="10.44140625" customWidth="1"/>
    <col min="19" max="19" width="11.6640625" customWidth="1"/>
    <col min="20" max="20" width="12.88671875" customWidth="1"/>
    <col min="21" max="21" width="9.33203125" customWidth="1"/>
  </cols>
  <sheetData>
    <row r="1" spans="1:21" ht="18">
      <c r="A1" s="31"/>
      <c r="B1" s="31"/>
      <c r="C1" s="32"/>
      <c r="D1" s="33"/>
      <c r="E1" s="32"/>
      <c r="F1" s="33"/>
      <c r="G1" s="33"/>
      <c r="H1" s="33"/>
      <c r="I1" s="34"/>
      <c r="J1" s="34"/>
      <c r="K1" s="34"/>
      <c r="L1" s="35"/>
      <c r="M1" s="36"/>
      <c r="N1" s="37"/>
      <c r="O1" s="38"/>
      <c r="P1" s="119" t="s">
        <v>39</v>
      </c>
      <c r="Q1" s="119"/>
      <c r="R1" s="119"/>
      <c r="S1" s="119"/>
      <c r="T1" s="119"/>
      <c r="U1" s="119"/>
    </row>
    <row r="2" spans="1:21" ht="18">
      <c r="A2" s="31"/>
      <c r="B2" s="31"/>
      <c r="C2" s="32"/>
      <c r="D2" s="33"/>
      <c r="E2" s="32"/>
      <c r="F2" s="33"/>
      <c r="G2" s="33"/>
      <c r="H2" s="33"/>
      <c r="I2" s="34"/>
      <c r="J2" s="34"/>
      <c r="K2" s="34"/>
      <c r="L2" s="35"/>
      <c r="M2" s="36"/>
      <c r="N2" s="37"/>
      <c r="O2" s="39"/>
      <c r="P2" s="120" t="s">
        <v>40</v>
      </c>
      <c r="Q2" s="120"/>
      <c r="R2" s="120"/>
      <c r="S2" s="120"/>
      <c r="T2" s="120"/>
      <c r="U2" s="120"/>
    </row>
    <row r="3" spans="1:21" ht="18">
      <c r="A3" s="31"/>
      <c r="B3" s="31"/>
      <c r="C3" s="32"/>
      <c r="D3" s="33"/>
      <c r="E3" s="32"/>
      <c r="F3" s="33"/>
      <c r="G3" s="33"/>
      <c r="H3" s="33"/>
      <c r="I3" s="34"/>
      <c r="J3" s="34"/>
      <c r="K3" s="34"/>
      <c r="L3" s="35"/>
      <c r="M3" s="36"/>
      <c r="N3" s="37"/>
      <c r="O3" s="39"/>
      <c r="P3" s="40"/>
      <c r="Q3" s="40"/>
      <c r="R3" s="40"/>
      <c r="S3" s="40"/>
      <c r="T3" s="40"/>
      <c r="U3" s="40"/>
    </row>
    <row r="4" spans="1:21" ht="17.399999999999999">
      <c r="A4" s="121" t="s">
        <v>41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7.399999999999999">
      <c r="A5" s="41"/>
      <c r="B5" s="41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5.6">
      <c r="A6" s="122" t="s">
        <v>42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7.399999999999999">
      <c r="A7" s="44"/>
      <c r="B7" s="44"/>
      <c r="C7" s="45"/>
      <c r="D7" s="45"/>
      <c r="E7" s="45"/>
      <c r="F7" s="45"/>
      <c r="G7" s="45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>
      <c r="A8" s="123" t="s">
        <v>1</v>
      </c>
      <c r="B8" s="123" t="s">
        <v>2</v>
      </c>
      <c r="C8" s="123" t="s">
        <v>43</v>
      </c>
      <c r="D8" s="126" t="s">
        <v>44</v>
      </c>
      <c r="E8" s="117"/>
      <c r="F8" s="116" t="s">
        <v>45</v>
      </c>
      <c r="G8" s="116" t="s">
        <v>46</v>
      </c>
      <c r="H8" s="116" t="s">
        <v>47</v>
      </c>
      <c r="I8" s="116" t="s">
        <v>48</v>
      </c>
      <c r="J8" s="126" t="s">
        <v>49</v>
      </c>
      <c r="K8" s="117"/>
      <c r="L8" s="116" t="s">
        <v>50</v>
      </c>
      <c r="M8" s="126" t="s">
        <v>37</v>
      </c>
      <c r="N8" s="117"/>
      <c r="O8" s="117"/>
      <c r="P8" s="117"/>
      <c r="Q8" s="117"/>
      <c r="R8" s="117"/>
      <c r="S8" s="116" t="s">
        <v>51</v>
      </c>
      <c r="T8" s="116" t="s">
        <v>52</v>
      </c>
      <c r="U8" s="116" t="s">
        <v>53</v>
      </c>
    </row>
    <row r="9" spans="1:21">
      <c r="A9" s="124"/>
      <c r="B9" s="124"/>
      <c r="C9" s="123"/>
      <c r="D9" s="116" t="s">
        <v>54</v>
      </c>
      <c r="E9" s="116" t="s">
        <v>55</v>
      </c>
      <c r="F9" s="117"/>
      <c r="G9" s="117"/>
      <c r="H9" s="117"/>
      <c r="I9" s="117"/>
      <c r="J9" s="116" t="s">
        <v>56</v>
      </c>
      <c r="K9" s="116" t="s">
        <v>57</v>
      </c>
      <c r="L9" s="117"/>
      <c r="M9" s="116" t="s">
        <v>56</v>
      </c>
      <c r="N9" s="126" t="s">
        <v>7</v>
      </c>
      <c r="O9" s="117"/>
      <c r="P9" s="117"/>
      <c r="Q9" s="117"/>
      <c r="R9" s="117"/>
      <c r="S9" s="117"/>
      <c r="T9" s="117"/>
      <c r="U9" s="117"/>
    </row>
    <row r="10" spans="1:21" ht="117">
      <c r="A10" s="124"/>
      <c r="B10" s="124"/>
      <c r="C10" s="123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47" t="s">
        <v>58</v>
      </c>
      <c r="O10" s="47" t="s">
        <v>59</v>
      </c>
      <c r="P10" s="47" t="s">
        <v>60</v>
      </c>
      <c r="Q10" s="47" t="s">
        <v>61</v>
      </c>
      <c r="R10" s="47" t="s">
        <v>62</v>
      </c>
      <c r="S10" s="117"/>
      <c r="T10" s="117"/>
      <c r="U10" s="117"/>
    </row>
    <row r="11" spans="1:21">
      <c r="A11" s="125"/>
      <c r="B11" s="125"/>
      <c r="C11" s="123"/>
      <c r="D11" s="118"/>
      <c r="E11" s="118"/>
      <c r="F11" s="118"/>
      <c r="G11" s="118"/>
      <c r="H11" s="118"/>
      <c r="I11" s="30" t="s">
        <v>63</v>
      </c>
      <c r="J11" s="30" t="s">
        <v>63</v>
      </c>
      <c r="K11" s="30" t="s">
        <v>63</v>
      </c>
      <c r="L11" s="30" t="s">
        <v>38</v>
      </c>
      <c r="M11" s="30" t="s">
        <v>22</v>
      </c>
      <c r="N11" s="30" t="s">
        <v>22</v>
      </c>
      <c r="O11" s="30" t="s">
        <v>22</v>
      </c>
      <c r="P11" s="30" t="s">
        <v>22</v>
      </c>
      <c r="Q11" s="30" t="s">
        <v>22</v>
      </c>
      <c r="R11" s="30" t="s">
        <v>22</v>
      </c>
      <c r="S11" s="30" t="s">
        <v>64</v>
      </c>
      <c r="T11" s="30" t="s">
        <v>64</v>
      </c>
      <c r="U11" s="118"/>
    </row>
    <row r="12" spans="1:21">
      <c r="A12" s="48">
        <v>1</v>
      </c>
      <c r="B12" s="48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30">
        <v>17</v>
      </c>
      <c r="R12" s="30">
        <v>18</v>
      </c>
      <c r="S12" s="30">
        <v>19</v>
      </c>
      <c r="T12" s="30">
        <v>20</v>
      </c>
      <c r="U12" s="30">
        <v>21</v>
      </c>
    </row>
    <row r="13" spans="1:21">
      <c r="A13" s="49"/>
      <c r="B13" s="50" t="s">
        <v>36</v>
      </c>
      <c r="C13" s="52"/>
      <c r="D13" s="52"/>
      <c r="E13" s="52"/>
      <c r="F13" s="52"/>
      <c r="G13" s="52"/>
      <c r="H13" s="52"/>
      <c r="I13" s="53"/>
      <c r="J13" s="53"/>
      <c r="K13" s="53"/>
      <c r="L13" s="54"/>
      <c r="M13" s="55"/>
      <c r="N13" s="53"/>
      <c r="O13" s="53"/>
      <c r="P13" s="53"/>
      <c r="Q13" s="55"/>
      <c r="R13" s="56"/>
      <c r="S13" s="55"/>
      <c r="T13" s="57"/>
      <c r="U13" s="58"/>
    </row>
    <row r="14" spans="1:21" s="23" customFormat="1">
      <c r="A14" s="115" t="s">
        <v>25</v>
      </c>
      <c r="B14" s="115"/>
      <c r="C14" s="63" t="s">
        <v>65</v>
      </c>
      <c r="D14" s="63" t="s">
        <v>65</v>
      </c>
      <c r="E14" s="63" t="s">
        <v>65</v>
      </c>
      <c r="F14" s="63" t="s">
        <v>65</v>
      </c>
      <c r="G14" s="64" t="s">
        <v>65</v>
      </c>
      <c r="H14" s="64" t="s">
        <v>65</v>
      </c>
      <c r="I14" s="65" t="e">
        <f>#REF!+I15</f>
        <v>#REF!</v>
      </c>
      <c r="J14" s="65" t="e">
        <f>#REF!+J15</f>
        <v>#REF!</v>
      </c>
      <c r="K14" s="65" t="e">
        <f>#REF!+K15</f>
        <v>#REF!</v>
      </c>
      <c r="L14" s="66" t="e">
        <f>#REF!+L15</f>
        <v>#REF!</v>
      </c>
      <c r="M14" s="65" t="e">
        <f>#REF!+M15</f>
        <v>#REF!</v>
      </c>
      <c r="N14" s="65" t="e">
        <f>#REF!+N15</f>
        <v>#REF!</v>
      </c>
      <c r="O14" s="65" t="e">
        <f>#REF!+O15</f>
        <v>#REF!</v>
      </c>
      <c r="P14" s="65" t="e">
        <f>#REF!+P15</f>
        <v>#REF!</v>
      </c>
      <c r="Q14" s="65" t="e">
        <f>#REF!+Q15</f>
        <v>#REF!</v>
      </c>
      <c r="R14" s="65" t="e">
        <f>#REF!+R15</f>
        <v>#REF!</v>
      </c>
      <c r="S14" s="67" t="s">
        <v>69</v>
      </c>
      <c r="T14" s="68" t="s">
        <v>69</v>
      </c>
      <c r="U14" s="69" t="s">
        <v>65</v>
      </c>
    </row>
    <row r="15" spans="1:21" s="23" customFormat="1">
      <c r="A15" s="96" t="s">
        <v>26</v>
      </c>
      <c r="B15" s="114"/>
      <c r="C15" s="82" t="s">
        <v>65</v>
      </c>
      <c r="D15" s="82" t="s">
        <v>65</v>
      </c>
      <c r="E15" s="82" t="s">
        <v>65</v>
      </c>
      <c r="F15" s="82" t="s">
        <v>65</v>
      </c>
      <c r="G15" s="82" t="s">
        <v>65</v>
      </c>
      <c r="H15" s="82" t="s">
        <v>65</v>
      </c>
      <c r="I15" s="22">
        <f>SUM(I16:I17)</f>
        <v>1151.5999999999999</v>
      </c>
      <c r="J15" s="22">
        <f t="shared" ref="J15:R15" si="0">SUM(J16:J17)</f>
        <v>1027.5999999999999</v>
      </c>
      <c r="K15" s="22">
        <f t="shared" si="0"/>
        <v>973.90000000000009</v>
      </c>
      <c r="L15" s="70">
        <f t="shared" si="0"/>
        <v>40</v>
      </c>
      <c r="M15" s="22">
        <f t="shared" si="0"/>
        <v>306591.84000000003</v>
      </c>
      <c r="N15" s="22">
        <f t="shared" si="0"/>
        <v>0</v>
      </c>
      <c r="O15" s="22">
        <f t="shared" si="0"/>
        <v>0</v>
      </c>
      <c r="P15" s="22">
        <f t="shared" si="0"/>
        <v>0</v>
      </c>
      <c r="Q15" s="22">
        <f t="shared" si="0"/>
        <v>306591.84000000003</v>
      </c>
      <c r="R15" s="22">
        <f t="shared" si="0"/>
        <v>0</v>
      </c>
      <c r="S15" s="71" t="s">
        <v>69</v>
      </c>
      <c r="T15" s="72" t="s">
        <v>65</v>
      </c>
      <c r="U15" s="72" t="s">
        <v>65</v>
      </c>
    </row>
    <row r="16" spans="1:21" s="23" customFormat="1" ht="42">
      <c r="A16" s="19">
        <v>1</v>
      </c>
      <c r="B16" s="17" t="s">
        <v>27</v>
      </c>
      <c r="C16" s="60" t="s">
        <v>66</v>
      </c>
      <c r="D16" s="62">
        <v>1972</v>
      </c>
      <c r="E16" s="59" t="s">
        <v>65</v>
      </c>
      <c r="F16" s="19" t="s">
        <v>68</v>
      </c>
      <c r="G16" s="59">
        <v>2</v>
      </c>
      <c r="H16" s="59">
        <v>2</v>
      </c>
      <c r="I16" s="80">
        <v>571.6</v>
      </c>
      <c r="J16" s="80">
        <v>511.6</v>
      </c>
      <c r="K16" s="80">
        <v>511.6</v>
      </c>
      <c r="L16" s="84">
        <v>23</v>
      </c>
      <c r="M16" s="71">
        <f t="shared" ref="M16:M17" si="1">SUM(N16:R16)</f>
        <v>245941.2</v>
      </c>
      <c r="N16" s="75">
        <v>0</v>
      </c>
      <c r="O16" s="75">
        <v>0</v>
      </c>
      <c r="P16" s="75">
        <v>0</v>
      </c>
      <c r="Q16" s="71">
        <f>'таблица 3'!C14</f>
        <v>245941.2</v>
      </c>
      <c r="R16" s="73">
        <v>0</v>
      </c>
      <c r="S16" s="71">
        <f t="shared" ref="S16:S17" si="2">M16/J16</f>
        <v>480.72947615324472</v>
      </c>
      <c r="T16" s="75">
        <v>526.66</v>
      </c>
      <c r="U16" s="76" t="s">
        <v>70</v>
      </c>
    </row>
    <row r="17" spans="1:21" s="23" customFormat="1" ht="42">
      <c r="A17" s="19">
        <v>2</v>
      </c>
      <c r="B17" s="17" t="s">
        <v>31</v>
      </c>
      <c r="C17" s="60" t="s">
        <v>66</v>
      </c>
      <c r="D17" s="62">
        <v>1972</v>
      </c>
      <c r="E17" s="59">
        <v>2014</v>
      </c>
      <c r="F17" s="19" t="s">
        <v>68</v>
      </c>
      <c r="G17" s="59">
        <v>2</v>
      </c>
      <c r="H17" s="59">
        <v>2</v>
      </c>
      <c r="I17" s="80">
        <v>580</v>
      </c>
      <c r="J17" s="80">
        <v>516</v>
      </c>
      <c r="K17" s="80">
        <v>462.3</v>
      </c>
      <c r="L17" s="84">
        <v>17</v>
      </c>
      <c r="M17" s="71">
        <f t="shared" si="1"/>
        <v>60650.64</v>
      </c>
      <c r="N17" s="75">
        <v>0</v>
      </c>
      <c r="O17" s="75">
        <v>0</v>
      </c>
      <c r="P17" s="75">
        <v>0</v>
      </c>
      <c r="Q17" s="71">
        <f>'[1]Таблица 3'!C655</f>
        <v>60650.64</v>
      </c>
      <c r="R17" s="73">
        <v>0</v>
      </c>
      <c r="S17" s="71">
        <f t="shared" si="2"/>
        <v>117.53999999999999</v>
      </c>
      <c r="T17" s="75">
        <v>273.43</v>
      </c>
      <c r="U17" s="76" t="s">
        <v>70</v>
      </c>
    </row>
    <row r="18" spans="1:21" s="23" customFormat="1">
      <c r="A18" s="51"/>
      <c r="B18" s="88" t="s">
        <v>29</v>
      </c>
      <c r="C18" s="77"/>
      <c r="D18" s="77"/>
      <c r="E18" s="77"/>
      <c r="F18" s="77"/>
      <c r="G18" s="77"/>
      <c r="H18" s="77"/>
      <c r="I18" s="78"/>
      <c r="J18" s="78"/>
      <c r="K18" s="78"/>
      <c r="L18" s="79"/>
      <c r="M18" s="71"/>
      <c r="N18" s="78"/>
      <c r="O18" s="78"/>
      <c r="P18" s="78"/>
      <c r="Q18" s="71"/>
      <c r="R18" s="73"/>
      <c r="S18" s="71"/>
      <c r="T18" s="72"/>
      <c r="U18" s="74"/>
    </row>
    <row r="19" spans="1:21" s="23" customFormat="1" ht="15" customHeight="1">
      <c r="A19" s="115" t="s">
        <v>25</v>
      </c>
      <c r="B19" s="115"/>
      <c r="C19" s="63" t="s">
        <v>65</v>
      </c>
      <c r="D19" s="63" t="s">
        <v>65</v>
      </c>
      <c r="E19" s="63" t="s">
        <v>65</v>
      </c>
      <c r="F19" s="63" t="s">
        <v>65</v>
      </c>
      <c r="G19" s="64" t="s">
        <v>65</v>
      </c>
      <c r="H19" s="64" t="s">
        <v>65</v>
      </c>
      <c r="I19" s="91">
        <v>7520.5</v>
      </c>
      <c r="J19" s="91">
        <v>5107.6000000000004</v>
      </c>
      <c r="K19" s="91">
        <v>4948.1000000000004</v>
      </c>
      <c r="L19" s="92">
        <v>177</v>
      </c>
      <c r="M19" s="91">
        <v>9785141.9600000009</v>
      </c>
      <c r="N19" s="91">
        <v>0</v>
      </c>
      <c r="O19" s="91">
        <v>0</v>
      </c>
      <c r="P19" s="91">
        <v>0</v>
      </c>
      <c r="Q19" s="91">
        <v>9785141.9600000009</v>
      </c>
      <c r="R19" s="91">
        <v>0</v>
      </c>
      <c r="S19" s="67" t="s">
        <v>69</v>
      </c>
      <c r="T19" s="68" t="s">
        <v>69</v>
      </c>
      <c r="U19" s="69" t="s">
        <v>65</v>
      </c>
    </row>
    <row r="20" spans="1:21" s="23" customFormat="1">
      <c r="A20" s="113" t="s">
        <v>26</v>
      </c>
      <c r="B20" s="113"/>
      <c r="C20" s="82" t="s">
        <v>65</v>
      </c>
      <c r="D20" s="82" t="s">
        <v>65</v>
      </c>
      <c r="E20" s="82" t="s">
        <v>65</v>
      </c>
      <c r="F20" s="82" t="s">
        <v>65</v>
      </c>
      <c r="G20" s="82" t="s">
        <v>65</v>
      </c>
      <c r="H20" s="82" t="s">
        <v>65</v>
      </c>
      <c r="I20" s="86">
        <v>3060.3</v>
      </c>
      <c r="J20" s="86">
        <v>2443.6999999999998</v>
      </c>
      <c r="K20" s="86">
        <v>2353.1999999999998</v>
      </c>
      <c r="L20" s="87">
        <v>82</v>
      </c>
      <c r="M20" s="86">
        <v>3275309.29</v>
      </c>
      <c r="N20" s="86">
        <v>0</v>
      </c>
      <c r="O20" s="86">
        <v>0</v>
      </c>
      <c r="P20" s="86">
        <v>0</v>
      </c>
      <c r="Q20" s="86">
        <v>3275309.29</v>
      </c>
      <c r="R20" s="86">
        <v>0</v>
      </c>
      <c r="S20" s="71" t="s">
        <v>69</v>
      </c>
      <c r="T20" s="81" t="s">
        <v>65</v>
      </c>
      <c r="U20" s="81" t="s">
        <v>65</v>
      </c>
    </row>
    <row r="21" spans="1:21" s="23" customFormat="1" ht="42">
      <c r="A21" s="19">
        <v>1</v>
      </c>
      <c r="B21" s="13" t="s">
        <v>30</v>
      </c>
      <c r="C21" s="60" t="s">
        <v>66</v>
      </c>
      <c r="D21" s="62">
        <v>1974</v>
      </c>
      <c r="E21" s="59" t="s">
        <v>65</v>
      </c>
      <c r="F21" s="19" t="s">
        <v>67</v>
      </c>
      <c r="G21" s="59">
        <v>2</v>
      </c>
      <c r="H21" s="59">
        <v>2</v>
      </c>
      <c r="I21" s="80">
        <v>739.6</v>
      </c>
      <c r="J21" s="80">
        <v>700.8</v>
      </c>
      <c r="K21" s="80">
        <v>664</v>
      </c>
      <c r="L21" s="84">
        <v>26</v>
      </c>
      <c r="M21" s="71">
        <v>1214346.2399999998</v>
      </c>
      <c r="N21" s="85">
        <v>0</v>
      </c>
      <c r="O21" s="85">
        <v>0</v>
      </c>
      <c r="P21" s="85">
        <v>0</v>
      </c>
      <c r="Q21" s="71">
        <v>1214346.2399999998</v>
      </c>
      <c r="R21" s="73">
        <v>0</v>
      </c>
      <c r="S21" s="71">
        <v>1732.7999999999997</v>
      </c>
      <c r="T21" s="75">
        <v>1732.7999999999997</v>
      </c>
      <c r="U21" s="76" t="s">
        <v>71</v>
      </c>
    </row>
    <row r="22" spans="1:21" s="23" customFormat="1" ht="42">
      <c r="A22" s="19">
        <v>2</v>
      </c>
      <c r="B22" s="17" t="s">
        <v>27</v>
      </c>
      <c r="C22" s="60" t="s">
        <v>66</v>
      </c>
      <c r="D22" s="62">
        <v>1972</v>
      </c>
      <c r="E22" s="59" t="s">
        <v>65</v>
      </c>
      <c r="F22" s="19" t="s">
        <v>68</v>
      </c>
      <c r="G22" s="59">
        <v>2</v>
      </c>
      <c r="H22" s="59">
        <v>2</v>
      </c>
      <c r="I22" s="80">
        <v>571.6</v>
      </c>
      <c r="J22" s="80">
        <v>511.6</v>
      </c>
      <c r="K22" s="80">
        <v>511.6</v>
      </c>
      <c r="L22" s="84">
        <v>23</v>
      </c>
      <c r="M22" s="71">
        <v>212390.74</v>
      </c>
      <c r="N22" s="75">
        <v>0</v>
      </c>
      <c r="O22" s="75">
        <v>0</v>
      </c>
      <c r="P22" s="75">
        <v>0</v>
      </c>
      <c r="Q22" s="71">
        <v>212390.74</v>
      </c>
      <c r="R22" s="73">
        <v>0</v>
      </c>
      <c r="S22" s="71">
        <v>415.15</v>
      </c>
      <c r="T22" s="75">
        <v>667.84999999999991</v>
      </c>
      <c r="U22" s="76" t="s">
        <v>71</v>
      </c>
    </row>
    <row r="23" spans="1:21" s="23" customFormat="1" ht="42">
      <c r="A23" s="61">
        <v>3</v>
      </c>
      <c r="B23" s="13" t="s">
        <v>31</v>
      </c>
      <c r="C23" s="60" t="s">
        <v>66</v>
      </c>
      <c r="D23" s="62">
        <v>1972</v>
      </c>
      <c r="E23" s="59" t="s">
        <v>65</v>
      </c>
      <c r="F23" s="19" t="s">
        <v>67</v>
      </c>
      <c r="G23" s="59">
        <v>2</v>
      </c>
      <c r="H23" s="59">
        <v>2</v>
      </c>
      <c r="I23" s="80">
        <v>580</v>
      </c>
      <c r="J23" s="80">
        <v>516</v>
      </c>
      <c r="K23" s="80">
        <v>462.3</v>
      </c>
      <c r="L23" s="84">
        <v>17</v>
      </c>
      <c r="M23" s="71">
        <v>1082490.6000000001</v>
      </c>
      <c r="N23" s="80">
        <v>0</v>
      </c>
      <c r="O23" s="80">
        <v>0</v>
      </c>
      <c r="P23" s="80">
        <v>0</v>
      </c>
      <c r="Q23" s="71">
        <v>1082490.6000000001</v>
      </c>
      <c r="R23" s="73">
        <v>0</v>
      </c>
      <c r="S23" s="71">
        <v>2097.8500000000004</v>
      </c>
      <c r="T23" s="75">
        <v>667.84999999999991</v>
      </c>
      <c r="U23" s="76" t="s">
        <v>71</v>
      </c>
    </row>
    <row r="24" spans="1:21" s="23" customFormat="1" ht="42">
      <c r="A24" s="61">
        <v>4</v>
      </c>
      <c r="B24" s="13" t="s">
        <v>32</v>
      </c>
      <c r="C24" s="60" t="s">
        <v>66</v>
      </c>
      <c r="D24" s="62">
        <v>1975</v>
      </c>
      <c r="E24" s="59" t="s">
        <v>65</v>
      </c>
      <c r="F24" s="19" t="s">
        <v>67</v>
      </c>
      <c r="G24" s="59">
        <v>2</v>
      </c>
      <c r="H24" s="59">
        <v>2</v>
      </c>
      <c r="I24" s="80">
        <v>1169.0999999999999</v>
      </c>
      <c r="J24" s="80">
        <v>715.3</v>
      </c>
      <c r="K24" s="80">
        <v>715.3</v>
      </c>
      <c r="L24" s="84">
        <v>16</v>
      </c>
      <c r="M24" s="71">
        <v>766081.71</v>
      </c>
      <c r="N24" s="80">
        <v>0</v>
      </c>
      <c r="O24" s="80">
        <v>0</v>
      </c>
      <c r="P24" s="80">
        <v>0</v>
      </c>
      <c r="Q24" s="71">
        <v>766081.71</v>
      </c>
      <c r="R24" s="73">
        <v>0</v>
      </c>
      <c r="S24" s="71">
        <v>1070.993583111981</v>
      </c>
      <c r="T24" s="75">
        <v>1070.993583111981</v>
      </c>
      <c r="U24" s="76" t="s">
        <v>71</v>
      </c>
    </row>
    <row r="25" spans="1:21" s="23" customFormat="1">
      <c r="A25" s="112" t="s">
        <v>33</v>
      </c>
      <c r="B25" s="112"/>
      <c r="C25" s="83" t="s">
        <v>65</v>
      </c>
      <c r="D25" s="83" t="s">
        <v>65</v>
      </c>
      <c r="E25" s="83" t="s">
        <v>65</v>
      </c>
      <c r="F25" s="83" t="s">
        <v>65</v>
      </c>
      <c r="G25" s="83" t="s">
        <v>65</v>
      </c>
      <c r="H25" s="83" t="s">
        <v>65</v>
      </c>
      <c r="I25" s="80">
        <v>1448.8</v>
      </c>
      <c r="J25" s="80">
        <v>1325.87</v>
      </c>
      <c r="K25" s="80">
        <v>1325.87</v>
      </c>
      <c r="L25" s="80">
        <v>81</v>
      </c>
      <c r="M25" s="80">
        <v>2913545.6399999997</v>
      </c>
      <c r="N25" s="80">
        <v>0</v>
      </c>
      <c r="O25" s="80">
        <v>0</v>
      </c>
      <c r="P25" s="80">
        <v>0</v>
      </c>
      <c r="Q25" s="80">
        <v>2913545.6399999997</v>
      </c>
      <c r="R25" s="80">
        <v>0</v>
      </c>
      <c r="S25" s="71" t="s">
        <v>69</v>
      </c>
      <c r="T25" s="75" t="s">
        <v>69</v>
      </c>
      <c r="U25" s="76" t="s">
        <v>69</v>
      </c>
    </row>
    <row r="26" spans="1:21" s="23" customFormat="1" ht="42">
      <c r="A26" s="61"/>
      <c r="B26" s="17" t="s">
        <v>34</v>
      </c>
      <c r="C26" s="60" t="s">
        <v>66</v>
      </c>
      <c r="D26" s="60">
        <v>1968</v>
      </c>
      <c r="E26" s="61" t="s">
        <v>65</v>
      </c>
      <c r="F26" s="60" t="s">
        <v>67</v>
      </c>
      <c r="G26" s="61">
        <v>2</v>
      </c>
      <c r="H26" s="61">
        <v>2</v>
      </c>
      <c r="I26" s="85">
        <v>754.8</v>
      </c>
      <c r="J26" s="85">
        <v>701.27</v>
      </c>
      <c r="K26" s="85">
        <v>701.27</v>
      </c>
      <c r="L26" s="89">
        <v>36</v>
      </c>
      <c r="M26" s="22">
        <v>1520062.44</v>
      </c>
      <c r="N26" s="73">
        <v>0</v>
      </c>
      <c r="O26" s="73">
        <v>0</v>
      </c>
      <c r="P26" s="73">
        <v>0</v>
      </c>
      <c r="Q26" s="22">
        <v>1520062.44</v>
      </c>
      <c r="R26" s="73">
        <v>0</v>
      </c>
      <c r="S26" s="22">
        <v>2167.5851526516176</v>
      </c>
      <c r="T26" s="73">
        <v>3406.92</v>
      </c>
      <c r="U26" s="90" t="s">
        <v>71</v>
      </c>
    </row>
    <row r="27" spans="1:21" s="23" customFormat="1" ht="42">
      <c r="A27" s="61"/>
      <c r="B27" s="17" t="s">
        <v>35</v>
      </c>
      <c r="C27" s="60" t="s">
        <v>66</v>
      </c>
      <c r="D27" s="60">
        <v>1968</v>
      </c>
      <c r="E27" s="61" t="s">
        <v>65</v>
      </c>
      <c r="F27" s="60" t="s">
        <v>67</v>
      </c>
      <c r="G27" s="61">
        <v>2</v>
      </c>
      <c r="H27" s="61">
        <v>2</v>
      </c>
      <c r="I27" s="85">
        <v>694</v>
      </c>
      <c r="J27" s="85">
        <v>624.6</v>
      </c>
      <c r="K27" s="85">
        <v>624.6</v>
      </c>
      <c r="L27" s="89">
        <v>45</v>
      </c>
      <c r="M27" s="22">
        <v>1393483.2</v>
      </c>
      <c r="N27" s="73">
        <v>0</v>
      </c>
      <c r="O27" s="73">
        <v>0</v>
      </c>
      <c r="P27" s="73">
        <v>0</v>
      </c>
      <c r="Q27" s="22">
        <v>1393483.2</v>
      </c>
      <c r="R27" s="73">
        <v>0</v>
      </c>
      <c r="S27" s="22">
        <v>2231.0009606147933</v>
      </c>
      <c r="T27" s="73">
        <v>2880.26</v>
      </c>
      <c r="U27" s="90" t="s">
        <v>71</v>
      </c>
    </row>
  </sheetData>
  <mergeCells count="29">
    <mergeCell ref="A19:B19"/>
    <mergeCell ref="A14:B14"/>
    <mergeCell ref="A15:B15"/>
    <mergeCell ref="P1:U1"/>
    <mergeCell ref="P2:U2"/>
    <mergeCell ref="A4:U4"/>
    <mergeCell ref="A6:U6"/>
    <mergeCell ref="A8:A11"/>
    <mergeCell ref="B8:B11"/>
    <mergeCell ref="C8:C11"/>
    <mergeCell ref="D8:E8"/>
    <mergeCell ref="F8:F11"/>
    <mergeCell ref="G8:G11"/>
    <mergeCell ref="S8:S10"/>
    <mergeCell ref="D9:D11"/>
    <mergeCell ref="E9:E11"/>
    <mergeCell ref="J9:J10"/>
    <mergeCell ref="K9:K10"/>
    <mergeCell ref="M9:M10"/>
    <mergeCell ref="N9:R9"/>
    <mergeCell ref="H8:H11"/>
    <mergeCell ref="I8:I10"/>
    <mergeCell ref="J8:K8"/>
    <mergeCell ref="L8:L10"/>
    <mergeCell ref="M8:R8"/>
    <mergeCell ref="T8:T10"/>
    <mergeCell ref="U8:U11"/>
    <mergeCell ref="A20:B20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3</vt:lpstr>
      <vt:lpstr>Таблица 2</vt:lpstr>
      <vt:lpstr>таблица 1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2021-12-07T02:02:24Z</dcterms:modified>
</cp:coreProperties>
</file>