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8" i="1"/>
  <c r="F169"/>
  <c r="D137"/>
  <c r="C137"/>
  <c r="F137"/>
  <c r="K49"/>
  <c r="K99"/>
  <c r="K93"/>
  <c r="K84"/>
  <c r="K72"/>
  <c r="J47"/>
  <c r="J48"/>
  <c r="I49"/>
  <c r="K36"/>
  <c r="L24"/>
  <c r="K24"/>
  <c r="K222"/>
  <c r="K212"/>
  <c r="K201"/>
  <c r="K186"/>
  <c r="K180"/>
  <c r="K165"/>
  <c r="M152"/>
  <c r="K152"/>
  <c r="K147"/>
  <c r="K132"/>
  <c r="G154"/>
  <c r="G79"/>
  <c r="C30"/>
  <c r="J79" l="1"/>
  <c r="J69"/>
  <c r="G47"/>
  <c r="G185"/>
  <c r="G171"/>
  <c r="E165"/>
  <c r="D165"/>
  <c r="C165"/>
  <c r="G143"/>
  <c r="G144"/>
  <c r="G129"/>
  <c r="G122"/>
  <c r="G123"/>
  <c r="F104"/>
  <c r="G96"/>
  <c r="G97"/>
  <c r="G64"/>
  <c r="G65"/>
  <c r="G66"/>
  <c r="F64"/>
  <c r="F65"/>
  <c r="F66"/>
  <c r="J19"/>
  <c r="J18"/>
  <c r="J66"/>
  <c r="G22"/>
  <c r="G23"/>
  <c r="G18"/>
  <c r="F33"/>
  <c r="F34"/>
  <c r="F35"/>
  <c r="F18"/>
  <c r="F19"/>
  <c r="F20"/>
  <c r="F21"/>
  <c r="F22"/>
  <c r="F23"/>
  <c r="F193"/>
  <c r="F56" l="1"/>
  <c r="G220"/>
  <c r="F220"/>
  <c r="G170"/>
  <c r="G145"/>
  <c r="G125"/>
  <c r="F87"/>
  <c r="G149"/>
  <c r="G196" l="1"/>
  <c r="J199"/>
  <c r="J198"/>
  <c r="J163"/>
  <c r="J70"/>
  <c r="E222" l="1"/>
  <c r="D222"/>
  <c r="C222"/>
  <c r="I221"/>
  <c r="I222" s="1"/>
  <c r="G221"/>
  <c r="F221"/>
  <c r="J220"/>
  <c r="J219"/>
  <c r="G219"/>
  <c r="F219"/>
  <c r="D217"/>
  <c r="C217"/>
  <c r="E216"/>
  <c r="J216" s="1"/>
  <c r="I215"/>
  <c r="G215"/>
  <c r="F215"/>
  <c r="I214"/>
  <c r="G214"/>
  <c r="F214"/>
  <c r="E212"/>
  <c r="D212"/>
  <c r="C212"/>
  <c r="I211"/>
  <c r="G211"/>
  <c r="F211"/>
  <c r="I210"/>
  <c r="G210"/>
  <c r="F210"/>
  <c r="J209"/>
  <c r="G209"/>
  <c r="F209"/>
  <c r="I208"/>
  <c r="G208"/>
  <c r="F208"/>
  <c r="J207"/>
  <c r="G207"/>
  <c r="F207"/>
  <c r="H205"/>
  <c r="E205"/>
  <c r="D205"/>
  <c r="C205"/>
  <c r="J204"/>
  <c r="J205" s="1"/>
  <c r="G204"/>
  <c r="F204"/>
  <c r="F205" s="1"/>
  <c r="I203"/>
  <c r="I205" s="1"/>
  <c r="G203"/>
  <c r="E201"/>
  <c r="D201"/>
  <c r="C201"/>
  <c r="J200"/>
  <c r="G200"/>
  <c r="F200"/>
  <c r="G199"/>
  <c r="F199"/>
  <c r="G198"/>
  <c r="F198"/>
  <c r="J197"/>
  <c r="G197"/>
  <c r="F197"/>
  <c r="J196"/>
  <c r="F196"/>
  <c r="J195"/>
  <c r="G195"/>
  <c r="F195"/>
  <c r="J194"/>
  <c r="G194"/>
  <c r="F194"/>
  <c r="J193"/>
  <c r="G193"/>
  <c r="J192"/>
  <c r="G192"/>
  <c r="F192"/>
  <c r="J191"/>
  <c r="I201"/>
  <c r="G191"/>
  <c r="F191"/>
  <c r="J190"/>
  <c r="G190"/>
  <c r="F190"/>
  <c r="J189"/>
  <c r="G189"/>
  <c r="F189"/>
  <c r="J188"/>
  <c r="G188"/>
  <c r="F188"/>
  <c r="E186"/>
  <c r="D186"/>
  <c r="C186"/>
  <c r="F185"/>
  <c r="J184"/>
  <c r="G184"/>
  <c r="F184"/>
  <c r="J183"/>
  <c r="G183"/>
  <c r="F183"/>
  <c r="J182"/>
  <c r="G182"/>
  <c r="F182"/>
  <c r="E180"/>
  <c r="D180"/>
  <c r="C180"/>
  <c r="I179"/>
  <c r="G179"/>
  <c r="F179"/>
  <c r="G178"/>
  <c r="F178"/>
  <c r="I177"/>
  <c r="G177"/>
  <c r="F177"/>
  <c r="I176"/>
  <c r="G176"/>
  <c r="F176"/>
  <c r="I175"/>
  <c r="G175"/>
  <c r="F175"/>
  <c r="J174"/>
  <c r="G174"/>
  <c r="F174"/>
  <c r="J173"/>
  <c r="G173"/>
  <c r="F173"/>
  <c r="J172"/>
  <c r="G172"/>
  <c r="F172"/>
  <c r="J171"/>
  <c r="F171"/>
  <c r="J169"/>
  <c r="G169"/>
  <c r="J168"/>
  <c r="G168"/>
  <c r="J167"/>
  <c r="G167"/>
  <c r="F167"/>
  <c r="G164"/>
  <c r="F164"/>
  <c r="G163"/>
  <c r="F163"/>
  <c r="J162"/>
  <c r="G162"/>
  <c r="F162"/>
  <c r="I161"/>
  <c r="G161"/>
  <c r="F161"/>
  <c r="I160"/>
  <c r="G160"/>
  <c r="F160"/>
  <c r="G159"/>
  <c r="F159"/>
  <c r="J158"/>
  <c r="G158"/>
  <c r="F158"/>
  <c r="J157"/>
  <c r="G157"/>
  <c r="F157"/>
  <c r="I155"/>
  <c r="E155"/>
  <c r="D155"/>
  <c r="C155"/>
  <c r="J154"/>
  <c r="G155"/>
  <c r="F154"/>
  <c r="F155" s="1"/>
  <c r="I152"/>
  <c r="E152"/>
  <c r="D152"/>
  <c r="C152"/>
  <c r="J151"/>
  <c r="G151"/>
  <c r="F151"/>
  <c r="J150"/>
  <c r="G150"/>
  <c r="F150"/>
  <c r="J149"/>
  <c r="F149"/>
  <c r="I147"/>
  <c r="E147"/>
  <c r="D147"/>
  <c r="C147"/>
  <c r="G146"/>
  <c r="F146"/>
  <c r="J145"/>
  <c r="F145"/>
  <c r="J144"/>
  <c r="F144"/>
  <c r="J143"/>
  <c r="F143"/>
  <c r="J142"/>
  <c r="G142"/>
  <c r="F142"/>
  <c r="J141"/>
  <c r="G141"/>
  <c r="F141"/>
  <c r="J140"/>
  <c r="G140"/>
  <c r="F140"/>
  <c r="J139"/>
  <c r="G139"/>
  <c r="F139"/>
  <c r="I135"/>
  <c r="G135"/>
  <c r="I134"/>
  <c r="G134"/>
  <c r="E132"/>
  <c r="D132"/>
  <c r="C132"/>
  <c r="I131"/>
  <c r="G131"/>
  <c r="F131"/>
  <c r="J130"/>
  <c r="G130"/>
  <c r="F130"/>
  <c r="J129"/>
  <c r="F129"/>
  <c r="J128"/>
  <c r="G128"/>
  <c r="F128"/>
  <c r="I127"/>
  <c r="G127"/>
  <c r="F127"/>
  <c r="J126"/>
  <c r="G126"/>
  <c r="F126"/>
  <c r="J125"/>
  <c r="F125"/>
  <c r="J124"/>
  <c r="G124"/>
  <c r="F124"/>
  <c r="J123"/>
  <c r="F123"/>
  <c r="J122"/>
  <c r="F122"/>
  <c r="J121"/>
  <c r="G121"/>
  <c r="F121"/>
  <c r="D119"/>
  <c r="C119"/>
  <c r="I118"/>
  <c r="G118"/>
  <c r="I117"/>
  <c r="G117"/>
  <c r="I116"/>
  <c r="G116"/>
  <c r="E114"/>
  <c r="D114"/>
  <c r="C114"/>
  <c r="J113"/>
  <c r="G113"/>
  <c r="F113"/>
  <c r="I112"/>
  <c r="I114" s="1"/>
  <c r="G112"/>
  <c r="F112"/>
  <c r="E110"/>
  <c r="G110" s="1"/>
  <c r="D110"/>
  <c r="C110"/>
  <c r="G109"/>
  <c r="F109"/>
  <c r="I108"/>
  <c r="I110" s="1"/>
  <c r="G108"/>
  <c r="F108"/>
  <c r="E106"/>
  <c r="D106"/>
  <c r="C106"/>
  <c r="I105"/>
  <c r="G105"/>
  <c r="F105"/>
  <c r="I104"/>
  <c r="G104"/>
  <c r="J103"/>
  <c r="G103"/>
  <c r="F103"/>
  <c r="J102"/>
  <c r="G102"/>
  <c r="F102"/>
  <c r="I101"/>
  <c r="G101"/>
  <c r="I99"/>
  <c r="E99"/>
  <c r="D99"/>
  <c r="C99"/>
  <c r="G98"/>
  <c r="F98"/>
  <c r="J97"/>
  <c r="F97"/>
  <c r="J96"/>
  <c r="F96"/>
  <c r="J95"/>
  <c r="G95"/>
  <c r="F95"/>
  <c r="E93"/>
  <c r="D93"/>
  <c r="C93"/>
  <c r="J92"/>
  <c r="G92"/>
  <c r="F92"/>
  <c r="I91"/>
  <c r="G91"/>
  <c r="F91"/>
  <c r="I90"/>
  <c r="G90"/>
  <c r="F90"/>
  <c r="J89"/>
  <c r="G89"/>
  <c r="F89"/>
  <c r="J88"/>
  <c r="G88"/>
  <c r="F88"/>
  <c r="J87"/>
  <c r="G87"/>
  <c r="J86"/>
  <c r="G86"/>
  <c r="F86"/>
  <c r="I84"/>
  <c r="E84"/>
  <c r="G84" s="1"/>
  <c r="D84"/>
  <c r="C84"/>
  <c r="G83"/>
  <c r="F83"/>
  <c r="G82"/>
  <c r="F82"/>
  <c r="G81"/>
  <c r="F81"/>
  <c r="J80"/>
  <c r="G80"/>
  <c r="F80"/>
  <c r="F79"/>
  <c r="F77"/>
  <c r="D77"/>
  <c r="C77"/>
  <c r="I76"/>
  <c r="G76"/>
  <c r="I75"/>
  <c r="G75"/>
  <c r="I74"/>
  <c r="G74"/>
  <c r="E72"/>
  <c r="D72"/>
  <c r="C72"/>
  <c r="I71"/>
  <c r="G71"/>
  <c r="F71"/>
  <c r="G70"/>
  <c r="F70"/>
  <c r="G69"/>
  <c r="F69"/>
  <c r="J68"/>
  <c r="G68"/>
  <c r="F68"/>
  <c r="J67"/>
  <c r="G67"/>
  <c r="F67"/>
  <c r="J65"/>
  <c r="I64"/>
  <c r="J63"/>
  <c r="G63"/>
  <c r="F63"/>
  <c r="I61"/>
  <c r="E61"/>
  <c r="D61"/>
  <c r="C61"/>
  <c r="G60"/>
  <c r="F60"/>
  <c r="J59"/>
  <c r="G59"/>
  <c r="F59"/>
  <c r="F57"/>
  <c r="E57"/>
  <c r="C57"/>
  <c r="I56"/>
  <c r="G56"/>
  <c r="I55"/>
  <c r="G55"/>
  <c r="E53"/>
  <c r="C53"/>
  <c r="I52"/>
  <c r="G52"/>
  <c r="I51"/>
  <c r="G51"/>
  <c r="E49"/>
  <c r="D49"/>
  <c r="C49"/>
  <c r="G48"/>
  <c r="F48"/>
  <c r="F47"/>
  <c r="G46"/>
  <c r="F46"/>
  <c r="J45"/>
  <c r="G45"/>
  <c r="F45"/>
  <c r="E43"/>
  <c r="D43"/>
  <c r="C43"/>
  <c r="J42"/>
  <c r="G42"/>
  <c r="F42"/>
  <c r="F43" s="1"/>
  <c r="I41"/>
  <c r="G41"/>
  <c r="I40"/>
  <c r="G40"/>
  <c r="I39"/>
  <c r="G39"/>
  <c r="I38"/>
  <c r="G38"/>
  <c r="I36"/>
  <c r="E36"/>
  <c r="D36"/>
  <c r="C36"/>
  <c r="J35"/>
  <c r="G35"/>
  <c r="J34"/>
  <c r="G34"/>
  <c r="J33"/>
  <c r="G33"/>
  <c r="J32"/>
  <c r="G32"/>
  <c r="F32"/>
  <c r="F36" s="1"/>
  <c r="E30"/>
  <c r="D30"/>
  <c r="G28"/>
  <c r="F28"/>
  <c r="F30" s="1"/>
  <c r="I27"/>
  <c r="G27"/>
  <c r="I26"/>
  <c r="G26"/>
  <c r="E24"/>
  <c r="D24"/>
  <c r="C24"/>
  <c r="J23"/>
  <c r="J22"/>
  <c r="J21"/>
  <c r="G21"/>
  <c r="I20"/>
  <c r="I24" s="1"/>
  <c r="G20"/>
  <c r="J16"/>
  <c r="G16"/>
  <c r="F16"/>
  <c r="F24" s="1"/>
  <c r="J24" l="1"/>
  <c r="D226"/>
  <c r="F106"/>
  <c r="G72"/>
  <c r="F93"/>
  <c r="C226"/>
  <c r="G152"/>
  <c r="I132"/>
  <c r="I77"/>
  <c r="G99"/>
  <c r="F152"/>
  <c r="G114"/>
  <c r="I72"/>
  <c r="I93"/>
  <c r="I165"/>
  <c r="I180"/>
  <c r="F212"/>
  <c r="I212"/>
  <c r="I217"/>
  <c r="F222"/>
  <c r="F165"/>
  <c r="F186"/>
  <c r="G222"/>
  <c r="F61"/>
  <c r="I43"/>
  <c r="G77"/>
  <c r="G106"/>
  <c r="F114"/>
  <c r="G119"/>
  <c r="F147"/>
  <c r="G165"/>
  <c r="G186"/>
  <c r="I106"/>
  <c r="G212"/>
  <c r="I30"/>
  <c r="G61"/>
  <c r="G93"/>
  <c r="F99"/>
  <c r="F216"/>
  <c r="I186"/>
  <c r="J185"/>
  <c r="G147"/>
  <c r="G30"/>
  <c r="G205"/>
  <c r="F49"/>
  <c r="G49"/>
  <c r="F132"/>
  <c r="F201"/>
  <c r="G201"/>
  <c r="F180"/>
  <c r="G180"/>
  <c r="G132"/>
  <c r="F84"/>
  <c r="F72"/>
  <c r="G43"/>
  <c r="G36"/>
  <c r="G24"/>
  <c r="F110"/>
  <c r="G216"/>
  <c r="G217" s="1"/>
  <c r="E217"/>
  <c r="E226" s="1"/>
  <c r="I226" l="1"/>
  <c r="J226" s="1"/>
  <c r="G226"/>
</calcChain>
</file>

<file path=xl/sharedStrings.xml><?xml version="1.0" encoding="utf-8"?>
<sst xmlns="http://schemas.openxmlformats.org/spreadsheetml/2006/main" count="381" uniqueCount="318">
  <si>
    <t xml:space="preserve">Проект квот добычи </t>
  </si>
  <si>
    <r>
      <rPr>
        <b/>
        <u/>
        <sz val="14"/>
        <rFont val="Calibri"/>
        <family val="2"/>
        <charset val="204"/>
        <scheme val="minor"/>
      </rPr>
      <t>Медведя бурого</t>
    </r>
    <r>
      <rPr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</si>
  <si>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</si>
  <si>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</si>
  <si>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</si>
  <si>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</si>
  <si>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</si>
  <si>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</si>
  <si>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</si>
  <si>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</si>
  <si>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</si>
  <si>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</si>
  <si>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</si>
  <si>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в целях научно-исследовательской деятельности НИИВ Восточной Сибири -филиал СФНЦА РАН, особей</t>
  </si>
  <si>
    <t>в том числе для КМНС, особей</t>
  </si>
  <si>
    <t>1.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</si>
  <si>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</si>
  <si>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</si>
  <si>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</si>
  <si>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</si>
  <si>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</si>
  <si>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</si>
  <si>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</si>
  <si>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</si>
  <si>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</si>
  <si>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</si>
  <si>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</si>
  <si>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</si>
  <si>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</si>
  <si>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</si>
  <si>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</si>
  <si>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</si>
  <si>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</si>
  <si>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</si>
  <si>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</si>
  <si>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</si>
  <si>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</si>
  <si>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</si>
  <si>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</si>
  <si>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</si>
  <si>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</si>
  <si>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</si>
  <si>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</si>
  <si>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</si>
  <si>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</si>
  <si>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</si>
  <si>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</si>
  <si>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</si>
  <si>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</si>
  <si>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</si>
  <si>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</si>
  <si>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</si>
  <si>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</si>
  <si>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</si>
  <si>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</si>
  <si>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</si>
  <si>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</si>
  <si>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</si>
  <si>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</si>
  <si>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</si>
  <si>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</si>
  <si>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</si>
  <si>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</si>
  <si>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</si>
  <si>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</si>
  <si>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</si>
  <si>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</si>
  <si>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</si>
  <si>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</si>
  <si>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</si>
  <si>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</si>
  <si>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</si>
  <si>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</si>
  <si>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</si>
  <si>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</si>
  <si>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</si>
  <si>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</si>
  <si>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</si>
  <si>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</si>
  <si>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</si>
  <si>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</si>
  <si>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</si>
  <si>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</si>
  <si>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</si>
  <si>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</si>
  <si>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</si>
  <si>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</si>
  <si>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</si>
  <si>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</si>
  <si>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</si>
  <si>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</si>
  <si>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</si>
  <si>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</si>
  <si>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</si>
  <si>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</si>
  <si>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</si>
  <si>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</si>
  <si>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</si>
  <si>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</si>
  <si>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</si>
  <si>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</si>
  <si>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</si>
  <si>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</si>
  <si>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</si>
  <si>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</si>
  <si>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</si>
  <si>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</si>
  <si>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</si>
  <si>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</si>
  <si>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</si>
  <si>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</si>
  <si>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</si>
  <si>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</si>
  <si>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</si>
  <si>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</si>
  <si>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</si>
  <si>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</si>
  <si>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</si>
  <si>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</si>
  <si>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</si>
  <si>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</si>
  <si>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</si>
  <si>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</si>
  <si>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</si>
  <si>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</si>
  <si>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</si>
  <si>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</si>
  <si>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</si>
  <si>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</si>
  <si>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</si>
  <si>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</si>
  <si>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</si>
  <si>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</si>
  <si>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</si>
  <si>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</si>
  <si>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</si>
  <si>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</si>
  <si>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</si>
  <si>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</si>
  <si>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</si>
  <si>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</si>
  <si>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</si>
  <si>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</si>
  <si>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</si>
  <si>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</si>
  <si>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</si>
  <si>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</si>
  <si>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</si>
  <si>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</si>
  <si>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</si>
  <si>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</si>
  <si>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</si>
  <si>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</si>
  <si>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</si>
  <si>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</si>
  <si>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</si>
  <si>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</si>
  <si>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</si>
  <si>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</si>
  <si>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</si>
  <si>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</si>
  <si>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</si>
  <si>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</si>
  <si>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</si>
  <si>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</si>
  <si>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</si>
  <si>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</si>
  <si>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</si>
  <si>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</si>
  <si>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</si>
  <si>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</si>
  <si>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</si>
  <si>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</si>
  <si>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</si>
  <si>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</si>
  <si>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</si>
  <si>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</si>
  <si>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</si>
  <si>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</si>
  <si>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</si>
  <si>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</si>
  <si>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</si>
  <si>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</si>
  <si>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</si>
  <si>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</si>
  <si>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</si>
  <si>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</si>
  <si>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</si>
  <si>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</si>
  <si>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</si>
  <si>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</si>
  <si>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</si>
  <si>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</si>
  <si>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</si>
  <si>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</si>
  <si>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</si>
  <si>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</si>
  <si>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</si>
  <si>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</si>
  <si>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</si>
  <si>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</si>
  <si>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</si>
  <si>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</si>
  <si>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</si>
  <si>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</si>
  <si>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</si>
  <si>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</si>
  <si>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</si>
  <si>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</si>
  <si>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</si>
  <si>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</si>
  <si>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</si>
  <si>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</si>
  <si>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</si>
  <si>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</si>
  <si>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</si>
  <si>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</si>
  <si>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</si>
  <si>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</si>
  <si>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</si>
  <si>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</si>
  <si>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</si>
  <si>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</si>
  <si>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</si>
  <si>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</si>
  <si>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</si>
  <si>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</si>
  <si>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</si>
  <si>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</si>
  <si>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</si>
  <si>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</si>
  <si>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</si>
  <si>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</si>
  <si>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</si>
  <si>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</si>
  <si>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</si>
  <si>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</si>
  <si>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</si>
  <si>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</si>
  <si>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</si>
  <si>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</si>
  <si>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</si>
  <si>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</si>
  <si>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</si>
  <si>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</si>
  <si>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</si>
  <si>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</si>
  <si>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</si>
  <si>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</si>
  <si>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</si>
  <si>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</si>
  <si>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</si>
  <si>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</si>
  <si>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</si>
  <si>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</si>
  <si>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</si>
  <si>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</si>
  <si>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</si>
  <si>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</si>
  <si>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</si>
  <si>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</si>
  <si>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</si>
  <si>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</si>
  <si>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</si>
  <si>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</si>
  <si>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</si>
  <si>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</si>
  <si>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</si>
  <si>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</si>
  <si>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</si>
  <si>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</si>
  <si>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</si>
  <si>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</si>
  <si>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</si>
  <si>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</si>
  <si>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</si>
  <si>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</si>
  <si>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</si>
  <si>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</si>
  <si>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</si>
  <si>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</si>
  <si>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</si>
  <si>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</si>
  <si>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</si>
  <si>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</si>
  <si>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</si>
  <si>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</si>
  <si>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</si>
  <si>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</si>
  <si>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</si>
  <si>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</si>
  <si>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</si>
  <si>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</si>
  <si>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</si>
  <si>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</si>
  <si>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</si>
  <si>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</si>
  <si>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</si>
  <si>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</si>
  <si>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</si>
  <si>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</si>
  <si>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</si>
  <si>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</si>
  <si>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СПК Маяк</t>
  </si>
  <si>
    <t>В целях научно-исследовательской деятельности НИИВ Восточной Сибири-филиал СФНЦА РАН</t>
  </si>
  <si>
    <t>без разделения по половому при знаку</t>
  </si>
  <si>
    <t>ИП Щеглов В.В.</t>
  </si>
  <si>
    <t>ИП Бродягин В.А.</t>
  </si>
  <si>
    <t>1.8</t>
  </si>
  <si>
    <t>2.4</t>
  </si>
  <si>
    <t>3.1</t>
  </si>
  <si>
    <t>3.4</t>
  </si>
  <si>
    <t>4.5</t>
  </si>
  <si>
    <t>2022 -2023 гг</t>
  </si>
  <si>
    <t>2021-2022 гг</t>
  </si>
  <si>
    <t>19.3</t>
  </si>
  <si>
    <t>24.1</t>
  </si>
  <si>
    <t>24.2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</si>
</sst>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164" fontId="1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0" fontId="11" fillId="2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1" fontId="11" fillId="2" borderId="2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2" fontId="11" fillId="2" borderId="22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5" fillId="2" borderId="6" xfId="0" applyFont="1" applyFill="1" applyBorder="1" applyAlignment="1">
      <alignment vertical="center" wrapText="1"/>
    </xf>
    <xf numFmtId="165" fontId="12" fillId="2" borderId="22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2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1" fontId="11" fillId="2" borderId="22" xfId="0" applyNumberFormat="1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 wrapText="1"/>
    </xf>
    <xf numFmtId="1" fontId="1" fillId="2" borderId="22" xfId="0" applyNumberFormat="1" applyFont="1" applyFill="1" applyBorder="1" applyAlignment="1">
      <alignment horizontal="center"/>
    </xf>
    <xf numFmtId="1" fontId="13" fillId="2" borderId="22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4" fillId="2" borderId="22" xfId="0" applyNumberFormat="1" applyFont="1" applyFill="1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14" fillId="2" borderId="2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2" fontId="11" fillId="2" borderId="22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2" fontId="14" fillId="2" borderId="12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7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vertical="center"/>
    </xf>
    <xf numFmtId="0" fontId="17" fillId="2" borderId="22" xfId="0" applyNumberFormat="1" applyFont="1" applyFill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0" fontId="18" fillId="0" borderId="0" xfId="0" applyFont="1"/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textRotation="90"/>
    </xf>
    <xf numFmtId="164" fontId="5" fillId="2" borderId="15" xfId="0" applyNumberFormat="1" applyFont="1" applyFill="1" applyBorder="1" applyAlignment="1"/>
    <xf numFmtId="164" fontId="5" fillId="2" borderId="21" xfId="0" applyNumberFormat="1" applyFont="1" applyFill="1" applyBorder="1" applyAlignment="1"/>
    <xf numFmtId="164" fontId="7" fillId="2" borderId="12" xfId="0" applyNumberFormat="1" applyFont="1" applyFill="1" applyBorder="1" applyAlignment="1">
      <alignment horizontal="center" vertical="center" textRotation="90" wrapText="1"/>
    </xf>
    <xf numFmtId="164" fontId="7" fillId="2" borderId="15" xfId="0" applyNumberFormat="1" applyFont="1" applyFill="1" applyBorder="1" applyAlignment="1">
      <alignment horizontal="center" vertical="center" textRotation="90" wrapText="1"/>
    </xf>
    <xf numFmtId="164" fontId="7" fillId="2" borderId="21" xfId="0" applyNumberFormat="1" applyFont="1" applyFill="1" applyBorder="1" applyAlignment="1">
      <alignment horizontal="center" vertical="center" textRotation="90" wrapText="1"/>
    </xf>
    <xf numFmtId="1" fontId="5" fillId="2" borderId="12" xfId="0" applyNumberFormat="1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2" fontId="9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9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/>
    <xf numFmtId="0" fontId="5" fillId="2" borderId="15" xfId="0" applyFont="1" applyFill="1" applyBorder="1" applyAlignment="1"/>
    <xf numFmtId="1" fontId="0" fillId="2" borderId="15" xfId="0" applyNumberFormat="1" applyFill="1" applyBorder="1" applyAlignment="1">
      <alignment wrapText="1"/>
    </xf>
    <xf numFmtId="0" fontId="5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top" wrapText="1"/>
    </xf>
    <xf numFmtId="0" fontId="6" fillId="2" borderId="21" xfId="0" applyFont="1" applyFill="1" applyBorder="1" applyAlignment="1"/>
    <xf numFmtId="0" fontId="5" fillId="2" borderId="21" xfId="0" applyFont="1" applyFill="1" applyBorder="1" applyAlignment="1"/>
    <xf numFmtId="1" fontId="0" fillId="2" borderId="21" xfId="0" applyNumberForma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="80" zoomScaleNormal="80" workbookViewId="0">
      <pane xSplit="6" ySplit="13" topLeftCell="G14" activePane="bottomRight" state="frozen"/>
      <selection pane="topRight" activeCell="I1" sqref="I1"/>
      <selection pane="bottomLeft" activeCell="A14" sqref="A14"/>
      <selection pane="bottomRight" activeCell="A167" sqref="A167:XFD170"/>
    </sheetView>
  </sheetViews>
  <sheetFormatPr defaultRowHeight="15"/>
  <cols>
    <col min="1" max="1" width="7.5703125" style="3" customWidth="1"/>
    <col min="2" max="2" width="46" style="2" customWidth="1"/>
    <col min="3" max="3" width="15.5703125" style="1" customWidth="1"/>
    <col min="4" max="4" width="10.5703125" style="1" customWidth="1"/>
    <col min="5" max="5" width="10.85546875" style="3" customWidth="1"/>
    <col min="6" max="6" width="19.7109375" style="4" customWidth="1"/>
    <col min="7" max="8" width="9.140625" style="1"/>
    <col min="9" max="9" width="9.140625" style="5"/>
    <col min="10" max="10" width="11.140625" style="6" bestFit="1" customWidth="1"/>
    <col min="11" max="11" width="11.140625" style="71" customWidth="1"/>
    <col min="12" max="12" width="11.140625" style="6" customWidth="1"/>
    <col min="13" max="13" width="9.140625" style="1"/>
  </cols>
  <sheetData>
    <row r="1" spans="1:13">
      <c r="L1" s="71"/>
    </row>
    <row r="2" spans="1:13" ht="18.75">
      <c r="E2" s="83" t="s">
        <v>0</v>
      </c>
      <c r="F2" s="84"/>
    </row>
    <row r="4" spans="1:13" ht="18.75">
      <c r="F4" s="7" t="s">
        <v>1</v>
      </c>
    </row>
    <row r="5" spans="1:13" ht="18.75">
      <c r="F5" s="7"/>
    </row>
    <row r="6" spans="1:13" ht="18.75">
      <c r="F6" s="7" t="s">
        <v>2</v>
      </c>
    </row>
    <row r="7" spans="1:13" ht="18.75">
      <c r="F7" s="7"/>
    </row>
    <row r="8" spans="1:13" ht="3.75" customHeight="1" thickBot="1">
      <c r="F8" s="7" t="s">
        <v>302</v>
      </c>
    </row>
    <row r="9" spans="1:13">
      <c r="A9" s="85" t="s">
        <v>3</v>
      </c>
      <c r="B9" s="88" t="s">
        <v>4</v>
      </c>
      <c r="C9" s="111" t="s">
        <v>5</v>
      </c>
      <c r="D9" s="112" t="s">
        <v>6</v>
      </c>
      <c r="E9" s="113"/>
      <c r="F9" s="114" t="s">
        <v>7</v>
      </c>
      <c r="G9" s="91" t="s">
        <v>8</v>
      </c>
      <c r="H9" s="92"/>
      <c r="I9" s="92"/>
      <c r="J9" s="92"/>
      <c r="K9" s="92"/>
      <c r="L9" s="92"/>
      <c r="M9" s="92"/>
    </row>
    <row r="10" spans="1:13" ht="14.45" customHeight="1">
      <c r="A10" s="86"/>
      <c r="B10" s="89"/>
      <c r="C10" s="115"/>
      <c r="D10" s="116"/>
      <c r="E10" s="117"/>
      <c r="F10" s="118"/>
      <c r="G10" s="93" t="s">
        <v>9</v>
      </c>
      <c r="H10" s="94"/>
      <c r="I10" s="93" t="s">
        <v>10</v>
      </c>
      <c r="J10" s="95"/>
      <c r="K10" s="95"/>
      <c r="L10" s="95"/>
      <c r="M10" s="95"/>
    </row>
    <row r="11" spans="1:13" ht="62.25" customHeight="1" thickBot="1">
      <c r="A11" s="86"/>
      <c r="B11" s="89"/>
      <c r="C11" s="115"/>
      <c r="D11" s="116"/>
      <c r="E11" s="117"/>
      <c r="F11" s="118"/>
      <c r="G11" s="119" t="s">
        <v>11</v>
      </c>
      <c r="H11" s="120" t="s">
        <v>12</v>
      </c>
      <c r="I11" s="119" t="s">
        <v>11</v>
      </c>
      <c r="J11" s="96" t="s">
        <v>12</v>
      </c>
      <c r="K11" s="102" t="s">
        <v>305</v>
      </c>
      <c r="L11" s="99" t="s">
        <v>13</v>
      </c>
      <c r="M11" s="121" t="s">
        <v>14</v>
      </c>
    </row>
    <row r="12" spans="1:13" ht="15.75" hidden="1" customHeight="1" thickBot="1">
      <c r="A12" s="86"/>
      <c r="B12" s="89"/>
      <c r="C12" s="115"/>
      <c r="D12" s="122"/>
      <c r="E12" s="123"/>
      <c r="F12" s="118"/>
      <c r="G12" s="124"/>
      <c r="H12" s="125"/>
      <c r="I12" s="124"/>
      <c r="J12" s="97"/>
      <c r="K12" s="126"/>
      <c r="L12" s="100"/>
      <c r="M12" s="125"/>
    </row>
    <row r="13" spans="1:13" ht="69.75" customHeight="1" thickBot="1">
      <c r="A13" s="87"/>
      <c r="B13" s="90"/>
      <c r="C13" s="127"/>
      <c r="D13" s="128" t="s">
        <v>314</v>
      </c>
      <c r="E13" s="129" t="s">
        <v>313</v>
      </c>
      <c r="F13" s="130"/>
      <c r="G13" s="131"/>
      <c r="H13" s="132"/>
      <c r="I13" s="131"/>
      <c r="J13" s="98"/>
      <c r="K13" s="133"/>
      <c r="L13" s="101"/>
      <c r="M13" s="132"/>
    </row>
    <row r="14" spans="1:13" s="76" customFormat="1" ht="14.25">
      <c r="A14" s="72">
        <v>1</v>
      </c>
      <c r="B14" s="73">
        <v>2</v>
      </c>
      <c r="C14" s="72">
        <v>3</v>
      </c>
      <c r="D14" s="72">
        <v>4</v>
      </c>
      <c r="E14" s="72">
        <v>5</v>
      </c>
      <c r="F14" s="74">
        <v>6</v>
      </c>
      <c r="G14" s="72">
        <v>7</v>
      </c>
      <c r="H14" s="72">
        <v>8</v>
      </c>
      <c r="I14" s="72">
        <v>9</v>
      </c>
      <c r="J14" s="74">
        <v>10</v>
      </c>
      <c r="K14" s="75">
        <v>11</v>
      </c>
      <c r="L14" s="74">
        <v>12</v>
      </c>
      <c r="M14" s="72">
        <v>13</v>
      </c>
    </row>
    <row r="15" spans="1:13" ht="15.75">
      <c r="A15" s="105" t="s">
        <v>15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s="1" customFormat="1" ht="15.75">
      <c r="A16" s="70" t="s">
        <v>16</v>
      </c>
      <c r="B16" s="8" t="s">
        <v>17</v>
      </c>
      <c r="C16" s="9">
        <v>380.35</v>
      </c>
      <c r="D16" s="10">
        <v>24</v>
      </c>
      <c r="E16" s="10">
        <v>7</v>
      </c>
      <c r="F16" s="50">
        <f>E16/C16</f>
        <v>1.8404101485473903E-2</v>
      </c>
      <c r="G16" s="12">
        <f>E16*30%</f>
        <v>2.1</v>
      </c>
      <c r="H16" s="12">
        <v>30</v>
      </c>
      <c r="I16" s="16">
        <v>1</v>
      </c>
      <c r="J16" s="17">
        <f>I16/E16%</f>
        <v>14.285714285714285</v>
      </c>
      <c r="K16" s="54">
        <v>1</v>
      </c>
      <c r="L16" s="17"/>
      <c r="M16" s="12"/>
    </row>
    <row r="17" spans="1:13" s="1" customFormat="1" ht="45">
      <c r="A17" s="70" t="s">
        <v>18</v>
      </c>
      <c r="B17" s="8" t="s">
        <v>304</v>
      </c>
      <c r="C17" s="9"/>
      <c r="D17" s="10"/>
      <c r="E17" s="10"/>
      <c r="F17" s="50"/>
      <c r="G17" s="12"/>
      <c r="H17" s="12"/>
      <c r="I17" s="16">
        <v>1</v>
      </c>
      <c r="J17" s="17"/>
      <c r="K17" s="54">
        <v>1</v>
      </c>
      <c r="L17" s="54"/>
      <c r="M17" s="12"/>
    </row>
    <row r="18" spans="1:13" s="1" customFormat="1" ht="30">
      <c r="A18" s="70" t="s">
        <v>20</v>
      </c>
      <c r="B18" s="8" t="s">
        <v>19</v>
      </c>
      <c r="C18" s="18">
        <v>76.88</v>
      </c>
      <c r="D18" s="10">
        <v>17</v>
      </c>
      <c r="E18" s="10">
        <v>27</v>
      </c>
      <c r="F18" s="50">
        <f t="shared" ref="F18:F23" si="0">E18/C18</f>
        <v>0.35119667013527578</v>
      </c>
      <c r="G18" s="12">
        <f>E18*30%</f>
        <v>8.1</v>
      </c>
      <c r="H18" s="12">
        <v>30</v>
      </c>
      <c r="I18" s="16">
        <v>8</v>
      </c>
      <c r="J18" s="17">
        <f>I18/E18%</f>
        <v>29.629629629629626</v>
      </c>
      <c r="K18" s="54">
        <v>8</v>
      </c>
      <c r="L18" s="17"/>
      <c r="M18" s="12"/>
    </row>
    <row r="19" spans="1:13" s="1" customFormat="1" ht="15.75">
      <c r="A19" s="70" t="s">
        <v>22</v>
      </c>
      <c r="B19" s="20" t="s">
        <v>21</v>
      </c>
      <c r="C19" s="9">
        <v>24.2</v>
      </c>
      <c r="D19" s="10">
        <v>0</v>
      </c>
      <c r="E19" s="10">
        <v>48</v>
      </c>
      <c r="F19" s="50">
        <f t="shared" si="0"/>
        <v>1.9834710743801653</v>
      </c>
      <c r="G19" s="26">
        <v>1</v>
      </c>
      <c r="H19" s="12">
        <v>30</v>
      </c>
      <c r="I19" s="16">
        <v>1</v>
      </c>
      <c r="J19" s="17">
        <f>I19/E19%</f>
        <v>2.0833333333333335</v>
      </c>
      <c r="K19" s="54">
        <v>1</v>
      </c>
      <c r="L19" s="17"/>
      <c r="M19" s="12"/>
    </row>
    <row r="20" spans="1:13" s="1" customFormat="1" ht="15.75">
      <c r="A20" s="70" t="s">
        <v>24</v>
      </c>
      <c r="B20" s="8" t="s">
        <v>23</v>
      </c>
      <c r="C20" s="18">
        <v>38.39</v>
      </c>
      <c r="D20" s="10">
        <v>0</v>
      </c>
      <c r="E20" s="10">
        <v>0</v>
      </c>
      <c r="F20" s="50">
        <f t="shared" si="0"/>
        <v>0</v>
      </c>
      <c r="G20" s="12">
        <f>E20*30%</f>
        <v>0</v>
      </c>
      <c r="H20" s="12">
        <v>30</v>
      </c>
      <c r="I20" s="16">
        <f>E20*30%</f>
        <v>0</v>
      </c>
      <c r="J20" s="17">
        <v>0</v>
      </c>
      <c r="K20" s="54"/>
      <c r="L20" s="17"/>
      <c r="M20" s="12"/>
    </row>
    <row r="21" spans="1:13" s="1" customFormat="1" ht="15.75">
      <c r="A21" s="70" t="s">
        <v>25</v>
      </c>
      <c r="B21" s="8" t="s">
        <v>306</v>
      </c>
      <c r="C21" s="18">
        <v>21.94</v>
      </c>
      <c r="D21" s="10">
        <v>19</v>
      </c>
      <c r="E21" s="10">
        <v>11</v>
      </c>
      <c r="F21" s="50">
        <f t="shared" si="0"/>
        <v>0.50136736554238825</v>
      </c>
      <c r="G21" s="12">
        <f>E21*30%</f>
        <v>3.3</v>
      </c>
      <c r="H21" s="12">
        <v>30</v>
      </c>
      <c r="I21" s="16">
        <v>2</v>
      </c>
      <c r="J21" s="17">
        <f>I21/E21%</f>
        <v>18.181818181818183</v>
      </c>
      <c r="K21" s="54">
        <v>2</v>
      </c>
      <c r="L21" s="17"/>
      <c r="M21" s="12"/>
    </row>
    <row r="22" spans="1:13" s="2" customFormat="1" ht="31.5">
      <c r="A22" s="70" t="s">
        <v>27</v>
      </c>
      <c r="B22" s="20" t="s">
        <v>26</v>
      </c>
      <c r="C22" s="18">
        <v>50</v>
      </c>
      <c r="D22" s="66">
        <v>34</v>
      </c>
      <c r="E22" s="66">
        <v>19</v>
      </c>
      <c r="F22" s="67">
        <f t="shared" si="0"/>
        <v>0.38</v>
      </c>
      <c r="G22" s="59">
        <f>E22*30%</f>
        <v>5.7</v>
      </c>
      <c r="H22" s="59">
        <v>30</v>
      </c>
      <c r="I22" s="60">
        <v>3</v>
      </c>
      <c r="J22" s="61">
        <f>I22/E22%</f>
        <v>15.789473684210526</v>
      </c>
      <c r="K22" s="68">
        <v>3</v>
      </c>
      <c r="L22" s="68">
        <v>2</v>
      </c>
      <c r="M22" s="59"/>
    </row>
    <row r="23" spans="1:13" s="1" customFormat="1" ht="15.75">
      <c r="A23" s="70" t="s">
        <v>308</v>
      </c>
      <c r="B23" s="8" t="s">
        <v>28</v>
      </c>
      <c r="C23" s="18">
        <v>36.840000000000003</v>
      </c>
      <c r="D23" s="21">
        <v>30</v>
      </c>
      <c r="E23" s="10">
        <v>31</v>
      </c>
      <c r="F23" s="50">
        <f t="shared" si="0"/>
        <v>0.8414766558089033</v>
      </c>
      <c r="G23" s="12">
        <f>E23*30%</f>
        <v>9.2999999999999989</v>
      </c>
      <c r="H23" s="12">
        <v>30</v>
      </c>
      <c r="I23" s="16">
        <v>9</v>
      </c>
      <c r="J23" s="17">
        <f>I23/E23%</f>
        <v>29.032258064516128</v>
      </c>
      <c r="K23" s="54">
        <v>9</v>
      </c>
      <c r="L23" s="17"/>
      <c r="M23" s="12"/>
    </row>
    <row r="24" spans="1:13" s="1" customFormat="1" ht="15.75">
      <c r="A24" s="12"/>
      <c r="B24" s="22" t="s">
        <v>29</v>
      </c>
      <c r="C24" s="82">
        <f>C23+C22+C21+C20+C19+C18+C16</f>
        <v>628.6</v>
      </c>
      <c r="D24" s="23">
        <f>D23+D22+D21+D20+D19+D18+D16</f>
        <v>124</v>
      </c>
      <c r="E24" s="23">
        <f>E23+E22+E21+E20+E19+E18+E16</f>
        <v>143</v>
      </c>
      <c r="F24" s="24">
        <f>SUM(F16:F23)</f>
        <v>4.0759158673522062</v>
      </c>
      <c r="G24" s="12">
        <f>SUM(G16:G23)</f>
        <v>29.5</v>
      </c>
      <c r="H24" s="12"/>
      <c r="I24" s="25">
        <f>SUM(I16:I23)</f>
        <v>25</v>
      </c>
      <c r="J24" s="17">
        <f>SUM(J16:J23)</f>
        <v>109.00222717922207</v>
      </c>
      <c r="K24" s="48">
        <f>SUM(K16:K23)</f>
        <v>25</v>
      </c>
      <c r="L24" s="48">
        <f>SUM(L16:L23)</f>
        <v>2</v>
      </c>
      <c r="M24" s="12"/>
    </row>
    <row r="25" spans="1:13" s="1" customFormat="1" ht="14.25" customHeight="1">
      <c r="A25" s="107" t="s">
        <v>30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s="1" customFormat="1" ht="15.75">
      <c r="A26" s="70" t="s">
        <v>31</v>
      </c>
      <c r="B26" s="8" t="s">
        <v>17</v>
      </c>
      <c r="C26" s="18">
        <v>425.29</v>
      </c>
      <c r="D26" s="14">
        <v>0</v>
      </c>
      <c r="E26" s="10">
        <v>0</v>
      </c>
      <c r="F26" s="26">
        <v>0</v>
      </c>
      <c r="G26" s="12">
        <f>E26*30%</f>
        <v>0</v>
      </c>
      <c r="H26" s="12">
        <v>30</v>
      </c>
      <c r="I26" s="16">
        <f>E26*30%</f>
        <v>0</v>
      </c>
      <c r="J26" s="17">
        <v>0</v>
      </c>
      <c r="K26" s="54"/>
      <c r="L26" s="17"/>
      <c r="M26" s="12"/>
    </row>
    <row r="27" spans="1:13" s="1" customFormat="1" ht="30">
      <c r="A27" s="70" t="s">
        <v>32</v>
      </c>
      <c r="B27" s="8" t="s">
        <v>33</v>
      </c>
      <c r="C27" s="18">
        <v>60.46</v>
      </c>
      <c r="D27" s="14">
        <v>0</v>
      </c>
      <c r="E27" s="10">
        <v>0</v>
      </c>
      <c r="F27" s="26">
        <v>0</v>
      </c>
      <c r="G27" s="12">
        <f>E27*30%</f>
        <v>0</v>
      </c>
      <c r="H27" s="12">
        <v>30</v>
      </c>
      <c r="I27" s="16">
        <f>E27*30%</f>
        <v>0</v>
      </c>
      <c r="J27" s="17">
        <v>0</v>
      </c>
      <c r="K27" s="54"/>
      <c r="L27" s="17"/>
      <c r="M27" s="12"/>
    </row>
    <row r="28" spans="1:13" s="1" customFormat="1" ht="15.75">
      <c r="A28" s="70" t="s">
        <v>34</v>
      </c>
      <c r="B28" s="8" t="s">
        <v>35</v>
      </c>
      <c r="C28" s="18">
        <v>79.2</v>
      </c>
      <c r="D28" s="14">
        <v>12</v>
      </c>
      <c r="E28" s="10">
        <v>0</v>
      </c>
      <c r="F28" s="26">
        <f>E28/C28</f>
        <v>0</v>
      </c>
      <c r="G28" s="12">
        <f>E28*30%</f>
        <v>0</v>
      </c>
      <c r="H28" s="12">
        <v>30</v>
      </c>
      <c r="I28" s="16">
        <v>0</v>
      </c>
      <c r="J28" s="17">
        <v>0</v>
      </c>
      <c r="K28" s="54"/>
      <c r="L28" s="17"/>
      <c r="M28" s="12"/>
    </row>
    <row r="29" spans="1:13" s="1" customFormat="1" ht="15.75">
      <c r="A29" s="70" t="s">
        <v>309</v>
      </c>
      <c r="B29" s="135" t="s">
        <v>307</v>
      </c>
      <c r="C29" s="134">
        <v>80.819999999999993</v>
      </c>
      <c r="D29" s="14">
        <v>0</v>
      </c>
      <c r="E29" s="10">
        <v>0</v>
      </c>
      <c r="F29" s="26">
        <v>0</v>
      </c>
      <c r="G29" s="12">
        <v>0</v>
      </c>
      <c r="H29" s="12">
        <v>30</v>
      </c>
      <c r="I29" s="16">
        <v>0</v>
      </c>
      <c r="J29" s="17">
        <v>0</v>
      </c>
      <c r="K29" s="54"/>
      <c r="L29" s="17"/>
      <c r="M29" s="12"/>
    </row>
    <row r="30" spans="1:13" s="1" customFormat="1" ht="15.75">
      <c r="A30" s="12"/>
      <c r="B30" s="22" t="s">
        <v>29</v>
      </c>
      <c r="C30" s="82">
        <f>SUM(C26:C29)</f>
        <v>645.77</v>
      </c>
      <c r="D30" s="23">
        <f>SUM(D26:D28)</f>
        <v>12</v>
      </c>
      <c r="E30" s="23">
        <f>SUM(E26:E28)</f>
        <v>0</v>
      </c>
      <c r="F30" s="24">
        <f>SUM(F26:F28)</f>
        <v>0</v>
      </c>
      <c r="G30" s="12">
        <f>SUM(G26:G28)</f>
        <v>0</v>
      </c>
      <c r="H30" s="12"/>
      <c r="I30" s="16">
        <f>SUM(I26:I28)</f>
        <v>0</v>
      </c>
      <c r="J30" s="17"/>
      <c r="K30" s="54"/>
      <c r="L30" s="17"/>
      <c r="M30" s="12"/>
    </row>
    <row r="31" spans="1:13" s="1" customFormat="1">
      <c r="A31" s="107" t="s">
        <v>36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s="1" customFormat="1" ht="15.75">
      <c r="A32" s="13" t="s">
        <v>310</v>
      </c>
      <c r="B32" s="8" t="s">
        <v>37</v>
      </c>
      <c r="C32" s="18">
        <v>222.18</v>
      </c>
      <c r="D32" s="14">
        <v>13</v>
      </c>
      <c r="E32" s="10">
        <v>7</v>
      </c>
      <c r="F32" s="49">
        <f>E32/C32</f>
        <v>3.1505986137366097E-2</v>
      </c>
      <c r="G32" s="12">
        <f>E32*30%</f>
        <v>2.1</v>
      </c>
      <c r="H32" s="12">
        <v>30</v>
      </c>
      <c r="I32" s="16">
        <v>2</v>
      </c>
      <c r="J32" s="17">
        <f>I32/E32%</f>
        <v>28.571428571428569</v>
      </c>
      <c r="K32" s="54">
        <v>2</v>
      </c>
      <c r="L32" s="17"/>
      <c r="M32" s="12"/>
    </row>
    <row r="33" spans="1:13" s="2" customFormat="1" ht="15.75">
      <c r="A33" s="13" t="s">
        <v>38</v>
      </c>
      <c r="B33" s="8" t="s">
        <v>39</v>
      </c>
      <c r="C33" s="18">
        <v>141.53</v>
      </c>
      <c r="D33" s="19">
        <v>6</v>
      </c>
      <c r="E33" s="66">
        <v>12</v>
      </c>
      <c r="F33" s="58">
        <f t="shared" ref="F33:F35" si="1">E33/C33</f>
        <v>8.4787677524199814E-2</v>
      </c>
      <c r="G33" s="59">
        <f>E33*30%</f>
        <v>3.5999999999999996</v>
      </c>
      <c r="H33" s="59">
        <v>30</v>
      </c>
      <c r="I33" s="60">
        <v>3</v>
      </c>
      <c r="J33" s="61">
        <f>I33/E33%</f>
        <v>25</v>
      </c>
      <c r="K33" s="68">
        <v>3</v>
      </c>
      <c r="L33" s="61"/>
      <c r="M33" s="59"/>
    </row>
    <row r="34" spans="1:13" s="1" customFormat="1" ht="15.75">
      <c r="A34" s="13" t="s">
        <v>40</v>
      </c>
      <c r="B34" s="8" t="s">
        <v>41</v>
      </c>
      <c r="C34" s="18">
        <v>12.04</v>
      </c>
      <c r="D34" s="14">
        <v>2</v>
      </c>
      <c r="E34" s="10">
        <v>6</v>
      </c>
      <c r="F34" s="49">
        <f t="shared" si="1"/>
        <v>0.49833887043189373</v>
      </c>
      <c r="G34" s="12">
        <f>E34*30%</f>
        <v>1.7999999999999998</v>
      </c>
      <c r="H34" s="12">
        <v>30</v>
      </c>
      <c r="I34" s="16">
        <v>1</v>
      </c>
      <c r="J34" s="17">
        <f>I34/E34%</f>
        <v>16.666666666666668</v>
      </c>
      <c r="K34" s="54">
        <v>1</v>
      </c>
      <c r="L34" s="17"/>
      <c r="M34" s="12"/>
    </row>
    <row r="35" spans="1:13" s="1" customFormat="1" ht="15.75">
      <c r="A35" s="13" t="s">
        <v>311</v>
      </c>
      <c r="B35" s="65" t="s">
        <v>42</v>
      </c>
      <c r="C35" s="28">
        <v>51.01</v>
      </c>
      <c r="D35" s="14">
        <v>4</v>
      </c>
      <c r="E35" s="10">
        <v>8</v>
      </c>
      <c r="F35" s="49">
        <f t="shared" si="1"/>
        <v>0.15683199372672027</v>
      </c>
      <c r="G35" s="12">
        <f>E35*30%</f>
        <v>2.4</v>
      </c>
      <c r="H35" s="12">
        <v>30</v>
      </c>
      <c r="I35" s="16">
        <v>2</v>
      </c>
      <c r="J35" s="17">
        <f>I35/E35%</f>
        <v>25</v>
      </c>
      <c r="K35" s="54">
        <v>2</v>
      </c>
      <c r="L35" s="17"/>
      <c r="M35" s="12"/>
    </row>
    <row r="36" spans="1:13" s="1" customFormat="1" ht="15.75">
      <c r="A36" s="12"/>
      <c r="B36" s="22" t="s">
        <v>29</v>
      </c>
      <c r="C36" s="82">
        <f t="shared" ref="C36:F36" si="2">SUM(C32:C35)</f>
        <v>426.76000000000005</v>
      </c>
      <c r="D36" s="23">
        <f t="shared" si="2"/>
        <v>25</v>
      </c>
      <c r="E36" s="23">
        <f t="shared" si="2"/>
        <v>33</v>
      </c>
      <c r="F36" s="24">
        <f t="shared" si="2"/>
        <v>0.77146452782017993</v>
      </c>
      <c r="G36" s="12">
        <f>SUM(G32:G35)</f>
        <v>9.8999999999999986</v>
      </c>
      <c r="H36" s="12"/>
      <c r="I36" s="16">
        <f>SUM(I32:I35)</f>
        <v>8</v>
      </c>
      <c r="J36" s="17"/>
      <c r="K36" s="48">
        <f>SUM(K32:K35)</f>
        <v>8</v>
      </c>
      <c r="L36" s="17"/>
      <c r="M36" s="12"/>
    </row>
    <row r="37" spans="1:13" s="1" customFormat="1">
      <c r="A37" s="107" t="s">
        <v>43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s="1" customFormat="1" ht="15.75">
      <c r="A38" s="70" t="s">
        <v>44</v>
      </c>
      <c r="B38" s="8" t="s">
        <v>37</v>
      </c>
      <c r="C38" s="51">
        <v>163.21</v>
      </c>
      <c r="D38" s="14">
        <v>0</v>
      </c>
      <c r="E38" s="10">
        <v>0</v>
      </c>
      <c r="F38" s="26">
        <v>0</v>
      </c>
      <c r="G38" s="12">
        <f>E38*30%</f>
        <v>0</v>
      </c>
      <c r="H38" s="12">
        <v>30</v>
      </c>
      <c r="I38" s="16">
        <f>E38*30%</f>
        <v>0</v>
      </c>
      <c r="J38" s="17">
        <v>0</v>
      </c>
      <c r="K38" s="54"/>
      <c r="L38" s="17"/>
      <c r="M38" s="12"/>
    </row>
    <row r="39" spans="1:13" s="1" customFormat="1" ht="30">
      <c r="A39" s="70" t="s">
        <v>45</v>
      </c>
      <c r="B39" s="8" t="s">
        <v>46</v>
      </c>
      <c r="C39" s="51">
        <v>275.52999999999997</v>
      </c>
      <c r="D39" s="14">
        <v>0</v>
      </c>
      <c r="E39" s="10">
        <v>0</v>
      </c>
      <c r="F39" s="26">
        <v>0</v>
      </c>
      <c r="G39" s="12">
        <f>E39*30%</f>
        <v>0</v>
      </c>
      <c r="H39" s="12">
        <v>30</v>
      </c>
      <c r="I39" s="16">
        <f>E39*30%</f>
        <v>0</v>
      </c>
      <c r="J39" s="17">
        <v>0</v>
      </c>
      <c r="K39" s="54"/>
      <c r="L39" s="17"/>
      <c r="M39" s="12"/>
    </row>
    <row r="40" spans="1:13" s="1" customFormat="1" ht="30">
      <c r="A40" s="70" t="s">
        <v>47</v>
      </c>
      <c r="B40" s="8" t="s">
        <v>48</v>
      </c>
      <c r="C40" s="51">
        <v>65.400000000000006</v>
      </c>
      <c r="D40" s="14">
        <v>0</v>
      </c>
      <c r="E40" s="10">
        <v>0</v>
      </c>
      <c r="F40" s="26">
        <v>0</v>
      </c>
      <c r="G40" s="12">
        <f>E40*30%</f>
        <v>0</v>
      </c>
      <c r="H40" s="12">
        <v>30</v>
      </c>
      <c r="I40" s="16">
        <f>E40*30%</f>
        <v>0</v>
      </c>
      <c r="J40" s="17">
        <v>0</v>
      </c>
      <c r="K40" s="54"/>
      <c r="L40" s="17"/>
      <c r="M40" s="12"/>
    </row>
    <row r="41" spans="1:13" s="1" customFormat="1" ht="30">
      <c r="A41" s="70" t="s">
        <v>50</v>
      </c>
      <c r="B41" s="8" t="s">
        <v>49</v>
      </c>
      <c r="C41" s="51">
        <v>33.369999999999997</v>
      </c>
      <c r="D41" s="14">
        <v>0</v>
      </c>
      <c r="E41" s="10">
        <v>0</v>
      </c>
      <c r="F41" s="26">
        <v>0</v>
      </c>
      <c r="G41" s="12">
        <f>E41*30%</f>
        <v>0</v>
      </c>
      <c r="H41" s="12">
        <v>30</v>
      </c>
      <c r="I41" s="16">
        <f>E41*30%</f>
        <v>0</v>
      </c>
      <c r="J41" s="17">
        <v>0</v>
      </c>
      <c r="K41" s="54"/>
      <c r="L41" s="17"/>
      <c r="M41" s="12"/>
    </row>
    <row r="42" spans="1:13" s="1" customFormat="1" ht="15.75">
      <c r="A42" s="70" t="s">
        <v>312</v>
      </c>
      <c r="B42" s="8" t="s">
        <v>51</v>
      </c>
      <c r="C42" s="51">
        <v>64</v>
      </c>
      <c r="D42" s="14">
        <v>14</v>
      </c>
      <c r="E42" s="10">
        <v>10</v>
      </c>
      <c r="F42" s="49">
        <f>E42/C42</f>
        <v>0.15625</v>
      </c>
      <c r="G42" s="12">
        <f>E42*30%</f>
        <v>3</v>
      </c>
      <c r="H42" s="12">
        <v>30</v>
      </c>
      <c r="I42" s="16">
        <v>1</v>
      </c>
      <c r="J42" s="17">
        <f>I42/E42%</f>
        <v>10</v>
      </c>
      <c r="K42" s="54">
        <v>1</v>
      </c>
      <c r="L42" s="17"/>
      <c r="M42" s="12"/>
    </row>
    <row r="43" spans="1:13" s="1" customFormat="1" ht="15.75">
      <c r="A43" s="12"/>
      <c r="B43" s="22" t="s">
        <v>29</v>
      </c>
      <c r="C43" s="82">
        <f>SUM(C38:C42)</f>
        <v>601.51</v>
      </c>
      <c r="D43" s="23">
        <f>SUM(D38:D42)</f>
        <v>14</v>
      </c>
      <c r="E43" s="23">
        <f>SUM(E38:E42)</f>
        <v>10</v>
      </c>
      <c r="F43" s="24">
        <f>SUM(F38:F42)</f>
        <v>0.15625</v>
      </c>
      <c r="G43" s="12">
        <f>SUM(G38:G42)</f>
        <v>3</v>
      </c>
      <c r="H43" s="12"/>
      <c r="I43" s="16">
        <f>SUM(I38:I42)</f>
        <v>1</v>
      </c>
      <c r="J43" s="17"/>
      <c r="K43" s="48">
        <v>1</v>
      </c>
      <c r="L43" s="17"/>
      <c r="M43" s="12"/>
    </row>
    <row r="44" spans="1:13" s="1" customFormat="1">
      <c r="A44" s="109" t="s">
        <v>52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s="1" customFormat="1" ht="15.75">
      <c r="A45" s="70" t="s">
        <v>53</v>
      </c>
      <c r="B45" s="20" t="s">
        <v>17</v>
      </c>
      <c r="C45" s="52">
        <v>817.7</v>
      </c>
      <c r="D45" s="14">
        <v>14</v>
      </c>
      <c r="E45" s="10">
        <v>14</v>
      </c>
      <c r="F45" s="49">
        <f>E45/C45</f>
        <v>1.7121193591781825E-2</v>
      </c>
      <c r="G45" s="12">
        <f>E45*30%</f>
        <v>4.2</v>
      </c>
      <c r="H45" s="12">
        <v>30</v>
      </c>
      <c r="I45" s="16">
        <v>4</v>
      </c>
      <c r="J45" s="17">
        <f>I45/E45%</f>
        <v>28.571428571428569</v>
      </c>
      <c r="K45" s="54">
        <v>4</v>
      </c>
      <c r="L45" s="17"/>
      <c r="M45" s="12"/>
    </row>
    <row r="46" spans="1:13" s="1" customFormat="1" ht="15.75">
      <c r="A46" s="70" t="s">
        <v>54</v>
      </c>
      <c r="B46" s="20" t="s">
        <v>55</v>
      </c>
      <c r="C46" s="52">
        <v>120.7</v>
      </c>
      <c r="D46" s="14">
        <v>32</v>
      </c>
      <c r="E46" s="10">
        <v>0</v>
      </c>
      <c r="F46" s="26">
        <f t="shared" ref="F46:F48" si="3">E46/C46</f>
        <v>0</v>
      </c>
      <c r="G46" s="12">
        <f>E46*30%</f>
        <v>0</v>
      </c>
      <c r="H46" s="12">
        <v>30</v>
      </c>
      <c r="I46" s="16">
        <v>0</v>
      </c>
      <c r="J46" s="17">
        <v>0</v>
      </c>
      <c r="K46" s="54"/>
      <c r="L46" s="17"/>
      <c r="M46" s="12"/>
    </row>
    <row r="47" spans="1:13" s="1" customFormat="1" ht="15.75">
      <c r="A47" s="14">
        <v>5.4</v>
      </c>
      <c r="B47" s="65" t="s">
        <v>56</v>
      </c>
      <c r="C47" s="53">
        <v>152.261</v>
      </c>
      <c r="D47" s="14">
        <v>22</v>
      </c>
      <c r="E47" s="10">
        <v>22</v>
      </c>
      <c r="F47" s="49">
        <f t="shared" si="3"/>
        <v>0.14448873972980605</v>
      </c>
      <c r="G47" s="12">
        <f>E47*30%</f>
        <v>6.6</v>
      </c>
      <c r="H47" s="12">
        <v>30</v>
      </c>
      <c r="I47" s="16">
        <v>0</v>
      </c>
      <c r="J47" s="17">
        <f t="shared" ref="J47:J48" si="4">I47/E47%</f>
        <v>0</v>
      </c>
      <c r="K47" s="54"/>
      <c r="L47" s="17"/>
      <c r="M47" s="12"/>
    </row>
    <row r="48" spans="1:13" s="2" customFormat="1" ht="30">
      <c r="A48" s="70" t="s">
        <v>57</v>
      </c>
      <c r="B48" s="8" t="s">
        <v>58</v>
      </c>
      <c r="C48" s="56">
        <v>260.12</v>
      </c>
      <c r="D48" s="57">
        <v>0</v>
      </c>
      <c r="E48" s="19">
        <v>35</v>
      </c>
      <c r="F48" s="58">
        <f t="shared" si="3"/>
        <v>0.13455328310010764</v>
      </c>
      <c r="G48" s="59">
        <f>E48*30%</f>
        <v>10.5</v>
      </c>
      <c r="H48" s="59">
        <v>30</v>
      </c>
      <c r="I48" s="60">
        <v>10</v>
      </c>
      <c r="J48" s="61">
        <f t="shared" si="4"/>
        <v>28.571428571428573</v>
      </c>
      <c r="K48" s="68">
        <v>10</v>
      </c>
      <c r="L48" s="61"/>
      <c r="M48" s="59"/>
    </row>
    <row r="49" spans="1:13" s="1" customFormat="1" ht="15.75">
      <c r="A49" s="12"/>
      <c r="B49" s="22" t="s">
        <v>29</v>
      </c>
      <c r="C49" s="55">
        <f t="shared" ref="C49:F49" si="5">SUM(C45:C48)</f>
        <v>1350.7809999999999</v>
      </c>
      <c r="D49" s="23">
        <f t="shared" si="5"/>
        <v>68</v>
      </c>
      <c r="E49" s="23">
        <f t="shared" si="5"/>
        <v>71</v>
      </c>
      <c r="F49" s="24">
        <f t="shared" si="5"/>
        <v>0.29616321642169552</v>
      </c>
      <c r="G49" s="16">
        <f>SUM(G45:G48)</f>
        <v>21.3</v>
      </c>
      <c r="H49" s="12"/>
      <c r="I49" s="16">
        <f>SUM(I45:I48)</f>
        <v>14</v>
      </c>
      <c r="J49" s="17"/>
      <c r="K49" s="48">
        <f>SUM(K45:K48)</f>
        <v>14</v>
      </c>
      <c r="L49" s="17"/>
      <c r="M49" s="12"/>
    </row>
    <row r="50" spans="1:13" s="1" customFormat="1">
      <c r="A50" s="103" t="s">
        <v>59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s="1" customFormat="1" ht="15.75">
      <c r="A51" s="77" t="s">
        <v>60</v>
      </c>
      <c r="B51" s="30" t="s">
        <v>17</v>
      </c>
      <c r="C51" s="31">
        <v>189.9</v>
      </c>
      <c r="D51" s="14">
        <v>0</v>
      </c>
      <c r="E51" s="78">
        <v>0</v>
      </c>
      <c r="F51" s="4">
        <v>0</v>
      </c>
      <c r="G51" s="12">
        <f>E51*30%</f>
        <v>0</v>
      </c>
      <c r="H51" s="12">
        <v>30</v>
      </c>
      <c r="I51" s="16">
        <f>E51*30%</f>
        <v>0</v>
      </c>
      <c r="J51" s="17">
        <v>0</v>
      </c>
      <c r="K51" s="54"/>
      <c r="L51" s="17"/>
      <c r="M51" s="12"/>
    </row>
    <row r="52" spans="1:13" s="1" customFormat="1" ht="15.75">
      <c r="A52" s="70" t="s">
        <v>61</v>
      </c>
      <c r="B52" s="8" t="s">
        <v>62</v>
      </c>
      <c r="C52" s="18">
        <v>203.81</v>
      </c>
      <c r="D52" s="12">
        <v>0</v>
      </c>
      <c r="E52" s="15">
        <v>0</v>
      </c>
      <c r="F52" s="32">
        <v>0</v>
      </c>
      <c r="G52" s="12">
        <f>E52*30%</f>
        <v>0</v>
      </c>
      <c r="H52" s="12">
        <v>30</v>
      </c>
      <c r="I52" s="16">
        <f>E52*30%</f>
        <v>0</v>
      </c>
      <c r="J52" s="17">
        <v>0</v>
      </c>
      <c r="K52" s="54"/>
      <c r="L52" s="17"/>
      <c r="M52" s="12"/>
    </row>
    <row r="53" spans="1:13" s="1" customFormat="1" ht="15.75">
      <c r="A53" s="12"/>
      <c r="B53" s="22" t="s">
        <v>29</v>
      </c>
      <c r="C53" s="82">
        <f>SUM(C51:C52)</f>
        <v>393.71000000000004</v>
      </c>
      <c r="D53" s="23">
        <v>0</v>
      </c>
      <c r="E53" s="23">
        <f>SUM(E51:E52)</f>
        <v>0</v>
      </c>
      <c r="F53" s="24">
        <v>0</v>
      </c>
      <c r="G53" s="12">
        <v>0</v>
      </c>
      <c r="H53" s="12"/>
      <c r="I53" s="16">
        <v>0</v>
      </c>
      <c r="J53" s="17">
        <v>0</v>
      </c>
      <c r="K53" s="54"/>
      <c r="L53" s="17"/>
      <c r="M53" s="12"/>
    </row>
    <row r="54" spans="1:13" s="1" customFormat="1">
      <c r="A54" s="103" t="s">
        <v>63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s="1" customFormat="1" ht="15.75">
      <c r="A55" s="70" t="s">
        <v>64</v>
      </c>
      <c r="B55" s="8" t="s">
        <v>17</v>
      </c>
      <c r="C55" s="18">
        <v>233.84</v>
      </c>
      <c r="D55" s="14">
        <v>0</v>
      </c>
      <c r="E55" s="10">
        <v>0</v>
      </c>
      <c r="F55" s="26">
        <v>0</v>
      </c>
      <c r="G55" s="12">
        <f>E55*30%</f>
        <v>0</v>
      </c>
      <c r="H55" s="12">
        <v>30</v>
      </c>
      <c r="I55" s="16">
        <f>E55*30%</f>
        <v>0</v>
      </c>
      <c r="J55" s="17">
        <v>0</v>
      </c>
      <c r="K55" s="54"/>
      <c r="L55" s="17"/>
      <c r="M55" s="12"/>
    </row>
    <row r="56" spans="1:13" s="1" customFormat="1" ht="15.75">
      <c r="A56" s="70" t="s">
        <v>65</v>
      </c>
      <c r="B56" s="8" t="s">
        <v>66</v>
      </c>
      <c r="C56" s="18">
        <v>79.319999999999993</v>
      </c>
      <c r="D56" s="19">
        <v>0</v>
      </c>
      <c r="E56" s="10">
        <v>2</v>
      </c>
      <c r="F56" s="26">
        <f>E56/C56</f>
        <v>2.5214321734745339E-2</v>
      </c>
      <c r="G56" s="12">
        <f>E56*30%</f>
        <v>0.6</v>
      </c>
      <c r="H56" s="12">
        <v>30</v>
      </c>
      <c r="I56" s="16">
        <f>E56*30%</f>
        <v>0.6</v>
      </c>
      <c r="J56" s="17">
        <v>0</v>
      </c>
      <c r="K56" s="54"/>
      <c r="L56" s="17"/>
      <c r="M56" s="12"/>
    </row>
    <row r="57" spans="1:13" s="1" customFormat="1" ht="15.75">
      <c r="A57" s="12"/>
      <c r="B57" s="22" t="s">
        <v>29</v>
      </c>
      <c r="C57" s="82">
        <f>SUM(C55:C56)</f>
        <v>313.15999999999997</v>
      </c>
      <c r="D57" s="23">
        <v>0</v>
      </c>
      <c r="E57" s="23">
        <f>SUM(E55:E56)</f>
        <v>2</v>
      </c>
      <c r="F57" s="24">
        <f>SUM(F55:F56)</f>
        <v>2.5214321734745339E-2</v>
      </c>
      <c r="G57" s="12">
        <v>0</v>
      </c>
      <c r="H57" s="12"/>
      <c r="I57" s="16">
        <v>0</v>
      </c>
      <c r="J57" s="17"/>
      <c r="K57" s="54"/>
      <c r="L57" s="17"/>
      <c r="M57" s="12"/>
    </row>
    <row r="58" spans="1:13" s="1" customFormat="1">
      <c r="A58" s="103" t="s">
        <v>67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1:13" s="1" customFormat="1" ht="15.75">
      <c r="A59" s="70" t="s">
        <v>68</v>
      </c>
      <c r="B59" s="8" t="s">
        <v>37</v>
      </c>
      <c r="C59" s="18">
        <v>4100.01</v>
      </c>
      <c r="D59" s="12">
        <v>570</v>
      </c>
      <c r="E59" s="15">
        <v>523</v>
      </c>
      <c r="F59" s="32">
        <f>E59/C59</f>
        <v>0.12756066448618417</v>
      </c>
      <c r="G59" s="12">
        <f>E59*30%</f>
        <v>156.9</v>
      </c>
      <c r="H59" s="12">
        <v>30</v>
      </c>
      <c r="I59" s="16">
        <v>49</v>
      </c>
      <c r="J59" s="17">
        <f>I59/E59%</f>
        <v>9.3690248565965568</v>
      </c>
      <c r="K59" s="54">
        <v>30</v>
      </c>
      <c r="L59" s="17"/>
      <c r="M59" s="12">
        <v>19</v>
      </c>
    </row>
    <row r="60" spans="1:13" s="1" customFormat="1" ht="15.75">
      <c r="A60" s="70" t="s">
        <v>69</v>
      </c>
      <c r="B60" s="8" t="s">
        <v>70</v>
      </c>
      <c r="C60" s="18">
        <v>1069.01</v>
      </c>
      <c r="D60" s="12">
        <v>62</v>
      </c>
      <c r="E60" s="15">
        <v>0</v>
      </c>
      <c r="F60" s="32">
        <f>E60/C60</f>
        <v>0</v>
      </c>
      <c r="G60" s="12">
        <f>E60*30%</f>
        <v>0</v>
      </c>
      <c r="H60" s="12">
        <v>30</v>
      </c>
      <c r="I60" s="16">
        <v>0</v>
      </c>
      <c r="J60" s="17">
        <v>0</v>
      </c>
      <c r="K60" s="54"/>
      <c r="L60" s="17"/>
      <c r="M60" s="12"/>
    </row>
    <row r="61" spans="1:13" s="1" customFormat="1" ht="15.75">
      <c r="A61" s="12"/>
      <c r="B61" s="22" t="s">
        <v>29</v>
      </c>
      <c r="C61" s="82">
        <f t="shared" ref="C61:I61" si="6">SUM(C59:C60)</f>
        <v>5169.0200000000004</v>
      </c>
      <c r="D61" s="23">
        <f t="shared" si="6"/>
        <v>632</v>
      </c>
      <c r="E61" s="23">
        <f t="shared" si="6"/>
        <v>523</v>
      </c>
      <c r="F61" s="24">
        <f t="shared" si="6"/>
        <v>0.12756066448618417</v>
      </c>
      <c r="G61" s="12">
        <f t="shared" si="6"/>
        <v>156.9</v>
      </c>
      <c r="H61" s="12"/>
      <c r="I61" s="16">
        <f t="shared" si="6"/>
        <v>49</v>
      </c>
      <c r="J61" s="17"/>
      <c r="K61" s="48">
        <v>30</v>
      </c>
      <c r="L61" s="17"/>
      <c r="M61" s="16">
        <v>19</v>
      </c>
    </row>
    <row r="62" spans="1:13" s="1" customFormat="1">
      <c r="A62" s="103" t="s">
        <v>71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s="1" customFormat="1" ht="15.75">
      <c r="A63" s="70" t="s">
        <v>72</v>
      </c>
      <c r="B63" s="8" t="s">
        <v>37</v>
      </c>
      <c r="C63" s="52">
        <v>315.85000000000002</v>
      </c>
      <c r="D63" s="21">
        <v>50</v>
      </c>
      <c r="E63" s="10">
        <v>46</v>
      </c>
      <c r="F63" s="49">
        <f>E63/C63</f>
        <v>0.14563875257242362</v>
      </c>
      <c r="G63" s="12">
        <f t="shared" ref="G63:G71" si="7">E63*30%</f>
        <v>13.799999999999999</v>
      </c>
      <c r="H63" s="12">
        <v>30</v>
      </c>
      <c r="I63" s="16">
        <v>13</v>
      </c>
      <c r="J63" s="17">
        <f>I63/E63%</f>
        <v>28.260869565217391</v>
      </c>
      <c r="K63" s="54">
        <v>13</v>
      </c>
      <c r="L63" s="17"/>
      <c r="M63" s="12"/>
    </row>
    <row r="64" spans="1:13" s="1" customFormat="1" ht="30">
      <c r="A64" s="70" t="s">
        <v>73</v>
      </c>
      <c r="B64" s="8" t="s">
        <v>74</v>
      </c>
      <c r="C64" s="51">
        <v>287.51</v>
      </c>
      <c r="D64" s="34">
        <v>0</v>
      </c>
      <c r="E64" s="10">
        <v>0</v>
      </c>
      <c r="F64" s="49">
        <f t="shared" ref="F64:F66" si="8">E64/C64</f>
        <v>0</v>
      </c>
      <c r="G64" s="12">
        <f t="shared" si="7"/>
        <v>0</v>
      </c>
      <c r="H64" s="12">
        <v>30</v>
      </c>
      <c r="I64" s="16">
        <f>E64*30%</f>
        <v>0</v>
      </c>
      <c r="J64" s="17">
        <v>0</v>
      </c>
      <c r="K64" s="54"/>
      <c r="L64" s="17"/>
      <c r="M64" s="12"/>
    </row>
    <row r="65" spans="1:13" s="1" customFormat="1" ht="15.75">
      <c r="A65" s="70" t="s">
        <v>75</v>
      </c>
      <c r="B65" s="8" t="s">
        <v>76</v>
      </c>
      <c r="C65" s="51">
        <v>16</v>
      </c>
      <c r="D65" s="34">
        <v>8</v>
      </c>
      <c r="E65" s="10">
        <v>8</v>
      </c>
      <c r="F65" s="49">
        <f t="shared" si="8"/>
        <v>0.5</v>
      </c>
      <c r="G65" s="12">
        <f t="shared" si="7"/>
        <v>2.4</v>
      </c>
      <c r="H65" s="12">
        <v>30</v>
      </c>
      <c r="I65" s="16">
        <v>2</v>
      </c>
      <c r="J65" s="17">
        <f t="shared" ref="J65:J70" si="9">I65/E65%</f>
        <v>25</v>
      </c>
      <c r="K65" s="54">
        <v>2</v>
      </c>
      <c r="L65" s="17"/>
      <c r="M65" s="12"/>
    </row>
    <row r="66" spans="1:13" s="1" customFormat="1" ht="15.75">
      <c r="A66" s="70" t="s">
        <v>77</v>
      </c>
      <c r="B66" s="8" t="s">
        <v>78</v>
      </c>
      <c r="C66" s="51">
        <v>22.14</v>
      </c>
      <c r="D66" s="34">
        <v>13</v>
      </c>
      <c r="E66" s="10">
        <v>15</v>
      </c>
      <c r="F66" s="49">
        <f t="shared" si="8"/>
        <v>0.6775067750677507</v>
      </c>
      <c r="G66" s="12">
        <f t="shared" si="7"/>
        <v>4.5</v>
      </c>
      <c r="H66" s="12">
        <v>15</v>
      </c>
      <c r="I66" s="16">
        <v>2</v>
      </c>
      <c r="J66" s="17">
        <f t="shared" si="9"/>
        <v>13.333333333333334</v>
      </c>
      <c r="K66" s="54">
        <v>2</v>
      </c>
      <c r="L66" s="17"/>
      <c r="M66" s="12"/>
    </row>
    <row r="67" spans="1:13" s="1" customFormat="1" ht="15.75">
      <c r="A67" s="70" t="s">
        <v>79</v>
      </c>
      <c r="B67" s="8" t="s">
        <v>80</v>
      </c>
      <c r="C67" s="51">
        <v>58.19</v>
      </c>
      <c r="D67" s="34">
        <v>16</v>
      </c>
      <c r="E67" s="10">
        <v>16</v>
      </c>
      <c r="F67" s="49">
        <f t="shared" ref="F67:F71" si="10">E67/C67</f>
        <v>0.27496133356246777</v>
      </c>
      <c r="G67" s="12">
        <f t="shared" si="7"/>
        <v>4.8</v>
      </c>
      <c r="H67" s="12">
        <v>30</v>
      </c>
      <c r="I67" s="16">
        <v>1</v>
      </c>
      <c r="J67" s="17">
        <f t="shared" si="9"/>
        <v>6.25</v>
      </c>
      <c r="K67" s="54">
        <v>1</v>
      </c>
      <c r="L67" s="17"/>
      <c r="M67" s="12"/>
    </row>
    <row r="68" spans="1:13" s="1" customFormat="1" ht="15.75">
      <c r="A68" s="70" t="s">
        <v>81</v>
      </c>
      <c r="B68" s="8" t="s">
        <v>82</v>
      </c>
      <c r="C68" s="51">
        <v>8.73</v>
      </c>
      <c r="D68" s="34">
        <v>18</v>
      </c>
      <c r="E68" s="10">
        <v>20</v>
      </c>
      <c r="F68" s="49">
        <f t="shared" si="10"/>
        <v>2.2909507445589918</v>
      </c>
      <c r="G68" s="12">
        <f t="shared" si="7"/>
        <v>6</v>
      </c>
      <c r="H68" s="12">
        <v>30</v>
      </c>
      <c r="I68" s="16">
        <v>1</v>
      </c>
      <c r="J68" s="17">
        <f t="shared" si="9"/>
        <v>5</v>
      </c>
      <c r="K68" s="54">
        <v>1</v>
      </c>
      <c r="L68" s="17"/>
      <c r="M68" s="12"/>
    </row>
    <row r="69" spans="1:13" s="1" customFormat="1" ht="15.75">
      <c r="A69" s="70" t="s">
        <v>83</v>
      </c>
      <c r="B69" s="8" t="s">
        <v>84</v>
      </c>
      <c r="C69" s="51">
        <v>11.44</v>
      </c>
      <c r="D69" s="34">
        <v>0</v>
      </c>
      <c r="E69" s="10">
        <v>5</v>
      </c>
      <c r="F69" s="49">
        <f t="shared" si="10"/>
        <v>0.43706293706293708</v>
      </c>
      <c r="G69" s="12">
        <f t="shared" si="7"/>
        <v>1.5</v>
      </c>
      <c r="H69" s="12">
        <v>30</v>
      </c>
      <c r="I69" s="16">
        <v>0</v>
      </c>
      <c r="J69" s="17">
        <f t="shared" si="9"/>
        <v>0</v>
      </c>
      <c r="K69" s="54"/>
      <c r="L69" s="17"/>
      <c r="M69" s="12"/>
    </row>
    <row r="70" spans="1:13" s="1" customFormat="1" ht="15.75">
      <c r="A70" s="70" t="s">
        <v>85</v>
      </c>
      <c r="B70" s="8" t="s">
        <v>86</v>
      </c>
      <c r="C70" s="69">
        <v>16.3</v>
      </c>
      <c r="D70" s="34">
        <v>0</v>
      </c>
      <c r="E70" s="10">
        <v>6</v>
      </c>
      <c r="F70" s="49">
        <f t="shared" si="10"/>
        <v>0.36809815950920244</v>
      </c>
      <c r="G70" s="12">
        <f t="shared" si="7"/>
        <v>1.7999999999999998</v>
      </c>
      <c r="H70" s="12">
        <v>30</v>
      </c>
      <c r="I70" s="16">
        <v>2</v>
      </c>
      <c r="J70" s="17">
        <f t="shared" si="9"/>
        <v>33.333333333333336</v>
      </c>
      <c r="K70" s="54">
        <v>2</v>
      </c>
      <c r="L70" s="17"/>
      <c r="M70" s="12"/>
    </row>
    <row r="71" spans="1:13" s="1" customFormat="1" ht="15.75">
      <c r="A71" s="70" t="s">
        <v>87</v>
      </c>
      <c r="B71" s="35" t="s">
        <v>88</v>
      </c>
      <c r="C71" s="53">
        <v>9.41</v>
      </c>
      <c r="D71" s="34">
        <v>2</v>
      </c>
      <c r="E71" s="10">
        <v>0</v>
      </c>
      <c r="F71" s="26">
        <f t="shared" si="10"/>
        <v>0</v>
      </c>
      <c r="G71" s="12">
        <f t="shared" si="7"/>
        <v>0</v>
      </c>
      <c r="H71" s="12">
        <v>30</v>
      </c>
      <c r="I71" s="16">
        <f>E71*30%</f>
        <v>0</v>
      </c>
      <c r="J71" s="17">
        <v>0</v>
      </c>
      <c r="K71" s="54"/>
      <c r="L71" s="17"/>
      <c r="M71" s="12"/>
    </row>
    <row r="72" spans="1:13" s="1" customFormat="1" ht="15.75">
      <c r="A72" s="12"/>
      <c r="B72" s="22" t="s">
        <v>29</v>
      </c>
      <c r="C72" s="82">
        <f>SUM(C63:C71)</f>
        <v>745.57</v>
      </c>
      <c r="D72" s="23">
        <f>SUM(D63:D71)</f>
        <v>107</v>
      </c>
      <c r="E72" s="23">
        <f>SUM(E63:E71)</f>
        <v>116</v>
      </c>
      <c r="F72" s="24">
        <f>SUM(F63:F71)</f>
        <v>4.6942187023337727</v>
      </c>
      <c r="G72" s="12">
        <f>SUM(G63:G71)</f>
        <v>34.799999999999997</v>
      </c>
      <c r="H72" s="12"/>
      <c r="I72" s="16">
        <f>SUM(I63:I71)</f>
        <v>21</v>
      </c>
      <c r="J72" s="17"/>
      <c r="K72" s="48">
        <f>SUM(K63:K71)</f>
        <v>21</v>
      </c>
      <c r="L72" s="17"/>
      <c r="M72" s="12"/>
    </row>
    <row r="73" spans="1:13" s="1" customFormat="1">
      <c r="A73" s="103" t="s">
        <v>89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s="1" customFormat="1" ht="15.75">
      <c r="A74" s="70" t="s">
        <v>90</v>
      </c>
      <c r="B74" s="8" t="s">
        <v>91</v>
      </c>
      <c r="C74" s="51">
        <v>102.48</v>
      </c>
      <c r="D74" s="14">
        <v>0</v>
      </c>
      <c r="E74" s="10">
        <v>0</v>
      </c>
      <c r="F74" s="26">
        <v>0</v>
      </c>
      <c r="G74" s="12">
        <f>E74*30%</f>
        <v>0</v>
      </c>
      <c r="H74" s="12">
        <v>30</v>
      </c>
      <c r="I74" s="16">
        <f>E74*30%</f>
        <v>0</v>
      </c>
      <c r="J74" s="17">
        <v>0</v>
      </c>
      <c r="K74" s="54"/>
      <c r="L74" s="17"/>
      <c r="M74" s="12"/>
    </row>
    <row r="75" spans="1:13" s="1" customFormat="1" ht="30">
      <c r="A75" s="70" t="s">
        <v>92</v>
      </c>
      <c r="B75" s="8" t="s">
        <v>93</v>
      </c>
      <c r="C75" s="51">
        <v>118.29</v>
      </c>
      <c r="D75" s="19">
        <v>0</v>
      </c>
      <c r="E75" s="10">
        <v>0</v>
      </c>
      <c r="F75" s="26">
        <v>0</v>
      </c>
      <c r="G75" s="12">
        <f>E75*30%</f>
        <v>0</v>
      </c>
      <c r="H75" s="12">
        <v>30</v>
      </c>
      <c r="I75" s="16">
        <f>E75*30%</f>
        <v>0</v>
      </c>
      <c r="J75" s="17">
        <v>0</v>
      </c>
      <c r="K75" s="54"/>
      <c r="L75" s="17"/>
      <c r="M75" s="12"/>
    </row>
    <row r="76" spans="1:13" s="1" customFormat="1" ht="15.75">
      <c r="A76" s="70" t="s">
        <v>94</v>
      </c>
      <c r="B76" s="8" t="s">
        <v>95</v>
      </c>
      <c r="C76" s="51">
        <v>274</v>
      </c>
      <c r="D76" s="14">
        <v>0</v>
      </c>
      <c r="E76" s="10">
        <v>0</v>
      </c>
      <c r="F76" s="26">
        <v>0</v>
      </c>
      <c r="G76" s="12">
        <f>E76*30%</f>
        <v>0</v>
      </c>
      <c r="H76" s="12">
        <v>30</v>
      </c>
      <c r="I76" s="16">
        <f>E76*30%</f>
        <v>0</v>
      </c>
      <c r="J76" s="17">
        <v>0</v>
      </c>
      <c r="K76" s="54"/>
      <c r="L76" s="17"/>
      <c r="M76" s="12"/>
    </row>
    <row r="77" spans="1:13" s="1" customFormat="1" ht="15.75">
      <c r="A77" s="12"/>
      <c r="B77" s="22" t="s">
        <v>29</v>
      </c>
      <c r="C77" s="82">
        <f>SUM(C74:C76)</f>
        <v>494.77</v>
      </c>
      <c r="D77" s="23">
        <f>SUM(D74:D76)</f>
        <v>0</v>
      </c>
      <c r="E77" s="23">
        <v>0</v>
      </c>
      <c r="F77" s="24">
        <f>SUM(F74:F76)</f>
        <v>0</v>
      </c>
      <c r="G77" s="12">
        <f>SUM(G74:G76)</f>
        <v>0</v>
      </c>
      <c r="H77" s="12"/>
      <c r="I77" s="16">
        <f>SUM(I74:I76)</f>
        <v>0</v>
      </c>
      <c r="J77" s="17"/>
      <c r="K77" s="54"/>
      <c r="L77" s="17"/>
      <c r="M77" s="12"/>
    </row>
    <row r="78" spans="1:13" s="1" customFormat="1">
      <c r="A78" s="103" t="s">
        <v>96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13" s="1" customFormat="1" ht="15.75">
      <c r="A79" s="70" t="s">
        <v>97</v>
      </c>
      <c r="B79" s="8" t="s">
        <v>37</v>
      </c>
      <c r="C79" s="18">
        <v>124.02</v>
      </c>
      <c r="D79" s="14">
        <v>110</v>
      </c>
      <c r="E79" s="10">
        <v>100</v>
      </c>
      <c r="F79" s="26">
        <f>E79/C79</f>
        <v>0.80632156103854224</v>
      </c>
      <c r="G79" s="26">
        <f t="shared" ref="G79:G84" si="11">E79*30%</f>
        <v>30</v>
      </c>
      <c r="H79" s="12">
        <v>30</v>
      </c>
      <c r="I79" s="16">
        <v>30</v>
      </c>
      <c r="J79" s="17">
        <f>I79/E79%</f>
        <v>30</v>
      </c>
      <c r="K79" s="54">
        <v>29</v>
      </c>
      <c r="L79" s="54">
        <v>1</v>
      </c>
      <c r="M79" s="12"/>
    </row>
    <row r="80" spans="1:13" s="1" customFormat="1" ht="15.75">
      <c r="A80" s="70" t="s">
        <v>98</v>
      </c>
      <c r="B80" s="8" t="s">
        <v>99</v>
      </c>
      <c r="C80" s="18">
        <v>699.6</v>
      </c>
      <c r="D80" s="14">
        <v>135</v>
      </c>
      <c r="E80" s="10">
        <v>140</v>
      </c>
      <c r="F80" s="49">
        <f>E80/C80</f>
        <v>0.20011435105774728</v>
      </c>
      <c r="G80" s="17">
        <f t="shared" si="11"/>
        <v>42</v>
      </c>
      <c r="H80" s="12">
        <v>30</v>
      </c>
      <c r="I80" s="16">
        <v>15</v>
      </c>
      <c r="J80" s="17">
        <f>I80/E80%</f>
        <v>10.714285714285715</v>
      </c>
      <c r="K80" s="54">
        <v>15</v>
      </c>
      <c r="L80" s="17"/>
      <c r="M80" s="12"/>
    </row>
    <row r="81" spans="1:13" s="1" customFormat="1" ht="15.75">
      <c r="A81" s="70" t="s">
        <v>100</v>
      </c>
      <c r="B81" s="8" t="s">
        <v>101</v>
      </c>
      <c r="C81" s="18">
        <v>354.61</v>
      </c>
      <c r="D81" s="19">
        <v>0</v>
      </c>
      <c r="E81" s="10">
        <v>0</v>
      </c>
      <c r="F81" s="26">
        <f t="shared" ref="F81:F83" si="12">E81/C81</f>
        <v>0</v>
      </c>
      <c r="G81" s="12">
        <f t="shared" si="11"/>
        <v>0</v>
      </c>
      <c r="H81" s="12">
        <v>30</v>
      </c>
      <c r="I81" s="16">
        <v>0</v>
      </c>
      <c r="J81" s="17">
        <v>0</v>
      </c>
      <c r="K81" s="54"/>
      <c r="L81" s="17"/>
      <c r="M81" s="12"/>
    </row>
    <row r="82" spans="1:13" s="1" customFormat="1" ht="15.75">
      <c r="A82" s="70" t="s">
        <v>102</v>
      </c>
      <c r="B82" s="8" t="s">
        <v>103</v>
      </c>
      <c r="C82" s="18">
        <v>22.59</v>
      </c>
      <c r="D82" s="14">
        <v>4</v>
      </c>
      <c r="E82" s="10">
        <v>0</v>
      </c>
      <c r="F82" s="26">
        <f t="shared" si="12"/>
        <v>0</v>
      </c>
      <c r="G82" s="12">
        <f t="shared" si="11"/>
        <v>0</v>
      </c>
      <c r="H82" s="12">
        <v>30</v>
      </c>
      <c r="I82" s="16">
        <v>0</v>
      </c>
      <c r="J82" s="17">
        <v>0</v>
      </c>
      <c r="K82" s="54"/>
      <c r="L82" s="17"/>
      <c r="M82" s="12"/>
    </row>
    <row r="83" spans="1:13" s="1" customFormat="1" ht="15.75">
      <c r="A83" s="70" t="s">
        <v>104</v>
      </c>
      <c r="B83" s="8" t="s">
        <v>105</v>
      </c>
      <c r="C83" s="18">
        <v>812.9</v>
      </c>
      <c r="D83" s="14">
        <v>103</v>
      </c>
      <c r="E83" s="10">
        <v>0</v>
      </c>
      <c r="F83" s="26">
        <f t="shared" si="12"/>
        <v>0</v>
      </c>
      <c r="G83" s="12">
        <f t="shared" si="11"/>
        <v>0</v>
      </c>
      <c r="H83" s="12">
        <v>30</v>
      </c>
      <c r="I83" s="16">
        <v>0</v>
      </c>
      <c r="J83" s="17">
        <v>0</v>
      </c>
      <c r="K83" s="54"/>
      <c r="L83" s="17"/>
      <c r="M83" s="12"/>
    </row>
    <row r="84" spans="1:13" s="1" customFormat="1" ht="15.75">
      <c r="A84" s="12"/>
      <c r="B84" s="22" t="s">
        <v>29</v>
      </c>
      <c r="C84" s="82">
        <f>C83+C82+C81+C80+C79</f>
        <v>2013.7199999999998</v>
      </c>
      <c r="D84" s="23">
        <f>D83+D82+D81+D80+D79</f>
        <v>352</v>
      </c>
      <c r="E84" s="23">
        <f>E83+E82+E81+E80+E79</f>
        <v>240</v>
      </c>
      <c r="F84" s="24">
        <f>F83+F82+F81+F80+F79</f>
        <v>1.0064359120962896</v>
      </c>
      <c r="G84" s="26">
        <f t="shared" si="11"/>
        <v>72</v>
      </c>
      <c r="H84" s="12"/>
      <c r="I84" s="16">
        <f>SUM(I79:I83)</f>
        <v>45</v>
      </c>
      <c r="J84" s="17"/>
      <c r="K84" s="48">
        <f>SUM(K79:K83)</f>
        <v>44</v>
      </c>
      <c r="L84" s="48">
        <v>1</v>
      </c>
      <c r="M84" s="12"/>
    </row>
    <row r="85" spans="1:13" s="1" customFormat="1">
      <c r="A85" s="103" t="s">
        <v>106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1:13" s="1" customFormat="1" ht="15.75">
      <c r="A86" s="70" t="s">
        <v>107</v>
      </c>
      <c r="B86" s="8" t="s">
        <v>37</v>
      </c>
      <c r="C86" s="52">
        <v>592.4</v>
      </c>
      <c r="D86" s="14">
        <v>43</v>
      </c>
      <c r="E86" s="10">
        <v>59</v>
      </c>
      <c r="F86" s="49">
        <f>E86/C86</f>
        <v>9.9594868332207973E-2</v>
      </c>
      <c r="G86" s="12">
        <f t="shared" ref="G86:G92" si="13">E86*30%</f>
        <v>17.7</v>
      </c>
      <c r="H86" s="12">
        <v>30</v>
      </c>
      <c r="I86" s="16">
        <v>17</v>
      </c>
      <c r="J86" s="17">
        <f>I86/E86%</f>
        <v>28.8135593220339</v>
      </c>
      <c r="K86" s="54">
        <v>17</v>
      </c>
      <c r="L86" s="17"/>
      <c r="M86" s="12"/>
    </row>
    <row r="87" spans="1:13" s="1" customFormat="1" ht="15.75">
      <c r="A87" s="70" t="s">
        <v>108</v>
      </c>
      <c r="B87" s="8" t="s">
        <v>109</v>
      </c>
      <c r="C87" s="51">
        <v>363.9</v>
      </c>
      <c r="D87" s="14">
        <v>130</v>
      </c>
      <c r="E87" s="10">
        <v>130</v>
      </c>
      <c r="F87" s="49">
        <f>E87/C87</f>
        <v>0.35724100027480077</v>
      </c>
      <c r="G87" s="12">
        <f t="shared" si="13"/>
        <v>39</v>
      </c>
      <c r="H87" s="12">
        <v>30</v>
      </c>
      <c r="I87" s="16">
        <v>39</v>
      </c>
      <c r="J87" s="17">
        <f>I87/E87%</f>
        <v>30</v>
      </c>
      <c r="K87" s="54">
        <v>39</v>
      </c>
      <c r="L87" s="17"/>
      <c r="M87" s="12"/>
    </row>
    <row r="88" spans="1:13" s="1" customFormat="1" ht="15.75">
      <c r="A88" s="70" t="s">
        <v>110</v>
      </c>
      <c r="B88" s="8" t="s">
        <v>111</v>
      </c>
      <c r="C88" s="51">
        <v>143.5</v>
      </c>
      <c r="D88" s="14">
        <v>40</v>
      </c>
      <c r="E88" s="10">
        <v>22</v>
      </c>
      <c r="F88" s="49">
        <f t="shared" ref="F88:F92" si="14">E88/C88</f>
        <v>0.15331010452961671</v>
      </c>
      <c r="G88" s="12">
        <f t="shared" si="13"/>
        <v>6.6</v>
      </c>
      <c r="H88" s="12">
        <v>30</v>
      </c>
      <c r="I88" s="16">
        <v>6</v>
      </c>
      <c r="J88" s="17">
        <f>I88/E88%</f>
        <v>27.272727272727273</v>
      </c>
      <c r="K88" s="54">
        <v>6</v>
      </c>
      <c r="L88" s="17"/>
      <c r="M88" s="12"/>
    </row>
    <row r="89" spans="1:13" s="1" customFormat="1" ht="15.75">
      <c r="A89" s="70" t="s">
        <v>112</v>
      </c>
      <c r="B89" s="8" t="s">
        <v>113</v>
      </c>
      <c r="C89" s="51">
        <v>29.95</v>
      </c>
      <c r="D89" s="14">
        <v>8</v>
      </c>
      <c r="E89" s="10">
        <v>7</v>
      </c>
      <c r="F89" s="49">
        <f t="shared" si="14"/>
        <v>0.23372287145242071</v>
      </c>
      <c r="G89" s="12">
        <f t="shared" si="13"/>
        <v>2.1</v>
      </c>
      <c r="H89" s="12">
        <v>30</v>
      </c>
      <c r="I89" s="16">
        <v>2</v>
      </c>
      <c r="J89" s="17">
        <f>I89/E89%</f>
        <v>28.571428571428569</v>
      </c>
      <c r="K89" s="54">
        <v>2</v>
      </c>
      <c r="L89" s="17"/>
      <c r="M89" s="12"/>
    </row>
    <row r="90" spans="1:13" s="1" customFormat="1" ht="15.75">
      <c r="A90" s="70" t="s">
        <v>114</v>
      </c>
      <c r="B90" s="36" t="s">
        <v>115</v>
      </c>
      <c r="C90" s="52">
        <v>22.2</v>
      </c>
      <c r="D90" s="14">
        <v>0</v>
      </c>
      <c r="E90" s="10">
        <v>0</v>
      </c>
      <c r="F90" s="49">
        <f t="shared" si="14"/>
        <v>0</v>
      </c>
      <c r="G90" s="12">
        <f t="shared" si="13"/>
        <v>0</v>
      </c>
      <c r="H90" s="12">
        <v>30</v>
      </c>
      <c r="I90" s="16">
        <f>E90*30%</f>
        <v>0</v>
      </c>
      <c r="J90" s="17">
        <v>0</v>
      </c>
      <c r="K90" s="54"/>
      <c r="L90" s="17"/>
      <c r="M90" s="12"/>
    </row>
    <row r="91" spans="1:13" s="1" customFormat="1" ht="15.75">
      <c r="A91" s="70" t="s">
        <v>116</v>
      </c>
      <c r="B91" s="36" t="s">
        <v>117</v>
      </c>
      <c r="C91" s="52">
        <v>95.59</v>
      </c>
      <c r="D91" s="14">
        <v>10</v>
      </c>
      <c r="E91" s="10">
        <v>0</v>
      </c>
      <c r="F91" s="49">
        <f t="shared" si="14"/>
        <v>0</v>
      </c>
      <c r="G91" s="12">
        <f t="shared" si="13"/>
        <v>0</v>
      </c>
      <c r="H91" s="12">
        <v>30</v>
      </c>
      <c r="I91" s="16">
        <f>E91*30%</f>
        <v>0</v>
      </c>
      <c r="J91" s="17">
        <v>0</v>
      </c>
      <c r="K91" s="54"/>
      <c r="L91" s="17"/>
      <c r="M91" s="12"/>
    </row>
    <row r="92" spans="1:13" s="1" customFormat="1" ht="15.75">
      <c r="A92" s="70" t="s">
        <v>118</v>
      </c>
      <c r="B92" s="36" t="s">
        <v>119</v>
      </c>
      <c r="C92" s="52">
        <v>140.6</v>
      </c>
      <c r="D92" s="14">
        <v>36</v>
      </c>
      <c r="E92" s="10">
        <v>10</v>
      </c>
      <c r="F92" s="49">
        <f t="shared" si="14"/>
        <v>7.1123755334281655E-2</v>
      </c>
      <c r="G92" s="12">
        <f t="shared" si="13"/>
        <v>3</v>
      </c>
      <c r="H92" s="12">
        <v>30</v>
      </c>
      <c r="I92" s="16">
        <v>3</v>
      </c>
      <c r="J92" s="17">
        <f>I92/E92%</f>
        <v>30</v>
      </c>
      <c r="K92" s="54">
        <v>3</v>
      </c>
      <c r="L92" s="17"/>
      <c r="M92" s="12"/>
    </row>
    <row r="93" spans="1:13" s="1" customFormat="1" ht="15.75">
      <c r="A93" s="12"/>
      <c r="B93" s="38" t="s">
        <v>29</v>
      </c>
      <c r="C93" s="23">
        <f>SUM(C86:C92)</f>
        <v>1388.1399999999999</v>
      </c>
      <c r="D93" s="23">
        <f>SUM(D86:D92)</f>
        <v>267</v>
      </c>
      <c r="E93" s="23">
        <f>SUM(E86:E92)</f>
        <v>228</v>
      </c>
      <c r="F93" s="24">
        <f>SUM(F86:F92)</f>
        <v>0.91499259992332771</v>
      </c>
      <c r="G93" s="12">
        <f t="shared" ref="G93:I93" si="15">SUM(G86:G92)</f>
        <v>68.400000000000006</v>
      </c>
      <c r="H93" s="12"/>
      <c r="I93" s="16">
        <f t="shared" si="15"/>
        <v>67</v>
      </c>
      <c r="J93" s="17"/>
      <c r="K93" s="48">
        <f>SUM(K86:K92)</f>
        <v>67</v>
      </c>
      <c r="L93" s="54"/>
      <c r="M93" s="12"/>
    </row>
    <row r="94" spans="1:13" s="1" customFormat="1">
      <c r="A94" s="103" t="s">
        <v>120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s="1" customFormat="1" ht="15.75">
      <c r="A95" s="70" t="s">
        <v>121</v>
      </c>
      <c r="B95" s="8" t="s">
        <v>37</v>
      </c>
      <c r="C95" s="18">
        <v>1575.88</v>
      </c>
      <c r="D95" s="14">
        <v>52</v>
      </c>
      <c r="E95" s="10">
        <v>128</v>
      </c>
      <c r="F95" s="26">
        <f>E95/C95</f>
        <v>8.1224458715130593E-2</v>
      </c>
      <c r="G95" s="12">
        <f>E95*30%</f>
        <v>38.4</v>
      </c>
      <c r="H95" s="12">
        <v>30</v>
      </c>
      <c r="I95" s="16">
        <v>38</v>
      </c>
      <c r="J95" s="17">
        <f>I95/E95%</f>
        <v>29.6875</v>
      </c>
      <c r="K95" s="54">
        <v>23</v>
      </c>
      <c r="L95" s="17"/>
      <c r="M95" s="12"/>
    </row>
    <row r="96" spans="1:13" s="1" customFormat="1" ht="15.75">
      <c r="A96" s="70" t="s">
        <v>122</v>
      </c>
      <c r="B96" s="8" t="s">
        <v>123</v>
      </c>
      <c r="C96" s="18">
        <v>450.73</v>
      </c>
      <c r="D96" s="14">
        <v>35</v>
      </c>
      <c r="E96" s="10">
        <v>40</v>
      </c>
      <c r="F96" s="26">
        <f t="shared" ref="F96:F98" si="16">E96/C96</f>
        <v>8.8744924899607294E-2</v>
      </c>
      <c r="G96" s="17">
        <f>E96*30%</f>
        <v>12</v>
      </c>
      <c r="H96" s="12">
        <v>30</v>
      </c>
      <c r="I96" s="16">
        <v>12</v>
      </c>
      <c r="J96" s="17">
        <f>I96/E96%</f>
        <v>30</v>
      </c>
      <c r="K96" s="54">
        <v>12</v>
      </c>
      <c r="L96" s="17"/>
      <c r="M96" s="12"/>
    </row>
    <row r="97" spans="1:13" s="1" customFormat="1" ht="15.75">
      <c r="A97" s="70" t="s">
        <v>124</v>
      </c>
      <c r="B97" s="8" t="s">
        <v>125</v>
      </c>
      <c r="C97" s="18">
        <v>17.489999999999998</v>
      </c>
      <c r="D97" s="14">
        <v>14</v>
      </c>
      <c r="E97" s="10">
        <v>8</v>
      </c>
      <c r="F97" s="49">
        <f t="shared" si="16"/>
        <v>0.45740423098913668</v>
      </c>
      <c r="G97" s="12">
        <f>E97*30%</f>
        <v>2.4</v>
      </c>
      <c r="H97" s="12">
        <v>30</v>
      </c>
      <c r="I97" s="16">
        <v>1</v>
      </c>
      <c r="J97" s="17">
        <f>I97/E97%</f>
        <v>12.5</v>
      </c>
      <c r="K97" s="54">
        <v>1</v>
      </c>
      <c r="L97" s="17"/>
      <c r="M97" s="12"/>
    </row>
    <row r="98" spans="1:13" s="1" customFormat="1" ht="15.75">
      <c r="A98" s="70" t="s">
        <v>126</v>
      </c>
      <c r="B98" s="8" t="s">
        <v>127</v>
      </c>
      <c r="C98" s="18">
        <v>210.3</v>
      </c>
      <c r="D98" s="14">
        <v>30</v>
      </c>
      <c r="E98" s="10">
        <v>0</v>
      </c>
      <c r="F98" s="26">
        <f t="shared" si="16"/>
        <v>0</v>
      </c>
      <c r="G98" s="12">
        <f>E98*30%</f>
        <v>0</v>
      </c>
      <c r="H98" s="12">
        <v>30</v>
      </c>
      <c r="I98" s="16">
        <v>0</v>
      </c>
      <c r="J98" s="17">
        <v>0</v>
      </c>
      <c r="K98" s="54"/>
      <c r="L98" s="17"/>
      <c r="M98" s="12"/>
    </row>
    <row r="99" spans="1:13" s="1" customFormat="1" ht="15.75">
      <c r="A99" s="12"/>
      <c r="B99" s="22" t="s">
        <v>29</v>
      </c>
      <c r="C99" s="82">
        <f t="shared" ref="C99:F99" si="17">SUM(C95:C98)</f>
        <v>2254.4</v>
      </c>
      <c r="D99" s="23">
        <f t="shared" si="17"/>
        <v>131</v>
      </c>
      <c r="E99" s="23">
        <f t="shared" si="17"/>
        <v>176</v>
      </c>
      <c r="F99" s="24">
        <f t="shared" si="17"/>
        <v>0.62737361460387464</v>
      </c>
      <c r="G99" s="12">
        <f t="shared" ref="G99:I99" si="18">SUM(G95:G98)</f>
        <v>52.8</v>
      </c>
      <c r="H99" s="12"/>
      <c r="I99" s="16">
        <f t="shared" si="18"/>
        <v>51</v>
      </c>
      <c r="J99" s="17"/>
      <c r="K99" s="48">
        <f>SUM(K95:K98)</f>
        <v>36</v>
      </c>
      <c r="L99" s="17"/>
      <c r="M99" s="12"/>
    </row>
    <row r="100" spans="1:13" s="1" customFormat="1">
      <c r="A100" s="103" t="s">
        <v>128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s="1" customFormat="1" ht="15.75">
      <c r="A101" s="70" t="s">
        <v>129</v>
      </c>
      <c r="B101" s="8" t="s">
        <v>37</v>
      </c>
      <c r="C101" s="18">
        <v>247.22</v>
      </c>
      <c r="D101" s="21">
        <v>0</v>
      </c>
      <c r="E101" s="10">
        <v>0</v>
      </c>
      <c r="F101" s="39">
        <v>0</v>
      </c>
      <c r="G101" s="12">
        <f>E101*30%</f>
        <v>0</v>
      </c>
      <c r="H101" s="12">
        <v>30</v>
      </c>
      <c r="I101" s="16">
        <f>E101*30%</f>
        <v>0</v>
      </c>
      <c r="J101" s="17">
        <v>0</v>
      </c>
      <c r="K101" s="54"/>
      <c r="L101" s="17"/>
      <c r="M101" s="12"/>
    </row>
    <row r="102" spans="1:13" s="1" customFormat="1" ht="30">
      <c r="A102" s="70" t="s">
        <v>130</v>
      </c>
      <c r="B102" s="8" t="s">
        <v>131</v>
      </c>
      <c r="C102" s="18">
        <v>97.17</v>
      </c>
      <c r="D102" s="34">
        <v>34</v>
      </c>
      <c r="E102" s="10">
        <v>34</v>
      </c>
      <c r="F102" s="50">
        <f>E102/C102</f>
        <v>0.34990223319954716</v>
      </c>
      <c r="G102" s="12">
        <f>E102*30%</f>
        <v>10.199999999999999</v>
      </c>
      <c r="H102" s="12">
        <v>30</v>
      </c>
      <c r="I102" s="16">
        <v>10</v>
      </c>
      <c r="J102" s="17">
        <f>I102/E102%</f>
        <v>29.411764705882351</v>
      </c>
      <c r="K102" s="54">
        <v>10</v>
      </c>
      <c r="L102" s="17"/>
      <c r="M102" s="12"/>
    </row>
    <row r="103" spans="1:13" s="1" customFormat="1" ht="30">
      <c r="A103" s="70" t="s">
        <v>132</v>
      </c>
      <c r="B103" s="8" t="s">
        <v>133</v>
      </c>
      <c r="C103" s="18">
        <v>160.96</v>
      </c>
      <c r="D103" s="34">
        <v>34</v>
      </c>
      <c r="E103" s="10">
        <v>24</v>
      </c>
      <c r="F103" s="50">
        <f>E103/C103</f>
        <v>0.14910536779324055</v>
      </c>
      <c r="G103" s="12">
        <f>E103*30%</f>
        <v>7.1999999999999993</v>
      </c>
      <c r="H103" s="12">
        <v>30</v>
      </c>
      <c r="I103" s="16">
        <v>7</v>
      </c>
      <c r="J103" s="17">
        <f>I103/E103%</f>
        <v>29.166666666666668</v>
      </c>
      <c r="K103" s="54">
        <v>7</v>
      </c>
      <c r="L103" s="17"/>
      <c r="M103" s="12"/>
    </row>
    <row r="104" spans="1:13" s="1" customFormat="1" ht="15.75">
      <c r="A104" s="70" t="s">
        <v>134</v>
      </c>
      <c r="B104" s="8" t="s">
        <v>135</v>
      </c>
      <c r="C104" s="18">
        <v>7.08</v>
      </c>
      <c r="D104" s="34">
        <v>0</v>
      </c>
      <c r="E104" s="10">
        <v>0</v>
      </c>
      <c r="F104" s="50">
        <f>E104/C104</f>
        <v>0</v>
      </c>
      <c r="G104" s="12">
        <f>E104*30%</f>
        <v>0</v>
      </c>
      <c r="H104" s="12">
        <v>30</v>
      </c>
      <c r="I104" s="16">
        <f>E104*30%</f>
        <v>0</v>
      </c>
      <c r="J104" s="17">
        <v>0</v>
      </c>
      <c r="K104" s="54"/>
      <c r="L104" s="17"/>
      <c r="M104" s="12"/>
    </row>
    <row r="105" spans="1:13" s="1" customFormat="1" ht="15.75">
      <c r="A105" s="70" t="s">
        <v>136</v>
      </c>
      <c r="B105" s="8" t="s">
        <v>137</v>
      </c>
      <c r="C105" s="18">
        <v>11.88</v>
      </c>
      <c r="D105" s="34">
        <v>0</v>
      </c>
      <c r="E105" s="10">
        <v>0</v>
      </c>
      <c r="F105" s="11">
        <f>E105/C105</f>
        <v>0</v>
      </c>
      <c r="G105" s="12">
        <f>E105*30%</f>
        <v>0</v>
      </c>
      <c r="H105" s="12">
        <v>30</v>
      </c>
      <c r="I105" s="16">
        <f>E105*30%</f>
        <v>0</v>
      </c>
      <c r="J105" s="17">
        <v>0</v>
      </c>
      <c r="K105" s="54"/>
      <c r="L105" s="17"/>
      <c r="M105" s="12"/>
    </row>
    <row r="106" spans="1:13" s="1" customFormat="1" ht="15.75">
      <c r="A106" s="12"/>
      <c r="B106" s="22" t="s">
        <v>29</v>
      </c>
      <c r="C106" s="82">
        <f>SUM(C101:C105)</f>
        <v>524.31000000000006</v>
      </c>
      <c r="D106" s="23">
        <f>SUM(D101:D105)</f>
        <v>68</v>
      </c>
      <c r="E106" s="23">
        <f>SUM(E101:E105)</f>
        <v>58</v>
      </c>
      <c r="F106" s="24">
        <f>SUM(F101:F105)</f>
        <v>0.49900760099278774</v>
      </c>
      <c r="G106" s="12">
        <f>SUM(G101:G105)</f>
        <v>17.399999999999999</v>
      </c>
      <c r="H106" s="12"/>
      <c r="I106" s="16">
        <f>SUM(I101:I105)</f>
        <v>17</v>
      </c>
      <c r="J106" s="17"/>
      <c r="K106" s="48">
        <v>17</v>
      </c>
      <c r="L106" s="17"/>
      <c r="M106" s="12"/>
    </row>
    <row r="107" spans="1:13" s="1" customFormat="1">
      <c r="A107" s="103" t="s">
        <v>138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s="1" customFormat="1" ht="15.75">
      <c r="A108" s="70" t="s">
        <v>139</v>
      </c>
      <c r="B108" s="8" t="s">
        <v>37</v>
      </c>
      <c r="C108" s="18">
        <v>587.24</v>
      </c>
      <c r="D108" s="14">
        <v>0</v>
      </c>
      <c r="E108" s="10">
        <v>0</v>
      </c>
      <c r="F108" s="26">
        <f>E108/C108</f>
        <v>0</v>
      </c>
      <c r="G108" s="12">
        <f>E108*30%</f>
        <v>0</v>
      </c>
      <c r="H108" s="12">
        <v>30</v>
      </c>
      <c r="I108" s="16">
        <f>E108*30%</f>
        <v>0</v>
      </c>
      <c r="J108" s="17">
        <v>0</v>
      </c>
      <c r="K108" s="54"/>
      <c r="L108" s="17"/>
      <c r="M108" s="12"/>
    </row>
    <row r="109" spans="1:13" s="1" customFormat="1" ht="15.75">
      <c r="A109" s="70" t="s">
        <v>140</v>
      </c>
      <c r="B109" s="8" t="s">
        <v>141</v>
      </c>
      <c r="C109" s="18">
        <v>200.9</v>
      </c>
      <c r="D109" s="14">
        <v>28</v>
      </c>
      <c r="E109" s="10">
        <v>0</v>
      </c>
      <c r="F109" s="26">
        <f t="shared" ref="F109" si="19">E109/C109</f>
        <v>0</v>
      </c>
      <c r="G109" s="12">
        <f>E109*30%</f>
        <v>0</v>
      </c>
      <c r="H109" s="12">
        <v>30</v>
      </c>
      <c r="I109" s="16">
        <v>0</v>
      </c>
      <c r="J109" s="17">
        <v>0</v>
      </c>
      <c r="K109" s="54"/>
      <c r="L109" s="17"/>
      <c r="M109" s="12"/>
    </row>
    <row r="110" spans="1:13" s="1" customFormat="1" ht="15.75">
      <c r="A110" s="12"/>
      <c r="B110" s="22" t="s">
        <v>29</v>
      </c>
      <c r="C110" s="82">
        <f t="shared" ref="C110:F110" si="20">SUM(C108:C109)</f>
        <v>788.14</v>
      </c>
      <c r="D110" s="23">
        <f t="shared" si="20"/>
        <v>28</v>
      </c>
      <c r="E110" s="23">
        <f t="shared" si="20"/>
        <v>0</v>
      </c>
      <c r="F110" s="24">
        <f t="shared" si="20"/>
        <v>0</v>
      </c>
      <c r="G110" s="12">
        <f>E110*30%</f>
        <v>0</v>
      </c>
      <c r="H110" s="12"/>
      <c r="I110" s="16">
        <f>SUM(I108:I109)</f>
        <v>0</v>
      </c>
      <c r="J110" s="17"/>
      <c r="K110" s="54"/>
      <c r="L110" s="17"/>
      <c r="M110" s="12"/>
    </row>
    <row r="111" spans="1:13" s="1" customFormat="1">
      <c r="A111" s="103" t="s">
        <v>142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s="1" customFormat="1" ht="15.75">
      <c r="A112" s="70" t="s">
        <v>143</v>
      </c>
      <c r="B112" s="8" t="s">
        <v>17</v>
      </c>
      <c r="C112" s="18">
        <v>240.6</v>
      </c>
      <c r="D112" s="14">
        <v>0</v>
      </c>
      <c r="E112" s="10">
        <v>0</v>
      </c>
      <c r="F112" s="26">
        <f>E112/C112</f>
        <v>0</v>
      </c>
      <c r="G112" s="12">
        <f>E112*30%</f>
        <v>0</v>
      </c>
      <c r="H112" s="12">
        <v>30</v>
      </c>
      <c r="I112" s="16">
        <f>E112*30%</f>
        <v>0</v>
      </c>
      <c r="J112" s="17">
        <v>0</v>
      </c>
      <c r="K112" s="54"/>
      <c r="L112" s="17"/>
      <c r="M112" s="12"/>
    </row>
    <row r="113" spans="1:13" s="1" customFormat="1" ht="30">
      <c r="A113" s="70" t="s">
        <v>144</v>
      </c>
      <c r="B113" s="8" t="s">
        <v>145</v>
      </c>
      <c r="C113" s="18">
        <v>307.13</v>
      </c>
      <c r="D113" s="19">
        <v>2</v>
      </c>
      <c r="E113" s="10">
        <v>3</v>
      </c>
      <c r="F113" s="26">
        <f>E113/C113</f>
        <v>9.7678507472405817E-3</v>
      </c>
      <c r="G113" s="12">
        <f>E113*30%</f>
        <v>0.89999999999999991</v>
      </c>
      <c r="H113" s="12">
        <v>30</v>
      </c>
      <c r="I113" s="16">
        <v>0</v>
      </c>
      <c r="J113" s="17">
        <f>I113/E113%</f>
        <v>0</v>
      </c>
      <c r="K113" s="54"/>
      <c r="L113" s="17"/>
      <c r="M113" s="12"/>
    </row>
    <row r="114" spans="1:13" s="1" customFormat="1" ht="15.75">
      <c r="A114" s="12"/>
      <c r="B114" s="22" t="s">
        <v>29</v>
      </c>
      <c r="C114" s="82">
        <f>SUM(C112:C113)</f>
        <v>547.73</v>
      </c>
      <c r="D114" s="23">
        <f>SUM(D112:D113)</f>
        <v>2</v>
      </c>
      <c r="E114" s="23">
        <f>SUM(E112:E113)</f>
        <v>3</v>
      </c>
      <c r="F114" s="24">
        <f>SUM(F112:F113)</f>
        <v>9.7678507472405817E-3</v>
      </c>
      <c r="G114" s="12">
        <f>SUM(G112:G113)</f>
        <v>0.89999999999999991</v>
      </c>
      <c r="H114" s="12"/>
      <c r="I114" s="16">
        <f>SUM(I112:I113)</f>
        <v>0</v>
      </c>
      <c r="J114" s="17"/>
      <c r="K114" s="54"/>
      <c r="L114" s="17"/>
      <c r="M114" s="12"/>
    </row>
    <row r="115" spans="1:13" s="1" customFormat="1">
      <c r="A115" s="103" t="s">
        <v>146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13" s="1" customFormat="1" ht="15.75">
      <c r="A116" s="70" t="s">
        <v>147</v>
      </c>
      <c r="B116" s="30" t="s">
        <v>17</v>
      </c>
      <c r="C116" s="31">
        <v>359.06</v>
      </c>
      <c r="D116" s="40">
        <v>0</v>
      </c>
      <c r="E116" s="3">
        <v>0</v>
      </c>
      <c r="F116" s="26">
        <v>0</v>
      </c>
      <c r="G116" s="12">
        <f>E116*30%</f>
        <v>0</v>
      </c>
      <c r="H116" s="12">
        <v>30</v>
      </c>
      <c r="I116" s="16">
        <f>E116*30%</f>
        <v>0</v>
      </c>
      <c r="J116" s="17">
        <v>0</v>
      </c>
      <c r="K116" s="54"/>
      <c r="L116" s="17"/>
      <c r="M116" s="12"/>
    </row>
    <row r="117" spans="1:13" s="1" customFormat="1" ht="15.75">
      <c r="A117" s="70" t="s">
        <v>148</v>
      </c>
      <c r="B117" s="8" t="s">
        <v>149</v>
      </c>
      <c r="C117" s="18">
        <v>36.19</v>
      </c>
      <c r="D117" s="12">
        <v>0</v>
      </c>
      <c r="E117" s="15">
        <v>0</v>
      </c>
      <c r="F117" s="32">
        <v>0</v>
      </c>
      <c r="G117" s="12">
        <f>E117*30%</f>
        <v>0</v>
      </c>
      <c r="H117" s="12">
        <v>30</v>
      </c>
      <c r="I117" s="16">
        <f>E117*30%</f>
        <v>0</v>
      </c>
      <c r="J117" s="17">
        <v>0</v>
      </c>
      <c r="K117" s="54"/>
      <c r="L117" s="17"/>
      <c r="M117" s="12"/>
    </row>
    <row r="118" spans="1:13" s="1" customFormat="1" ht="15.75">
      <c r="A118" s="70" t="s">
        <v>150</v>
      </c>
      <c r="B118" s="8" t="s">
        <v>151</v>
      </c>
      <c r="C118" s="18">
        <v>21.42</v>
      </c>
      <c r="D118" s="12">
        <v>0</v>
      </c>
      <c r="E118" s="15">
        <v>0</v>
      </c>
      <c r="F118" s="32">
        <v>0</v>
      </c>
      <c r="G118" s="12">
        <f>E118*30%</f>
        <v>0</v>
      </c>
      <c r="H118" s="12">
        <v>30</v>
      </c>
      <c r="I118" s="16">
        <f>E118*30%</f>
        <v>0</v>
      </c>
      <c r="J118" s="17">
        <v>0</v>
      </c>
      <c r="K118" s="54"/>
      <c r="L118" s="17"/>
      <c r="M118" s="12"/>
    </row>
    <row r="119" spans="1:13" s="1" customFormat="1" ht="15.75">
      <c r="A119" s="12"/>
      <c r="B119" s="22" t="s">
        <v>29</v>
      </c>
      <c r="C119" s="82">
        <f>SUM(C116:C118)</f>
        <v>416.67</v>
      </c>
      <c r="D119" s="23">
        <f>SUM(D116:D118)</f>
        <v>0</v>
      </c>
      <c r="E119" s="23">
        <v>0</v>
      </c>
      <c r="F119" s="24">
        <v>0</v>
      </c>
      <c r="G119" s="12">
        <f>SUM(G116:G118)</f>
        <v>0</v>
      </c>
      <c r="H119" s="12"/>
      <c r="I119" s="16">
        <v>0</v>
      </c>
      <c r="J119" s="17"/>
      <c r="K119" s="54"/>
      <c r="L119" s="17"/>
      <c r="M119" s="12"/>
    </row>
    <row r="120" spans="1:13" s="1" customFormat="1" ht="15.75">
      <c r="A120" s="110" t="s">
        <v>152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1:13" s="1" customFormat="1" ht="15.75">
      <c r="A121" s="70" t="s">
        <v>153</v>
      </c>
      <c r="B121" s="8" t="s">
        <v>17</v>
      </c>
      <c r="C121" s="9">
        <v>285.05</v>
      </c>
      <c r="D121" s="14">
        <v>60</v>
      </c>
      <c r="E121" s="10">
        <v>15</v>
      </c>
      <c r="F121" s="49">
        <f>E121/C121</f>
        <v>5.2622346956674268E-2</v>
      </c>
      <c r="G121" s="12">
        <f t="shared" ref="G121:G131" si="21">E121*30%</f>
        <v>4.5</v>
      </c>
      <c r="H121" s="12">
        <v>30</v>
      </c>
      <c r="I121" s="16">
        <v>4</v>
      </c>
      <c r="J121" s="17">
        <f t="shared" ref="J121:J126" si="22">I121/E121%</f>
        <v>26.666666666666668</v>
      </c>
      <c r="K121" s="54">
        <v>4</v>
      </c>
      <c r="L121" s="17"/>
      <c r="M121" s="12"/>
    </row>
    <row r="122" spans="1:13" s="1" customFormat="1" ht="30">
      <c r="A122" s="70" t="s">
        <v>154</v>
      </c>
      <c r="B122" s="8" t="s">
        <v>155</v>
      </c>
      <c r="C122" s="18">
        <v>38.08</v>
      </c>
      <c r="D122" s="14">
        <v>14</v>
      </c>
      <c r="E122" s="10">
        <v>10</v>
      </c>
      <c r="F122" s="49">
        <f t="shared" ref="F122:F131" si="23">E122/C122</f>
        <v>0.26260504201680673</v>
      </c>
      <c r="G122" s="17">
        <f t="shared" si="21"/>
        <v>3</v>
      </c>
      <c r="H122" s="12">
        <v>30</v>
      </c>
      <c r="I122" s="16">
        <v>1</v>
      </c>
      <c r="J122" s="17">
        <f t="shared" si="22"/>
        <v>10</v>
      </c>
      <c r="K122" s="54">
        <v>1</v>
      </c>
      <c r="L122" s="17"/>
      <c r="M122" s="12"/>
    </row>
    <row r="123" spans="1:13" s="1" customFormat="1" ht="30">
      <c r="A123" s="70" t="s">
        <v>156</v>
      </c>
      <c r="B123" s="8" t="s">
        <v>157</v>
      </c>
      <c r="C123" s="18">
        <v>83.22</v>
      </c>
      <c r="D123" s="14">
        <v>13</v>
      </c>
      <c r="E123" s="10">
        <v>15</v>
      </c>
      <c r="F123" s="49">
        <f t="shared" si="23"/>
        <v>0.18024513338139869</v>
      </c>
      <c r="G123" s="12">
        <f t="shared" si="21"/>
        <v>4.5</v>
      </c>
      <c r="H123" s="12">
        <v>30</v>
      </c>
      <c r="I123" s="16">
        <v>4</v>
      </c>
      <c r="J123" s="17">
        <f t="shared" si="22"/>
        <v>26.666666666666668</v>
      </c>
      <c r="K123" s="54">
        <v>4</v>
      </c>
      <c r="L123" s="17"/>
      <c r="M123" s="12"/>
    </row>
    <row r="124" spans="1:13" s="1" customFormat="1" ht="30">
      <c r="A124" s="70" t="s">
        <v>158</v>
      </c>
      <c r="B124" s="8" t="s">
        <v>159</v>
      </c>
      <c r="C124" s="18">
        <v>71.260000000000005</v>
      </c>
      <c r="D124" s="14">
        <v>13</v>
      </c>
      <c r="E124" s="10">
        <v>12</v>
      </c>
      <c r="F124" s="49">
        <f t="shared" si="23"/>
        <v>0.16839741790625876</v>
      </c>
      <c r="G124" s="12">
        <f t="shared" si="21"/>
        <v>3.5999999999999996</v>
      </c>
      <c r="H124" s="12">
        <v>30</v>
      </c>
      <c r="I124" s="16">
        <v>3</v>
      </c>
      <c r="J124" s="17">
        <f t="shared" si="22"/>
        <v>25</v>
      </c>
      <c r="K124" s="54">
        <v>3</v>
      </c>
      <c r="L124" s="17"/>
      <c r="M124" s="12"/>
    </row>
    <row r="125" spans="1:13" s="1" customFormat="1" ht="15.75">
      <c r="A125" s="70" t="s">
        <v>160</v>
      </c>
      <c r="B125" s="8" t="s">
        <v>161</v>
      </c>
      <c r="C125" s="18">
        <v>33.799999999999997</v>
      </c>
      <c r="D125" s="14">
        <v>11</v>
      </c>
      <c r="E125" s="10">
        <v>10</v>
      </c>
      <c r="F125" s="49">
        <f t="shared" si="23"/>
        <v>0.29585798816568049</v>
      </c>
      <c r="G125" s="17">
        <f t="shared" si="21"/>
        <v>3</v>
      </c>
      <c r="H125" s="12">
        <v>30</v>
      </c>
      <c r="I125" s="16">
        <v>2</v>
      </c>
      <c r="J125" s="17">
        <f t="shared" si="22"/>
        <v>20</v>
      </c>
      <c r="K125" s="54">
        <v>2</v>
      </c>
      <c r="L125" s="17"/>
      <c r="M125" s="12"/>
    </row>
    <row r="126" spans="1:13" s="1" customFormat="1" ht="15.75">
      <c r="A126" s="70" t="s">
        <v>162</v>
      </c>
      <c r="B126" s="8" t="s">
        <v>163</v>
      </c>
      <c r="C126" s="18">
        <v>35.1</v>
      </c>
      <c r="D126" s="14">
        <v>10</v>
      </c>
      <c r="E126" s="10">
        <v>6</v>
      </c>
      <c r="F126" s="49">
        <f t="shared" si="23"/>
        <v>0.17094017094017094</v>
      </c>
      <c r="G126" s="12">
        <f t="shared" si="21"/>
        <v>1.7999999999999998</v>
      </c>
      <c r="H126" s="12">
        <v>30</v>
      </c>
      <c r="I126" s="16">
        <v>0</v>
      </c>
      <c r="J126" s="17">
        <f t="shared" si="22"/>
        <v>0</v>
      </c>
      <c r="K126" s="54"/>
      <c r="L126" s="17"/>
      <c r="M126" s="12"/>
    </row>
    <row r="127" spans="1:13" s="1" customFormat="1" ht="15.75">
      <c r="A127" s="70" t="s">
        <v>164</v>
      </c>
      <c r="B127" s="8" t="s">
        <v>165</v>
      </c>
      <c r="C127" s="18">
        <v>119.3</v>
      </c>
      <c r="D127" s="14">
        <v>0</v>
      </c>
      <c r="E127" s="10">
        <v>0</v>
      </c>
      <c r="F127" s="49">
        <f t="shared" si="23"/>
        <v>0</v>
      </c>
      <c r="G127" s="12">
        <f t="shared" si="21"/>
        <v>0</v>
      </c>
      <c r="H127" s="12">
        <v>30</v>
      </c>
      <c r="I127" s="16">
        <f>E127*30%</f>
        <v>0</v>
      </c>
      <c r="J127" s="17">
        <v>0</v>
      </c>
      <c r="K127" s="54"/>
      <c r="L127" s="17"/>
      <c r="M127" s="12"/>
    </row>
    <row r="128" spans="1:13" s="1" customFormat="1" ht="15.75">
      <c r="A128" s="70" t="s">
        <v>166</v>
      </c>
      <c r="B128" s="8" t="s">
        <v>167</v>
      </c>
      <c r="C128" s="18">
        <v>27.6</v>
      </c>
      <c r="D128" s="14">
        <v>30</v>
      </c>
      <c r="E128" s="10">
        <v>12</v>
      </c>
      <c r="F128" s="49">
        <f t="shared" si="23"/>
        <v>0.43478260869565216</v>
      </c>
      <c r="G128" s="12">
        <f t="shared" si="21"/>
        <v>3.5999999999999996</v>
      </c>
      <c r="H128" s="12">
        <v>30</v>
      </c>
      <c r="I128" s="16">
        <v>3</v>
      </c>
      <c r="J128" s="17">
        <f>I128/E128%</f>
        <v>25</v>
      </c>
      <c r="K128" s="54">
        <v>3</v>
      </c>
      <c r="L128" s="17"/>
      <c r="M128" s="12"/>
    </row>
    <row r="129" spans="1:13" s="1" customFormat="1" ht="15.75">
      <c r="A129" s="70" t="s">
        <v>168</v>
      </c>
      <c r="B129" s="8" t="s">
        <v>169</v>
      </c>
      <c r="C129" s="18">
        <v>22.82</v>
      </c>
      <c r="D129" s="14">
        <v>6</v>
      </c>
      <c r="E129" s="10">
        <v>10</v>
      </c>
      <c r="F129" s="49">
        <f t="shared" si="23"/>
        <v>0.43821209465381245</v>
      </c>
      <c r="G129" s="17">
        <f t="shared" si="21"/>
        <v>3</v>
      </c>
      <c r="H129" s="12">
        <v>30</v>
      </c>
      <c r="I129" s="16">
        <v>2</v>
      </c>
      <c r="J129" s="17">
        <f>I129/E129%</f>
        <v>20</v>
      </c>
      <c r="K129" s="54">
        <v>2</v>
      </c>
      <c r="L129" s="17"/>
      <c r="M129" s="12"/>
    </row>
    <row r="130" spans="1:13" s="1" customFormat="1" ht="15.75">
      <c r="A130" s="70" t="s">
        <v>170</v>
      </c>
      <c r="B130" s="20" t="s">
        <v>171</v>
      </c>
      <c r="C130" s="37">
        <v>30.3</v>
      </c>
      <c r="D130" s="14">
        <v>10</v>
      </c>
      <c r="E130" s="10">
        <v>8</v>
      </c>
      <c r="F130" s="49">
        <f t="shared" si="23"/>
        <v>0.264026402640264</v>
      </c>
      <c r="G130" s="54">
        <f t="shared" si="21"/>
        <v>2.4</v>
      </c>
      <c r="H130" s="12">
        <v>30</v>
      </c>
      <c r="I130" s="16">
        <v>2</v>
      </c>
      <c r="J130" s="17">
        <f>I130/E130%</f>
        <v>25</v>
      </c>
      <c r="K130" s="54">
        <v>2</v>
      </c>
      <c r="L130" s="17"/>
      <c r="M130" s="12"/>
    </row>
    <row r="131" spans="1:13" s="1" customFormat="1" ht="15.75">
      <c r="A131" s="70" t="s">
        <v>172</v>
      </c>
      <c r="B131" s="20" t="s">
        <v>28</v>
      </c>
      <c r="C131" s="37">
        <v>35.4</v>
      </c>
      <c r="D131" s="41">
        <v>18</v>
      </c>
      <c r="E131" s="10">
        <v>0</v>
      </c>
      <c r="F131" s="49">
        <f t="shared" si="23"/>
        <v>0</v>
      </c>
      <c r="G131" s="12">
        <f t="shared" si="21"/>
        <v>0</v>
      </c>
      <c r="H131" s="12">
        <v>30</v>
      </c>
      <c r="I131" s="16">
        <f>E131*30%</f>
        <v>0</v>
      </c>
      <c r="J131" s="17">
        <v>0</v>
      </c>
      <c r="K131" s="54"/>
      <c r="L131" s="17"/>
      <c r="M131" s="12"/>
    </row>
    <row r="132" spans="1:13" s="1" customFormat="1" ht="15.75">
      <c r="A132" s="12"/>
      <c r="B132" s="22" t="s">
        <v>29</v>
      </c>
      <c r="C132" s="82">
        <f t="shared" ref="C132:F132" si="24">SUM(C121:C131)</f>
        <v>781.93</v>
      </c>
      <c r="D132" s="23">
        <f t="shared" si="24"/>
        <v>185</v>
      </c>
      <c r="E132" s="23">
        <f t="shared" si="24"/>
        <v>98</v>
      </c>
      <c r="F132" s="24">
        <f t="shared" si="24"/>
        <v>2.2676892053567186</v>
      </c>
      <c r="G132" s="12">
        <f>SUM(G121:G131)</f>
        <v>29.4</v>
      </c>
      <c r="H132" s="12"/>
      <c r="I132" s="16">
        <f>SUM(I121:I131)</f>
        <v>21</v>
      </c>
      <c r="J132" s="17"/>
      <c r="K132" s="48">
        <f>SUM(K121:K131)</f>
        <v>21</v>
      </c>
      <c r="L132" s="17"/>
      <c r="M132" s="12"/>
    </row>
    <row r="133" spans="1:13" s="1" customFormat="1" ht="15.75">
      <c r="A133" s="110" t="s">
        <v>173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1:13" s="1" customFormat="1" ht="15.75">
      <c r="A134" s="70" t="s">
        <v>174</v>
      </c>
      <c r="B134" s="8" t="s">
        <v>37</v>
      </c>
      <c r="C134" s="18">
        <v>349.1</v>
      </c>
      <c r="D134" s="14">
        <v>0</v>
      </c>
      <c r="E134" s="10">
        <v>0</v>
      </c>
      <c r="F134" s="26">
        <v>0</v>
      </c>
      <c r="G134" s="12">
        <f>E134*30%</f>
        <v>0</v>
      </c>
      <c r="H134" s="12">
        <v>30</v>
      </c>
      <c r="I134" s="16">
        <f>E134*30%</f>
        <v>0</v>
      </c>
      <c r="J134" s="17">
        <v>0</v>
      </c>
      <c r="K134" s="54"/>
      <c r="L134" s="17"/>
      <c r="M134" s="12"/>
    </row>
    <row r="135" spans="1:13" s="1" customFormat="1" ht="30">
      <c r="A135" s="70" t="s">
        <v>175</v>
      </c>
      <c r="B135" s="8" t="s">
        <v>176</v>
      </c>
      <c r="C135" s="18">
        <v>146.19999999999999</v>
      </c>
      <c r="D135" s="19">
        <v>0</v>
      </c>
      <c r="E135" s="10">
        <v>0</v>
      </c>
      <c r="F135" s="26">
        <v>0</v>
      </c>
      <c r="G135" s="12">
        <f>E135*30%</f>
        <v>0</v>
      </c>
      <c r="H135" s="12">
        <v>30</v>
      </c>
      <c r="I135" s="16">
        <f>E135*30%</f>
        <v>0</v>
      </c>
      <c r="J135" s="17">
        <v>0</v>
      </c>
      <c r="K135" s="54"/>
      <c r="L135" s="17"/>
      <c r="M135" s="12"/>
    </row>
    <row r="136" spans="1:13" s="1" customFormat="1" ht="15.75">
      <c r="A136" s="70" t="s">
        <v>315</v>
      </c>
      <c r="B136" s="135" t="s">
        <v>307</v>
      </c>
      <c r="C136" s="134">
        <v>125.91</v>
      </c>
      <c r="D136" s="19">
        <v>0</v>
      </c>
      <c r="E136" s="10">
        <v>0</v>
      </c>
      <c r="F136" s="26">
        <v>0</v>
      </c>
      <c r="G136" s="12">
        <v>0</v>
      </c>
      <c r="H136" s="12">
        <v>0</v>
      </c>
      <c r="I136" s="16">
        <v>0</v>
      </c>
      <c r="J136" s="17">
        <v>0</v>
      </c>
      <c r="K136" s="54"/>
      <c r="L136" s="17"/>
      <c r="M136" s="12"/>
    </row>
    <row r="137" spans="1:13" s="1" customFormat="1" ht="15.75">
      <c r="A137" s="12"/>
      <c r="B137" s="22" t="s">
        <v>29</v>
      </c>
      <c r="C137" s="82">
        <f>SUM(C134:C136)</f>
        <v>621.21</v>
      </c>
      <c r="D137" s="23">
        <f>SUM(D134:D136)</f>
        <v>0</v>
      </c>
      <c r="E137" s="23">
        <v>0</v>
      </c>
      <c r="F137" s="24">
        <f>SUM(F134:F136)</f>
        <v>0</v>
      </c>
      <c r="G137" s="12">
        <v>0</v>
      </c>
      <c r="H137" s="12"/>
      <c r="I137" s="16">
        <v>0</v>
      </c>
      <c r="J137" s="17"/>
      <c r="K137" s="54"/>
      <c r="L137" s="17"/>
      <c r="M137" s="12"/>
    </row>
    <row r="138" spans="1:13" s="1" customFormat="1" ht="15.75">
      <c r="A138" s="110" t="s">
        <v>177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1:13" s="1" customFormat="1" ht="15.75">
      <c r="A139" s="70" t="s">
        <v>178</v>
      </c>
      <c r="B139" s="8" t="s">
        <v>37</v>
      </c>
      <c r="C139" s="9">
        <v>768.23</v>
      </c>
      <c r="D139" s="27">
        <v>90</v>
      </c>
      <c r="E139" s="10">
        <v>132</v>
      </c>
      <c r="F139" s="26">
        <f>E139/C139</f>
        <v>0.17182354242869974</v>
      </c>
      <c r="G139" s="12">
        <f t="shared" ref="G139:G146" si="25">E139*30%</f>
        <v>39.6</v>
      </c>
      <c r="H139" s="12">
        <v>30</v>
      </c>
      <c r="I139" s="16">
        <v>39</v>
      </c>
      <c r="J139" s="17">
        <f t="shared" ref="J139:J145" si="26">I139/E139%</f>
        <v>29.545454545454543</v>
      </c>
      <c r="K139" s="54">
        <v>39</v>
      </c>
      <c r="L139" s="17"/>
      <c r="M139" s="12"/>
    </row>
    <row r="140" spans="1:13" s="1" customFormat="1" ht="30">
      <c r="A140" s="70" t="s">
        <v>179</v>
      </c>
      <c r="B140" s="8" t="s">
        <v>180</v>
      </c>
      <c r="C140" s="18">
        <v>187.53</v>
      </c>
      <c r="D140" s="27">
        <v>61</v>
      </c>
      <c r="E140" s="10">
        <v>46</v>
      </c>
      <c r="F140" s="26">
        <f t="shared" ref="F140:F145" si="27">E140/C140</f>
        <v>0.24529408627952862</v>
      </c>
      <c r="G140" s="12">
        <f t="shared" si="25"/>
        <v>13.799999999999999</v>
      </c>
      <c r="H140" s="12">
        <v>30</v>
      </c>
      <c r="I140" s="16">
        <v>13</v>
      </c>
      <c r="J140" s="17">
        <f t="shared" si="26"/>
        <v>28.260869565217391</v>
      </c>
      <c r="K140" s="54">
        <v>13</v>
      </c>
      <c r="L140" s="17"/>
      <c r="M140" s="12"/>
    </row>
    <row r="141" spans="1:13" s="1" customFormat="1" ht="15.75">
      <c r="A141" s="70" t="s">
        <v>181</v>
      </c>
      <c r="B141" s="8" t="s">
        <v>182</v>
      </c>
      <c r="C141" s="18">
        <v>160.88</v>
      </c>
      <c r="D141" s="27">
        <v>11</v>
      </c>
      <c r="E141" s="10">
        <v>12</v>
      </c>
      <c r="F141" s="26">
        <f t="shared" si="27"/>
        <v>7.4589756340129293E-2</v>
      </c>
      <c r="G141" s="12">
        <f t="shared" si="25"/>
        <v>3.5999999999999996</v>
      </c>
      <c r="H141" s="12">
        <v>30</v>
      </c>
      <c r="I141" s="16">
        <v>3</v>
      </c>
      <c r="J141" s="17">
        <f t="shared" si="26"/>
        <v>25</v>
      </c>
      <c r="K141" s="54">
        <v>3</v>
      </c>
      <c r="L141" s="17"/>
      <c r="M141" s="12"/>
    </row>
    <row r="142" spans="1:13" s="1" customFormat="1" ht="30">
      <c r="A142" s="70" t="s">
        <v>183</v>
      </c>
      <c r="B142" s="8" t="s">
        <v>184</v>
      </c>
      <c r="C142" s="18">
        <v>254.89</v>
      </c>
      <c r="D142" s="27">
        <v>16</v>
      </c>
      <c r="E142" s="10">
        <v>14</v>
      </c>
      <c r="F142" s="26">
        <f t="shared" si="27"/>
        <v>5.4925654203774182E-2</v>
      </c>
      <c r="G142" s="12">
        <f t="shared" si="25"/>
        <v>4.2</v>
      </c>
      <c r="H142" s="12">
        <v>30</v>
      </c>
      <c r="I142" s="16">
        <v>4</v>
      </c>
      <c r="J142" s="17">
        <f t="shared" si="26"/>
        <v>28.571428571428569</v>
      </c>
      <c r="K142" s="54">
        <v>4</v>
      </c>
      <c r="L142" s="17"/>
      <c r="M142" s="12"/>
    </row>
    <row r="143" spans="1:13" s="1" customFormat="1" ht="15.75">
      <c r="A143" s="70" t="s">
        <v>185</v>
      </c>
      <c r="B143" s="8" t="s">
        <v>186</v>
      </c>
      <c r="C143" s="18">
        <v>31.01</v>
      </c>
      <c r="D143" s="27">
        <v>80</v>
      </c>
      <c r="E143" s="10">
        <v>80</v>
      </c>
      <c r="F143" s="26">
        <f t="shared" si="27"/>
        <v>2.5798129635601419</v>
      </c>
      <c r="G143" s="17">
        <f t="shared" si="25"/>
        <v>24</v>
      </c>
      <c r="H143" s="12">
        <v>30</v>
      </c>
      <c r="I143" s="16">
        <v>5</v>
      </c>
      <c r="J143" s="17">
        <f t="shared" si="26"/>
        <v>6.25</v>
      </c>
      <c r="K143" s="54">
        <v>5</v>
      </c>
      <c r="L143" s="17"/>
      <c r="M143" s="12"/>
    </row>
    <row r="144" spans="1:13" s="1" customFormat="1" ht="15.75">
      <c r="A144" s="70" t="s">
        <v>187</v>
      </c>
      <c r="B144" s="20" t="s">
        <v>188</v>
      </c>
      <c r="C144" s="37">
        <v>45.4</v>
      </c>
      <c r="D144" s="27">
        <v>18</v>
      </c>
      <c r="E144" s="10">
        <v>19</v>
      </c>
      <c r="F144" s="26">
        <f t="shared" si="27"/>
        <v>0.41850220264317184</v>
      </c>
      <c r="G144" s="12">
        <f t="shared" si="25"/>
        <v>5.7</v>
      </c>
      <c r="H144" s="12">
        <v>30</v>
      </c>
      <c r="I144" s="16">
        <v>2</v>
      </c>
      <c r="J144" s="17">
        <f t="shared" si="26"/>
        <v>10.526315789473685</v>
      </c>
      <c r="K144" s="54">
        <v>2</v>
      </c>
      <c r="L144" s="17"/>
      <c r="M144" s="12"/>
    </row>
    <row r="145" spans="1:13" s="1" customFormat="1" ht="15.75">
      <c r="A145" s="70" t="s">
        <v>189</v>
      </c>
      <c r="B145" s="20" t="s">
        <v>190</v>
      </c>
      <c r="C145" s="62">
        <v>20.5</v>
      </c>
      <c r="D145" s="63">
        <v>82</v>
      </c>
      <c r="E145" s="10">
        <v>60</v>
      </c>
      <c r="F145" s="26">
        <f t="shared" si="27"/>
        <v>2.9268292682926829</v>
      </c>
      <c r="G145" s="17">
        <f t="shared" si="25"/>
        <v>18</v>
      </c>
      <c r="H145" s="12">
        <v>30</v>
      </c>
      <c r="I145" s="16">
        <v>10</v>
      </c>
      <c r="J145" s="17">
        <f t="shared" si="26"/>
        <v>16.666666666666668</v>
      </c>
      <c r="K145" s="54">
        <v>10</v>
      </c>
      <c r="L145" s="17"/>
      <c r="M145" s="12"/>
    </row>
    <row r="146" spans="1:13" s="1" customFormat="1" ht="15.75">
      <c r="A146" s="70" t="s">
        <v>191</v>
      </c>
      <c r="B146" s="35" t="s">
        <v>192</v>
      </c>
      <c r="C146" s="14">
        <v>73.02</v>
      </c>
      <c r="D146" s="12">
        <v>20</v>
      </c>
      <c r="E146" s="14">
        <v>0</v>
      </c>
      <c r="F146" s="64">
        <f>E146/C146</f>
        <v>0</v>
      </c>
      <c r="G146" s="12">
        <f t="shared" si="25"/>
        <v>0</v>
      </c>
      <c r="H146" s="12">
        <v>30</v>
      </c>
      <c r="I146" s="16">
        <v>0</v>
      </c>
      <c r="J146" s="17">
        <v>0</v>
      </c>
      <c r="K146" s="54"/>
      <c r="L146" s="17"/>
      <c r="M146" s="12"/>
    </row>
    <row r="147" spans="1:13" s="1" customFormat="1" ht="15.75">
      <c r="A147" s="12"/>
      <c r="B147" s="22" t="s">
        <v>29</v>
      </c>
      <c r="C147" s="82">
        <f t="shared" ref="C147:F147" si="28">SUM(C139:C146)</f>
        <v>1541.4599999999998</v>
      </c>
      <c r="D147" s="33">
        <f t="shared" si="28"/>
        <v>378</v>
      </c>
      <c r="E147" s="23">
        <f t="shared" si="28"/>
        <v>363</v>
      </c>
      <c r="F147" s="24">
        <f t="shared" si="28"/>
        <v>6.4717774737481282</v>
      </c>
      <c r="G147" s="12">
        <f t="shared" ref="G147:I147" si="29">SUM(G139:G146)</f>
        <v>108.9</v>
      </c>
      <c r="H147" s="12"/>
      <c r="I147" s="16">
        <f t="shared" si="29"/>
        <v>76</v>
      </c>
      <c r="J147" s="17"/>
      <c r="K147" s="48">
        <f>SUM(K139:K146)</f>
        <v>76</v>
      </c>
      <c r="L147" s="17"/>
      <c r="M147" s="12"/>
    </row>
    <row r="148" spans="1:13" s="1" customFormat="1">
      <c r="A148" s="107" t="s">
        <v>193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1:13" s="1" customFormat="1" ht="15.75">
      <c r="A149" s="70" t="s">
        <v>194</v>
      </c>
      <c r="B149" s="8" t="s">
        <v>37</v>
      </c>
      <c r="C149" s="18">
        <v>2663.34</v>
      </c>
      <c r="D149" s="27">
        <v>230</v>
      </c>
      <c r="E149" s="10">
        <v>247</v>
      </c>
      <c r="F149" s="49">
        <f>E149/C149</f>
        <v>9.2740694015784692E-2</v>
      </c>
      <c r="G149" s="12">
        <f>E149*H149%</f>
        <v>74.099999999999994</v>
      </c>
      <c r="H149" s="12">
        <v>30</v>
      </c>
      <c r="I149" s="16">
        <v>74</v>
      </c>
      <c r="J149" s="17">
        <f>I149/E149%</f>
        <v>29.959514170040485</v>
      </c>
      <c r="K149" s="54">
        <v>45</v>
      </c>
      <c r="L149" s="17"/>
      <c r="M149" s="12">
        <v>29</v>
      </c>
    </row>
    <row r="150" spans="1:13" s="1" customFormat="1" ht="30">
      <c r="A150" s="70" t="s">
        <v>195</v>
      </c>
      <c r="B150" s="8" t="s">
        <v>196</v>
      </c>
      <c r="C150" s="18">
        <v>134.68</v>
      </c>
      <c r="D150" s="27">
        <v>16</v>
      </c>
      <c r="E150" s="10">
        <v>16</v>
      </c>
      <c r="F150" s="26">
        <f t="shared" ref="F150:F151" si="30">E150/C150</f>
        <v>0.1188001188001188</v>
      </c>
      <c r="G150" s="12">
        <f>E150*30%</f>
        <v>4.8</v>
      </c>
      <c r="H150" s="12">
        <v>30</v>
      </c>
      <c r="I150" s="16">
        <v>4</v>
      </c>
      <c r="J150" s="17">
        <f>I150/E150%</f>
        <v>25</v>
      </c>
      <c r="K150" s="54">
        <v>4</v>
      </c>
      <c r="L150" s="17"/>
      <c r="M150" s="12"/>
    </row>
    <row r="151" spans="1:13" s="1" customFormat="1" ht="15.75">
      <c r="A151" s="70" t="s">
        <v>197</v>
      </c>
      <c r="B151" s="8" t="s">
        <v>198</v>
      </c>
      <c r="C151" s="18">
        <v>1607.3</v>
      </c>
      <c r="D151" s="27">
        <v>149</v>
      </c>
      <c r="E151" s="10">
        <v>121</v>
      </c>
      <c r="F151" s="49">
        <f t="shared" si="30"/>
        <v>7.5281528028370556E-2</v>
      </c>
      <c r="G151" s="12">
        <f>E151*30%</f>
        <v>36.299999999999997</v>
      </c>
      <c r="H151" s="12">
        <v>30</v>
      </c>
      <c r="I151" s="16">
        <v>12</v>
      </c>
      <c r="J151" s="17">
        <f>I151/E151%</f>
        <v>9.9173553719008272</v>
      </c>
      <c r="K151" s="54">
        <v>12</v>
      </c>
      <c r="L151" s="17"/>
      <c r="M151" s="12"/>
    </row>
    <row r="152" spans="1:13" s="1" customFormat="1" ht="15.75">
      <c r="A152" s="12"/>
      <c r="B152" s="22" t="s">
        <v>29</v>
      </c>
      <c r="C152" s="82">
        <f t="shared" ref="C152:F152" si="31">SUM(C149:C151)</f>
        <v>4405.32</v>
      </c>
      <c r="D152" s="33">
        <f t="shared" si="31"/>
        <v>395</v>
      </c>
      <c r="E152" s="23">
        <f t="shared" si="31"/>
        <v>384</v>
      </c>
      <c r="F152" s="24">
        <f t="shared" si="31"/>
        <v>0.28682234084427405</v>
      </c>
      <c r="G152" s="12">
        <f>SUM(G149:G151)</f>
        <v>115.19999999999999</v>
      </c>
      <c r="H152" s="12"/>
      <c r="I152" s="16">
        <f>SUM(I149:I151)</f>
        <v>90</v>
      </c>
      <c r="J152" s="17"/>
      <c r="K152" s="48">
        <f>SUM(K149:K151)</f>
        <v>61</v>
      </c>
      <c r="L152" s="17"/>
      <c r="M152" s="12">
        <f>SUM(M149:M151)</f>
        <v>29</v>
      </c>
    </row>
    <row r="153" spans="1:13" s="1" customFormat="1">
      <c r="A153" s="103" t="s">
        <v>199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1:13" s="1" customFormat="1" ht="15.75">
      <c r="A154" s="70" t="s">
        <v>200</v>
      </c>
      <c r="B154" s="8" t="s">
        <v>17</v>
      </c>
      <c r="C154" s="9">
        <v>4284.8</v>
      </c>
      <c r="D154" s="29">
        <v>214</v>
      </c>
      <c r="E154" s="15">
        <v>220</v>
      </c>
      <c r="F154" s="32">
        <f>E154/C154</f>
        <v>5.1344286781179985E-2</v>
      </c>
      <c r="G154" s="26">
        <f>E154*30%</f>
        <v>66</v>
      </c>
      <c r="H154" s="12">
        <v>30</v>
      </c>
      <c r="I154" s="16">
        <v>66</v>
      </c>
      <c r="J154" s="17">
        <f>I154/E154%</f>
        <v>29.999999999999996</v>
      </c>
      <c r="K154" s="54">
        <v>40</v>
      </c>
      <c r="L154" s="17"/>
      <c r="M154" s="12">
        <v>26</v>
      </c>
    </row>
    <row r="155" spans="1:13" s="1" customFormat="1" ht="15.75">
      <c r="A155" s="12"/>
      <c r="B155" s="22" t="s">
        <v>29</v>
      </c>
      <c r="C155" s="82">
        <f>SUM(C154)</f>
        <v>4284.8</v>
      </c>
      <c r="D155" s="23">
        <f>SUM(D154)</f>
        <v>214</v>
      </c>
      <c r="E155" s="23">
        <f>SUM(E154)</f>
        <v>220</v>
      </c>
      <c r="F155" s="24">
        <f>SUM(F154)</f>
        <v>5.1344286781179985E-2</v>
      </c>
      <c r="G155" s="26">
        <f>SUM(G154)</f>
        <v>66</v>
      </c>
      <c r="H155" s="12"/>
      <c r="I155" s="16">
        <f>SUM(I154)</f>
        <v>66</v>
      </c>
      <c r="J155" s="17"/>
      <c r="K155" s="48">
        <v>40</v>
      </c>
      <c r="L155" s="17"/>
      <c r="M155" s="12">
        <v>26</v>
      </c>
    </row>
    <row r="156" spans="1:13" s="1" customFormat="1">
      <c r="A156" s="103" t="s">
        <v>201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1:13" s="1" customFormat="1" ht="15.75">
      <c r="A157" s="70" t="s">
        <v>202</v>
      </c>
      <c r="B157" s="8" t="s">
        <v>37</v>
      </c>
      <c r="C157" s="18">
        <v>467.53</v>
      </c>
      <c r="D157" s="27">
        <v>40</v>
      </c>
      <c r="E157" s="10">
        <v>30</v>
      </c>
      <c r="F157" s="26">
        <f>E157/C157</f>
        <v>6.4167005325861448E-2</v>
      </c>
      <c r="G157" s="12">
        <f t="shared" ref="G157:G164" si="32">E157*30%</f>
        <v>9</v>
      </c>
      <c r="H157" s="12">
        <v>30</v>
      </c>
      <c r="I157" s="16">
        <v>9</v>
      </c>
      <c r="J157" s="17">
        <f>I157/E157%</f>
        <v>30</v>
      </c>
      <c r="K157" s="54">
        <v>9</v>
      </c>
      <c r="L157" s="17"/>
      <c r="M157" s="12"/>
    </row>
    <row r="158" spans="1:13" s="1" customFormat="1" ht="30">
      <c r="A158" s="70" t="s">
        <v>203</v>
      </c>
      <c r="B158" s="8" t="s">
        <v>204</v>
      </c>
      <c r="C158" s="18">
        <v>365.45</v>
      </c>
      <c r="D158" s="27">
        <v>62</v>
      </c>
      <c r="E158" s="10">
        <v>65</v>
      </c>
      <c r="F158" s="26">
        <f t="shared" ref="F158:F164" si="33">E158/C158</f>
        <v>0.17786290874264607</v>
      </c>
      <c r="G158" s="12">
        <f t="shared" si="32"/>
        <v>19.5</v>
      </c>
      <c r="H158" s="12">
        <v>30</v>
      </c>
      <c r="I158" s="16">
        <v>19</v>
      </c>
      <c r="J158" s="17">
        <f>I158/E158%</f>
        <v>29.23076923076923</v>
      </c>
      <c r="K158" s="54">
        <v>19</v>
      </c>
      <c r="L158" s="17"/>
      <c r="M158" s="12"/>
    </row>
    <row r="159" spans="1:13" s="1" customFormat="1" ht="15.75">
      <c r="A159" s="70" t="s">
        <v>205</v>
      </c>
      <c r="B159" s="8" t="s">
        <v>206</v>
      </c>
      <c r="C159" s="18">
        <v>30.57</v>
      </c>
      <c r="D159" s="27">
        <v>12</v>
      </c>
      <c r="E159" s="10">
        <v>0</v>
      </c>
      <c r="F159" s="26">
        <f t="shared" si="33"/>
        <v>0</v>
      </c>
      <c r="G159" s="12">
        <f t="shared" si="32"/>
        <v>0</v>
      </c>
      <c r="H159" s="12">
        <v>30</v>
      </c>
      <c r="I159" s="16">
        <v>0</v>
      </c>
      <c r="J159" s="17">
        <v>0</v>
      </c>
      <c r="K159" s="54"/>
      <c r="L159" s="17"/>
      <c r="M159" s="12"/>
    </row>
    <row r="160" spans="1:13" s="1" customFormat="1" ht="15.75">
      <c r="A160" s="70" t="s">
        <v>207</v>
      </c>
      <c r="B160" s="8" t="s">
        <v>208</v>
      </c>
      <c r="C160" s="18">
        <v>47.1</v>
      </c>
      <c r="D160" s="27">
        <v>0</v>
      </c>
      <c r="E160" s="10">
        <v>0</v>
      </c>
      <c r="F160" s="26">
        <f t="shared" si="33"/>
        <v>0</v>
      </c>
      <c r="G160" s="12">
        <f t="shared" si="32"/>
        <v>0</v>
      </c>
      <c r="H160" s="12">
        <v>30</v>
      </c>
      <c r="I160" s="16">
        <f>E160*30%</f>
        <v>0</v>
      </c>
      <c r="J160" s="17">
        <v>0</v>
      </c>
      <c r="K160" s="54"/>
      <c r="L160" s="17"/>
      <c r="M160" s="12"/>
    </row>
    <row r="161" spans="1:13" s="1" customFormat="1" ht="15.75">
      <c r="A161" s="70" t="s">
        <v>209</v>
      </c>
      <c r="B161" s="8" t="s">
        <v>210</v>
      </c>
      <c r="C161" s="18">
        <v>298.5</v>
      </c>
      <c r="D161" s="27">
        <v>0</v>
      </c>
      <c r="E161" s="10">
        <v>0</v>
      </c>
      <c r="F161" s="26">
        <f t="shared" si="33"/>
        <v>0</v>
      </c>
      <c r="G161" s="12">
        <f t="shared" si="32"/>
        <v>0</v>
      </c>
      <c r="H161" s="12">
        <v>30</v>
      </c>
      <c r="I161" s="16">
        <f>E161*30%</f>
        <v>0</v>
      </c>
      <c r="J161" s="17">
        <v>0</v>
      </c>
      <c r="K161" s="54"/>
      <c r="L161" s="17"/>
      <c r="M161" s="12"/>
    </row>
    <row r="162" spans="1:13" s="1" customFormat="1" ht="15.75">
      <c r="A162" s="70" t="s">
        <v>211</v>
      </c>
      <c r="B162" s="8" t="s">
        <v>212</v>
      </c>
      <c r="C162" s="18">
        <v>54.54</v>
      </c>
      <c r="D162" s="27">
        <v>15</v>
      </c>
      <c r="E162" s="10">
        <v>41</v>
      </c>
      <c r="F162" s="26">
        <f t="shared" si="33"/>
        <v>0.7517418408507518</v>
      </c>
      <c r="G162" s="12">
        <f t="shared" si="32"/>
        <v>12.299999999999999</v>
      </c>
      <c r="H162" s="12">
        <v>30</v>
      </c>
      <c r="I162" s="16">
        <v>2</v>
      </c>
      <c r="J162" s="17">
        <f>I162/E162%</f>
        <v>4.8780487804878048</v>
      </c>
      <c r="K162" s="54">
        <v>2</v>
      </c>
      <c r="L162" s="17"/>
      <c r="M162" s="12"/>
    </row>
    <row r="163" spans="1:13" s="1" customFormat="1" ht="15.75">
      <c r="A163" s="70" t="s">
        <v>213</v>
      </c>
      <c r="B163" s="20" t="s">
        <v>214</v>
      </c>
      <c r="C163" s="9">
        <v>35.200000000000003</v>
      </c>
      <c r="D163" s="27">
        <v>0</v>
      </c>
      <c r="E163" s="10">
        <v>31</v>
      </c>
      <c r="F163" s="26">
        <f t="shared" si="33"/>
        <v>0.88068181818181812</v>
      </c>
      <c r="G163" s="12">
        <f t="shared" si="32"/>
        <v>9.2999999999999989</v>
      </c>
      <c r="H163" s="12">
        <v>30</v>
      </c>
      <c r="I163" s="16">
        <v>2</v>
      </c>
      <c r="J163" s="17">
        <f>I163/E163%</f>
        <v>6.4516129032258069</v>
      </c>
      <c r="K163" s="54">
        <v>2</v>
      </c>
      <c r="L163" s="17"/>
      <c r="M163" s="12"/>
    </row>
    <row r="164" spans="1:13" s="1" customFormat="1" ht="15.75">
      <c r="A164" s="70" t="s">
        <v>215</v>
      </c>
      <c r="B164" s="65" t="s">
        <v>216</v>
      </c>
      <c r="C164" s="28">
        <v>27.6</v>
      </c>
      <c r="D164" s="29">
        <v>1</v>
      </c>
      <c r="E164" s="14">
        <v>0</v>
      </c>
      <c r="F164" s="26">
        <f t="shared" si="33"/>
        <v>0</v>
      </c>
      <c r="G164" s="12">
        <f t="shared" si="32"/>
        <v>0</v>
      </c>
      <c r="H164" s="12">
        <v>30</v>
      </c>
      <c r="I164" s="16">
        <v>0</v>
      </c>
      <c r="J164" s="17">
        <v>0</v>
      </c>
      <c r="K164" s="54"/>
      <c r="L164" s="17"/>
      <c r="M164" s="12"/>
    </row>
    <row r="165" spans="1:13" s="1" customFormat="1" ht="15.75">
      <c r="A165" s="12"/>
      <c r="B165" s="22" t="s">
        <v>29</v>
      </c>
      <c r="C165" s="82">
        <f>SUM(C157:C164)</f>
        <v>1326.49</v>
      </c>
      <c r="D165" s="33">
        <f>SUM(D157:D164)</f>
        <v>130</v>
      </c>
      <c r="E165" s="23">
        <f>SUM(E157:E164)</f>
        <v>167</v>
      </c>
      <c r="F165" s="24">
        <f>SUM(F157:F164)</f>
        <v>1.8744535731010774</v>
      </c>
      <c r="G165" s="12">
        <f>SUM(G157:G164)</f>
        <v>50.099999999999994</v>
      </c>
      <c r="H165" s="12"/>
      <c r="I165" s="16">
        <f>SUM(I157:I164)</f>
        <v>32</v>
      </c>
      <c r="J165" s="17"/>
      <c r="K165" s="48">
        <f>SUM(K157:K164)</f>
        <v>32</v>
      </c>
      <c r="L165" s="17"/>
      <c r="M165" s="12"/>
    </row>
    <row r="166" spans="1:13" s="1" customFormat="1">
      <c r="A166" s="103" t="s">
        <v>217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1:13" s="1" customFormat="1" ht="15.75">
      <c r="A167" s="70" t="s">
        <v>316</v>
      </c>
      <c r="B167" s="8" t="s">
        <v>37</v>
      </c>
      <c r="C167" s="52">
        <v>815.19</v>
      </c>
      <c r="D167" s="27">
        <v>100</v>
      </c>
      <c r="E167" s="10">
        <v>69</v>
      </c>
      <c r="F167" s="49">
        <f>E167/C167</f>
        <v>8.4642843999558376E-2</v>
      </c>
      <c r="G167" s="12">
        <f t="shared" ref="G167:G179" si="34">E167*30%</f>
        <v>20.7</v>
      </c>
      <c r="H167" s="12">
        <v>30</v>
      </c>
      <c r="I167" s="16">
        <v>20</v>
      </c>
      <c r="J167" s="17">
        <f>I167/E167%</f>
        <v>28.985507246376812</v>
      </c>
      <c r="K167" s="54">
        <v>20</v>
      </c>
      <c r="L167" s="17"/>
      <c r="M167" s="12"/>
    </row>
    <row r="168" spans="1:13" s="1" customFormat="1" ht="15.75">
      <c r="A168" s="70" t="s">
        <v>317</v>
      </c>
      <c r="B168" s="42" t="s">
        <v>219</v>
      </c>
      <c r="C168" s="51">
        <v>40.64</v>
      </c>
      <c r="D168" s="27">
        <v>4</v>
      </c>
      <c r="E168" s="10">
        <v>3</v>
      </c>
      <c r="F168" s="49">
        <f t="shared" ref="F168:F169" si="35">E168/C168</f>
        <v>7.3818897637795269E-2</v>
      </c>
      <c r="G168" s="12">
        <f t="shared" si="34"/>
        <v>0.89999999999999991</v>
      </c>
      <c r="H168" s="12">
        <v>30</v>
      </c>
      <c r="I168" s="16">
        <v>0</v>
      </c>
      <c r="J168" s="17">
        <f>I168/E168%</f>
        <v>0</v>
      </c>
      <c r="K168" s="54"/>
      <c r="L168" s="17"/>
      <c r="M168" s="12"/>
    </row>
    <row r="169" spans="1:13" s="1" customFormat="1" ht="15.75">
      <c r="A169" s="70" t="s">
        <v>218</v>
      </c>
      <c r="B169" s="42" t="s">
        <v>221</v>
      </c>
      <c r="C169" s="51">
        <v>54.3</v>
      </c>
      <c r="D169" s="27">
        <v>21</v>
      </c>
      <c r="E169" s="10">
        <v>21</v>
      </c>
      <c r="F169" s="49">
        <f t="shared" si="35"/>
        <v>0.38674033149171272</v>
      </c>
      <c r="G169" s="12">
        <f t="shared" si="34"/>
        <v>6.3</v>
      </c>
      <c r="H169" s="12">
        <v>30</v>
      </c>
      <c r="I169" s="16">
        <v>6</v>
      </c>
      <c r="J169" s="17">
        <f>I169/E169%</f>
        <v>28.571428571428573</v>
      </c>
      <c r="K169" s="54">
        <v>6</v>
      </c>
      <c r="L169" s="17"/>
      <c r="M169" s="12"/>
    </row>
    <row r="170" spans="1:13" s="1" customFormat="1" ht="15.75">
      <c r="A170" s="70" t="s">
        <v>220</v>
      </c>
      <c r="B170" s="42" t="s">
        <v>303</v>
      </c>
      <c r="C170" s="51">
        <v>69.009</v>
      </c>
      <c r="D170" s="27">
        <v>0</v>
      </c>
      <c r="E170" s="10">
        <v>6</v>
      </c>
      <c r="F170" s="49">
        <v>0.08</v>
      </c>
      <c r="G170" s="12">
        <f t="shared" si="34"/>
        <v>1.7999999999999998</v>
      </c>
      <c r="H170" s="12">
        <v>30</v>
      </c>
      <c r="I170" s="16">
        <v>0</v>
      </c>
      <c r="J170" s="17">
        <v>0</v>
      </c>
      <c r="K170" s="54"/>
      <c r="L170" s="17"/>
      <c r="M170" s="12"/>
    </row>
    <row r="171" spans="1:13" s="1" customFormat="1" ht="15.75">
      <c r="A171" s="70" t="s">
        <v>222</v>
      </c>
      <c r="B171" s="42" t="s">
        <v>223</v>
      </c>
      <c r="C171" s="51">
        <v>96.9</v>
      </c>
      <c r="D171" s="27">
        <v>51</v>
      </c>
      <c r="E171" s="10">
        <v>62</v>
      </c>
      <c r="F171" s="49">
        <f t="shared" ref="F171:F179" si="36">E171/C171</f>
        <v>0.63983488132094934</v>
      </c>
      <c r="G171" s="12">
        <f t="shared" si="34"/>
        <v>18.599999999999998</v>
      </c>
      <c r="H171" s="12">
        <v>30</v>
      </c>
      <c r="I171" s="16">
        <v>6</v>
      </c>
      <c r="J171" s="17">
        <f>I171/E171%</f>
        <v>9.67741935483871</v>
      </c>
      <c r="K171" s="54">
        <v>6</v>
      </c>
      <c r="L171" s="17"/>
      <c r="M171" s="12"/>
    </row>
    <row r="172" spans="1:13" s="1" customFormat="1" ht="15.75">
      <c r="A172" s="70" t="s">
        <v>224</v>
      </c>
      <c r="B172" s="42" t="s">
        <v>225</v>
      </c>
      <c r="C172" s="51">
        <v>31.2</v>
      </c>
      <c r="D172" s="27">
        <v>8</v>
      </c>
      <c r="E172" s="10">
        <v>10</v>
      </c>
      <c r="F172" s="49">
        <f t="shared" si="36"/>
        <v>0.32051282051282054</v>
      </c>
      <c r="G172" s="12">
        <f t="shared" si="34"/>
        <v>3</v>
      </c>
      <c r="H172" s="12">
        <v>30</v>
      </c>
      <c r="I172" s="16">
        <v>3</v>
      </c>
      <c r="J172" s="17">
        <f>I172/E172%</f>
        <v>30</v>
      </c>
      <c r="K172" s="54">
        <v>3</v>
      </c>
      <c r="L172" s="17"/>
      <c r="M172" s="12"/>
    </row>
    <row r="173" spans="1:13" s="1" customFormat="1" ht="15.75">
      <c r="A173" s="70" t="s">
        <v>226</v>
      </c>
      <c r="B173" s="42" t="s">
        <v>227</v>
      </c>
      <c r="C173" s="51">
        <v>15.3</v>
      </c>
      <c r="D173" s="33">
        <v>5</v>
      </c>
      <c r="E173" s="10">
        <v>1</v>
      </c>
      <c r="F173" s="49">
        <f t="shared" si="36"/>
        <v>6.535947712418301E-2</v>
      </c>
      <c r="G173" s="12">
        <f t="shared" si="34"/>
        <v>0.3</v>
      </c>
      <c r="H173" s="12">
        <v>30</v>
      </c>
      <c r="I173" s="16">
        <v>0</v>
      </c>
      <c r="J173" s="17">
        <f>I173/E173%</f>
        <v>0</v>
      </c>
      <c r="K173" s="54"/>
      <c r="L173" s="17"/>
      <c r="M173" s="12"/>
    </row>
    <row r="174" spans="1:13" s="1" customFormat="1" ht="15.75">
      <c r="A174" s="70" t="s">
        <v>228</v>
      </c>
      <c r="B174" s="44" t="s">
        <v>229</v>
      </c>
      <c r="C174" s="52">
        <v>52.1</v>
      </c>
      <c r="D174" s="27">
        <v>21</v>
      </c>
      <c r="E174" s="10">
        <v>11</v>
      </c>
      <c r="F174" s="49">
        <f t="shared" si="36"/>
        <v>0.21113243761996162</v>
      </c>
      <c r="G174" s="12">
        <f t="shared" si="34"/>
        <v>3.3</v>
      </c>
      <c r="H174" s="12">
        <v>30</v>
      </c>
      <c r="I174" s="16">
        <v>3</v>
      </c>
      <c r="J174" s="17">
        <f>I174/E174%</f>
        <v>27.272727272727273</v>
      </c>
      <c r="K174" s="54">
        <v>3</v>
      </c>
      <c r="L174" s="17"/>
      <c r="M174" s="12"/>
    </row>
    <row r="175" spans="1:13" s="1" customFormat="1" ht="15.75">
      <c r="A175" s="70" t="s">
        <v>230</v>
      </c>
      <c r="B175" s="44" t="s">
        <v>231</v>
      </c>
      <c r="C175" s="52">
        <v>59.4</v>
      </c>
      <c r="D175" s="27">
        <v>0</v>
      </c>
      <c r="E175" s="10">
        <v>0</v>
      </c>
      <c r="F175" s="26">
        <f t="shared" si="36"/>
        <v>0</v>
      </c>
      <c r="G175" s="12">
        <f t="shared" si="34"/>
        <v>0</v>
      </c>
      <c r="H175" s="12">
        <v>30</v>
      </c>
      <c r="I175" s="16">
        <f>E175*30%</f>
        <v>0</v>
      </c>
      <c r="J175" s="17">
        <v>0</v>
      </c>
      <c r="K175" s="54"/>
      <c r="L175" s="17"/>
      <c r="M175" s="12"/>
    </row>
    <row r="176" spans="1:13" s="1" customFormat="1" ht="15.75">
      <c r="A176" s="70" t="s">
        <v>232</v>
      </c>
      <c r="B176" s="44" t="s">
        <v>233</v>
      </c>
      <c r="C176" s="52">
        <v>13.85</v>
      </c>
      <c r="D176" s="27">
        <v>1</v>
      </c>
      <c r="E176" s="10">
        <v>0</v>
      </c>
      <c r="F176" s="26">
        <f t="shared" si="36"/>
        <v>0</v>
      </c>
      <c r="G176" s="12">
        <f t="shared" si="34"/>
        <v>0</v>
      </c>
      <c r="H176" s="12">
        <v>30</v>
      </c>
      <c r="I176" s="16">
        <f>E176*30%</f>
        <v>0</v>
      </c>
      <c r="J176" s="17">
        <v>0</v>
      </c>
      <c r="K176" s="54"/>
      <c r="L176" s="17"/>
      <c r="M176" s="12"/>
    </row>
    <row r="177" spans="1:13" s="1" customFormat="1" ht="15.75">
      <c r="A177" s="70" t="s">
        <v>234</v>
      </c>
      <c r="B177" s="44" t="s">
        <v>235</v>
      </c>
      <c r="C177" s="52">
        <v>56.6</v>
      </c>
      <c r="D177" s="27">
        <v>0</v>
      </c>
      <c r="E177" s="10">
        <v>0</v>
      </c>
      <c r="F177" s="26">
        <f t="shared" si="36"/>
        <v>0</v>
      </c>
      <c r="G177" s="12">
        <f t="shared" si="34"/>
        <v>0</v>
      </c>
      <c r="H177" s="12">
        <v>30</v>
      </c>
      <c r="I177" s="16">
        <f>E177*30%</f>
        <v>0</v>
      </c>
      <c r="J177" s="17">
        <v>0</v>
      </c>
      <c r="K177" s="54"/>
      <c r="L177" s="17"/>
      <c r="M177" s="12"/>
    </row>
    <row r="178" spans="1:13" s="1" customFormat="1" ht="15.75">
      <c r="A178" s="70" t="s">
        <v>236</v>
      </c>
      <c r="B178" s="44" t="s">
        <v>237</v>
      </c>
      <c r="C178" s="52">
        <v>40.752000000000002</v>
      </c>
      <c r="D178" s="27">
        <v>12</v>
      </c>
      <c r="E178" s="10">
        <v>0</v>
      </c>
      <c r="F178" s="26">
        <f t="shared" si="36"/>
        <v>0</v>
      </c>
      <c r="G178" s="12">
        <f t="shared" si="34"/>
        <v>0</v>
      </c>
      <c r="H178" s="12">
        <v>30</v>
      </c>
      <c r="I178" s="16">
        <v>0</v>
      </c>
      <c r="J178" s="17">
        <v>0</v>
      </c>
      <c r="K178" s="54"/>
      <c r="L178" s="17"/>
      <c r="M178" s="12"/>
    </row>
    <row r="179" spans="1:13" s="1" customFormat="1" ht="15.75">
      <c r="A179" s="70" t="s">
        <v>238</v>
      </c>
      <c r="B179" s="45" t="s">
        <v>239</v>
      </c>
      <c r="C179" s="53">
        <v>57.7</v>
      </c>
      <c r="D179" s="43">
        <v>0</v>
      </c>
      <c r="E179" s="10">
        <v>0</v>
      </c>
      <c r="F179" s="26">
        <f t="shared" si="36"/>
        <v>0</v>
      </c>
      <c r="G179" s="12">
        <f t="shared" si="34"/>
        <v>0</v>
      </c>
      <c r="H179" s="12">
        <v>30</v>
      </c>
      <c r="I179" s="16">
        <f>E179*30%</f>
        <v>0</v>
      </c>
      <c r="J179" s="17">
        <v>0</v>
      </c>
      <c r="K179" s="54"/>
      <c r="L179" s="17"/>
      <c r="M179" s="12"/>
    </row>
    <row r="180" spans="1:13" s="1" customFormat="1" ht="15.75">
      <c r="A180" s="12"/>
      <c r="B180" s="46" t="s">
        <v>29</v>
      </c>
      <c r="C180" s="55">
        <f t="shared" ref="C180:F180" si="37">SUM(C167:C179)</f>
        <v>1402.9409999999998</v>
      </c>
      <c r="D180" s="33">
        <f t="shared" si="37"/>
        <v>223</v>
      </c>
      <c r="E180" s="33">
        <f t="shared" si="37"/>
        <v>183</v>
      </c>
      <c r="F180" s="24">
        <f t="shared" si="37"/>
        <v>1.8620416897069809</v>
      </c>
      <c r="G180" s="12">
        <f>SUM(G167:G179)</f>
        <v>54.899999999999991</v>
      </c>
      <c r="H180" s="12"/>
      <c r="I180" s="16">
        <f>SUM(I167:I179)</f>
        <v>38</v>
      </c>
      <c r="J180" s="17"/>
      <c r="K180" s="48">
        <f>SUM(K167:K179)</f>
        <v>38</v>
      </c>
      <c r="L180" s="17"/>
      <c r="M180" s="12"/>
    </row>
    <row r="181" spans="1:13" s="1" customFormat="1">
      <c r="A181" s="103" t="s">
        <v>240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1:13" s="1" customFormat="1" ht="15.75">
      <c r="A182" s="70" t="s">
        <v>241</v>
      </c>
      <c r="B182" s="8" t="s">
        <v>17</v>
      </c>
      <c r="C182" s="51">
        <v>937.17</v>
      </c>
      <c r="D182" s="27">
        <v>652</v>
      </c>
      <c r="E182" s="10">
        <v>34</v>
      </c>
      <c r="F182" s="26">
        <f>E182/C182</f>
        <v>3.62794370285007E-2</v>
      </c>
      <c r="G182" s="12">
        <f>E182*30%</f>
        <v>10.199999999999999</v>
      </c>
      <c r="H182" s="12">
        <v>30</v>
      </c>
      <c r="I182" s="16">
        <v>10</v>
      </c>
      <c r="J182" s="17">
        <f>I182/E182%</f>
        <v>29.411764705882351</v>
      </c>
      <c r="K182" s="54">
        <v>10</v>
      </c>
      <c r="L182" s="17"/>
      <c r="M182" s="12"/>
    </row>
    <row r="183" spans="1:13" s="1" customFormat="1" ht="30">
      <c r="A183" s="70" t="s">
        <v>242</v>
      </c>
      <c r="B183" s="8" t="s">
        <v>243</v>
      </c>
      <c r="C183" s="51">
        <v>190.15</v>
      </c>
      <c r="D183" s="27">
        <v>14</v>
      </c>
      <c r="E183" s="10">
        <v>22</v>
      </c>
      <c r="F183" s="26">
        <f t="shared" ref="F183:F185" si="38">E183/C183</f>
        <v>0.11569813305285301</v>
      </c>
      <c r="G183" s="12">
        <f>E183*30%</f>
        <v>6.6</v>
      </c>
      <c r="H183" s="12">
        <v>30</v>
      </c>
      <c r="I183" s="16">
        <v>6</v>
      </c>
      <c r="J183" s="17">
        <f>I183/E183%</f>
        <v>27.272727272727273</v>
      </c>
      <c r="K183" s="54">
        <v>6</v>
      </c>
      <c r="L183" s="17"/>
      <c r="M183" s="12"/>
    </row>
    <row r="184" spans="1:13" s="1" customFormat="1" ht="30">
      <c r="A184" s="70" t="s">
        <v>244</v>
      </c>
      <c r="B184" s="8" t="s">
        <v>245</v>
      </c>
      <c r="C184" s="51">
        <v>78.83</v>
      </c>
      <c r="D184" s="27">
        <v>18</v>
      </c>
      <c r="E184" s="10">
        <v>18</v>
      </c>
      <c r="F184" s="49">
        <f t="shared" si="38"/>
        <v>0.22833946467081062</v>
      </c>
      <c r="G184" s="12">
        <f>E184*30%</f>
        <v>5.3999999999999995</v>
      </c>
      <c r="H184" s="12">
        <v>30</v>
      </c>
      <c r="I184" s="16">
        <v>5</v>
      </c>
      <c r="J184" s="17">
        <f>I184/E184%</f>
        <v>27.777777777777779</v>
      </c>
      <c r="K184" s="54">
        <v>5</v>
      </c>
      <c r="L184" s="17"/>
      <c r="M184" s="12"/>
    </row>
    <row r="185" spans="1:13" s="1" customFormat="1" ht="15.75">
      <c r="A185" s="70" t="s">
        <v>246</v>
      </c>
      <c r="B185" s="8" t="s">
        <v>119</v>
      </c>
      <c r="C185" s="51">
        <v>69</v>
      </c>
      <c r="D185" s="27">
        <v>0</v>
      </c>
      <c r="E185" s="10">
        <v>100</v>
      </c>
      <c r="F185" s="49">
        <f t="shared" si="38"/>
        <v>1.4492753623188406</v>
      </c>
      <c r="G185" s="17">
        <f>E185*30%</f>
        <v>30</v>
      </c>
      <c r="H185" s="12">
        <v>30</v>
      </c>
      <c r="I185" s="16">
        <v>10</v>
      </c>
      <c r="J185" s="17">
        <f>I185/E185%</f>
        <v>10</v>
      </c>
      <c r="K185" s="54">
        <v>10</v>
      </c>
      <c r="L185" s="17"/>
      <c r="M185" s="12"/>
    </row>
    <row r="186" spans="1:13" s="1" customFormat="1" ht="15.75">
      <c r="A186" s="12"/>
      <c r="B186" s="22" t="s">
        <v>29</v>
      </c>
      <c r="C186" s="82">
        <f t="shared" ref="C186:F186" si="39">SUM(C182:C185)</f>
        <v>1275.1499999999999</v>
      </c>
      <c r="D186" s="33">
        <f t="shared" si="39"/>
        <v>684</v>
      </c>
      <c r="E186" s="23">
        <f t="shared" si="39"/>
        <v>174</v>
      </c>
      <c r="F186" s="24">
        <f t="shared" si="39"/>
        <v>1.8295923970710049</v>
      </c>
      <c r="G186" s="12">
        <f>SUM(G182:G185)</f>
        <v>52.199999999999996</v>
      </c>
      <c r="H186" s="12"/>
      <c r="I186" s="16">
        <f>SUM(I182:I185)</f>
        <v>31</v>
      </c>
      <c r="J186" s="17"/>
      <c r="K186" s="48">
        <f>SUM(K182:K185)</f>
        <v>31</v>
      </c>
      <c r="L186" s="17"/>
      <c r="M186" s="12"/>
    </row>
    <row r="187" spans="1:13" s="1" customFormat="1">
      <c r="A187" s="103" t="s">
        <v>247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1:13" s="1" customFormat="1" ht="15.75">
      <c r="A188" s="70" t="s">
        <v>248</v>
      </c>
      <c r="B188" s="8" t="s">
        <v>37</v>
      </c>
      <c r="C188" s="52">
        <v>267.77</v>
      </c>
      <c r="D188" s="27">
        <v>11</v>
      </c>
      <c r="E188" s="10">
        <v>24</v>
      </c>
      <c r="F188" s="49">
        <f>E188/C188</f>
        <v>8.9629159353176238E-2</v>
      </c>
      <c r="G188" s="12">
        <f t="shared" ref="G188:G200" si="40">E188*30%</f>
        <v>7.1999999999999993</v>
      </c>
      <c r="H188" s="12">
        <v>30</v>
      </c>
      <c r="I188" s="16">
        <v>7</v>
      </c>
      <c r="J188" s="17">
        <f t="shared" ref="J188:J200" si="41">I188/E188%</f>
        <v>29.166666666666668</v>
      </c>
      <c r="K188" s="54">
        <v>7</v>
      </c>
      <c r="L188" s="17"/>
      <c r="M188" s="12"/>
    </row>
    <row r="189" spans="1:13" s="1" customFormat="1" ht="30">
      <c r="A189" s="70" t="s">
        <v>249</v>
      </c>
      <c r="B189" s="8" t="s">
        <v>250</v>
      </c>
      <c r="C189" s="51">
        <v>88.83</v>
      </c>
      <c r="D189" s="27">
        <v>28</v>
      </c>
      <c r="E189" s="10">
        <v>26</v>
      </c>
      <c r="F189" s="26">
        <f t="shared" ref="F189:F200" si="42">E189/C189</f>
        <v>0.29269390971518633</v>
      </c>
      <c r="G189" s="12">
        <f t="shared" si="40"/>
        <v>7.8</v>
      </c>
      <c r="H189" s="12">
        <v>30</v>
      </c>
      <c r="I189" s="16">
        <v>7</v>
      </c>
      <c r="J189" s="17">
        <f t="shared" si="41"/>
        <v>26.923076923076923</v>
      </c>
      <c r="K189" s="54">
        <v>7</v>
      </c>
      <c r="L189" s="17"/>
      <c r="M189" s="12"/>
    </row>
    <row r="190" spans="1:13" s="1" customFormat="1" ht="30">
      <c r="A190" s="70" t="s">
        <v>251</v>
      </c>
      <c r="B190" s="8" t="s">
        <v>252</v>
      </c>
      <c r="C190" s="51">
        <v>100.2</v>
      </c>
      <c r="D190" s="27">
        <v>14</v>
      </c>
      <c r="E190" s="10">
        <v>18</v>
      </c>
      <c r="F190" s="26">
        <f t="shared" si="42"/>
        <v>0.17964071856287425</v>
      </c>
      <c r="G190" s="12">
        <f t="shared" si="40"/>
        <v>5.3999999999999995</v>
      </c>
      <c r="H190" s="12">
        <v>30</v>
      </c>
      <c r="I190" s="16">
        <v>5</v>
      </c>
      <c r="J190" s="17">
        <f t="shared" si="41"/>
        <v>27.777777777777779</v>
      </c>
      <c r="K190" s="54">
        <v>5</v>
      </c>
      <c r="L190" s="17"/>
      <c r="M190" s="12"/>
    </row>
    <row r="191" spans="1:13" s="1" customFormat="1" ht="30">
      <c r="A191" s="70" t="s">
        <v>253</v>
      </c>
      <c r="B191" s="8" t="s">
        <v>254</v>
      </c>
      <c r="C191" s="51">
        <v>118.77</v>
      </c>
      <c r="D191" s="27">
        <v>20</v>
      </c>
      <c r="E191" s="10">
        <v>31</v>
      </c>
      <c r="F191" s="26">
        <f t="shared" si="42"/>
        <v>0.2610086722236255</v>
      </c>
      <c r="G191" s="17">
        <f t="shared" si="40"/>
        <v>9.2999999999999989</v>
      </c>
      <c r="H191" s="12">
        <v>30</v>
      </c>
      <c r="I191" s="16">
        <v>9</v>
      </c>
      <c r="J191" s="17">
        <f t="shared" si="41"/>
        <v>29.032258064516128</v>
      </c>
      <c r="K191" s="54">
        <v>9</v>
      </c>
      <c r="L191" s="17"/>
      <c r="M191" s="12"/>
    </row>
    <row r="192" spans="1:13" s="1" customFormat="1" ht="30">
      <c r="A192" s="70" t="s">
        <v>255</v>
      </c>
      <c r="B192" s="8" t="s">
        <v>256</v>
      </c>
      <c r="C192" s="51">
        <v>78.02</v>
      </c>
      <c r="D192" s="27">
        <v>17</v>
      </c>
      <c r="E192" s="10">
        <v>17</v>
      </c>
      <c r="F192" s="26">
        <f t="shared" si="42"/>
        <v>0.21789284798769548</v>
      </c>
      <c r="G192" s="12">
        <f t="shared" si="40"/>
        <v>5.0999999999999996</v>
      </c>
      <c r="H192" s="12">
        <v>30</v>
      </c>
      <c r="I192" s="16">
        <v>5</v>
      </c>
      <c r="J192" s="17">
        <f t="shared" si="41"/>
        <v>29.411764705882351</v>
      </c>
      <c r="K192" s="54">
        <v>5</v>
      </c>
      <c r="L192" s="17"/>
      <c r="M192" s="12"/>
    </row>
    <row r="193" spans="1:13" s="1" customFormat="1" ht="15.75">
      <c r="A193" s="70" t="s">
        <v>257</v>
      </c>
      <c r="B193" s="8" t="s">
        <v>258</v>
      </c>
      <c r="C193" s="51">
        <v>80.59</v>
      </c>
      <c r="D193" s="27">
        <v>27</v>
      </c>
      <c r="E193" s="10">
        <v>28</v>
      </c>
      <c r="F193" s="26">
        <f>E193/C193</f>
        <v>0.34743764735078791</v>
      </c>
      <c r="G193" s="12">
        <f t="shared" si="40"/>
        <v>8.4</v>
      </c>
      <c r="H193" s="12">
        <v>30</v>
      </c>
      <c r="I193" s="16">
        <v>8</v>
      </c>
      <c r="J193" s="17">
        <f t="shared" si="41"/>
        <v>28.571428571428569</v>
      </c>
      <c r="K193" s="54">
        <v>8</v>
      </c>
      <c r="L193" s="17"/>
      <c r="M193" s="12"/>
    </row>
    <row r="194" spans="1:13" s="1" customFormat="1" ht="15.75">
      <c r="A194" s="70" t="s">
        <v>259</v>
      </c>
      <c r="B194" s="8" t="s">
        <v>260</v>
      </c>
      <c r="C194" s="51">
        <v>49.62</v>
      </c>
      <c r="D194" s="27">
        <v>20</v>
      </c>
      <c r="E194" s="10">
        <v>30</v>
      </c>
      <c r="F194" s="49">
        <f t="shared" si="42"/>
        <v>0.60459492140266025</v>
      </c>
      <c r="G194" s="17">
        <f t="shared" si="40"/>
        <v>9</v>
      </c>
      <c r="H194" s="12">
        <v>30</v>
      </c>
      <c r="I194" s="16">
        <v>9</v>
      </c>
      <c r="J194" s="17">
        <f t="shared" si="41"/>
        <v>30</v>
      </c>
      <c r="K194" s="54">
        <v>9</v>
      </c>
      <c r="L194" s="17"/>
      <c r="M194" s="12"/>
    </row>
    <row r="195" spans="1:13" s="1" customFormat="1" ht="30">
      <c r="A195" s="70" t="s">
        <v>261</v>
      </c>
      <c r="B195" s="8" t="s">
        <v>262</v>
      </c>
      <c r="C195" s="51">
        <v>66.3</v>
      </c>
      <c r="D195" s="27">
        <v>3</v>
      </c>
      <c r="E195" s="10">
        <v>3</v>
      </c>
      <c r="F195" s="49">
        <f t="shared" si="42"/>
        <v>4.5248868778280542E-2</v>
      </c>
      <c r="G195" s="12">
        <f t="shared" si="40"/>
        <v>0.89999999999999991</v>
      </c>
      <c r="H195" s="12">
        <v>30</v>
      </c>
      <c r="I195" s="16">
        <v>0</v>
      </c>
      <c r="J195" s="17">
        <f t="shared" si="41"/>
        <v>0</v>
      </c>
      <c r="K195" s="54"/>
      <c r="L195" s="17"/>
      <c r="M195" s="12"/>
    </row>
    <row r="196" spans="1:13" s="1" customFormat="1" ht="15.75">
      <c r="A196" s="70" t="s">
        <v>263</v>
      </c>
      <c r="B196" s="8" t="s">
        <v>264</v>
      </c>
      <c r="C196" s="51">
        <v>33.909999999999997</v>
      </c>
      <c r="D196" s="27">
        <v>40</v>
      </c>
      <c r="E196" s="10">
        <v>40</v>
      </c>
      <c r="F196" s="49">
        <f t="shared" si="42"/>
        <v>1.1795930404010617</v>
      </c>
      <c r="G196" s="17">
        <f t="shared" si="40"/>
        <v>12</v>
      </c>
      <c r="H196" s="12">
        <v>30</v>
      </c>
      <c r="I196" s="16">
        <v>4</v>
      </c>
      <c r="J196" s="17">
        <f t="shared" si="41"/>
        <v>10</v>
      </c>
      <c r="K196" s="54">
        <v>4</v>
      </c>
      <c r="L196" s="17"/>
      <c r="M196" s="12"/>
    </row>
    <row r="197" spans="1:13" s="1" customFormat="1" ht="15.75">
      <c r="A197" s="70" t="s">
        <v>265</v>
      </c>
      <c r="B197" s="8" t="s">
        <v>266</v>
      </c>
      <c r="C197" s="51">
        <v>12.5</v>
      </c>
      <c r="D197" s="27">
        <v>24</v>
      </c>
      <c r="E197" s="10">
        <v>26</v>
      </c>
      <c r="F197" s="49">
        <f t="shared" si="42"/>
        <v>2.08</v>
      </c>
      <c r="G197" s="12">
        <f t="shared" si="40"/>
        <v>7.8</v>
      </c>
      <c r="H197" s="12">
        <v>30</v>
      </c>
      <c r="I197" s="16">
        <v>7</v>
      </c>
      <c r="J197" s="17">
        <f t="shared" si="41"/>
        <v>26.923076923076923</v>
      </c>
      <c r="K197" s="54">
        <v>7</v>
      </c>
      <c r="L197" s="17"/>
      <c r="M197" s="12"/>
    </row>
    <row r="198" spans="1:13" s="1" customFormat="1" ht="15.75">
      <c r="A198" s="70" t="s">
        <v>267</v>
      </c>
      <c r="B198" s="8" t="s">
        <v>268</v>
      </c>
      <c r="C198" s="51">
        <v>11.3</v>
      </c>
      <c r="D198" s="27">
        <v>0</v>
      </c>
      <c r="E198" s="10">
        <v>19</v>
      </c>
      <c r="F198" s="49">
        <f t="shared" si="42"/>
        <v>1.6814159292035398</v>
      </c>
      <c r="G198" s="12">
        <f t="shared" si="40"/>
        <v>5.7</v>
      </c>
      <c r="H198" s="12">
        <v>30</v>
      </c>
      <c r="I198" s="16">
        <v>5</v>
      </c>
      <c r="J198" s="17">
        <f t="shared" si="41"/>
        <v>26.315789473684209</v>
      </c>
      <c r="K198" s="54">
        <v>5</v>
      </c>
      <c r="L198" s="17"/>
      <c r="M198" s="12"/>
    </row>
    <row r="199" spans="1:13" s="1" customFormat="1" ht="15.75">
      <c r="A199" s="70" t="s">
        <v>269</v>
      </c>
      <c r="B199" s="8" t="s">
        <v>270</v>
      </c>
      <c r="C199" s="51">
        <v>15.08</v>
      </c>
      <c r="D199" s="27">
        <v>0</v>
      </c>
      <c r="E199" s="10">
        <v>23</v>
      </c>
      <c r="F199" s="49">
        <f t="shared" si="42"/>
        <v>1.5251989389920424</v>
      </c>
      <c r="G199" s="12">
        <f t="shared" si="40"/>
        <v>6.8999999999999995</v>
      </c>
      <c r="H199" s="12">
        <v>30</v>
      </c>
      <c r="I199" s="16">
        <v>1</v>
      </c>
      <c r="J199" s="17">
        <f t="shared" si="41"/>
        <v>4.3478260869565215</v>
      </c>
      <c r="K199" s="54">
        <v>1</v>
      </c>
      <c r="L199" s="17"/>
      <c r="M199" s="12"/>
    </row>
    <row r="200" spans="1:13" s="1" customFormat="1" ht="15.75">
      <c r="A200" s="70" t="s">
        <v>271</v>
      </c>
      <c r="B200" s="8" t="s">
        <v>272</v>
      </c>
      <c r="C200" s="51">
        <v>48.6</v>
      </c>
      <c r="D200" s="27">
        <v>19</v>
      </c>
      <c r="E200" s="10">
        <v>10</v>
      </c>
      <c r="F200" s="49">
        <f t="shared" si="42"/>
        <v>0.20576131687242799</v>
      </c>
      <c r="G200" s="12">
        <f t="shared" si="40"/>
        <v>3</v>
      </c>
      <c r="H200" s="12">
        <v>30</v>
      </c>
      <c r="I200" s="16">
        <v>3</v>
      </c>
      <c r="J200" s="17">
        <f t="shared" si="41"/>
        <v>30</v>
      </c>
      <c r="K200" s="54">
        <v>3</v>
      </c>
      <c r="L200" s="17"/>
      <c r="M200" s="12"/>
    </row>
    <row r="201" spans="1:13" s="1" customFormat="1" ht="15.75">
      <c r="A201" s="12"/>
      <c r="B201" s="22" t="s">
        <v>29</v>
      </c>
      <c r="C201" s="82">
        <f t="shared" ref="C201:F201" si="43">SUM(C188:C200)</f>
        <v>971.4899999999999</v>
      </c>
      <c r="D201" s="33">
        <f t="shared" si="43"/>
        <v>223</v>
      </c>
      <c r="E201" s="23">
        <f t="shared" si="43"/>
        <v>295</v>
      </c>
      <c r="F201" s="24">
        <f t="shared" si="43"/>
        <v>8.7101159708433595</v>
      </c>
      <c r="G201" s="12">
        <f>SUM(G188:G200)</f>
        <v>88.5</v>
      </c>
      <c r="H201" s="12"/>
      <c r="I201" s="16">
        <f>SUM(I188:I200)</f>
        <v>70</v>
      </c>
      <c r="J201" s="17"/>
      <c r="K201" s="48">
        <f>SUM(K188:K200)</f>
        <v>70</v>
      </c>
      <c r="L201" s="17"/>
      <c r="M201" s="12"/>
    </row>
    <row r="202" spans="1:13" s="1" customFormat="1">
      <c r="A202" s="103" t="s">
        <v>273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1:13" s="1" customFormat="1" ht="15.75">
      <c r="A203" s="70" t="s">
        <v>274</v>
      </c>
      <c r="B203" s="8" t="s">
        <v>37</v>
      </c>
      <c r="C203" s="15">
        <v>0</v>
      </c>
      <c r="D203" s="15">
        <v>0</v>
      </c>
      <c r="E203" s="15">
        <v>0</v>
      </c>
      <c r="F203" s="26">
        <v>0</v>
      </c>
      <c r="G203" s="12">
        <f>E203*30%</f>
        <v>0</v>
      </c>
      <c r="H203" s="12">
        <v>30</v>
      </c>
      <c r="I203" s="16">
        <f>E203*30%</f>
        <v>0</v>
      </c>
      <c r="J203" s="17">
        <v>0</v>
      </c>
      <c r="K203" s="54"/>
      <c r="L203" s="17"/>
      <c r="M203" s="12"/>
    </row>
    <row r="204" spans="1:13" s="2" customFormat="1" ht="30">
      <c r="A204" s="70" t="s">
        <v>275</v>
      </c>
      <c r="B204" s="8" t="s">
        <v>276</v>
      </c>
      <c r="C204" s="15">
        <v>378.94</v>
      </c>
      <c r="D204" s="13">
        <v>22</v>
      </c>
      <c r="E204" s="79">
        <v>23</v>
      </c>
      <c r="F204" s="80">
        <f>E204/C204</f>
        <v>6.0695624637145722E-2</v>
      </c>
      <c r="G204" s="59">
        <f>E204*30%</f>
        <v>6.8999999999999995</v>
      </c>
      <c r="H204" s="59">
        <v>30</v>
      </c>
      <c r="I204" s="60">
        <v>6</v>
      </c>
      <c r="J204" s="61">
        <f>I204/E204%</f>
        <v>26.086956521739129</v>
      </c>
      <c r="K204" s="68">
        <v>6</v>
      </c>
      <c r="L204" s="61"/>
      <c r="M204" s="59"/>
    </row>
    <row r="205" spans="1:13" s="1" customFormat="1" ht="15.75">
      <c r="A205" s="12"/>
      <c r="B205" s="22" t="s">
        <v>29</v>
      </c>
      <c r="C205" s="82">
        <f t="shared" ref="C205:J205" si="44">SUM(C203:C204)</f>
        <v>378.94</v>
      </c>
      <c r="D205" s="23">
        <f t="shared" si="44"/>
        <v>22</v>
      </c>
      <c r="E205" s="23">
        <f t="shared" si="44"/>
        <v>23</v>
      </c>
      <c r="F205" s="24">
        <f t="shared" si="44"/>
        <v>6.0695624637145722E-2</v>
      </c>
      <c r="G205" s="12">
        <f t="shared" si="44"/>
        <v>6.8999999999999995</v>
      </c>
      <c r="H205" s="12">
        <f t="shared" si="44"/>
        <v>60</v>
      </c>
      <c r="I205" s="16">
        <f t="shared" si="44"/>
        <v>6</v>
      </c>
      <c r="J205" s="17">
        <f t="shared" si="44"/>
        <v>26.086956521739129</v>
      </c>
      <c r="K205" s="48">
        <v>6</v>
      </c>
      <c r="L205" s="17"/>
      <c r="M205" s="12"/>
    </row>
    <row r="206" spans="1:13" s="1" customFormat="1">
      <c r="A206" s="103" t="s">
        <v>277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1:13" s="1" customFormat="1" ht="15.75">
      <c r="A207" s="70" t="s">
        <v>278</v>
      </c>
      <c r="B207" s="8" t="s">
        <v>17</v>
      </c>
      <c r="C207" s="51">
        <v>247.8</v>
      </c>
      <c r="D207" s="14">
        <v>15</v>
      </c>
      <c r="E207" s="10">
        <v>15</v>
      </c>
      <c r="F207" s="26">
        <f>E207/C207</f>
        <v>6.0532687651331719E-2</v>
      </c>
      <c r="G207" s="12">
        <f>E207*30%</f>
        <v>4.5</v>
      </c>
      <c r="H207" s="12">
        <v>30</v>
      </c>
      <c r="I207" s="16">
        <v>4</v>
      </c>
      <c r="J207" s="17">
        <f>I207/E207%</f>
        <v>26.666666666666668</v>
      </c>
      <c r="K207" s="54">
        <v>4</v>
      </c>
      <c r="L207" s="17"/>
      <c r="M207" s="12"/>
    </row>
    <row r="208" spans="1:13" s="1" customFormat="1" ht="30">
      <c r="A208" s="70" t="s">
        <v>279</v>
      </c>
      <c r="B208" s="8" t="s">
        <v>280</v>
      </c>
      <c r="C208" s="51">
        <v>196.16</v>
      </c>
      <c r="D208" s="19">
        <v>0</v>
      </c>
      <c r="E208" s="10">
        <v>0</v>
      </c>
      <c r="F208" s="26">
        <f t="shared" ref="F208:F211" si="45">E208/C208</f>
        <v>0</v>
      </c>
      <c r="G208" s="12">
        <f>E208*30%</f>
        <v>0</v>
      </c>
      <c r="H208" s="12">
        <v>30</v>
      </c>
      <c r="I208" s="16">
        <f>E208*30%</f>
        <v>0</v>
      </c>
      <c r="J208" s="17">
        <v>0</v>
      </c>
      <c r="K208" s="54"/>
      <c r="L208" s="17"/>
      <c r="M208" s="12"/>
    </row>
    <row r="209" spans="1:13" s="1" customFormat="1" ht="30">
      <c r="A209" s="70" t="s">
        <v>281</v>
      </c>
      <c r="B209" s="8" t="s">
        <v>282</v>
      </c>
      <c r="C209" s="51">
        <v>130.25</v>
      </c>
      <c r="D209" s="19">
        <v>4</v>
      </c>
      <c r="E209" s="10">
        <v>14</v>
      </c>
      <c r="F209" s="26">
        <f t="shared" si="45"/>
        <v>0.10748560460652591</v>
      </c>
      <c r="G209" s="12">
        <f>E209*30%</f>
        <v>4.2</v>
      </c>
      <c r="H209" s="12">
        <v>30</v>
      </c>
      <c r="I209" s="16">
        <v>4</v>
      </c>
      <c r="J209" s="17">
        <f>I209/E209%</f>
        <v>28.571428571428569</v>
      </c>
      <c r="K209" s="54">
        <v>4</v>
      </c>
      <c r="L209" s="17"/>
      <c r="M209" s="12"/>
    </row>
    <row r="210" spans="1:13" s="1" customFormat="1" ht="15.75">
      <c r="A210" s="70" t="s">
        <v>283</v>
      </c>
      <c r="B210" s="8" t="s">
        <v>284</v>
      </c>
      <c r="C210" s="51">
        <v>8.4600000000000009</v>
      </c>
      <c r="D210" s="27">
        <v>0</v>
      </c>
      <c r="E210" s="10">
        <v>0</v>
      </c>
      <c r="F210" s="26">
        <f t="shared" si="45"/>
        <v>0</v>
      </c>
      <c r="G210" s="12">
        <f>E210*30%</f>
        <v>0</v>
      </c>
      <c r="H210" s="12">
        <v>30</v>
      </c>
      <c r="I210" s="16">
        <f>E210*30%</f>
        <v>0</v>
      </c>
      <c r="J210" s="17">
        <v>0</v>
      </c>
      <c r="K210" s="54"/>
      <c r="L210" s="17"/>
      <c r="M210" s="12"/>
    </row>
    <row r="211" spans="1:13" s="1" customFormat="1" ht="15.75">
      <c r="A211" s="70" t="s">
        <v>285</v>
      </c>
      <c r="B211" s="8" t="s">
        <v>286</v>
      </c>
      <c r="C211" s="51">
        <v>3.4079999999999999</v>
      </c>
      <c r="D211" s="14">
        <v>0</v>
      </c>
      <c r="E211" s="10">
        <v>0</v>
      </c>
      <c r="F211" s="26">
        <f t="shared" si="45"/>
        <v>0</v>
      </c>
      <c r="G211" s="12">
        <f>E211*30%</f>
        <v>0</v>
      </c>
      <c r="H211" s="12">
        <v>30</v>
      </c>
      <c r="I211" s="16">
        <f>E211*30%</f>
        <v>0</v>
      </c>
      <c r="J211" s="17">
        <v>0</v>
      </c>
      <c r="K211" s="54"/>
      <c r="L211" s="17"/>
      <c r="M211" s="12"/>
    </row>
    <row r="212" spans="1:13" s="1" customFormat="1" ht="15.75">
      <c r="A212" s="12"/>
      <c r="B212" s="22" t="s">
        <v>29</v>
      </c>
      <c r="C212" s="55">
        <f t="shared" ref="C212:F212" si="46">SUM(C207:C211)</f>
        <v>586.07800000000009</v>
      </c>
      <c r="D212" s="23">
        <f t="shared" si="46"/>
        <v>19</v>
      </c>
      <c r="E212" s="23">
        <f t="shared" si="46"/>
        <v>29</v>
      </c>
      <c r="F212" s="24">
        <f t="shared" si="46"/>
        <v>0.16801829225785764</v>
      </c>
      <c r="G212" s="12">
        <f>SUM(G207:G211)</f>
        <v>8.6999999999999993</v>
      </c>
      <c r="H212" s="12"/>
      <c r="I212" s="16">
        <f>SUM(I207:I211)</f>
        <v>8</v>
      </c>
      <c r="J212" s="17"/>
      <c r="K212" s="48">
        <f>SUM(K207:K211)</f>
        <v>8</v>
      </c>
      <c r="L212" s="17"/>
      <c r="M212" s="12"/>
    </row>
    <row r="213" spans="1:13" s="1" customFormat="1">
      <c r="A213" s="103" t="s">
        <v>287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1:13" s="1" customFormat="1" ht="15.75">
      <c r="A214" s="70" t="s">
        <v>288</v>
      </c>
      <c r="B214" s="8" t="s">
        <v>37</v>
      </c>
      <c r="C214" s="51">
        <v>431.1</v>
      </c>
      <c r="D214" s="27">
        <v>0</v>
      </c>
      <c r="E214" s="47">
        <v>0</v>
      </c>
      <c r="F214" s="26">
        <f>E214/C214</f>
        <v>0</v>
      </c>
      <c r="G214" s="12">
        <f>E214*30%</f>
        <v>0</v>
      </c>
      <c r="H214" s="12">
        <v>30</v>
      </c>
      <c r="I214" s="16">
        <f>E214*30%</f>
        <v>0</v>
      </c>
      <c r="J214" s="17">
        <v>0</v>
      </c>
      <c r="K214" s="54"/>
      <c r="L214" s="17"/>
      <c r="M214" s="12"/>
    </row>
    <row r="215" spans="1:13" s="1" customFormat="1" ht="15.75">
      <c r="A215" s="15" t="s">
        <v>289</v>
      </c>
      <c r="B215" s="8" t="s">
        <v>290</v>
      </c>
      <c r="C215" s="51">
        <v>99.61</v>
      </c>
      <c r="D215" s="27">
        <v>0</v>
      </c>
      <c r="E215" s="47">
        <v>0</v>
      </c>
      <c r="F215" s="26">
        <f t="shared" ref="F215:F216" si="47">E215/C215</f>
        <v>0</v>
      </c>
      <c r="G215" s="12">
        <f>E215*30%</f>
        <v>0</v>
      </c>
      <c r="H215" s="12">
        <v>30</v>
      </c>
      <c r="I215" s="16">
        <f>E215*30%</f>
        <v>0</v>
      </c>
      <c r="J215" s="17">
        <v>0</v>
      </c>
      <c r="K215" s="54"/>
      <c r="L215" s="17"/>
      <c r="M215" s="12"/>
    </row>
    <row r="216" spans="1:13" s="1" customFormat="1" ht="15.75">
      <c r="A216" s="70" t="s">
        <v>291</v>
      </c>
      <c r="B216" s="8" t="s">
        <v>292</v>
      </c>
      <c r="C216" s="51">
        <v>4.2</v>
      </c>
      <c r="D216" s="27">
        <v>0</v>
      </c>
      <c r="E216" s="47">
        <f t="shared" ref="E216" si="48">SUM(C216:D216)</f>
        <v>4.2</v>
      </c>
      <c r="F216" s="26">
        <f t="shared" si="47"/>
        <v>1</v>
      </c>
      <c r="G216" s="12">
        <f>E216*30%</f>
        <v>1.26</v>
      </c>
      <c r="H216" s="12">
        <v>30</v>
      </c>
      <c r="I216" s="16">
        <v>0</v>
      </c>
      <c r="J216" s="17">
        <f>I216/E216%</f>
        <v>0</v>
      </c>
      <c r="K216" s="54"/>
      <c r="L216" s="17"/>
      <c r="M216" s="12"/>
    </row>
    <row r="217" spans="1:13" s="1" customFormat="1" ht="15.75">
      <c r="A217" s="12"/>
      <c r="B217" s="22" t="s">
        <v>29</v>
      </c>
      <c r="C217" s="82">
        <f>SUM(C214:C216)</f>
        <v>534.91000000000008</v>
      </c>
      <c r="D217" s="33">
        <f>SUM(D214:D216)</f>
        <v>0</v>
      </c>
      <c r="E217" s="33">
        <f>SUM(E214:E216)</f>
        <v>4.2</v>
      </c>
      <c r="F217" s="24">
        <v>1</v>
      </c>
      <c r="G217" s="12">
        <f>SUM(G214:G216)</f>
        <v>1.26</v>
      </c>
      <c r="H217" s="12"/>
      <c r="I217" s="16">
        <f>SUM(I214:I216)</f>
        <v>0</v>
      </c>
      <c r="J217" s="17"/>
      <c r="K217" s="54"/>
      <c r="L217" s="17"/>
      <c r="M217" s="12"/>
    </row>
    <row r="218" spans="1:13" s="1" customFormat="1">
      <c r="A218" s="103" t="s">
        <v>293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1" customFormat="1" ht="15.75">
      <c r="A219" s="70" t="s">
        <v>294</v>
      </c>
      <c r="B219" s="8" t="s">
        <v>17</v>
      </c>
      <c r="C219" s="18">
        <v>297.64</v>
      </c>
      <c r="D219" s="27">
        <v>118</v>
      </c>
      <c r="E219" s="10">
        <v>118</v>
      </c>
      <c r="F219" s="26">
        <f>E219/C219</f>
        <v>0.39645208977287999</v>
      </c>
      <c r="G219" s="12">
        <f>E219*30%</f>
        <v>35.4</v>
      </c>
      <c r="H219" s="12">
        <v>30</v>
      </c>
      <c r="I219" s="16">
        <v>15</v>
      </c>
      <c r="J219" s="17">
        <f>I219/E219%</f>
        <v>12.711864406779661</v>
      </c>
      <c r="K219" s="54">
        <v>15</v>
      </c>
      <c r="L219" s="17"/>
      <c r="M219" s="12"/>
    </row>
    <row r="220" spans="1:13" s="1" customFormat="1" ht="30">
      <c r="A220" s="70" t="s">
        <v>295</v>
      </c>
      <c r="B220" s="8" t="s">
        <v>296</v>
      </c>
      <c r="C220" s="18">
        <v>174.07</v>
      </c>
      <c r="D220" s="27">
        <v>55</v>
      </c>
      <c r="E220" s="10">
        <v>47</v>
      </c>
      <c r="F220" s="49">
        <f>E220/C220</f>
        <v>0.27000631929683461</v>
      </c>
      <c r="G220" s="12">
        <f>E220*30%</f>
        <v>14.1</v>
      </c>
      <c r="H220" s="12">
        <v>30</v>
      </c>
      <c r="I220" s="16">
        <v>14</v>
      </c>
      <c r="J220" s="17">
        <f>I220/E220%</f>
        <v>29.787234042553195</v>
      </c>
      <c r="K220" s="54">
        <v>14</v>
      </c>
      <c r="L220" s="17"/>
      <c r="M220" s="12"/>
    </row>
    <row r="221" spans="1:13" s="1" customFormat="1" ht="15.75">
      <c r="A221" s="70" t="s">
        <v>297</v>
      </c>
      <c r="B221" s="8" t="s">
        <v>298</v>
      </c>
      <c r="C221" s="51">
        <v>17.899999999999999</v>
      </c>
      <c r="D221" s="27">
        <v>0</v>
      </c>
      <c r="E221" s="10">
        <v>0</v>
      </c>
      <c r="F221" s="26">
        <f t="shared" ref="F221" si="49">E221/C221</f>
        <v>0</v>
      </c>
      <c r="G221" s="12">
        <f>E221*30%</f>
        <v>0</v>
      </c>
      <c r="H221" s="12">
        <v>30</v>
      </c>
      <c r="I221" s="16">
        <f>E221*30%</f>
        <v>0</v>
      </c>
      <c r="J221" s="17">
        <v>0</v>
      </c>
      <c r="K221" s="54"/>
      <c r="L221" s="17"/>
      <c r="M221" s="12"/>
    </row>
    <row r="222" spans="1:13" s="1" customFormat="1" ht="15.75">
      <c r="A222" s="12"/>
      <c r="B222" s="22" t="s">
        <v>29</v>
      </c>
      <c r="C222" s="82">
        <f t="shared" ref="C222:F222" si="50">SUM(C219:C221)</f>
        <v>489.60999999999996</v>
      </c>
      <c r="D222" s="33">
        <f t="shared" si="50"/>
        <v>173</v>
      </c>
      <c r="E222" s="23">
        <f t="shared" si="50"/>
        <v>165</v>
      </c>
      <c r="F222" s="24">
        <f t="shared" si="50"/>
        <v>0.66645840906971454</v>
      </c>
      <c r="G222" s="12">
        <f>SUM(G219:G221)</f>
        <v>49.5</v>
      </c>
      <c r="H222" s="12"/>
      <c r="I222" s="16">
        <f>SUM(I219:I221)</f>
        <v>29</v>
      </c>
      <c r="J222" s="17"/>
      <c r="K222" s="48">
        <f>SUM(K219:K221)</f>
        <v>29</v>
      </c>
      <c r="L222" s="17"/>
      <c r="M222" s="12"/>
    </row>
    <row r="223" spans="1:13" s="1" customFormat="1">
      <c r="A223" s="103" t="s">
        <v>299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s="1" customFormat="1" ht="15.75">
      <c r="A224" s="70" t="s">
        <v>300</v>
      </c>
      <c r="B224" s="8" t="s">
        <v>17</v>
      </c>
      <c r="C224" s="18">
        <v>616.47</v>
      </c>
      <c r="D224" s="13">
        <v>0</v>
      </c>
      <c r="E224" s="10">
        <v>0</v>
      </c>
      <c r="F224" s="26">
        <v>0</v>
      </c>
      <c r="G224" s="12">
        <v>0</v>
      </c>
      <c r="H224" s="12">
        <v>30</v>
      </c>
      <c r="I224" s="16">
        <v>0</v>
      </c>
      <c r="J224" s="17">
        <v>0</v>
      </c>
      <c r="K224" s="54"/>
      <c r="L224" s="17"/>
      <c r="M224" s="12"/>
    </row>
    <row r="225" spans="1:13" s="1" customFormat="1" ht="15.75">
      <c r="A225" s="12"/>
      <c r="B225" s="22" t="s">
        <v>29</v>
      </c>
      <c r="C225" s="18">
        <v>616.47</v>
      </c>
      <c r="D225" s="13">
        <v>0</v>
      </c>
      <c r="E225" s="3">
        <v>0</v>
      </c>
      <c r="F225" s="24">
        <v>0</v>
      </c>
      <c r="G225" s="12">
        <v>0</v>
      </c>
      <c r="H225" s="12">
        <v>30</v>
      </c>
      <c r="I225" s="16">
        <v>0</v>
      </c>
      <c r="J225" s="17">
        <v>0</v>
      </c>
      <c r="K225" s="54"/>
      <c r="L225" s="17"/>
      <c r="M225" s="12"/>
    </row>
    <row r="226" spans="1:13" s="1" customFormat="1" ht="15.75">
      <c r="A226" s="12"/>
      <c r="B226" s="22" t="s">
        <v>301</v>
      </c>
      <c r="C226" s="55">
        <f>C24+C30+C36+C43+C49+C53+C57+C61+C72+C77+C84+C93+C99+C106+C110+C114+C119+C132+C137+C147+C152+C155+C165+C180+C186+C201+C205+C212+C217+C222+C225</f>
        <v>37919.560000000005</v>
      </c>
      <c r="D226" s="81">
        <f>D24+D30+D36+D43+D49+D53+D57+D61+D72+D77+D84+D93+D99+D106+D110+D114+D119+D132+D137+D147+D152+D155+D165+D180+D186+D201+D205+D212+D217+D222+D225</f>
        <v>4476</v>
      </c>
      <c r="E226" s="33">
        <f>E24+E30+E36+E43+E49+E53+E57+E61+E72+E77+E84+E93+E99+E106+E110+E114+E119+E132+E137+E147+E152+E155+E165+E180+E186+E201+E205+E212+E217+E222+E225</f>
        <v>3708.2</v>
      </c>
      <c r="F226" s="24"/>
      <c r="G226" s="12">
        <f>G222+G217+G212+G205+G201+G186+G180+G165+G155+G152+G147+G132+G114+G110+G99+G93+G84+G72+G61+G49+G43+G36+G30+G24</f>
        <v>1081.06</v>
      </c>
      <c r="H226" s="12"/>
      <c r="I226" s="48">
        <f>I222+I212+I205+I201+I186+I180+I165+I155+I152+I147+I132+I110+I106+I99+I93+I84+I72+I61+I49+I43+I36+I30+I24</f>
        <v>765</v>
      </c>
      <c r="J226" s="17">
        <f>I226/E226%</f>
        <v>20.629955234345505</v>
      </c>
      <c r="K226" s="54"/>
      <c r="L226" s="54"/>
      <c r="M226" s="12"/>
    </row>
    <row r="227" spans="1:13" s="1" customFormat="1">
      <c r="A227" s="3"/>
      <c r="B227" s="2"/>
      <c r="E227" s="3"/>
      <c r="F227" s="4"/>
      <c r="I227" s="5"/>
      <c r="J227" s="6"/>
      <c r="K227" s="71"/>
      <c r="L227" s="6"/>
    </row>
    <row r="228" spans="1:13" s="1" customFormat="1">
      <c r="A228" s="3"/>
      <c r="K228" s="71"/>
    </row>
  </sheetData>
  <mergeCells count="47">
    <mergeCell ref="A223:M223"/>
    <mergeCell ref="A181:M181"/>
    <mergeCell ref="A187:M187"/>
    <mergeCell ref="A202:M202"/>
    <mergeCell ref="A206:M206"/>
    <mergeCell ref="A213:M213"/>
    <mergeCell ref="A218:M218"/>
    <mergeCell ref="A166:M166"/>
    <mergeCell ref="A94:M94"/>
    <mergeCell ref="A100:M100"/>
    <mergeCell ref="A107:M107"/>
    <mergeCell ref="A111:M111"/>
    <mergeCell ref="A115:M115"/>
    <mergeCell ref="A120:M120"/>
    <mergeCell ref="A133:M133"/>
    <mergeCell ref="A138:M138"/>
    <mergeCell ref="A148:M148"/>
    <mergeCell ref="A153:M153"/>
    <mergeCell ref="A156:M156"/>
    <mergeCell ref="A85:M85"/>
    <mergeCell ref="A15:M15"/>
    <mergeCell ref="A25:M25"/>
    <mergeCell ref="A31:M31"/>
    <mergeCell ref="A37:M37"/>
    <mergeCell ref="A44:M44"/>
    <mergeCell ref="A50:M50"/>
    <mergeCell ref="A54:M54"/>
    <mergeCell ref="A58:M58"/>
    <mergeCell ref="A62:M62"/>
    <mergeCell ref="A73:M73"/>
    <mergeCell ref="A78:M78"/>
    <mergeCell ref="M11:M13"/>
    <mergeCell ref="G9:M9"/>
    <mergeCell ref="G10:H10"/>
    <mergeCell ref="I10:M10"/>
    <mergeCell ref="G11:G13"/>
    <mergeCell ref="H11:H13"/>
    <mergeCell ref="I11:I13"/>
    <mergeCell ref="J11:J13"/>
    <mergeCell ref="L11:L13"/>
    <mergeCell ref="K11:K13"/>
    <mergeCell ref="E2:F2"/>
    <mergeCell ref="A9:A13"/>
    <mergeCell ref="B9:B13"/>
    <mergeCell ref="C9:C13"/>
    <mergeCell ref="D9:E12"/>
    <mergeCell ref="F9:F13"/>
  </mergeCells>
  <pageMargins left="0.7" right="0.7" top="0.75" bottom="0.75" header="0.3" footer="0.3"/>
  <pageSetup paperSize="9" orientation="portrait" horizontalDpi="180" verticalDpi="180" r:id="rId1"/>
  <ignoredErrors>
    <ignoredError sqref="D30:E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888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6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2022-05-18T07:06:58Z</dcterms:modified>
</cp:coreProperties>
</file>